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20.xml" ContentType="application/vnd.openxmlformats-officedocument.drawing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drawings/drawing23.xml" ContentType="application/vnd.openxmlformats-officedocument.drawing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drawings/drawing24.xml" ContentType="application/vnd.openxmlformats-officedocument.drawing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drawings/drawing25.xml" ContentType="application/vnd.openxmlformats-officedocument.drawing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617" activeTab="4"/>
  </bookViews>
  <sheets>
    <sheet name="Zoznam" sheetId="30" r:id="rId1"/>
    <sheet name="Graf 1" sheetId="2" r:id="rId2"/>
    <sheet name="Graf 2" sheetId="3" r:id="rId3"/>
    <sheet name="Graf 3 a 4" sheetId="4" r:id="rId4"/>
    <sheet name="Graf 5" sheetId="5" r:id="rId5"/>
    <sheet name="Graf 6" sheetId="6" r:id="rId6"/>
    <sheet name="Graf 7 a 8" sheetId="7" r:id="rId7"/>
    <sheet name="Graf 9" sheetId="8" r:id="rId8"/>
    <sheet name="Graf 10 a 11" sheetId="9" r:id="rId9"/>
    <sheet name="Graf 12" sheetId="10" r:id="rId10"/>
    <sheet name="Graf 13" sheetId="11" r:id="rId11"/>
    <sheet name="Graf 14 a 15" sheetId="12" r:id="rId12"/>
    <sheet name="Graf 16" sheetId="13" r:id="rId13"/>
    <sheet name="Graf 17" sheetId="14" r:id="rId14"/>
    <sheet name="Graf 18" sheetId="15" r:id="rId15"/>
    <sheet name="Graf 19" sheetId="16" r:id="rId16"/>
    <sheet name="Graf 20" sheetId="17" r:id="rId17"/>
    <sheet name="Graf 21" sheetId="18" r:id="rId18"/>
    <sheet name="Graf 22 a 23" sheetId="19" r:id="rId19"/>
    <sheet name="Graf 24 a 25" sheetId="21" r:id="rId20"/>
    <sheet name="Graf 26" sheetId="22" r:id="rId21"/>
    <sheet name="Graf 27" sheetId="23" r:id="rId22"/>
    <sheet name="Graf 28" sheetId="24" r:id="rId23"/>
    <sheet name="Graf 29" sheetId="25" r:id="rId24"/>
    <sheet name="Graf 30" sheetId="26" r:id="rId25"/>
    <sheet name="Graf 31 a 32" sheetId="27" r:id="rId26"/>
    <sheet name="Graf 33" sheetId="28" r:id="rId27"/>
    <sheet name="Graf 34" sheetId="29" r:id="rId28"/>
    <sheet name="Tab 1_2_3" sheetId="31" r:id="rId29"/>
    <sheet name="Tab 4" sheetId="32" r:id="rId30"/>
  </sheets>
  <externalReferences>
    <externalReference r:id="rId31"/>
  </externalReferences>
  <definedNames>
    <definedName name="_xlnm._FilterDatabase" localSheetId="3" hidden="1">'Graf 3 a 4'!$A$9:$G$9</definedName>
    <definedName name="_xlnm._FilterDatabase" localSheetId="4" hidden="1">'Graf 5'!$A$5:$D$5</definedName>
    <definedName name="_xlnm._FilterDatabase" localSheetId="5" hidden="1">'Graf 6'!$A$6:$E$6</definedName>
    <definedName name="_xlnm._FilterDatabase" localSheetId="6" hidden="1">'Graf 7 a 8'!$A$5:$G$5</definedName>
    <definedName name="_ftn1" localSheetId="28">'Tab 1_2_3'!$A$22</definedName>
    <definedName name="_ftnref1" localSheetId="28">'Tab 1_2_3'!$C$15</definedName>
  </definedNames>
  <calcPr calcId="162913"/>
</workbook>
</file>

<file path=xl/calcChain.xml><?xml version="1.0" encoding="utf-8"?>
<calcChain xmlns="http://schemas.openxmlformats.org/spreadsheetml/2006/main">
  <c r="D11" i="24" l="1"/>
  <c r="F6" i="21"/>
  <c r="C10" i="11"/>
  <c r="B32" i="9"/>
  <c r="C43" i="26" l="1"/>
  <c r="B43" i="26" s="1"/>
  <c r="C42" i="26"/>
  <c r="C41" i="26"/>
  <c r="C40" i="26"/>
  <c r="C39" i="26"/>
  <c r="C38" i="26"/>
  <c r="C35" i="26"/>
  <c r="C34" i="26"/>
  <c r="C33" i="26"/>
  <c r="C32" i="26"/>
  <c r="C31" i="26"/>
  <c r="C30" i="26"/>
  <c r="C27" i="26"/>
  <c r="C26" i="26"/>
  <c r="C25" i="26"/>
  <c r="C24" i="26"/>
  <c r="C23" i="26"/>
  <c r="C22" i="26"/>
  <c r="C19" i="26"/>
  <c r="C18" i="26"/>
  <c r="C17" i="26"/>
  <c r="C16" i="26"/>
  <c r="C15" i="26"/>
  <c r="C14" i="26"/>
  <c r="C11" i="26"/>
  <c r="B11" i="26" s="1"/>
  <c r="C10" i="26"/>
  <c r="C9" i="26"/>
  <c r="C8" i="26"/>
  <c r="C7" i="26"/>
  <c r="C6" i="26"/>
  <c r="D78" i="25"/>
  <c r="D77" i="25"/>
  <c r="D76" i="25"/>
  <c r="D75" i="25"/>
  <c r="D74" i="25"/>
  <c r="D73" i="25"/>
  <c r="D66" i="25"/>
  <c r="D65" i="25"/>
  <c r="D64" i="25"/>
  <c r="D63" i="25"/>
  <c r="D62" i="25"/>
  <c r="D61" i="25"/>
  <c r="D55" i="25"/>
  <c r="D54" i="25"/>
  <c r="D53" i="25"/>
  <c r="D52" i="25"/>
  <c r="D51" i="25"/>
  <c r="D50" i="25"/>
  <c r="D42" i="25"/>
  <c r="D41" i="25"/>
  <c r="D40" i="25"/>
  <c r="D39" i="25"/>
  <c r="D38" i="25"/>
  <c r="D30" i="25"/>
  <c r="D29" i="25"/>
  <c r="D28" i="25"/>
  <c r="D27" i="25"/>
  <c r="D26" i="25"/>
  <c r="D25" i="25"/>
  <c r="D18" i="25"/>
  <c r="D17" i="25"/>
  <c r="D16" i="25"/>
  <c r="D15" i="25"/>
  <c r="D14" i="25"/>
  <c r="D13" i="25"/>
  <c r="G10" i="25"/>
  <c r="F10" i="25"/>
  <c r="E10" i="25"/>
  <c r="D10" i="25"/>
  <c r="C10" i="25"/>
  <c r="B10" i="25"/>
  <c r="G9" i="25"/>
  <c r="F9" i="25"/>
  <c r="E9" i="25"/>
  <c r="D9" i="25"/>
  <c r="C9" i="25"/>
  <c r="B9" i="25"/>
  <c r="G8" i="25"/>
  <c r="F8" i="25"/>
  <c r="E8" i="25"/>
  <c r="D8" i="25"/>
  <c r="C8" i="25"/>
  <c r="B8" i="25"/>
  <c r="G7" i="25"/>
  <c r="F7" i="25"/>
  <c r="E7" i="25"/>
  <c r="D7" i="25"/>
  <c r="C7" i="25"/>
  <c r="B7" i="25"/>
  <c r="G6" i="25"/>
  <c r="F6" i="25"/>
  <c r="E6" i="25"/>
  <c r="D6" i="25"/>
  <c r="C6" i="25"/>
  <c r="B6" i="25"/>
  <c r="B25" i="26" l="1"/>
  <c r="B27" i="26"/>
  <c r="B39" i="26"/>
  <c r="B17" i="26"/>
  <c r="B35" i="26"/>
  <c r="B7" i="26"/>
  <c r="B9" i="26"/>
  <c r="B19" i="26"/>
  <c r="B31" i="26"/>
  <c r="B41" i="26"/>
  <c r="B15" i="26"/>
  <c r="B23" i="26"/>
  <c r="B33" i="26"/>
  <c r="B6" i="26"/>
  <c r="B8" i="26"/>
  <c r="B10" i="26"/>
  <c r="B14" i="26"/>
  <c r="B16" i="26"/>
  <c r="B18" i="26"/>
  <c r="B22" i="26"/>
  <c r="B24" i="26"/>
  <c r="B26" i="26"/>
  <c r="B30" i="26"/>
  <c r="B32" i="26"/>
  <c r="B34" i="26"/>
  <c r="B38" i="26"/>
  <c r="B40" i="26"/>
  <c r="B42" i="26"/>
  <c r="D10" i="24" l="1"/>
  <c r="D9" i="24"/>
  <c r="D8" i="24"/>
  <c r="D7" i="24"/>
  <c r="D6" i="24"/>
  <c r="D11" i="23"/>
  <c r="D10" i="23"/>
  <c r="D9" i="23"/>
  <c r="D8" i="23"/>
  <c r="D7" i="23"/>
  <c r="D6" i="23"/>
  <c r="F13" i="21" l="1"/>
  <c r="F12" i="21"/>
  <c r="F11" i="21"/>
  <c r="F10" i="21"/>
  <c r="F9" i="21"/>
  <c r="F8" i="21"/>
  <c r="F7" i="21"/>
  <c r="B15" i="19"/>
  <c r="D7" i="19" s="1"/>
  <c r="C15" i="19"/>
  <c r="I14" i="19"/>
  <c r="H14" i="19"/>
  <c r="I13" i="19"/>
  <c r="H13" i="19"/>
  <c r="I12" i="19"/>
  <c r="H12" i="19"/>
  <c r="I11" i="19"/>
  <c r="H11" i="19"/>
  <c r="I10" i="19"/>
  <c r="H10" i="19"/>
  <c r="D10" i="19"/>
  <c r="I9" i="19"/>
  <c r="H9" i="19"/>
  <c r="I8" i="19"/>
  <c r="H8" i="19"/>
  <c r="I7" i="19"/>
  <c r="H7" i="19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B10" i="11"/>
  <c r="D10" i="11"/>
  <c r="I10" i="11" s="1"/>
  <c r="E10" i="11"/>
  <c r="F10" i="11"/>
  <c r="G10" i="11"/>
  <c r="H10" i="11"/>
  <c r="H11" i="9"/>
  <c r="G11" i="9"/>
  <c r="F11" i="9"/>
  <c r="E11" i="9"/>
  <c r="D11" i="9"/>
  <c r="C11" i="9"/>
  <c r="B11" i="9"/>
  <c r="H31" i="9"/>
  <c r="L42" i="8"/>
  <c r="K42" i="8"/>
  <c r="J42" i="8"/>
  <c r="H42" i="8"/>
  <c r="F42" i="8"/>
  <c r="E42" i="8"/>
  <c r="D42" i="8"/>
  <c r="B42" i="8"/>
  <c r="L41" i="8"/>
  <c r="K41" i="8"/>
  <c r="J41" i="8"/>
  <c r="H41" i="8"/>
  <c r="F41" i="8"/>
  <c r="E41" i="8"/>
  <c r="D41" i="8"/>
  <c r="B41" i="8"/>
  <c r="L40" i="8"/>
  <c r="K40" i="8"/>
  <c r="J40" i="8"/>
  <c r="H40" i="8"/>
  <c r="F40" i="8"/>
  <c r="E40" i="8"/>
  <c r="D40" i="8"/>
  <c r="B40" i="8"/>
  <c r="L39" i="8"/>
  <c r="K39" i="8"/>
  <c r="J39" i="8"/>
  <c r="J44" i="8" s="1"/>
  <c r="H39" i="8"/>
  <c r="F39" i="8"/>
  <c r="E39" i="8"/>
  <c r="D39" i="8"/>
  <c r="B39" i="8"/>
  <c r="L38" i="8"/>
  <c r="K38" i="8"/>
  <c r="K44" i="8"/>
  <c r="J38" i="8"/>
  <c r="H38" i="8"/>
  <c r="H44" i="8"/>
  <c r="F38" i="8"/>
  <c r="E38" i="8"/>
  <c r="E44" i="8" s="1"/>
  <c r="D38" i="8"/>
  <c r="D44" i="8" s="1"/>
  <c r="B38" i="8"/>
  <c r="B44" i="8" s="1"/>
  <c r="L37" i="8"/>
  <c r="K37" i="8"/>
  <c r="J37" i="8"/>
  <c r="I37" i="8"/>
  <c r="H37" i="8"/>
  <c r="G37" i="8"/>
  <c r="F37" i="8"/>
  <c r="E37" i="8"/>
  <c r="D37" i="8"/>
  <c r="C37" i="8"/>
  <c r="B37" i="8"/>
  <c r="F44" i="8"/>
  <c r="L44" i="8"/>
  <c r="K55" i="4"/>
  <c r="J55" i="4"/>
  <c r="I55" i="4"/>
  <c r="H55" i="4"/>
  <c r="G55" i="4"/>
  <c r="F55" i="4"/>
  <c r="E55" i="4"/>
  <c r="D55" i="4"/>
  <c r="C55" i="4"/>
  <c r="B55" i="4"/>
  <c r="K47" i="4"/>
  <c r="J47" i="4"/>
  <c r="I47" i="4"/>
  <c r="H47" i="4"/>
  <c r="G47" i="4"/>
  <c r="F47" i="4"/>
  <c r="E47" i="4"/>
  <c r="D47" i="4"/>
  <c r="C47" i="4"/>
  <c r="B47" i="4"/>
  <c r="I15" i="3"/>
  <c r="H15" i="3"/>
  <c r="G15" i="3"/>
  <c r="F15" i="3"/>
  <c r="E15" i="3"/>
  <c r="D15" i="3"/>
  <c r="C15" i="3"/>
  <c r="B15" i="3"/>
  <c r="J14" i="3"/>
  <c r="J13" i="3"/>
  <c r="J12" i="3"/>
  <c r="J11" i="3"/>
  <c r="J10" i="3"/>
  <c r="J9" i="3"/>
  <c r="J8" i="3"/>
  <c r="J7" i="3"/>
  <c r="J15" i="3" s="1"/>
  <c r="F36" i="2"/>
  <c r="B36" i="2"/>
  <c r="D13" i="19" l="1"/>
  <c r="D11" i="19"/>
  <c r="D14" i="19"/>
  <c r="D9" i="19"/>
  <c r="D8" i="19"/>
  <c r="D12" i="19"/>
  <c r="E32" i="9"/>
  <c r="E33" i="9"/>
  <c r="B33" i="9"/>
  <c r="H33" i="9"/>
  <c r="G33" i="9"/>
  <c r="D31" i="9"/>
  <c r="H32" i="9"/>
  <c r="F33" i="9"/>
  <c r="E31" i="9"/>
  <c r="C32" i="9"/>
  <c r="H34" i="9" l="1"/>
  <c r="D32" i="9"/>
  <c r="E34" i="9"/>
  <c r="G32" i="9"/>
  <c r="D33" i="9"/>
  <c r="D34" i="9" s="1"/>
  <c r="B31" i="9"/>
  <c r="F32" i="9"/>
  <c r="G31" i="9"/>
  <c r="F31" i="9"/>
  <c r="C33" i="9"/>
  <c r="C31" i="9"/>
  <c r="C34" i="9" s="1"/>
  <c r="B34" i="9" l="1"/>
  <c r="F34" i="9"/>
  <c r="G34" i="9"/>
</calcChain>
</file>

<file path=xl/comments1.xml><?xml version="1.0" encoding="utf-8"?>
<comments xmlns="http://schemas.openxmlformats.org/spreadsheetml/2006/main">
  <authors>
    <author>Autor</author>
  </authors>
  <commentList>
    <comment ref="O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Z EU fondov tam išlo 148,5 mil. eur. Je to z troch fondov, neviem, či všetky boli určené na zateplenie</t>
        </r>
      </text>
    </comment>
  </commentList>
</comments>
</file>

<file path=xl/sharedStrings.xml><?xml version="1.0" encoding="utf-8"?>
<sst xmlns="http://schemas.openxmlformats.org/spreadsheetml/2006/main" count="895" uniqueCount="403">
  <si>
    <t>Počet bytov na 1000 obyvateľov</t>
  </si>
  <si>
    <t>Krajina</t>
  </si>
  <si>
    <t>CH</t>
  </si>
  <si>
    <t>GR</t>
  </si>
  <si>
    <t>FI</t>
  </si>
  <si>
    <t>PT</t>
  </si>
  <si>
    <t>DE</t>
  </si>
  <si>
    <t>ES</t>
  </si>
  <si>
    <t>DK</t>
  </si>
  <si>
    <t>MT</t>
  </si>
  <si>
    <t>NO</t>
  </si>
  <si>
    <t>AT</t>
  </si>
  <si>
    <t>BG</t>
  </si>
  <si>
    <t>FR</t>
  </si>
  <si>
    <t>IT</t>
  </si>
  <si>
    <t>SE</t>
  </si>
  <si>
    <t>HR</t>
  </si>
  <si>
    <t>NL</t>
  </si>
  <si>
    <t>UK</t>
  </si>
  <si>
    <t>EE</t>
  </si>
  <si>
    <t>BE</t>
  </si>
  <si>
    <t>CY</t>
  </si>
  <si>
    <t>LU</t>
  </si>
  <si>
    <t>HU</t>
  </si>
  <si>
    <t>CZ</t>
  </si>
  <si>
    <t>LV</t>
  </si>
  <si>
    <t>LT</t>
  </si>
  <si>
    <t>Zdroj: NBS 2015</t>
  </si>
  <si>
    <t>IE</t>
  </si>
  <si>
    <t>SI</t>
  </si>
  <si>
    <t>PL</t>
  </si>
  <si>
    <t>SK</t>
  </si>
  <si>
    <t>AVG</t>
  </si>
  <si>
    <t>Stav 2011 (obývané byty)</t>
  </si>
  <si>
    <t>Prírastky</t>
  </si>
  <si>
    <t>Spolu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</si>
  <si>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</si>
  <si>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</si>
  <si>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</si>
  <si>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</si>
  <si>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</si>
  <si>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</si>
  <si>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</si>
  <si>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</si>
  <si>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Zdroj: Koncepcia bytovej politiky a ŠÚSR</t>
  </si>
  <si>
    <t>Kraj</t>
  </si>
  <si>
    <t>Prírastok bytov 2012 - 2018</t>
  </si>
  <si>
    <t>BA</t>
  </si>
  <si>
    <t>TT</t>
  </si>
  <si>
    <t>ZA</t>
  </si>
  <si>
    <t>PO</t>
  </si>
  <si>
    <t>NR</t>
  </si>
  <si>
    <t>TN</t>
  </si>
  <si>
    <t>KE</t>
  </si>
  <si>
    <t>BB</t>
  </si>
  <si>
    <t>všetky byty</t>
  </si>
  <si>
    <t>obývané byty</t>
  </si>
  <si>
    <t xml:space="preserve">European Union </t>
  </si>
  <si>
    <t xml:space="preserve">Euro area </t>
  </si>
  <si>
    <t>Vlastník</t>
  </si>
  <si>
    <t>Trhový nájom</t>
  </si>
  <si>
    <t>Regulovaný nájom</t>
  </si>
  <si>
    <t>Romania</t>
  </si>
  <si>
    <t>RO</t>
  </si>
  <si>
    <t>Lithuania</t>
  </si>
  <si>
    <t>Croatia</t>
  </si>
  <si>
    <t>Slovakia</t>
  </si>
  <si>
    <t>Hungary</t>
  </si>
  <si>
    <t>Poland</t>
  </si>
  <si>
    <t>Bulgaria</t>
  </si>
  <si>
    <t>Estonia</t>
  </si>
  <si>
    <t>Malta</t>
  </si>
  <si>
    <t>Latvia</t>
  </si>
  <si>
    <t>Czech Republic</t>
  </si>
  <si>
    <t xml:space="preserve">CZ </t>
  </si>
  <si>
    <t>Spain</t>
  </si>
  <si>
    <t>Portugal</t>
  </si>
  <si>
    <t>Slovenia</t>
  </si>
  <si>
    <t>SL</t>
  </si>
  <si>
    <t>Greece</t>
  </si>
  <si>
    <t>EL</t>
  </si>
  <si>
    <t>Luxembourg</t>
  </si>
  <si>
    <t>LX</t>
  </si>
  <si>
    <t>Cyprus</t>
  </si>
  <si>
    <t>Italy</t>
  </si>
  <si>
    <t>Finland</t>
  </si>
  <si>
    <t>Belgium</t>
  </si>
  <si>
    <t>Ireland</t>
  </si>
  <si>
    <t>Netherlands</t>
  </si>
  <si>
    <t>Sweden</t>
  </si>
  <si>
    <t>France</t>
  </si>
  <si>
    <t>United Kingdom</t>
  </si>
  <si>
    <t>Uk</t>
  </si>
  <si>
    <t>Denmark</t>
  </si>
  <si>
    <t>Austria</t>
  </si>
  <si>
    <t xml:space="preserve">Germany </t>
  </si>
  <si>
    <t>http://ec.europa.eu/eurostat/web/income-and-living-conditions/data/database</t>
  </si>
  <si>
    <t>Nájom spolu</t>
  </si>
  <si>
    <t>EU</t>
  </si>
  <si>
    <t>V3</t>
  </si>
  <si>
    <t>Slovensko</t>
  </si>
  <si>
    <t>Total</t>
  </si>
  <si>
    <t>Vlasntník s hypotékou</t>
  </si>
  <si>
    <t>Vlastník bez hypotéky</t>
  </si>
  <si>
    <t>Skratka</t>
  </si>
  <si>
    <t>Podiel bytov podľa vlastníctva (v %, 2016)</t>
  </si>
  <si>
    <t>Zdroj:</t>
  </si>
  <si>
    <t>Stav v roku 2016 (ľavá os)</t>
  </si>
  <si>
    <t>Zmena od roku 2008 (pravá os)</t>
  </si>
  <si>
    <t>Germany</t>
  </si>
  <si>
    <t>pod 60 % mediánového príjmu domácnosti</t>
  </si>
  <si>
    <t>nad 60 % mediánového príjmu domácnosti</t>
  </si>
  <si>
    <t>Domácnosti ohrozené chudobou</t>
  </si>
  <si>
    <t>Ostatné</t>
  </si>
  <si>
    <t>Podiel „preplnených“ domácností podľa príjmu (v %, 2016)</t>
  </si>
  <si>
    <t>Prvý kvintil</t>
  </si>
  <si>
    <t>Druhý kvintil</t>
  </si>
  <si>
    <t>Tretí kvintil</t>
  </si>
  <si>
    <t>Štvrtý kvintil</t>
  </si>
  <si>
    <t>Piaty kvintil</t>
  </si>
  <si>
    <t>Vlastník s hypotékou</t>
  </si>
  <si>
    <t>Podiel domácností, ktoré na výdavky na bývanie vynakladajú viac ako 40 % svojho príjmu (dolné kvintily domácností, 2016)</t>
  </si>
  <si>
    <t xml:space="preserve">Podiel domácností, ktoré na výdavky na bývanie vynakladajú viac ako 40 % svojho príjmu podľa typu vlastníctva </t>
  </si>
  <si>
    <t>1q2016</t>
  </si>
  <si>
    <t>2q2016</t>
  </si>
  <si>
    <t>3q2016</t>
  </si>
  <si>
    <t>4q2016</t>
  </si>
  <si>
    <t>1q2017</t>
  </si>
  <si>
    <t>2q2017</t>
  </si>
  <si>
    <t>3q2017</t>
  </si>
  <si>
    <t>4q2017</t>
  </si>
  <si>
    <t>1q2018</t>
  </si>
  <si>
    <t>2q2018</t>
  </si>
  <si>
    <t>3q2018</t>
  </si>
  <si>
    <t>BA1</t>
  </si>
  <si>
    <t>BA2</t>
  </si>
  <si>
    <t>BA3</t>
  </si>
  <si>
    <t>BA4</t>
  </si>
  <si>
    <t>BA5</t>
  </si>
  <si>
    <t>BA AVG</t>
  </si>
  <si>
    <t xml:space="preserve">Vývoj ceny nájmu 3-izbového bytu v Bratislave (priemer za bratislavské okresy v eur) </t>
  </si>
  <si>
    <t>Výška nájmu v eur</t>
  </si>
  <si>
    <t>Okres/kvartál - 3-izbový byt</t>
  </si>
  <si>
    <t>Dotácie z MDV SR</t>
  </si>
  <si>
    <t>ŠFRB</t>
  </si>
  <si>
    <t>Štátna prémia k stavebnému sporeniu</t>
  </si>
  <si>
    <t>Štátny príspevok k hypotekárnym úverom</t>
  </si>
  <si>
    <t>Náhradné nájomné byty (spojené s reštitúciami)</t>
  </si>
  <si>
    <t>Vlastné bývanie</t>
  </si>
  <si>
    <t>Nájomné bývanie</t>
  </si>
  <si>
    <t xml:space="preserve">Obnova </t>
  </si>
  <si>
    <t>Percentuálny podiel</t>
  </si>
  <si>
    <t>Typ podpory/Rok (mil. eur)</t>
  </si>
  <si>
    <t>mil. eur</t>
  </si>
  <si>
    <t>Podiel štátnej podpory na bývanie podľa účelov</t>
  </si>
  <si>
    <t>Štátna podpora na bývanie podľa nástrojov</t>
  </si>
  <si>
    <t>Celkový súčet</t>
  </si>
  <si>
    <t>Vlastníci</t>
  </si>
  <si>
    <t>FO</t>
  </si>
  <si>
    <t>Obec</t>
  </si>
  <si>
    <t>Obnova bytovej budovy</t>
  </si>
  <si>
    <t>Kúpa alebo výstavba bytu</t>
  </si>
  <si>
    <t>Výstavba (rekonštrukcia) zariadenia soc. služieb</t>
  </si>
  <si>
    <t>Výstavba/kúpa bytu FO</t>
  </si>
  <si>
    <t>Výstavba/kúpa bytu Obec</t>
  </si>
  <si>
    <t>Podpora zo ŠFRB podľa účelu použitia (mil. eur)</t>
  </si>
  <si>
    <t>Nájomný byt (obstaranie)</t>
  </si>
  <si>
    <t>Technická vybavenosť</t>
  </si>
  <si>
    <t>Systémová porucha</t>
  </si>
  <si>
    <t>2003-2016</t>
  </si>
  <si>
    <t>2010-2016</t>
  </si>
  <si>
    <t>ŠFRB na 1 obyv</t>
  </si>
  <si>
    <t>MDV na 1 obyv</t>
  </si>
  <si>
    <t>MDV SR</t>
  </si>
  <si>
    <t>Priemer</t>
  </si>
  <si>
    <t>Počet obyv</t>
  </si>
  <si>
    <t>BV + TV</t>
  </si>
  <si>
    <t>obyv</t>
  </si>
  <si>
    <t>p.c.</t>
  </si>
  <si>
    <t>TV</t>
  </si>
  <si>
    <t>Nájomný byt</t>
  </si>
  <si>
    <t>Podpora z MDV SR podľa účelu použitia</t>
  </si>
  <si>
    <t>dotácia MDV SR</t>
  </si>
  <si>
    <t>úver ŠFRB</t>
  </si>
  <si>
    <t>Dotácie MDV SR</t>
  </si>
  <si>
    <t>Úver ŠFRB</t>
  </si>
  <si>
    <t>Poskytnutá podpora na obnovu bytových domov formou dotácie MDV SR a úveru zo ŠFRB (mil. eur)</t>
  </si>
  <si>
    <t>Počet podporených bytov poskytnutím podpory formou dotácie MDV SR a úveru zo ŠFRB (obnova)</t>
  </si>
  <si>
    <t>Podpora zo ŠFRB podľa typu prijímateľa, mil. eur</t>
  </si>
  <si>
    <t>Podpora z MDV SR podľa typu prijímateľa, mil. eur</t>
  </si>
  <si>
    <t>Priemerný podiel úveru zo ŠFRB z obstarávacích nákladov podľa účelu a žiadateľa</t>
  </si>
  <si>
    <t>Priemerný podiel dotácie z MDV SR z obstarávacích nákladov podľa účelu</t>
  </si>
  <si>
    <t>Priemerná výška úveru zo ŠFRB na jeden byt podľa účelu a žiadateľa</t>
  </si>
  <si>
    <t>Priemerná výška dotácie na jeden byt z MDV SR podľa účelu</t>
  </si>
  <si>
    <t>Výška poskytnutej podpory podľa krajov</t>
  </si>
  <si>
    <t>Poskytnutá podpora podľa krajov na jedného obyvateľa</t>
  </si>
  <si>
    <t>Výška poskytnutých dotácií na obyvateľa z MDV SR podľa krajov, obstaranie nájomného bytu a technická vybavenosť, (2010 až 2016), eur</t>
  </si>
  <si>
    <t>Výška poskytnutých dotácií na obyvateľa z MDV SR podľa krajov, systémové poruchy, (2010 až 2016), eur</t>
  </si>
  <si>
    <t>ŠFRB - FO</t>
  </si>
  <si>
    <t>Rozpočítane</t>
  </si>
  <si>
    <t>Čerpanie</t>
  </si>
  <si>
    <t>Alokácia a skutočné čerpanie dotácií z MDV SR na náhradné nájomné byty (mil. eur)</t>
  </si>
  <si>
    <t>Bin</t>
  </si>
  <si>
    <t>Frequency</t>
  </si>
  <si>
    <t>0-0,5</t>
  </si>
  <si>
    <t>0,5-0,75</t>
  </si>
  <si>
    <t>0,75-1</t>
  </si>
  <si>
    <t>1,-1,25</t>
  </si>
  <si>
    <t>1,25-1,5</t>
  </si>
  <si>
    <t>1,5+</t>
  </si>
  <si>
    <t>More</t>
  </si>
  <si>
    <t>Násobky priemernej mzdy</t>
  </si>
  <si>
    <t>Viac +</t>
  </si>
  <si>
    <t>% podiel</t>
  </si>
  <si>
    <t>Príjmová distribúcia prijímateľov prémie zo stavebného sporenia (2016), všetky osoby</t>
  </si>
  <si>
    <t>Príjmová distribúcia prijímateľov prémie zo stavebného sporenia (2016), bez detí a dôchodcov</t>
  </si>
  <si>
    <t>Príjmová distribúcia poberateľov podporených hypotekárnych úverov, poberatelia len od roku 2012</t>
  </si>
  <si>
    <t>Príjmová distribúcia všetkých poberateľov podporených hypotekárnych úverov</t>
  </si>
  <si>
    <t>podiel na podpore 2015_2016</t>
  </si>
  <si>
    <t>AVG_podiel_mzda_hypo</t>
  </si>
  <si>
    <t>Podiel počtu podporených hypoték na počte obyvateľov, (kumulatívne za roky 2015-2016)</t>
  </si>
  <si>
    <t>Podiel ročného príjmu na celkovej výške hypotéky, priemer 2015-2016</t>
  </si>
  <si>
    <t>Výška podpory vlastníckeho bývanie podľa jednotlivých nástrojov.</t>
  </si>
  <si>
    <t>Eurostat</t>
  </si>
  <si>
    <t>Záväzky domácností (z obch.styku a daňových povinností)</t>
  </si>
  <si>
    <t>Ostatné záväzky</t>
  </si>
  <si>
    <t>Úvery</t>
  </si>
  <si>
    <t>NBS</t>
  </si>
  <si>
    <t>Úvery na bývanie - banky</t>
  </si>
  <si>
    <t>Hypotéky</t>
  </si>
  <si>
    <t>Úvery na spotrebu - banky</t>
  </si>
  <si>
    <t>Spotrebné úvery</t>
  </si>
  <si>
    <t>Lízingovky a splátkový predaj</t>
  </si>
  <si>
    <t>Lízing a splátkový predaj</t>
  </si>
  <si>
    <t>Nevysvetlené</t>
  </si>
  <si>
    <t xml:space="preserve">Vývoj záväzkov Slovenských domácností podľa typu záväzku </t>
  </si>
  <si>
    <t>Zdrojové dáta pre tabuľky a grafy v analýze</t>
  </si>
  <si>
    <t>Grafy a tabuľky</t>
  </si>
  <si>
    <t>Graf</t>
  </si>
  <si>
    <t>Názov</t>
  </si>
  <si>
    <t>Hárok</t>
  </si>
  <si>
    <t>Graf_1</t>
  </si>
  <si>
    <t>Graf_2</t>
  </si>
  <si>
    <t>Graf_9</t>
  </si>
  <si>
    <t>Graf_13</t>
  </si>
  <si>
    <t>Graf_17</t>
  </si>
  <si>
    <t>Graf_18</t>
  </si>
  <si>
    <t>Graf_21</t>
  </si>
  <si>
    <t>Graf_28</t>
  </si>
  <si>
    <t>Tabuľka</t>
  </si>
  <si>
    <t>V podnájme ďalej zájdeš: Podpora bývania na Slovensku</t>
  </si>
  <si>
    <t>Počet obývaných bytov na 1000 obyv.</t>
  </si>
  <si>
    <t>Prírastok dokončených bytov podľa krajov, 2012 až 2018</t>
  </si>
  <si>
    <t>Podpora zo ŠFRB podľa typu prijímateľa</t>
  </si>
  <si>
    <t>Podpora z MDV SR podľa typu prijímateľa</t>
  </si>
  <si>
    <t>Výška podpory vlastníckeho bývanie podľa jednotlivých nástrojov</t>
  </si>
  <si>
    <r>
      <t>Vývoj záväzkov Slovenských domácností podľa typu záväzku</t>
    </r>
    <r>
      <rPr>
        <sz val="9"/>
        <color rgb="FF00B0F0"/>
        <rFont val="Arial Narrow"/>
        <family val="2"/>
        <charset val="238"/>
      </rPr>
      <t xml:space="preserve"> </t>
    </r>
  </si>
  <si>
    <t>Tabuľka 4: Príspevky na bývanie vo vybraných krajinách EU</t>
  </si>
  <si>
    <t>Príspevky na bývanie vo vybraných krajinách EU</t>
  </si>
  <si>
    <t>Počet poberateľov (domácností)</t>
  </si>
  <si>
    <t>Výdavky na HDP v %</t>
  </si>
  <si>
    <t>Kto môže poberať</t>
  </si>
  <si>
    <t>Výška príspevku</t>
  </si>
  <si>
    <t>Obmedzenia</t>
  </si>
  <si>
    <t>Rakúsko</t>
  </si>
  <si>
    <t>4,7 % (2014)</t>
  </si>
  <si>
    <t>0.1</t>
  </si>
  <si>
    <t>Mení sa v závislosti od spolkovej krajiny. V štyroch regiónoch je stanovený minimálny príjem.</t>
  </si>
  <si>
    <t>Rozdiel približne 25 % príjmu domácností a "rozumných" nákladov na bývanie (110 až 220 eur)</t>
  </si>
  <si>
    <t>Výška plateného nájomného (závisí od regiónu, počtu osôb v domácnosti a bytu)</t>
  </si>
  <si>
    <t>Grécko</t>
  </si>
  <si>
    <t>105 tis. (2009)</t>
  </si>
  <si>
    <t>0.07</t>
  </si>
  <si>
    <t>Zamestnanec s určitým obdobím poistenia, nikto z domácností nevlastní nehnuteľnosť</t>
  </si>
  <si>
    <t>V závislosti od počtu detí (od 115 do 215 eur)</t>
  </si>
  <si>
    <t>Veľkosť príjmu v závislosti od počtu detí v domácnosti (od 12 tis. do 20 tis. eur ročne).</t>
  </si>
  <si>
    <t>Maďarsko</t>
  </si>
  <si>
    <t>412 tis. (2014)</t>
  </si>
  <si>
    <t>0.06</t>
  </si>
  <si>
    <t>V závislosti od municipality. Do roku 2015: príjem nepresiahol 250 %, minimálneho dôchodku. Nevlastní nehnuteľnosť.</t>
  </si>
  <si>
    <t>V závislosti od príjmu domácností do 92 eur</t>
  </si>
  <si>
    <t>Výška príjmu</t>
  </si>
  <si>
    <t>Taliansko</t>
  </si>
  <si>
    <t>0.02</t>
  </si>
  <si>
    <t>Domácnosti s príjmom nižším ako dvojnásobok minimálneho dôchodku</t>
  </si>
  <si>
    <t>V závislosti od výšky nájomného a príjmu. Max však 500 eur</t>
  </si>
  <si>
    <t>Holandsko</t>
  </si>
  <si>
    <t>1,26 mil, 16,8 % (2016)</t>
  </si>
  <si>
    <t>0.4</t>
  </si>
  <si>
    <t>Nájomníci s príjmom nižším ako stanovená hranica (22,1 tis. eur), obmedzené vlastníctvo majetku (24,5 tis. eur)</t>
  </si>
  <si>
    <t>V závislosti od kvality bývania (veľkosť a zariadenie) a jeho umiestnenia</t>
  </si>
  <si>
    <t>Výška príjmu a majetku</t>
  </si>
  <si>
    <t>Švédsko</t>
  </si>
  <si>
    <t>186 tis. (2015)</t>
  </si>
  <si>
    <t>0.12</t>
  </si>
  <si>
    <t>Nájomníci ako aj vlastníci. Domácnosti s detmi, ak platia za nájom nad stanovenú hranicu. Domácnosti bez detí v závislosti od príjmu</t>
  </si>
  <si>
    <t>V závislosti od príjmu, výšky nájmu a počtu detí (max približne 130 eur)</t>
  </si>
  <si>
    <t>Výška príjmu a nájomného</t>
  </si>
  <si>
    <t>Veľká Británia</t>
  </si>
  <si>
    <t>4,68 mil. (2016)</t>
  </si>
  <si>
    <t>Nízkopríjmový platca nájomného. Úspory nižšie ako 16 tis. libier (18 tis eur)</t>
  </si>
  <si>
    <t>Do 417 libier (470 eur) týždenne v závislosti od počtu spální, zdravotného stavu a lokácie</t>
  </si>
  <si>
    <t>Výška príjmu a úspor</t>
  </si>
  <si>
    <t>Zdroj: Európska komisia</t>
  </si>
  <si>
    <t>Tabuľka 1: Podmienky čerpania podpory zo ŠFRB pre PO</t>
  </si>
  <si>
    <t>Predpis</t>
  </si>
  <si>
    <t>Ustanovenie</t>
  </si>
  <si>
    <t>Podmienky platné od 1.1. 2019</t>
  </si>
  <si>
    <r>
      <t xml:space="preserve"> eur / % / m</t>
    </r>
    <r>
      <rPr>
        <b/>
        <vertAlign val="superscript"/>
        <sz val="10"/>
        <color rgb="FF000000"/>
        <rFont val="Arial Narrow"/>
        <family val="2"/>
        <charset val="238"/>
      </rPr>
      <t>2</t>
    </r>
  </si>
  <si>
    <t>284/2013</t>
  </si>
  <si>
    <t>§ 2, ods. 3</t>
  </si>
  <si>
    <t>Výška úveru z obstarávacej ceny</t>
  </si>
  <si>
    <t>Maximálna výška úveru</t>
  </si>
  <si>
    <t>Úroková sadzba</t>
  </si>
  <si>
    <t>Max. doba splatnosti (roky)</t>
  </si>
  <si>
    <t>326/2015</t>
  </si>
  <si>
    <t>§ 5, ods. 1</t>
  </si>
  <si>
    <r>
      <t>Max. náklady na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- priemerná plocha bytov do 50 m</t>
    </r>
    <r>
      <rPr>
        <vertAlign val="superscript"/>
        <sz val="10"/>
        <color rgb="FF000000"/>
        <rFont val="Arial Narrow"/>
        <family val="2"/>
        <charset val="238"/>
      </rPr>
      <t>2</t>
    </r>
  </si>
  <si>
    <r>
      <t>Max. náklady na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- priemerná plocha bytov do 50-56 m</t>
    </r>
    <r>
      <rPr>
        <vertAlign val="superscript"/>
        <sz val="10"/>
        <color rgb="FF000000"/>
        <rFont val="Arial Narrow"/>
        <family val="2"/>
        <charset val="238"/>
      </rPr>
      <t>2</t>
    </r>
  </si>
  <si>
    <r>
      <t>Max. náklady na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- priemerná plocha bytov do 56-60 m</t>
    </r>
    <r>
      <rPr>
        <vertAlign val="superscript"/>
        <sz val="10"/>
        <color rgb="FF000000"/>
        <rFont val="Arial Narrow"/>
        <family val="2"/>
        <charset val="238"/>
      </rPr>
      <t>2</t>
    </r>
  </si>
  <si>
    <t>150/2013</t>
  </si>
  <si>
    <t>§ 10, ods. 1 a</t>
  </si>
  <si>
    <t>Max. veľkosť jedného bytu</t>
  </si>
  <si>
    <r>
      <t>80 m</t>
    </r>
    <r>
      <rPr>
        <vertAlign val="superscript"/>
        <sz val="10"/>
        <color rgb="FF000000"/>
        <rFont val="Arial Narrow"/>
        <family val="2"/>
        <charset val="238"/>
      </rPr>
      <t>2</t>
    </r>
  </si>
  <si>
    <t>§ 10, ods. 10 a</t>
  </si>
  <si>
    <t>Priemerná veľkosť bytov v projekte</t>
  </si>
  <si>
    <r>
      <t>60 m</t>
    </r>
    <r>
      <rPr>
        <vertAlign val="superscript"/>
        <sz val="10"/>
        <color rgb="FF000000"/>
        <rFont val="Arial Narrow"/>
        <family val="2"/>
        <charset val="238"/>
      </rPr>
      <t>2</t>
    </r>
  </si>
  <si>
    <t>Výpočet</t>
  </si>
  <si>
    <t>§ 10, ods. 11 b</t>
  </si>
  <si>
    <t>Max. výška nájomného z obstarávacej ceny (ročne)</t>
  </si>
  <si>
    <t>Tabuľka 2: Nákladová stránka investície (eur)</t>
  </si>
  <si>
    <t>Priemerná výška priznaného úveru (skutočnosť)</t>
  </si>
  <si>
    <t>Výška úveru zo ŠFRB (modelová)</t>
  </si>
  <si>
    <t>1 187 500</t>
  </si>
  <si>
    <t>Vlastná investícia</t>
  </si>
  <si>
    <t>Obstarávacie náklady spolu</t>
  </si>
  <si>
    <t>Výška splateného úveru (30 rokov, 1%)</t>
  </si>
  <si>
    <t>1 375 009</t>
  </si>
  <si>
    <t>Mesačná splátka</t>
  </si>
  <si>
    <t>Ročná splátka</t>
  </si>
  <si>
    <t>Prevádzkové náklady 1% z obstarávacích nákladov ročne</t>
  </si>
  <si>
    <t>Celkové náklady za 30 rokov</t>
  </si>
  <si>
    <t>1 812 509</t>
  </si>
  <si>
    <r>
      <t>Počet bytov do 50 m</t>
    </r>
    <r>
      <rPr>
        <vertAlign val="superscript"/>
        <sz val="10"/>
        <color rgb="FF000000"/>
        <rFont val="Arial Narrow"/>
        <family val="2"/>
        <charset val="238"/>
      </rPr>
      <t>2</t>
    </r>
  </si>
  <si>
    <r>
      <t>Priemerná podlahová plocha (m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>)</t>
    </r>
  </si>
  <si>
    <t>Maximálne oprávnené náklady</t>
  </si>
  <si>
    <t>Maximálna mesačná výška nájomného na jeden byt</t>
  </si>
  <si>
    <t>Maximálny ročný príjem z nájomného</t>
  </si>
  <si>
    <t>Príjem za 30 rokov</t>
  </si>
  <si>
    <t>Odhadovaná návratnosť investície</t>
  </si>
  <si>
    <t>Max. priem. oprávnené náklady na výstavbu bytu</t>
  </si>
  <si>
    <t>Zdroj: Vlastné spracovanie na základe údajov zo ŠFRB</t>
  </si>
  <si>
    <t>Podmienky čerpania podpory zo ŠFRB pre PO</t>
  </si>
  <si>
    <t>Nákladová stránka investície (eur)</t>
  </si>
  <si>
    <r>
      <t xml:space="preserve">Výška poskytnutých dotácií na obyvateľa z MDV SR podľa krajov, </t>
    </r>
    <r>
      <rPr>
        <sz val="11"/>
        <rFont val="Arial Narrow"/>
        <family val="2"/>
        <charset val="238"/>
      </rPr>
      <t>systémové poruchy, (2010 až 2016), eur</t>
    </r>
  </si>
  <si>
    <r>
      <t xml:space="preserve">Výška poskytnutých dotácií na obyvateľa z MDV SR podľa krajov, </t>
    </r>
    <r>
      <rPr>
        <sz val="11"/>
        <rFont val="Arial Narrow"/>
        <family val="2"/>
        <charset val="238"/>
      </rPr>
      <t>obstaranie nájomného bytu a technická vybavenosť, (2010 až 2016), eur</t>
    </r>
  </si>
  <si>
    <r>
      <t xml:space="preserve">Príjmová stránka investície, návratnosť investície (eur, počet, </t>
    </r>
    <r>
      <rPr>
        <sz val="11"/>
        <rFont val="Arial Narrow"/>
        <family val="2"/>
        <charset val="238"/>
      </rPr>
      <t>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, roky)</t>
    </r>
  </si>
  <si>
    <t>Tab 1_2_3</t>
  </si>
  <si>
    <t>Tab 4</t>
  </si>
  <si>
    <t>Graf_3 a 4</t>
  </si>
  <si>
    <t>Graf_5</t>
  </si>
  <si>
    <t>Graf_6</t>
  </si>
  <si>
    <t>Graf_7 a 8</t>
  </si>
  <si>
    <t>Graf_10 a 11</t>
  </si>
  <si>
    <t>Graf_12</t>
  </si>
  <si>
    <t>Graf_14 a 15</t>
  </si>
  <si>
    <t>Graf_16</t>
  </si>
  <si>
    <t>Graf_19</t>
  </si>
  <si>
    <t>Graf_20</t>
  </si>
  <si>
    <t>Graf_22 a 23</t>
  </si>
  <si>
    <t>Graf_24 a 25</t>
  </si>
  <si>
    <t>Graf_26</t>
  </si>
  <si>
    <t>Graf_27</t>
  </si>
  <si>
    <t>Graf_29</t>
  </si>
  <si>
    <t>Graf 30</t>
  </si>
  <si>
    <t>Graf 33</t>
  </si>
  <si>
    <t>Graf 34</t>
  </si>
  <si>
    <t>Graf 31 a 32</t>
  </si>
  <si>
    <t>Zdroj: Eurostat, EU SILC [ilc_lvps08]</t>
  </si>
  <si>
    <t>Zdroj: Eurostat, EU SILC [ilc_lvho05a]</t>
  </si>
  <si>
    <t>Zdroj: Eurostat, EU SILC  [ilc_lvho07b]</t>
  </si>
  <si>
    <t>Zdroj: Bencont Group a.s.</t>
  </si>
  <si>
    <t>Zdroj: RIS, ŠFRB</t>
  </si>
  <si>
    <t>Zdroj: individuálne údaje zo ŠFRB</t>
  </si>
  <si>
    <t>Zdroj: individuálne údaje z MDV SR</t>
  </si>
  <si>
    <t>Zdroj: MDV SR</t>
  </si>
  <si>
    <t>Zdroj: individuálne údaje zo ŠFRB a MDV SR</t>
  </si>
  <si>
    <t>Podpora v mil. eur</t>
  </si>
  <si>
    <t>Zdroj: rozpočtový informačný systém (RIS)</t>
  </si>
  <si>
    <t>Zdroj: Administratívne údaje MF SR</t>
  </si>
  <si>
    <t>AVG_podiel_kraj</t>
  </si>
  <si>
    <t>Zdroj: Individuálne údaje</t>
  </si>
  <si>
    <t>Zdroj: Eurostat, NBS</t>
  </si>
  <si>
    <r>
      <t>Tabuľka 3: Príjmová stránka investície, návratnosť investície (eur, počet, m</t>
    </r>
    <r>
      <rPr>
        <b/>
        <vertAlign val="superscript"/>
        <sz val="10"/>
        <rFont val="Arial Narrow"/>
        <family val="2"/>
        <charset val="238"/>
      </rPr>
      <t>2</t>
    </r>
    <r>
      <rPr>
        <b/>
        <sz val="10"/>
        <rFont val="Arial Narrow"/>
        <family val="2"/>
        <charset val="238"/>
      </rPr>
      <t>, roky)</t>
    </r>
  </si>
  <si>
    <t xml:space="preserve">Priemer </t>
  </si>
  <si>
    <t>Podiel populácie žijúcej v bytoch s regulovaným nájmom v (%)</t>
  </si>
  <si>
    <t>Podiel obyvateľov, kde žijú rodičia s deťmi vo veku 18 až 34 rokov (v %, 2016)</t>
  </si>
  <si>
    <t>Podiel obyvateľov v domácnostiach, ktorí na výdavky na bývanie vynakladajú viac ako 40 % svojho príjmu (dolné kvintily domácností, 2016)</t>
  </si>
  <si>
    <t>Podiel obyvateľov domácnostiach, ktorí na výdavky na bývanie vynakladajú viac ako 40 % svojho príjmu podľa typu vlastníctva (2017)</t>
  </si>
  <si>
    <t>Graf 12: Podpora zo ŠFRB podľa účelu použitia (priznané zdroje)</t>
  </si>
  <si>
    <t>Poskytnutá podpora na obnovu bytových domov formou dotácie MDV SR a úveru zo ŠFRB, poskytnuté reálne čerpané zdroje (mil. eur)</t>
  </si>
  <si>
    <t>Podiel populácie podľa vlastníctva  (v %)</t>
  </si>
  <si>
    <t>Podiel obyvateľov, kde žijú rodičia s deťmi vo veku 18 až 34 rokov  (v %,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</si>
</sst>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"/>
    <numFmt numFmtId="167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3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0"/>
      <color rgb="FF00008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9"/>
      <color rgb="FF00B0F0"/>
      <name val="Arial Narrow"/>
      <family val="2"/>
      <charset val="238"/>
    </font>
    <font>
      <sz val="10"/>
      <color rgb="FF2C9BDC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vertAlign val="superscript"/>
      <sz val="10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u/>
      <sz val="11"/>
      <color theme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3" fillId="0" borderId="0"/>
    <xf numFmtId="9" fontId="1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4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</cellStyleXfs>
  <cellXfs count="323">
    <xf numFmtId="0" fontId="0" fillId="0" borderId="0" xfId="0"/>
    <xf numFmtId="0" fontId="9" fillId="0" borderId="0" xfId="6"/>
    <xf numFmtId="0" fontId="12" fillId="0" borderId="0" xfId="1" applyFont="1"/>
    <xf numFmtId="0" fontId="11" fillId="0" borderId="0" xfId="1" applyFont="1"/>
    <xf numFmtId="0" fontId="12" fillId="0" borderId="0" xfId="1" applyFont="1" applyAlignment="1"/>
    <xf numFmtId="0" fontId="12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2" fillId="0" borderId="0" xfId="3" applyFont="1"/>
    <xf numFmtId="0" fontId="12" fillId="0" borderId="0" xfId="6" applyFont="1"/>
    <xf numFmtId="0" fontId="12" fillId="0" borderId="0" xfId="3" applyNumberFormat="1" applyFont="1" applyFill="1" applyBorder="1" applyAlignment="1"/>
    <xf numFmtId="0" fontId="11" fillId="0" borderId="0" xfId="6" applyFont="1"/>
    <xf numFmtId="166" fontId="12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/>
    <xf numFmtId="0" fontId="9" fillId="0" borderId="0" xfId="6" applyFill="1" applyBorder="1"/>
    <xf numFmtId="0" fontId="12" fillId="0" borderId="0" xfId="6" applyFont="1" applyFill="1" applyBorder="1"/>
    <xf numFmtId="166" fontId="12" fillId="0" borderId="1" xfId="6" applyNumberFormat="1" applyFont="1" applyFill="1" applyBorder="1" applyAlignment="1">
      <alignment horizontal="center"/>
    </xf>
    <xf numFmtId="166" fontId="11" fillId="0" borderId="1" xfId="6" applyNumberFormat="1" applyFont="1" applyFill="1" applyBorder="1" applyAlignment="1">
      <alignment horizontal="center"/>
    </xf>
    <xf numFmtId="0" fontId="12" fillId="0" borderId="0" xfId="6" applyFont="1" applyFill="1"/>
    <xf numFmtId="0" fontId="5" fillId="0" borderId="0" xfId="0" applyFont="1"/>
    <xf numFmtId="0" fontId="8" fillId="0" borderId="0" xfId="7" applyFont="1"/>
    <xf numFmtId="0" fontId="7" fillId="0" borderId="0" xfId="7" applyFont="1"/>
    <xf numFmtId="0" fontId="8" fillId="0" borderId="0" xfId="7" applyFont="1" applyAlignment="1">
      <alignment horizontal="left"/>
    </xf>
    <xf numFmtId="167" fontId="8" fillId="0" borderId="0" xfId="7" applyNumberFormat="1" applyFont="1"/>
    <xf numFmtId="0" fontId="8" fillId="0" borderId="0" xfId="7" applyFont="1" applyBorder="1"/>
    <xf numFmtId="0" fontId="8" fillId="0" borderId="0" xfId="7" applyFont="1" applyAlignment="1">
      <alignment horizontal="center"/>
    </xf>
    <xf numFmtId="9" fontId="16" fillId="0" borderId="0" xfId="8" applyFont="1"/>
    <xf numFmtId="9" fontId="7" fillId="0" borderId="0" xfId="8" applyFont="1"/>
    <xf numFmtId="0" fontId="12" fillId="0" borderId="0" xfId="7" applyFont="1"/>
    <xf numFmtId="0" fontId="11" fillId="0" borderId="1" xfId="7" applyFont="1" applyFill="1" applyBorder="1"/>
    <xf numFmtId="0" fontId="8" fillId="0" borderId="0" xfId="9"/>
    <xf numFmtId="9" fontId="0" fillId="0" borderId="0" xfId="10" applyFont="1"/>
    <xf numFmtId="3" fontId="8" fillId="0" borderId="0" xfId="9" applyNumberFormat="1"/>
    <xf numFmtId="0" fontId="7" fillId="0" borderId="0" xfId="9" applyFont="1"/>
    <xf numFmtId="0" fontId="5" fillId="0" borderId="0" xfId="11" applyFont="1"/>
    <xf numFmtId="0" fontId="5" fillId="0" borderId="0" xfId="11" applyFont="1" applyBorder="1"/>
    <xf numFmtId="0" fontId="4" fillId="0" borderId="0" xfId="11" applyFont="1"/>
    <xf numFmtId="3" fontId="4" fillId="0" borderId="0" xfId="11" applyNumberFormat="1" applyFont="1" applyBorder="1"/>
    <xf numFmtId="3" fontId="4" fillId="0" borderId="0" xfId="11" applyNumberFormat="1" applyFont="1"/>
    <xf numFmtId="4" fontId="4" fillId="0" borderId="0" xfId="11" applyNumberFormat="1" applyFont="1"/>
    <xf numFmtId="3" fontId="12" fillId="0" borderId="0" xfId="11" applyNumberFormat="1" applyFont="1" applyFill="1" applyBorder="1"/>
    <xf numFmtId="0" fontId="12" fillId="0" borderId="0" xfId="7" applyFont="1" applyFill="1" applyBorder="1"/>
    <xf numFmtId="0" fontId="12" fillId="0" borderId="1" xfId="7" applyFont="1" applyFill="1" applyBorder="1"/>
    <xf numFmtId="0" fontId="12" fillId="0" borderId="0" xfId="9" applyFont="1"/>
    <xf numFmtId="0" fontId="12" fillId="0" borderId="1" xfId="7" applyFont="1" applyBorder="1"/>
    <xf numFmtId="0" fontId="12" fillId="0" borderId="0" xfId="9" applyFont="1" applyFill="1" applyBorder="1"/>
    <xf numFmtId="0" fontId="11" fillId="0" borderId="0" xfId="9" applyFont="1"/>
    <xf numFmtId="0" fontId="0" fillId="0" borderId="0" xfId="0" applyBorder="1"/>
    <xf numFmtId="0" fontId="5" fillId="0" borderId="0" xfId="0" applyFont="1" applyBorder="1"/>
    <xf numFmtId="0" fontId="18" fillId="0" borderId="0" xfId="14"/>
    <xf numFmtId="0" fontId="19" fillId="0" borderId="0" xfId="14" applyFont="1" applyFill="1" applyBorder="1"/>
    <xf numFmtId="0" fontId="19" fillId="0" borderId="0" xfId="14" applyFont="1"/>
    <xf numFmtId="0" fontId="18" fillId="0" borderId="0" xfId="14" applyNumberFormat="1" applyFill="1" applyBorder="1" applyAlignment="1"/>
    <xf numFmtId="0" fontId="18" fillId="0" borderId="0" xfId="14" applyFill="1" applyBorder="1" applyAlignment="1"/>
    <xf numFmtId="0" fontId="18" fillId="0" borderId="0" xfId="14" applyNumberFormat="1"/>
    <xf numFmtId="0" fontId="19" fillId="0" borderId="1" xfId="14" applyFont="1" applyFill="1" applyBorder="1"/>
    <xf numFmtId="0" fontId="20" fillId="0" borderId="0" xfId="14" applyFont="1" applyFill="1" applyBorder="1" applyAlignment="1">
      <alignment horizontal="center"/>
    </xf>
    <xf numFmtId="0" fontId="18" fillId="0" borderId="0" xfId="14" applyBorder="1"/>
    <xf numFmtId="0" fontId="18" fillId="0" borderId="0" xfId="14" applyNumberFormat="1" applyBorder="1"/>
    <xf numFmtId="0" fontId="19" fillId="0" borderId="1" xfId="14" applyFont="1" applyBorder="1" applyAlignment="1">
      <alignment horizontal="center"/>
    </xf>
    <xf numFmtId="0" fontId="19" fillId="0" borderId="0" xfId="14" applyFont="1" applyBorder="1" applyAlignment="1">
      <alignment horizontal="center"/>
    </xf>
    <xf numFmtId="0" fontId="18" fillId="0" borderId="1" xfId="14" applyFill="1" applyBorder="1" applyAlignment="1"/>
    <xf numFmtId="0" fontId="19" fillId="0" borderId="0" xfId="14" applyFont="1" applyAlignment="1">
      <alignment horizontal="center"/>
    </xf>
    <xf numFmtId="0" fontId="16" fillId="0" borderId="0" xfId="0" applyFont="1" applyFill="1"/>
    <xf numFmtId="0" fontId="21" fillId="0" borderId="0" xfId="12" applyNumberFormat="1" applyFont="1" applyFill="1" applyBorder="1" applyAlignment="1">
      <alignment horizontal="right"/>
    </xf>
    <xf numFmtId="0" fontId="3" fillId="0" borderId="0" xfId="0" applyFont="1"/>
    <xf numFmtId="0" fontId="12" fillId="0" borderId="0" xfId="0" applyFont="1" applyFill="1" applyBorder="1"/>
    <xf numFmtId="0" fontId="12" fillId="0" borderId="1" xfId="0" applyFont="1" applyFill="1" applyBorder="1"/>
    <xf numFmtId="0" fontId="11" fillId="0" borderId="0" xfId="7" applyFont="1"/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0" fillId="0" borderId="0" xfId="4" applyFill="1" applyAlignment="1">
      <alignment vertical="center"/>
    </xf>
    <xf numFmtId="0" fontId="10" fillId="0" borderId="0" xfId="4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0" fillId="0" borderId="0" xfId="4" applyFill="1" applyBorder="1"/>
    <xf numFmtId="0" fontId="2" fillId="0" borderId="5" xfId="0" applyFont="1" applyBorder="1" applyAlignment="1">
      <alignment horizontal="center" vertical="center"/>
    </xf>
    <xf numFmtId="0" fontId="10" fillId="0" borderId="5" xfId="4" applyFill="1" applyBorder="1"/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16" fontId="31" fillId="0" borderId="6" xfId="0" applyNumberFormat="1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right"/>
    </xf>
    <xf numFmtId="0" fontId="34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9" fontId="36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0" fontId="29" fillId="0" borderId="0" xfId="0" applyFont="1"/>
    <xf numFmtId="0" fontId="36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vertical="center"/>
    </xf>
    <xf numFmtId="9" fontId="36" fillId="0" borderId="6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vertical="center"/>
    </xf>
    <xf numFmtId="3" fontId="36" fillId="0" borderId="6" xfId="0" applyNumberFormat="1" applyFont="1" applyBorder="1" applyAlignment="1">
      <alignment vertical="center"/>
    </xf>
    <xf numFmtId="0" fontId="11" fillId="0" borderId="1" xfId="1" applyFont="1" applyBorder="1" applyAlignment="1"/>
    <xf numFmtId="0" fontId="11" fillId="0" borderId="0" xfId="1" applyFont="1" applyBorder="1" applyAlignment="1"/>
    <xf numFmtId="0" fontId="41" fillId="0" borderId="0" xfId="1" applyFont="1" applyBorder="1" applyAlignment="1"/>
    <xf numFmtId="0" fontId="22" fillId="0" borderId="0" xfId="0" applyFont="1" applyFill="1" applyAlignment="1">
      <alignment vertical="center"/>
    </xf>
    <xf numFmtId="0" fontId="41" fillId="0" borderId="0" xfId="1" applyFont="1"/>
    <xf numFmtId="0" fontId="41" fillId="0" borderId="0" xfId="3" applyNumberFormat="1" applyFont="1" applyFill="1" applyBorder="1" applyAlignment="1"/>
    <xf numFmtId="0" fontId="38" fillId="0" borderId="0" xfId="3" applyNumberFormat="1" applyFont="1" applyFill="1" applyBorder="1" applyAlignment="1"/>
    <xf numFmtId="0" fontId="36" fillId="0" borderId="0" xfId="0" applyFont="1"/>
    <xf numFmtId="0" fontId="42" fillId="0" borderId="0" xfId="0" applyFont="1"/>
    <xf numFmtId="0" fontId="7" fillId="0" borderId="0" xfId="6" applyNumberFormat="1" applyFont="1" applyFill="1" applyBorder="1" applyAlignment="1">
      <alignment horizontal="left"/>
    </xf>
    <xf numFmtId="0" fontId="9" fillId="0" borderId="0" xfId="6" applyBorder="1"/>
    <xf numFmtId="0" fontId="22" fillId="0" borderId="0" xfId="0" applyFont="1"/>
    <xf numFmtId="0" fontId="1" fillId="0" borderId="0" xfId="0" applyFont="1"/>
    <xf numFmtId="0" fontId="22" fillId="0" borderId="0" xfId="11" applyFont="1"/>
    <xf numFmtId="0" fontId="11" fillId="0" borderId="0" xfId="7" applyFont="1" applyFill="1" applyBorder="1"/>
    <xf numFmtId="0" fontId="22" fillId="0" borderId="0" xfId="9" applyFont="1" applyFill="1" applyBorder="1"/>
    <xf numFmtId="0" fontId="36" fillId="0" borderId="0" xfId="0" applyFont="1" applyBorder="1"/>
    <xf numFmtId="0" fontId="41" fillId="0" borderId="0" xfId="9" applyFont="1"/>
    <xf numFmtId="0" fontId="42" fillId="0" borderId="0" xfId="0" applyFont="1" applyAlignment="1">
      <alignment horizontal="left" vertical="center"/>
    </xf>
    <xf numFmtId="0" fontId="22" fillId="0" borderId="0" xfId="0" applyFont="1" applyBorder="1"/>
    <xf numFmtId="0" fontId="41" fillId="0" borderId="0" xfId="14" applyFont="1"/>
    <xf numFmtId="0" fontId="41" fillId="0" borderId="0" xfId="7" applyFont="1"/>
    <xf numFmtId="0" fontId="44" fillId="0" borderId="0" xfId="0" applyFont="1"/>
    <xf numFmtId="0" fontId="43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41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8" fillId="0" borderId="0" xfId="1" applyFont="1" applyBorder="1" applyAlignment="1"/>
    <xf numFmtId="0" fontId="38" fillId="0" borderId="0" xfId="1" applyFont="1"/>
    <xf numFmtId="0" fontId="41" fillId="0" borderId="0" xfId="3" applyFont="1"/>
    <xf numFmtId="0" fontId="41" fillId="0" borderId="0" xfId="6" applyNumberFormat="1" applyFont="1" applyFill="1" applyBorder="1" applyAlignment="1"/>
    <xf numFmtId="0" fontId="41" fillId="0" borderId="0" xfId="6" applyFont="1"/>
    <xf numFmtId="0" fontId="41" fillId="0" borderId="0" xfId="7" applyFont="1" applyFill="1" applyBorder="1" applyAlignment="1">
      <alignment horizontal="left"/>
    </xf>
    <xf numFmtId="0" fontId="41" fillId="0" borderId="0" xfId="7" applyFont="1" applyFill="1" applyBorder="1"/>
    <xf numFmtId="0" fontId="41" fillId="0" borderId="0" xfId="14" applyFont="1" applyAlignment="1">
      <alignment horizontal="left"/>
    </xf>
    <xf numFmtId="0" fontId="41" fillId="0" borderId="0" xfId="0" applyFont="1" applyFill="1"/>
    <xf numFmtId="0" fontId="38" fillId="0" borderId="5" xfId="0" applyFont="1" applyFill="1" applyBorder="1"/>
    <xf numFmtId="0" fontId="38" fillId="0" borderId="0" xfId="0" applyFont="1" applyFill="1" applyBorder="1"/>
    <xf numFmtId="0" fontId="41" fillId="0" borderId="0" xfId="0" applyFont="1" applyFill="1" applyBorder="1"/>
    <xf numFmtId="0" fontId="38" fillId="0" borderId="1" xfId="0" applyFont="1" applyFill="1" applyBorder="1"/>
    <xf numFmtId="0" fontId="41" fillId="0" borderId="1" xfId="0" applyFont="1" applyFill="1" applyBorder="1"/>
    <xf numFmtId="0" fontId="41" fillId="0" borderId="1" xfId="12" applyNumberFormat="1" applyFont="1" applyFill="1" applyBorder="1" applyAlignment="1">
      <alignment horizontal="right"/>
    </xf>
    <xf numFmtId="2" fontId="38" fillId="0" borderId="0" xfId="12" applyNumberFormat="1" applyFont="1" applyFill="1" applyBorder="1" applyAlignment="1">
      <alignment horizontal="right"/>
    </xf>
    <xf numFmtId="2" fontId="38" fillId="0" borderId="1" xfId="12" applyNumberFormat="1" applyFont="1" applyFill="1" applyBorder="1" applyAlignment="1">
      <alignment horizontal="right"/>
    </xf>
    <xf numFmtId="0" fontId="38" fillId="0" borderId="1" xfId="7" applyFont="1" applyBorder="1"/>
    <xf numFmtId="0" fontId="41" fillId="0" borderId="1" xfId="7" applyFont="1" applyBorder="1"/>
    <xf numFmtId="167" fontId="38" fillId="0" borderId="0" xfId="7" applyNumberFormat="1" applyFont="1"/>
    <xf numFmtId="0" fontId="41" fillId="0" borderId="0" xfId="7" applyFont="1" applyAlignment="1">
      <alignment horizontal="left"/>
    </xf>
    <xf numFmtId="0" fontId="41" fillId="0" borderId="1" xfId="0" applyFont="1" applyFill="1" applyBorder="1" applyAlignment="1">
      <alignment horizontal="center"/>
    </xf>
    <xf numFmtId="164" fontId="38" fillId="0" borderId="0" xfId="13" applyNumberFormat="1" applyFont="1" applyFill="1" applyAlignment="1">
      <alignment horizontal="center"/>
    </xf>
    <xf numFmtId="2" fontId="38" fillId="0" borderId="0" xfId="13" applyNumberFormat="1" applyFont="1" applyFill="1" applyAlignment="1">
      <alignment horizontal="center"/>
    </xf>
    <xf numFmtId="2" fontId="38" fillId="0" borderId="0" xfId="0" applyNumberFormat="1" applyFont="1" applyFill="1" applyAlignment="1">
      <alignment horizontal="center"/>
    </xf>
    <xf numFmtId="0" fontId="41" fillId="0" borderId="0" xfId="14" applyFont="1" applyAlignment="1">
      <alignment horizontal="center"/>
    </xf>
    <xf numFmtId="0" fontId="38" fillId="0" borderId="0" xfId="14" applyFont="1"/>
    <xf numFmtId="0" fontId="38" fillId="0" borderId="0" xfId="14" applyFont="1" applyAlignment="1">
      <alignment horizontal="right"/>
    </xf>
    <xf numFmtId="0" fontId="41" fillId="0" borderId="1" xfId="14" applyFont="1" applyBorder="1"/>
    <xf numFmtId="0" fontId="38" fillId="0" borderId="1" xfId="14" applyFont="1" applyBorder="1"/>
    <xf numFmtId="0" fontId="41" fillId="0" borderId="1" xfId="14" applyFont="1" applyBorder="1" applyAlignment="1">
      <alignment horizontal="center"/>
    </xf>
    <xf numFmtId="0" fontId="46" fillId="0" borderId="1" xfId="14" applyFont="1" applyFill="1" applyBorder="1" applyAlignment="1">
      <alignment horizontal="center"/>
    </xf>
    <xf numFmtId="0" fontId="38" fillId="0" borderId="0" xfId="14" applyNumberFormat="1" applyFont="1" applyFill="1" applyBorder="1" applyAlignment="1"/>
    <xf numFmtId="0" fontId="38" fillId="0" borderId="0" xfId="14" applyFont="1" applyFill="1" applyBorder="1" applyAlignment="1"/>
    <xf numFmtId="0" fontId="41" fillId="0" borderId="0" xfId="14" applyFont="1" applyFill="1" applyBorder="1"/>
    <xf numFmtId="0" fontId="38" fillId="0" borderId="1" xfId="14" applyFont="1" applyFill="1" applyBorder="1" applyAlignment="1"/>
    <xf numFmtId="0" fontId="41" fillId="0" borderId="1" xfId="14" applyFont="1" applyFill="1" applyBorder="1"/>
    <xf numFmtId="167" fontId="41" fillId="0" borderId="0" xfId="14" applyNumberFormat="1" applyFont="1" applyFill="1" applyBorder="1"/>
    <xf numFmtId="167" fontId="41" fillId="0" borderId="1" xfId="14" applyNumberFormat="1" applyFont="1" applyFill="1" applyBorder="1"/>
    <xf numFmtId="0" fontId="1" fillId="0" borderId="1" xfId="0" applyFont="1" applyBorder="1"/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2" fontId="1" fillId="0" borderId="0" xfId="0" applyNumberFormat="1" applyFont="1"/>
    <xf numFmtId="0" fontId="1" fillId="0" borderId="1" xfId="0" applyFont="1" applyFill="1" applyBorder="1" applyAlignment="1"/>
    <xf numFmtId="2" fontId="1" fillId="0" borderId="1" xfId="0" applyNumberFormat="1" applyFont="1" applyBorder="1"/>
    <xf numFmtId="0" fontId="22" fillId="0" borderId="1" xfId="0" applyFont="1" applyBorder="1"/>
    <xf numFmtId="0" fontId="4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8" fillId="0" borderId="0" xfId="7" applyFont="1" applyBorder="1"/>
    <xf numFmtId="0" fontId="38" fillId="0" borderId="0" xfId="7" applyFont="1"/>
    <xf numFmtId="0" fontId="41" fillId="0" borderId="1" xfId="9" applyFont="1" applyBorder="1" applyAlignment="1">
      <alignment horizontal="center"/>
    </xf>
    <xf numFmtId="0" fontId="38" fillId="0" borderId="0" xfId="9" applyFont="1" applyAlignment="1">
      <alignment horizontal="center"/>
    </xf>
    <xf numFmtId="167" fontId="38" fillId="0" borderId="0" xfId="9" applyNumberFormat="1" applyFont="1" applyAlignment="1">
      <alignment horizontal="center"/>
    </xf>
    <xf numFmtId="0" fontId="38" fillId="0" borderId="1" xfId="9" applyFont="1" applyBorder="1" applyAlignment="1">
      <alignment horizontal="center"/>
    </xf>
    <xf numFmtId="167" fontId="38" fillId="0" borderId="1" xfId="9" applyNumberFormat="1" applyFont="1" applyBorder="1" applyAlignment="1">
      <alignment horizontal="center"/>
    </xf>
    <xf numFmtId="0" fontId="41" fillId="0" borderId="1" xfId="9" applyFont="1" applyFill="1" applyBorder="1" applyAlignment="1">
      <alignment horizontal="center"/>
    </xf>
    <xf numFmtId="1" fontId="38" fillId="0" borderId="0" xfId="9" applyNumberFormat="1" applyFont="1" applyAlignment="1">
      <alignment horizontal="center"/>
    </xf>
    <xf numFmtId="0" fontId="38" fillId="0" borderId="0" xfId="9" applyFont="1" applyBorder="1" applyAlignment="1">
      <alignment horizontal="center"/>
    </xf>
    <xf numFmtId="167" fontId="38" fillId="0" borderId="0" xfId="9" applyNumberFormat="1" applyFont="1" applyBorder="1" applyAlignment="1">
      <alignment horizontal="center"/>
    </xf>
    <xf numFmtId="1" fontId="38" fillId="0" borderId="1" xfId="9" applyNumberFormat="1" applyFont="1" applyBorder="1" applyAlignment="1">
      <alignment horizontal="center"/>
    </xf>
    <xf numFmtId="0" fontId="38" fillId="0" borderId="0" xfId="9" applyFont="1" applyFill="1" applyBorder="1"/>
    <xf numFmtId="0" fontId="41" fillId="0" borderId="0" xfId="9" applyFont="1" applyFill="1" applyBorder="1"/>
    <xf numFmtId="0" fontId="41" fillId="0" borderId="0" xfId="9" applyFont="1" applyFill="1" applyBorder="1" applyAlignment="1"/>
    <xf numFmtId="0" fontId="39" fillId="0" borderId="0" xfId="9" applyFont="1"/>
    <xf numFmtId="0" fontId="41" fillId="0" borderId="1" xfId="9" applyFont="1" applyFill="1" applyBorder="1"/>
    <xf numFmtId="0" fontId="22" fillId="0" borderId="1" xfId="9" applyFont="1" applyFill="1" applyBorder="1"/>
    <xf numFmtId="0" fontId="38" fillId="0" borderId="1" xfId="9" applyFont="1" applyFill="1" applyBorder="1"/>
    <xf numFmtId="0" fontId="22" fillId="0" borderId="1" xfId="9" applyFont="1" applyFill="1" applyBorder="1" applyAlignment="1">
      <alignment horizontal="center"/>
    </xf>
    <xf numFmtId="0" fontId="38" fillId="0" borderId="0" xfId="9" applyFont="1" applyFill="1" applyBorder="1" applyAlignment="1">
      <alignment horizontal="center"/>
    </xf>
    <xf numFmtId="167" fontId="38" fillId="0" borderId="0" xfId="9" applyNumberFormat="1" applyFont="1" applyFill="1" applyBorder="1" applyAlignment="1">
      <alignment horizontal="center"/>
    </xf>
    <xf numFmtId="167" fontId="38" fillId="0" borderId="0" xfId="9" applyNumberFormat="1" applyFont="1" applyFill="1" applyBorder="1"/>
    <xf numFmtId="3" fontId="38" fillId="0" borderId="0" xfId="9" applyNumberFormat="1" applyFont="1" applyFill="1" applyBorder="1" applyAlignment="1">
      <alignment horizontal="center"/>
    </xf>
    <xf numFmtId="1" fontId="38" fillId="0" borderId="0" xfId="9" applyNumberFormat="1" applyFont="1" applyFill="1" applyBorder="1" applyAlignment="1">
      <alignment horizontal="center"/>
    </xf>
    <xf numFmtId="3" fontId="39" fillId="0" borderId="0" xfId="9" applyNumberFormat="1" applyFont="1"/>
    <xf numFmtId="0" fontId="38" fillId="0" borderId="1" xfId="9" applyFont="1" applyFill="1" applyBorder="1" applyAlignment="1">
      <alignment horizontal="center"/>
    </xf>
    <xf numFmtId="167" fontId="38" fillId="0" borderId="1" xfId="9" applyNumberFormat="1" applyFont="1" applyFill="1" applyBorder="1" applyAlignment="1">
      <alignment horizontal="center"/>
    </xf>
    <xf numFmtId="167" fontId="38" fillId="0" borderId="1" xfId="9" applyNumberFormat="1" applyFont="1" applyFill="1" applyBorder="1"/>
    <xf numFmtId="3" fontId="38" fillId="0" borderId="1" xfId="9" applyNumberFormat="1" applyFont="1" applyFill="1" applyBorder="1" applyAlignment="1">
      <alignment horizontal="center"/>
    </xf>
    <xf numFmtId="1" fontId="38" fillId="0" borderId="1" xfId="9" applyNumberFormat="1" applyFont="1" applyFill="1" applyBorder="1" applyAlignment="1">
      <alignment horizontal="center"/>
    </xf>
    <xf numFmtId="0" fontId="38" fillId="0" borderId="0" xfId="9" applyFont="1" applyFill="1"/>
    <xf numFmtId="167" fontId="38" fillId="0" borderId="0" xfId="9" applyNumberFormat="1" applyFont="1" applyFill="1" applyAlignment="1">
      <alignment horizontal="center"/>
    </xf>
    <xf numFmtId="0" fontId="38" fillId="0" borderId="0" xfId="9" applyFont="1" applyFill="1" applyAlignment="1">
      <alignment horizontal="left"/>
    </xf>
    <xf numFmtId="167" fontId="38" fillId="0" borderId="0" xfId="9" applyNumberFormat="1" applyFont="1" applyFill="1"/>
    <xf numFmtId="0" fontId="38" fillId="0" borderId="1" xfId="9" applyFont="1" applyFill="1" applyBorder="1" applyAlignment="1">
      <alignment horizontal="left"/>
    </xf>
    <xf numFmtId="0" fontId="41" fillId="0" borderId="1" xfId="7" applyFont="1" applyFill="1" applyBorder="1"/>
    <xf numFmtId="0" fontId="38" fillId="0" borderId="0" xfId="7" applyFont="1" applyFill="1" applyBorder="1" applyAlignment="1">
      <alignment horizontal="left"/>
    </xf>
    <xf numFmtId="167" fontId="38" fillId="0" borderId="0" xfId="7" applyNumberFormat="1" applyFont="1" applyFill="1" applyBorder="1"/>
    <xf numFmtId="0" fontId="38" fillId="0" borderId="0" xfId="7" applyFont="1" applyFill="1" applyBorder="1"/>
    <xf numFmtId="0" fontId="38" fillId="0" borderId="1" xfId="7" applyFont="1" applyFill="1" applyBorder="1"/>
    <xf numFmtId="167" fontId="38" fillId="0" borderId="1" xfId="7" applyNumberFormat="1" applyFont="1" applyFill="1" applyBorder="1"/>
    <xf numFmtId="0" fontId="38" fillId="0" borderId="0" xfId="9" applyFont="1" applyFill="1" applyBorder="1" applyAlignment="1">
      <alignment horizontal="left"/>
    </xf>
    <xf numFmtId="0" fontId="38" fillId="0" borderId="0" xfId="7" applyFont="1" applyFill="1" applyAlignment="1">
      <alignment horizontal="left"/>
    </xf>
    <xf numFmtId="167" fontId="38" fillId="0" borderId="0" xfId="7" applyNumberFormat="1" applyFont="1" applyFill="1"/>
    <xf numFmtId="0" fontId="38" fillId="0" borderId="0" xfId="7" applyFont="1" applyFill="1"/>
    <xf numFmtId="0" fontId="1" fillId="0" borderId="1" xfId="11" applyFont="1" applyFill="1" applyBorder="1" applyAlignment="1">
      <alignment wrapText="1"/>
    </xf>
    <xf numFmtId="0" fontId="22" fillId="0" borderId="1" xfId="11" applyFont="1" applyFill="1" applyBorder="1" applyAlignment="1">
      <alignment horizontal="center"/>
    </xf>
    <xf numFmtId="0" fontId="1" fillId="0" borderId="0" xfId="11" applyFont="1" applyFill="1" applyBorder="1" applyAlignment="1">
      <alignment wrapText="1"/>
    </xf>
    <xf numFmtId="4" fontId="38" fillId="0" borderId="0" xfId="11" applyNumberFormat="1" applyFont="1" applyFill="1" applyBorder="1" applyAlignment="1">
      <alignment horizontal="center"/>
    </xf>
    <xf numFmtId="4" fontId="1" fillId="0" borderId="0" xfId="11" applyNumberFormat="1" applyFont="1" applyFill="1" applyBorder="1" applyAlignment="1">
      <alignment horizontal="center"/>
    </xf>
    <xf numFmtId="4" fontId="38" fillId="0" borderId="1" xfId="11" applyNumberFormat="1" applyFont="1" applyFill="1" applyBorder="1" applyAlignment="1">
      <alignment horizontal="center"/>
    </xf>
    <xf numFmtId="4" fontId="1" fillId="0" borderId="1" xfId="11" applyNumberFormat="1" applyFont="1" applyFill="1" applyBorder="1" applyAlignment="1">
      <alignment horizontal="center"/>
    </xf>
    <xf numFmtId="0" fontId="1" fillId="0" borderId="1" xfId="11" applyFont="1" applyFill="1" applyBorder="1"/>
    <xf numFmtId="0" fontId="38" fillId="0" borderId="0" xfId="11" applyNumberFormat="1" applyFont="1" applyFill="1" applyBorder="1" applyAlignment="1">
      <alignment horizontal="center"/>
    </xf>
    <xf numFmtId="0" fontId="1" fillId="0" borderId="0" xfId="11" applyNumberFormat="1" applyFont="1" applyFill="1" applyBorder="1" applyAlignment="1">
      <alignment horizontal="center"/>
    </xf>
    <xf numFmtId="0" fontId="38" fillId="0" borderId="1" xfId="11" applyNumberFormat="1" applyFont="1" applyFill="1" applyBorder="1" applyAlignment="1">
      <alignment horizontal="center"/>
    </xf>
    <xf numFmtId="0" fontId="1" fillId="0" borderId="1" xfId="11" applyNumberFormat="1" applyFont="1" applyFill="1" applyBorder="1" applyAlignment="1">
      <alignment horizontal="center"/>
    </xf>
    <xf numFmtId="0" fontId="22" fillId="0" borderId="0" xfId="9" applyFont="1" applyFill="1" applyBorder="1" applyAlignment="1">
      <alignment horizontal="left"/>
    </xf>
    <xf numFmtId="0" fontId="41" fillId="0" borderId="1" xfId="7" applyFont="1" applyFill="1" applyBorder="1" applyAlignment="1">
      <alignment horizontal="left"/>
    </xf>
    <xf numFmtId="0" fontId="38" fillId="0" borderId="1" xfId="7" applyFont="1" applyFill="1" applyBorder="1" applyAlignment="1">
      <alignment horizontal="left"/>
    </xf>
    <xf numFmtId="0" fontId="41" fillId="0" borderId="1" xfId="7" applyFont="1" applyBorder="1" applyAlignment="1">
      <alignment horizontal="center"/>
    </xf>
    <xf numFmtId="0" fontId="38" fillId="0" borderId="0" xfId="7" applyFont="1" applyAlignment="1">
      <alignment horizontal="left"/>
    </xf>
    <xf numFmtId="167" fontId="38" fillId="0" borderId="0" xfId="7" applyNumberFormat="1" applyFont="1" applyAlignment="1">
      <alignment horizontal="center"/>
    </xf>
    <xf numFmtId="0" fontId="41" fillId="0" borderId="1" xfId="7" applyFont="1" applyBorder="1" applyAlignment="1">
      <alignment horizontal="left"/>
    </xf>
    <xf numFmtId="167" fontId="41" fillId="0" borderId="1" xfId="7" applyNumberFormat="1" applyFont="1" applyBorder="1" applyAlignment="1">
      <alignment horizontal="center"/>
    </xf>
    <xf numFmtId="167" fontId="38" fillId="0" borderId="1" xfId="7" applyNumberFormat="1" applyFont="1" applyBorder="1"/>
    <xf numFmtId="167" fontId="38" fillId="0" borderId="0" xfId="7" applyNumberFormat="1" applyFont="1" applyBorder="1"/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8" fillId="0" borderId="1" xfId="6" applyNumberFormat="1" applyFont="1" applyFill="1" applyBorder="1" applyAlignment="1"/>
    <xf numFmtId="166" fontId="41" fillId="0" borderId="1" xfId="6" applyNumberFormat="1" applyFont="1" applyFill="1" applyBorder="1" applyAlignment="1">
      <alignment horizontal="center"/>
    </xf>
    <xf numFmtId="0" fontId="38" fillId="0" borderId="0" xfId="6" applyNumberFormat="1" applyFont="1" applyFill="1" applyBorder="1" applyAlignment="1"/>
    <xf numFmtId="166" fontId="38" fillId="0" borderId="0" xfId="6" applyNumberFormat="1" applyFont="1" applyFill="1" applyBorder="1" applyAlignment="1">
      <alignment horizontal="center"/>
    </xf>
    <xf numFmtId="166" fontId="38" fillId="0" borderId="1" xfId="6" applyNumberFormat="1" applyFont="1" applyFill="1" applyBorder="1" applyAlignment="1">
      <alignment horizontal="center"/>
    </xf>
    <xf numFmtId="0" fontId="38" fillId="0" borderId="0" xfId="6" applyFont="1" applyFill="1" applyBorder="1"/>
    <xf numFmtId="0" fontId="38" fillId="0" borderId="0" xfId="6" applyFont="1"/>
    <xf numFmtId="0" fontId="38" fillId="0" borderId="1" xfId="6" applyFont="1" applyFill="1" applyBorder="1"/>
    <xf numFmtId="0" fontId="41" fillId="0" borderId="1" xfId="6" applyFont="1" applyFill="1" applyBorder="1"/>
    <xf numFmtId="166" fontId="41" fillId="0" borderId="1" xfId="6" applyNumberFormat="1" applyFont="1" applyFill="1" applyBorder="1" applyAlignment="1"/>
    <xf numFmtId="0" fontId="38" fillId="0" borderId="0" xfId="6" applyFont="1" applyFill="1"/>
    <xf numFmtId="0" fontId="39" fillId="0" borderId="0" xfId="6" applyNumberFormat="1" applyFont="1" applyFill="1" applyBorder="1" applyAlignment="1"/>
    <xf numFmtId="166" fontId="43" fillId="0" borderId="0" xfId="6" applyNumberFormat="1" applyFont="1" applyFill="1" applyBorder="1" applyAlignment="1"/>
    <xf numFmtId="166" fontId="39" fillId="0" borderId="0" xfId="6" applyNumberFormat="1" applyFont="1" applyFill="1" applyBorder="1" applyAlignment="1"/>
    <xf numFmtId="0" fontId="43" fillId="0" borderId="1" xfId="6" applyNumberFormat="1" applyFont="1" applyFill="1" applyBorder="1" applyAlignment="1"/>
    <xf numFmtId="166" fontId="43" fillId="0" borderId="1" xfId="6" applyNumberFormat="1" applyFont="1" applyFill="1" applyBorder="1" applyAlignment="1"/>
    <xf numFmtId="166" fontId="39" fillId="0" borderId="0" xfId="6" applyNumberFormat="1" applyFont="1" applyFill="1" applyBorder="1" applyAlignment="1">
      <alignment horizontal="center"/>
    </xf>
    <xf numFmtId="0" fontId="39" fillId="0" borderId="1" xfId="6" applyNumberFormat="1" applyFont="1" applyFill="1" applyBorder="1" applyAlignment="1"/>
    <xf numFmtId="166" fontId="39" fillId="0" borderId="1" xfId="6" applyNumberFormat="1" applyFont="1" applyFill="1" applyBorder="1" applyAlignment="1">
      <alignment horizontal="center"/>
    </xf>
    <xf numFmtId="0" fontId="41" fillId="0" borderId="1" xfId="6" applyNumberFormat="1" applyFont="1" applyFill="1" applyBorder="1" applyAlignment="1"/>
    <xf numFmtId="0" fontId="38" fillId="0" borderId="0" xfId="3" applyFont="1"/>
    <xf numFmtId="0" fontId="48" fillId="0" borderId="0" xfId="4" applyFont="1"/>
    <xf numFmtId="0" fontId="41" fillId="0" borderId="1" xfId="3" applyNumberFormat="1" applyFont="1" applyFill="1" applyBorder="1" applyAlignment="1"/>
    <xf numFmtId="166" fontId="38" fillId="0" borderId="0" xfId="3" applyNumberFormat="1" applyFont="1" applyFill="1" applyBorder="1" applyAlignment="1"/>
    <xf numFmtId="0" fontId="38" fillId="0" borderId="1" xfId="3" applyNumberFormat="1" applyFont="1" applyFill="1" applyBorder="1" applyAlignment="1"/>
    <xf numFmtId="166" fontId="41" fillId="0" borderId="1" xfId="3" applyNumberFormat="1" applyFont="1" applyFill="1" applyBorder="1" applyAlignment="1">
      <alignment horizontal="center"/>
    </xf>
    <xf numFmtId="166" fontId="38" fillId="0" borderId="1" xfId="3" applyNumberFormat="1" applyFont="1" applyFill="1" applyBorder="1" applyAlignment="1"/>
    <xf numFmtId="0" fontId="41" fillId="0" borderId="1" xfId="3" applyFont="1" applyBorder="1"/>
    <xf numFmtId="0" fontId="41" fillId="0" borderId="1" xfId="3" applyNumberFormat="1" applyFont="1" applyBorder="1" applyAlignment="1">
      <alignment horizontal="center"/>
    </xf>
    <xf numFmtId="167" fontId="1" fillId="0" borderId="0" xfId="5" applyNumberFormat="1" applyFont="1" applyAlignment="1">
      <alignment horizontal="center"/>
    </xf>
    <xf numFmtId="167" fontId="38" fillId="0" borderId="0" xfId="5" applyNumberFormat="1" applyFont="1" applyAlignment="1">
      <alignment horizontal="center"/>
    </xf>
    <xf numFmtId="167" fontId="38" fillId="0" borderId="0" xfId="3" applyNumberFormat="1" applyFont="1" applyAlignment="1">
      <alignment horizontal="center"/>
    </xf>
    <xf numFmtId="0" fontId="38" fillId="0" borderId="1" xfId="3" applyFont="1" applyBorder="1"/>
    <xf numFmtId="167" fontId="38" fillId="0" borderId="1" xfId="3" applyNumberFormat="1" applyFont="1" applyBorder="1" applyAlignment="1">
      <alignment horizontal="center"/>
    </xf>
    <xf numFmtId="0" fontId="38" fillId="0" borderId="0" xfId="3" applyFont="1" applyAlignment="1">
      <alignment horizontal="center"/>
    </xf>
    <xf numFmtId="0" fontId="41" fillId="0" borderId="1" xfId="3" applyFont="1" applyBorder="1" applyAlignment="1">
      <alignment horizontal="center"/>
    </xf>
    <xf numFmtId="0" fontId="38" fillId="0" borderId="0" xfId="3" applyFont="1" applyAlignment="1">
      <alignment horizontal="left"/>
    </xf>
    <xf numFmtId="0" fontId="38" fillId="0" borderId="1" xfId="3" applyFont="1" applyBorder="1" applyAlignment="1">
      <alignment horizontal="left"/>
    </xf>
    <xf numFmtId="0" fontId="38" fillId="0" borderId="1" xfId="3" applyFont="1" applyBorder="1" applyAlignment="1">
      <alignment horizontal="center"/>
    </xf>
    <xf numFmtId="0" fontId="38" fillId="0" borderId="1" xfId="1" applyFont="1" applyBorder="1"/>
    <xf numFmtId="0" fontId="41" fillId="0" borderId="1" xfId="1" applyFont="1" applyBorder="1"/>
    <xf numFmtId="165" fontId="1" fillId="0" borderId="0" xfId="2" applyNumberFormat="1" applyFont="1"/>
    <xf numFmtId="165" fontId="1" fillId="0" borderId="2" xfId="2" applyNumberFormat="1" applyFont="1" applyBorder="1"/>
    <xf numFmtId="165" fontId="38" fillId="0" borderId="0" xfId="2" applyNumberFormat="1" applyFont="1" applyFill="1" applyBorder="1" applyAlignment="1" applyProtection="1"/>
    <xf numFmtId="165" fontId="38" fillId="0" borderId="0" xfId="2" applyNumberFormat="1" applyFont="1"/>
    <xf numFmtId="165" fontId="38" fillId="0" borderId="0" xfId="1" applyNumberFormat="1" applyFont="1"/>
    <xf numFmtId="165" fontId="1" fillId="0" borderId="1" xfId="2" applyNumberFormat="1" applyFont="1" applyBorder="1"/>
    <xf numFmtId="165" fontId="1" fillId="0" borderId="3" xfId="2" applyNumberFormat="1" applyFont="1" applyBorder="1"/>
    <xf numFmtId="165" fontId="38" fillId="0" borderId="1" xfId="2" applyNumberFormat="1" applyFont="1" applyFill="1" applyBorder="1" applyAlignment="1" applyProtection="1"/>
    <xf numFmtId="165" fontId="38" fillId="0" borderId="1" xfId="2" applyNumberFormat="1" applyFont="1" applyBorder="1"/>
    <xf numFmtId="165" fontId="38" fillId="0" borderId="1" xfId="1" applyNumberFormat="1" applyFont="1" applyBorder="1"/>
    <xf numFmtId="165" fontId="1" fillId="0" borderId="4" xfId="2" applyNumberFormat="1" applyFont="1" applyFill="1" applyBorder="1"/>
    <xf numFmtId="165" fontId="1" fillId="0" borderId="4" xfId="2" applyNumberFormat="1" applyFont="1" applyBorder="1"/>
    <xf numFmtId="165" fontId="38" fillId="0" borderId="4" xfId="1" applyNumberFormat="1" applyFont="1" applyBorder="1"/>
    <xf numFmtId="0" fontId="41" fillId="0" borderId="0" xfId="1" applyFont="1" applyAlignment="1"/>
    <xf numFmtId="0" fontId="38" fillId="0" borderId="0" xfId="1" applyFont="1" applyAlignment="1"/>
    <xf numFmtId="1" fontId="38" fillId="0" borderId="0" xfId="1" applyNumberFormat="1" applyFont="1"/>
    <xf numFmtId="1" fontId="38" fillId="0" borderId="1" xfId="1" applyNumberFormat="1" applyFont="1" applyBorder="1"/>
    <xf numFmtId="0" fontId="1" fillId="0" borderId="0" xfId="0" applyFont="1" applyFill="1" applyAlignment="1">
      <alignment vertical="center"/>
    </xf>
    <xf numFmtId="0" fontId="41" fillId="0" borderId="0" xfId="1" applyFont="1" applyBorder="1" applyAlignment="1">
      <alignment horizontal="center" vertical="center"/>
    </xf>
    <xf numFmtId="0" fontId="41" fillId="0" borderId="2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41" fillId="0" borderId="3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/>
    </xf>
    <xf numFmtId="0" fontId="38" fillId="0" borderId="0" xfId="7" applyFont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6" xfId="0" applyFont="1" applyBorder="1" applyAlignment="1">
      <alignment horizontal="justify" vertical="center"/>
    </xf>
  </cellXfs>
  <cellStyles count="15">
    <cellStyle name="Čiarka" xfId="12" builtinId="3"/>
    <cellStyle name="Čiarka 2" xfId="2"/>
    <cellStyle name="Čiarka 3" xfId="5"/>
    <cellStyle name="Hypertextové prepojenie" xfId="4" builtinId="8"/>
    <cellStyle name="Normálna" xfId="0" builtinId="0"/>
    <cellStyle name="Normálne 2" xfId="1"/>
    <cellStyle name="Normálne 2 2" xfId="6"/>
    <cellStyle name="Normálne 3" xfId="3"/>
    <cellStyle name="Normálne 4" xfId="7"/>
    <cellStyle name="Normálne 5" xfId="9"/>
    <cellStyle name="Normálne 6" xfId="11"/>
    <cellStyle name="Normálne 7" xfId="14"/>
    <cellStyle name="Percentá" xfId="13" builtinId="5"/>
    <cellStyle name="Percentá 2" xfId="8"/>
    <cellStyle name="Percentá 3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1'!$C$5</c:f>
              <c:strCache>
                <c:ptCount val="1"/>
                <c:pt idx="0">
                  <c:v>obývané byty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1'!$E$7:$E$34</c:f>
              <c:strCache>
                <c:ptCount val="28"/>
                <c:pt idx="0">
                  <c:v>FI</c:v>
                </c:pt>
                <c:pt idx="1">
                  <c:v>DE</c:v>
                </c:pt>
                <c:pt idx="2">
                  <c:v>DK</c:v>
                </c:pt>
                <c:pt idx="3">
                  <c:v>NO</c:v>
                </c:pt>
                <c:pt idx="4">
                  <c:v>AT</c:v>
                </c:pt>
                <c:pt idx="5">
                  <c:v>FR</c:v>
                </c:pt>
                <c:pt idx="6">
                  <c:v>SE</c:v>
                </c:pt>
                <c:pt idx="7">
                  <c:v>NL</c:v>
                </c:pt>
                <c:pt idx="8">
                  <c:v>UK</c:v>
                </c:pt>
                <c:pt idx="9">
                  <c:v>EE</c:v>
                </c:pt>
                <c:pt idx="10">
                  <c:v>BE</c:v>
                </c:pt>
                <c:pt idx="11">
                  <c:v>IT</c:v>
                </c:pt>
                <c:pt idx="12">
                  <c:v>LU</c:v>
                </c:pt>
                <c:pt idx="13">
                  <c:v>HU</c:v>
                </c:pt>
                <c:pt idx="14">
                  <c:v>CZ</c:v>
                </c:pt>
                <c:pt idx="15">
                  <c:v>LV</c:v>
                </c:pt>
                <c:pt idx="16">
                  <c:v>ES</c:v>
                </c:pt>
                <c:pt idx="17">
                  <c:v>LT</c:v>
                </c:pt>
                <c:pt idx="18">
                  <c:v>GR</c:v>
                </c:pt>
                <c:pt idx="19">
                  <c:v>PT</c:v>
                </c:pt>
                <c:pt idx="20">
                  <c:v>MT</c:v>
                </c:pt>
                <c:pt idx="21">
                  <c:v>BG</c:v>
                </c:pt>
                <c:pt idx="22">
                  <c:v>IE</c:v>
                </c:pt>
                <c:pt idx="23">
                  <c:v>CY</c:v>
                </c:pt>
                <c:pt idx="24">
                  <c:v>HR</c:v>
                </c:pt>
                <c:pt idx="25">
                  <c:v>PL</c:v>
                </c:pt>
                <c:pt idx="26">
                  <c:v>SI</c:v>
                </c:pt>
                <c:pt idx="27">
                  <c:v>SK</c:v>
                </c:pt>
              </c:strCache>
            </c:strRef>
          </c:cat>
          <c:val>
            <c:numRef>
              <c:f>'Graf 1'!$F$7:$F$34</c:f>
              <c:numCache>
                <c:formatCode>General</c:formatCode>
                <c:ptCount val="28"/>
                <c:pt idx="0">
                  <c:v>472</c:v>
                </c:pt>
                <c:pt idx="1">
                  <c:v>464</c:v>
                </c:pt>
                <c:pt idx="2">
                  <c:v>451</c:v>
                </c:pt>
                <c:pt idx="3">
                  <c:v>443</c:v>
                </c:pt>
                <c:pt idx="4">
                  <c:v>434</c:v>
                </c:pt>
                <c:pt idx="5">
                  <c:v>430</c:v>
                </c:pt>
                <c:pt idx="6">
                  <c:v>422</c:v>
                </c:pt>
                <c:pt idx="7">
                  <c:v>417</c:v>
                </c:pt>
                <c:pt idx="8">
                  <c:v>416</c:v>
                </c:pt>
                <c:pt idx="9">
                  <c:v>415</c:v>
                </c:pt>
                <c:pt idx="10">
                  <c:v>415</c:v>
                </c:pt>
                <c:pt idx="11">
                  <c:v>406</c:v>
                </c:pt>
                <c:pt idx="12">
                  <c:v>404</c:v>
                </c:pt>
                <c:pt idx="13">
                  <c:v>394</c:v>
                </c:pt>
                <c:pt idx="14">
                  <c:v>393</c:v>
                </c:pt>
                <c:pt idx="15">
                  <c:v>390</c:v>
                </c:pt>
                <c:pt idx="16">
                  <c:v>386</c:v>
                </c:pt>
                <c:pt idx="17">
                  <c:v>384</c:v>
                </c:pt>
                <c:pt idx="18">
                  <c:v>381</c:v>
                </c:pt>
                <c:pt idx="19">
                  <c:v>378</c:v>
                </c:pt>
                <c:pt idx="20">
                  <c:v>366</c:v>
                </c:pt>
                <c:pt idx="21">
                  <c:v>362</c:v>
                </c:pt>
                <c:pt idx="22">
                  <c:v>360</c:v>
                </c:pt>
                <c:pt idx="23">
                  <c:v>354</c:v>
                </c:pt>
                <c:pt idx="24">
                  <c:v>349</c:v>
                </c:pt>
                <c:pt idx="25">
                  <c:v>332</c:v>
                </c:pt>
                <c:pt idx="26">
                  <c:v>327</c:v>
                </c:pt>
                <c:pt idx="27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A-4FAC-9C77-1AB0320A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073304"/>
        <c:axId val="647073696"/>
      </c:barChart>
      <c:lineChart>
        <c:grouping val="standard"/>
        <c:varyColors val="0"/>
        <c:ser>
          <c:idx val="1"/>
          <c:order val="1"/>
          <c:tx>
            <c:strRef>
              <c:f>'Graf 1'!$G$6</c:f>
              <c:strCache>
                <c:ptCount val="1"/>
                <c:pt idx="0">
                  <c:v>Priemer 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'Graf 1'!$G$7:$G$34</c:f>
              <c:numCache>
                <c:formatCode>0</c:formatCode>
                <c:ptCount val="28"/>
                <c:pt idx="0">
                  <c:v>395.21428571428572</c:v>
                </c:pt>
                <c:pt idx="1">
                  <c:v>395.21428571428572</c:v>
                </c:pt>
                <c:pt idx="2">
                  <c:v>395.21428571428572</c:v>
                </c:pt>
                <c:pt idx="3">
                  <c:v>395.21428571428572</c:v>
                </c:pt>
                <c:pt idx="4">
                  <c:v>395.21428571428572</c:v>
                </c:pt>
                <c:pt idx="5">
                  <c:v>395.21428571428572</c:v>
                </c:pt>
                <c:pt idx="6">
                  <c:v>395.21428571428572</c:v>
                </c:pt>
                <c:pt idx="7">
                  <c:v>395.21428571428572</c:v>
                </c:pt>
                <c:pt idx="8">
                  <c:v>395.21428571428572</c:v>
                </c:pt>
                <c:pt idx="9">
                  <c:v>395.21428571428572</c:v>
                </c:pt>
                <c:pt idx="10">
                  <c:v>395.21428571428572</c:v>
                </c:pt>
                <c:pt idx="11">
                  <c:v>395.21428571428572</c:v>
                </c:pt>
                <c:pt idx="12">
                  <c:v>395.21428571428572</c:v>
                </c:pt>
                <c:pt idx="13">
                  <c:v>395.21428571428572</c:v>
                </c:pt>
                <c:pt idx="14">
                  <c:v>395.21428571428572</c:v>
                </c:pt>
                <c:pt idx="15">
                  <c:v>395.21428571428572</c:v>
                </c:pt>
                <c:pt idx="16">
                  <c:v>395.21428571428572</c:v>
                </c:pt>
                <c:pt idx="17">
                  <c:v>395.21428571428572</c:v>
                </c:pt>
                <c:pt idx="18">
                  <c:v>395.21428571428572</c:v>
                </c:pt>
                <c:pt idx="19">
                  <c:v>395.21428571428572</c:v>
                </c:pt>
                <c:pt idx="20">
                  <c:v>395.21428571428572</c:v>
                </c:pt>
                <c:pt idx="21">
                  <c:v>395.21428571428572</c:v>
                </c:pt>
                <c:pt idx="22">
                  <c:v>395.21428571428572</c:v>
                </c:pt>
                <c:pt idx="23">
                  <c:v>395.21428571428572</c:v>
                </c:pt>
                <c:pt idx="24">
                  <c:v>395.21428571428572</c:v>
                </c:pt>
                <c:pt idx="25">
                  <c:v>395.21428571428572</c:v>
                </c:pt>
                <c:pt idx="26">
                  <c:v>395.21428571428572</c:v>
                </c:pt>
                <c:pt idx="27">
                  <c:v>395.21428571428572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A-4FAC-9C77-1AB0320A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073304"/>
        <c:axId val="647073696"/>
      </c:lineChart>
      <c:catAx>
        <c:axId val="64707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7073696"/>
        <c:crosses val="autoZero"/>
        <c:auto val="1"/>
        <c:lblAlgn val="ctr"/>
        <c:lblOffset val="100"/>
        <c:noMultiLvlLbl val="0"/>
      </c:catAx>
      <c:valAx>
        <c:axId val="6470736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47073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655139982502189"/>
          <c:y val="7.1858778069407978E-2"/>
          <c:w val="0.33107369675386122"/>
          <c:h val="0.169259775794331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6663604549431319"/>
        </c:manualLayout>
      </c:layout>
      <c:lineChart>
        <c:grouping val="standard"/>
        <c:varyColors val="0"/>
        <c:ser>
          <c:idx val="3"/>
          <c:order val="0"/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9'!$B$37:$L$37</c15:sqref>
                  </c15:fullRef>
                </c:ext>
              </c:extLst>
              <c:f>('Graf 9'!$B$37,'Graf 9'!$D$37:$F$37,'Graf 9'!$H$37,'Graf 9'!$J$37:$L$37)</c:f>
              <c:strCache>
                <c:ptCount val="8"/>
                <c:pt idx="0">
                  <c:v>1q2016</c:v>
                </c:pt>
                <c:pt idx="1">
                  <c:v>3q2016</c:v>
                </c:pt>
                <c:pt idx="2">
                  <c:v>4q2016</c:v>
                </c:pt>
                <c:pt idx="3">
                  <c:v>1q2017</c:v>
                </c:pt>
                <c:pt idx="4">
                  <c:v>3q2017</c:v>
                </c:pt>
                <c:pt idx="5">
                  <c:v>1q2018</c:v>
                </c:pt>
                <c:pt idx="6">
                  <c:v>2q2018</c:v>
                </c:pt>
                <c:pt idx="7">
                  <c:v>3q2018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9'!$B$44:$L$44</c15:sqref>
                  </c15:fullRef>
                </c:ext>
              </c:extLst>
              <c:f>('Graf 9'!$B$44,'Graf 9'!$D$44:$F$44,'Graf 9'!$H$44,'Graf 9'!$J$44:$L$44)</c:f>
              <c:numCache>
                <c:formatCode>General</c:formatCode>
                <c:ptCount val="8"/>
                <c:pt idx="0">
                  <c:v>797.2</c:v>
                </c:pt>
                <c:pt idx="1">
                  <c:v>862.2</c:v>
                </c:pt>
                <c:pt idx="2">
                  <c:v>815</c:v>
                </c:pt>
                <c:pt idx="3">
                  <c:v>804.8</c:v>
                </c:pt>
                <c:pt idx="4">
                  <c:v>828.2</c:v>
                </c:pt>
                <c:pt idx="5">
                  <c:v>827.2</c:v>
                </c:pt>
                <c:pt idx="6">
                  <c:v>846.4</c:v>
                </c:pt>
                <c:pt idx="7">
                  <c:v>892.6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5-44DE-B32A-64675C4BB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092224"/>
        <c:axId val="530902904"/>
      </c:lineChart>
      <c:catAx>
        <c:axId val="52809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902904"/>
        <c:crosses val="autoZero"/>
        <c:auto val="1"/>
        <c:lblAlgn val="ctr"/>
        <c:lblOffset val="100"/>
        <c:noMultiLvlLbl val="0"/>
      </c:catAx>
      <c:valAx>
        <c:axId val="530902904"/>
        <c:scaling>
          <c:orientation val="minMax"/>
          <c:min val="78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8092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92621324930149851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10 a 11'!$A$6</c:f>
              <c:strCache>
                <c:ptCount val="1"/>
                <c:pt idx="0">
                  <c:v>Dotácie z MDV SR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10 a 11'!$B$5:$H$5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10 a 11'!$B$6:$H$6</c:f>
              <c:numCache>
                <c:formatCode>0.0</c:formatCode>
                <c:ptCount val="7"/>
                <c:pt idx="0">
                  <c:v>40.356180000000002</c:v>
                </c:pt>
                <c:pt idx="1">
                  <c:v>34.532130000000002</c:v>
                </c:pt>
                <c:pt idx="2">
                  <c:v>20.082609999999999</c:v>
                </c:pt>
                <c:pt idx="3">
                  <c:v>22.201170000000001</c:v>
                </c:pt>
                <c:pt idx="4">
                  <c:v>37.877079999999999</c:v>
                </c:pt>
                <c:pt idx="5">
                  <c:v>34.861089999999997</c:v>
                </c:pt>
                <c:pt idx="6">
                  <c:v>28.071364629999998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9-4863-9D2C-0CF16633A439}"/>
            </c:ext>
          </c:extLst>
        </c:ser>
        <c:ser>
          <c:idx val="8"/>
          <c:order val="1"/>
          <c:tx>
            <c:strRef>
              <c:f>'Graf 10 a 11'!$A$7</c:f>
              <c:strCache>
                <c:ptCount val="1"/>
                <c:pt idx="0">
                  <c:v>ŠFRB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10 a 11'!$B$5:$H$5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10 a 11'!$B$7:$H$7</c:f>
              <c:numCache>
                <c:formatCode>0.0</c:formatCode>
                <c:ptCount val="7"/>
                <c:pt idx="0">
                  <c:v>126.28229225000001</c:v>
                </c:pt>
                <c:pt idx="1">
                  <c:v>143.84823316999999</c:v>
                </c:pt>
                <c:pt idx="2">
                  <c:v>137.20008490999996</c:v>
                </c:pt>
                <c:pt idx="3">
                  <c:v>158.76551134000002</c:v>
                </c:pt>
                <c:pt idx="4">
                  <c:v>181.60233565999999</c:v>
                </c:pt>
                <c:pt idx="5">
                  <c:v>175.05406128999999</c:v>
                </c:pt>
                <c:pt idx="6">
                  <c:v>231.71324965999997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9-4863-9D2C-0CF16633A439}"/>
            </c:ext>
          </c:extLst>
        </c:ser>
        <c:ser>
          <c:idx val="0"/>
          <c:order val="2"/>
          <c:tx>
            <c:strRef>
              <c:f>'Graf 10 a 11'!$A$8</c:f>
              <c:strCache>
                <c:ptCount val="1"/>
                <c:pt idx="0">
                  <c:v>Štátna prémia k stavebnému sporeniu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10 a 11'!$B$5:$H$5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10 a 11'!$B$8:$H$8</c:f>
              <c:numCache>
                <c:formatCode>0.0</c:formatCode>
                <c:ptCount val="7"/>
                <c:pt idx="0">
                  <c:v>41.614050810000002</c:v>
                </c:pt>
                <c:pt idx="1">
                  <c:v>43.156131189999996</c:v>
                </c:pt>
                <c:pt idx="2">
                  <c:v>39.466525479999994</c:v>
                </c:pt>
                <c:pt idx="3">
                  <c:v>38.917110890000004</c:v>
                </c:pt>
                <c:pt idx="4">
                  <c:v>41.534570070000001</c:v>
                </c:pt>
                <c:pt idx="5">
                  <c:v>35.87850641</c:v>
                </c:pt>
                <c:pt idx="6">
                  <c:v>27.543096250000001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9-4863-9D2C-0CF16633A439}"/>
            </c:ext>
          </c:extLst>
        </c:ser>
        <c:ser>
          <c:idx val="1"/>
          <c:order val="3"/>
          <c:tx>
            <c:strRef>
              <c:f>'Graf 10 a 11'!$A$9</c:f>
              <c:strCache>
                <c:ptCount val="1"/>
                <c:pt idx="0">
                  <c:v>Štátny príspevok k hypotekárnym úverom</c:v>
                </c:pt>
              </c:strCache>
            </c:strRef>
          </c:tx>
          <c:invertIfNegative val="0"/>
          <c:cat>
            <c:numRef>
              <c:f>'Graf 10 a 11'!$B$5:$H$5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10 a 11'!$B$9:$H$9</c:f>
              <c:numCache>
                <c:formatCode>0.0</c:formatCode>
                <c:ptCount val="7"/>
                <c:pt idx="0">
                  <c:v>23.467842059999999</c:v>
                </c:pt>
                <c:pt idx="1">
                  <c:v>25.357026730000001</c:v>
                </c:pt>
                <c:pt idx="2">
                  <c:v>27.628427030000001</c:v>
                </c:pt>
                <c:pt idx="3">
                  <c:v>28.763190659999999</c:v>
                </c:pt>
                <c:pt idx="4">
                  <c:v>30.096571870000002</c:v>
                </c:pt>
                <c:pt idx="5">
                  <c:v>33.03418594</c:v>
                </c:pt>
                <c:pt idx="6">
                  <c:v>34.717189299999994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9-4863-9D2C-0CF16633A439}"/>
            </c:ext>
          </c:extLst>
        </c:ser>
        <c:ser>
          <c:idx val="2"/>
          <c:order val="4"/>
          <c:tx>
            <c:strRef>
              <c:f>'Graf 10 a 11'!$A$10</c:f>
              <c:strCache>
                <c:ptCount val="1"/>
                <c:pt idx="0">
                  <c:v>Náhradné nájomné byty (spojené s reštitúciami)</c:v>
                </c:pt>
              </c:strCache>
            </c:strRef>
          </c:tx>
          <c:invertIfNegative val="0"/>
          <c:cat>
            <c:numRef>
              <c:f>'Graf 10 a 11'!$B$5:$H$5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10 a 11'!$B$10:$H$10</c:f>
              <c:numCache>
                <c:formatCode>0.0</c:formatCode>
                <c:ptCount val="7"/>
                <c:pt idx="3">
                  <c:v>1.59982</c:v>
                </c:pt>
                <c:pt idx="4">
                  <c:v>0.31534000000000001</c:v>
                </c:pt>
                <c:pt idx="5">
                  <c:v>0.90646000000000004</c:v>
                </c:pt>
                <c:pt idx="6">
                  <c:v>1.12026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B9-4863-9D2C-0CF16633A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903688"/>
        <c:axId val="530904080"/>
      </c:barChart>
      <c:catAx>
        <c:axId val="53090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30904080"/>
        <c:crosses val="autoZero"/>
        <c:auto val="1"/>
        <c:lblAlgn val="ctr"/>
        <c:lblOffset val="100"/>
        <c:noMultiLvlLbl val="0"/>
      </c:catAx>
      <c:valAx>
        <c:axId val="530904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Milióny eur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903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6905293088363951E-2"/>
          <c:y val="4.593576844561096E-2"/>
          <c:w val="0.81651360490220981"/>
          <c:h val="0.143231322888762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10 a 11'!$A$31</c:f>
              <c:strCache>
                <c:ptCount val="1"/>
                <c:pt idx="0">
                  <c:v>Vlastné bývanie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10 a 11'!$B$30:$H$30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10 a 11'!$B$31:$H$31</c:f>
              <c:numCache>
                <c:formatCode>0.0</c:formatCode>
                <c:ptCount val="7"/>
                <c:pt idx="0">
                  <c:v>38.54535890121609</c:v>
                </c:pt>
                <c:pt idx="1">
                  <c:v>37.921630221930606</c:v>
                </c:pt>
                <c:pt idx="2">
                  <c:v>39.873078470561211</c:v>
                </c:pt>
                <c:pt idx="3">
                  <c:v>34.349101040832643</c:v>
                </c:pt>
                <c:pt idx="4">
                  <c:v>26.100459287244725</c:v>
                </c:pt>
                <c:pt idx="5">
                  <c:v>25.875743449819939</c:v>
                </c:pt>
                <c:pt idx="6">
                  <c:v>19.753707855380888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9-4326-9E24-977DB5E2CDAD}"/>
            </c:ext>
          </c:extLst>
        </c:ser>
        <c:ser>
          <c:idx val="8"/>
          <c:order val="1"/>
          <c:tx>
            <c:strRef>
              <c:f>'Graf 10 a 11'!$A$32</c:f>
              <c:strCache>
                <c:ptCount val="1"/>
                <c:pt idx="0">
                  <c:v>Nájomné bývanie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10 a 11'!$B$30:$H$30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10 a 11'!$B$32:$H$32</c:f>
              <c:numCache>
                <c:formatCode>0.0</c:formatCode>
                <c:ptCount val="7"/>
                <c:pt idx="0">
                  <c:v>48.246872953851394</c:v>
                </c:pt>
                <c:pt idx="1">
                  <c:v>38.441786152510993</c:v>
                </c:pt>
                <c:pt idx="2">
                  <c:v>26.8212114927539</c:v>
                </c:pt>
                <c:pt idx="3">
                  <c:v>26.391359526123409</c:v>
                </c:pt>
                <c:pt idx="4">
                  <c:v>33.990165522136046</c:v>
                </c:pt>
                <c:pt idx="5">
                  <c:v>34.645301450111063</c:v>
                </c:pt>
                <c:pt idx="6">
                  <c:v>20.867781166374325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59-4326-9E24-977DB5E2CDAD}"/>
            </c:ext>
          </c:extLst>
        </c:ser>
        <c:ser>
          <c:idx val="0"/>
          <c:order val="2"/>
          <c:tx>
            <c:strRef>
              <c:f>'Graf 10 a 11'!$A$33</c:f>
              <c:strCache>
                <c:ptCount val="1"/>
                <c:pt idx="0">
                  <c:v>Obnova 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10 a 11'!$B$30:$H$30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10 a 11'!$B$33:$H$33</c:f>
              <c:numCache>
                <c:formatCode>0.0</c:formatCode>
                <c:ptCount val="7"/>
                <c:pt idx="0">
                  <c:v>13.207768144932524</c:v>
                </c:pt>
                <c:pt idx="1">
                  <c:v>23.636583625558401</c:v>
                </c:pt>
                <c:pt idx="2">
                  <c:v>33.305710036684907</c:v>
                </c:pt>
                <c:pt idx="3">
                  <c:v>39.25953943304394</c:v>
                </c:pt>
                <c:pt idx="4">
                  <c:v>39.909375190619237</c:v>
                </c:pt>
                <c:pt idx="5">
                  <c:v>39.478955100069008</c:v>
                </c:pt>
                <c:pt idx="6">
                  <c:v>59.378510978244783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59-4326-9E24-977DB5E2C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314680"/>
        <c:axId val="519315072"/>
      </c:barChart>
      <c:catAx>
        <c:axId val="51931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19315072"/>
        <c:crosses val="autoZero"/>
        <c:auto val="1"/>
        <c:lblAlgn val="ctr"/>
        <c:lblOffset val="100"/>
        <c:noMultiLvlLbl val="0"/>
      </c:catAx>
      <c:valAx>
        <c:axId val="519315072"/>
        <c:scaling>
          <c:orientation val="minMax"/>
          <c:max val="11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Percentuálny podiel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19314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98105641304121E-2"/>
          <c:y val="9.4392398030538147E-3"/>
          <c:w val="0.71247589409414003"/>
          <c:h val="0.113097017069946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3148545826E-2"/>
          <c:y val="3.100642874946863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12'!$A$6</c:f>
              <c:strCache>
                <c:ptCount val="1"/>
                <c:pt idx="0">
                  <c:v>Kúpa alebo výstavba bytu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12'!$C$5:$O$5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12'!$C$6:$O$6</c:f>
              <c:numCache>
                <c:formatCode>0.0</c:formatCode>
                <c:ptCount val="13"/>
                <c:pt idx="0">
                  <c:v>101.4041345900006</c:v>
                </c:pt>
                <c:pt idx="1">
                  <c:v>118.72764493000081</c:v>
                </c:pt>
                <c:pt idx="2">
                  <c:v>132.29370055000069</c:v>
                </c:pt>
                <c:pt idx="3">
                  <c:v>102.38740712000046</c:v>
                </c:pt>
                <c:pt idx="4">
                  <c:v>125.27922705999987</c:v>
                </c:pt>
                <c:pt idx="5">
                  <c:v>111.08009694</c:v>
                </c:pt>
                <c:pt idx="6">
                  <c:v>93.016296510000004</c:v>
                </c:pt>
                <c:pt idx="7">
                  <c:v>65.413231449999984</c:v>
                </c:pt>
                <c:pt idx="8">
                  <c:v>46.654625109999998</c:v>
                </c:pt>
                <c:pt idx="9">
                  <c:v>50.957251460000002</c:v>
                </c:pt>
                <c:pt idx="10">
                  <c:v>60.508319999999998</c:v>
                </c:pt>
                <c:pt idx="11">
                  <c:v>62.374409999999997</c:v>
                </c:pt>
                <c:pt idx="12">
                  <c:v>41.150419999999997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4-40C3-BE00-B99F3526D713}"/>
            </c:ext>
          </c:extLst>
        </c:ser>
        <c:ser>
          <c:idx val="8"/>
          <c:order val="1"/>
          <c:tx>
            <c:strRef>
              <c:f>'Graf 12'!$A$7</c:f>
              <c:strCache>
                <c:ptCount val="1"/>
                <c:pt idx="0">
                  <c:v>Obnova bytovej budovy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12'!$C$5:$O$5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12'!$C$7:$O$7</c:f>
              <c:numCache>
                <c:formatCode>0.0</c:formatCode>
                <c:ptCount val="13"/>
                <c:pt idx="0">
                  <c:v>10.720241660000001</c:v>
                </c:pt>
                <c:pt idx="1">
                  <c:v>8.2984797300000004</c:v>
                </c:pt>
                <c:pt idx="2">
                  <c:v>23.104859589999997</c:v>
                </c:pt>
                <c:pt idx="3">
                  <c:v>33.279884489999993</c:v>
                </c:pt>
                <c:pt idx="4">
                  <c:v>23.333598820000013</c:v>
                </c:pt>
                <c:pt idx="5">
                  <c:v>26.299497050000006</c:v>
                </c:pt>
                <c:pt idx="6">
                  <c:v>34.055526969999995</c:v>
                </c:pt>
                <c:pt idx="7">
                  <c:v>52.091583730000004</c:v>
                </c:pt>
                <c:pt idx="8">
                  <c:v>70.476950979999984</c:v>
                </c:pt>
                <c:pt idx="9">
                  <c:v>84.32747040000001</c:v>
                </c:pt>
                <c:pt idx="10">
                  <c:v>110.375383</c:v>
                </c:pt>
                <c:pt idx="11">
                  <c:v>199.24279999999999</c:v>
                </c:pt>
                <c:pt idx="12">
                  <c:v>155.96907999999999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4-40C3-BE00-B99F3526D713}"/>
            </c:ext>
          </c:extLst>
        </c:ser>
        <c:ser>
          <c:idx val="0"/>
          <c:order val="2"/>
          <c:tx>
            <c:strRef>
              <c:f>'Graf 12'!$A$8</c:f>
              <c:strCache>
                <c:ptCount val="1"/>
                <c:pt idx="0">
                  <c:v>Výstavba (rekonštrukcia) zariadenia soc. služieb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12'!$C$5:$O$5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12'!$C$8:$O$8</c:f>
              <c:numCache>
                <c:formatCode>0.0</c:formatCode>
                <c:ptCount val="13"/>
                <c:pt idx="0">
                  <c:v>0</c:v>
                </c:pt>
                <c:pt idx="1">
                  <c:v>0.26585009999999998</c:v>
                </c:pt>
                <c:pt idx="2">
                  <c:v>0.49170152</c:v>
                </c:pt>
                <c:pt idx="3">
                  <c:v>0.78304455000000006</c:v>
                </c:pt>
                <c:pt idx="4">
                  <c:v>0.81823009999999985</c:v>
                </c:pt>
                <c:pt idx="5">
                  <c:v>0.238507</c:v>
                </c:pt>
                <c:pt idx="6">
                  <c:v>0</c:v>
                </c:pt>
                <c:pt idx="7">
                  <c:v>0.80328080000000002</c:v>
                </c:pt>
                <c:pt idx="8">
                  <c:v>1.2559523500000001</c:v>
                </c:pt>
                <c:pt idx="9">
                  <c:v>0.29572085999999997</c:v>
                </c:pt>
                <c:pt idx="10">
                  <c:v>0.71087999999999996</c:v>
                </c:pt>
                <c:pt idx="11">
                  <c:v>0.61819999999999997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4-40C3-BE00-B99F3526D713}"/>
            </c:ext>
          </c:extLst>
        </c:ser>
        <c:ser>
          <c:idx val="1"/>
          <c:order val="3"/>
          <c:tx>
            <c:strRef>
              <c:f>'Graf 12'!$A$9</c:f>
              <c:strCache>
                <c:ptCount val="1"/>
                <c:pt idx="0">
                  <c:v>Ostatné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</c:spPr>
          <c:invertIfNegative val="0"/>
          <c:cat>
            <c:numRef>
              <c:f>'Graf 12'!$C$5:$O$5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12'!$C$9:$O$9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8.1551154000000068</c:v>
                </c:pt>
                <c:pt idx="4">
                  <c:v>6.6120627799999943</c:v>
                </c:pt>
                <c:pt idx="5">
                  <c:v>6.6484073600000002</c:v>
                </c:pt>
                <c:pt idx="6">
                  <c:v>6.634263540000001</c:v>
                </c:pt>
                <c:pt idx="7">
                  <c:v>4.0282907799999998</c:v>
                </c:pt>
                <c:pt idx="8">
                  <c:v>4.1682335200000002</c:v>
                </c:pt>
                <c:pt idx="9">
                  <c:v>0</c:v>
                </c:pt>
                <c:pt idx="10">
                  <c:v>0.51881999999999995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94-40C3-BE00-B99F3526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315856"/>
        <c:axId val="519316248"/>
      </c:barChart>
      <c:catAx>
        <c:axId val="51931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519316248"/>
        <c:crosses val="autoZero"/>
        <c:auto val="1"/>
        <c:lblAlgn val="ctr"/>
        <c:lblOffset val="100"/>
        <c:noMultiLvlLbl val="0"/>
      </c:catAx>
      <c:valAx>
        <c:axId val="519316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519315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7237584205368571E-2"/>
          <c:y val="6.3752973653210435E-2"/>
          <c:w val="0.50389890558719319"/>
          <c:h val="0.33707326585804187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433070866141737E-2"/>
          <c:y val="4.8823828544190706E-2"/>
          <c:w val="0.85759755030621188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13'!$A$6</c:f>
              <c:strCache>
                <c:ptCount val="1"/>
                <c:pt idx="0">
                  <c:v>Nájomný byt (obstaranie)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13'!$B$5:$H$5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13'!$B$6:$H$6</c:f>
              <c:numCache>
                <c:formatCode>0.0</c:formatCode>
                <c:ptCount val="7"/>
                <c:pt idx="0">
                  <c:v>29.803260000000009</c:v>
                </c:pt>
                <c:pt idx="1">
                  <c:v>18.993400000000001</c:v>
                </c:pt>
                <c:pt idx="2">
                  <c:v>16.028740000000006</c:v>
                </c:pt>
                <c:pt idx="3">
                  <c:v>16.311799999999998</c:v>
                </c:pt>
                <c:pt idx="4">
                  <c:v>33.479540000000014</c:v>
                </c:pt>
                <c:pt idx="5">
                  <c:v>31.182190000000002</c:v>
                </c:pt>
                <c:pt idx="6">
                  <c:v>24.503139999999991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F-486F-8D34-8C97C04CE6B7}"/>
            </c:ext>
          </c:extLst>
        </c:ser>
        <c:ser>
          <c:idx val="8"/>
          <c:order val="1"/>
          <c:tx>
            <c:strRef>
              <c:f>'Graf 13'!$A$7</c:f>
              <c:strCache>
                <c:ptCount val="1"/>
                <c:pt idx="0">
                  <c:v>Technická vybavenosť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13'!$B$5:$H$5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13'!$B$7:$H$7</c:f>
              <c:numCache>
                <c:formatCode>0.0</c:formatCode>
                <c:ptCount val="7"/>
                <c:pt idx="0">
                  <c:v>3.0056200000000013</c:v>
                </c:pt>
                <c:pt idx="1">
                  <c:v>1.1736800000000005</c:v>
                </c:pt>
                <c:pt idx="2">
                  <c:v>1.0329600000000001</c:v>
                </c:pt>
                <c:pt idx="3">
                  <c:v>1.05196</c:v>
                </c:pt>
                <c:pt idx="4">
                  <c:v>2.7109200000000007</c:v>
                </c:pt>
                <c:pt idx="5">
                  <c:v>1.9489900000000007</c:v>
                </c:pt>
                <c:pt idx="6">
                  <c:v>1.1490499999999999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F-486F-8D34-8C97C04CE6B7}"/>
            </c:ext>
          </c:extLst>
        </c:ser>
        <c:ser>
          <c:idx val="0"/>
          <c:order val="2"/>
          <c:tx>
            <c:strRef>
              <c:f>'Graf 13'!$A$8</c:f>
              <c:strCache>
                <c:ptCount val="1"/>
                <c:pt idx="0">
                  <c:v>Systémová porucha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13'!$B$5:$H$5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13'!$B$8:$H$8</c:f>
              <c:numCache>
                <c:formatCode>0.0</c:formatCode>
                <c:ptCount val="7"/>
                <c:pt idx="0">
                  <c:v>7.6064499999999962</c:v>
                </c:pt>
                <c:pt idx="1">
                  <c:v>14.332240000000001</c:v>
                </c:pt>
                <c:pt idx="2">
                  <c:v>2.9919799999999999</c:v>
                </c:pt>
                <c:pt idx="3">
                  <c:v>4.3967300000000007</c:v>
                </c:pt>
                <c:pt idx="4">
                  <c:v>1.6848299999999998</c:v>
                </c:pt>
                <c:pt idx="5">
                  <c:v>1.7202000000000002</c:v>
                </c:pt>
                <c:pt idx="6">
                  <c:v>1.7624900000000006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5F-486F-8D34-8C97C04C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7481384"/>
        <c:axId val="637481776"/>
      </c:barChart>
      <c:catAx>
        <c:axId val="637481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637481776"/>
        <c:crosses val="autoZero"/>
        <c:auto val="1"/>
        <c:lblAlgn val="ctr"/>
        <c:lblOffset val="100"/>
        <c:noMultiLvlLbl val="0"/>
      </c:catAx>
      <c:valAx>
        <c:axId val="637481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Milónov</a:t>
                </a:r>
                <a:r>
                  <a:rPr lang="sk-SK" baseline="0"/>
                  <a:t> eur</a:t>
                </a:r>
                <a:endParaRPr lang="sk-SK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637481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23862642169728"/>
          <c:y val="4.5935675739235279E-2"/>
          <c:w val="0.79140988626421693"/>
          <c:h val="0.1054472726994654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78043439158930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14 a 15'!$A$6</c:f>
              <c:strCache>
                <c:ptCount val="1"/>
                <c:pt idx="0">
                  <c:v>dotácia MDV SR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14 a 15'!$B$5:$M$5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'Graf 14 a 15'!$B$6:$M$6</c:f>
              <c:numCache>
                <c:formatCode>#,##0.00</c:formatCode>
                <c:ptCount val="12"/>
                <c:pt idx="0">
                  <c:v>15.539467570000001</c:v>
                </c:pt>
                <c:pt idx="1">
                  <c:v>14.54295293</c:v>
                </c:pt>
                <c:pt idx="2">
                  <c:v>19.615024999999999</c:v>
                </c:pt>
                <c:pt idx="3">
                  <c:v>7.5470800000000002</c:v>
                </c:pt>
                <c:pt idx="4">
                  <c:v>14.359590000000001</c:v>
                </c:pt>
                <c:pt idx="5">
                  <c:v>2.9940600000000002</c:v>
                </c:pt>
                <c:pt idx="6">
                  <c:v>4.4055299999999997</c:v>
                </c:pt>
                <c:pt idx="7">
                  <c:v>1.68573</c:v>
                </c:pt>
                <c:pt idx="8">
                  <c:v>1.7219800000000001</c:v>
                </c:pt>
                <c:pt idx="9">
                  <c:v>1.83647</c:v>
                </c:pt>
                <c:pt idx="10">
                  <c:v>1.4028799999999999</c:v>
                </c:pt>
                <c:pt idx="11">
                  <c:v>1.45034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6-4767-B11F-EC72A498E309}"/>
            </c:ext>
          </c:extLst>
        </c:ser>
        <c:ser>
          <c:idx val="2"/>
          <c:order val="1"/>
          <c:tx>
            <c:strRef>
              <c:f>'Graf 14 a 15'!$A$7</c:f>
              <c:strCache>
                <c:ptCount val="1"/>
                <c:pt idx="0">
                  <c:v>úver ŠFRB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14 a 15'!$B$5:$M$5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'Graf 14 a 15'!$B$7:$M$7</c:f>
              <c:numCache>
                <c:formatCode>#,##0.00</c:formatCode>
                <c:ptCount val="12"/>
                <c:pt idx="0">
                  <c:v>31.758573989999999</c:v>
                </c:pt>
                <c:pt idx="1">
                  <c:v>24.932881899999998</c:v>
                </c:pt>
                <c:pt idx="2">
                  <c:v>97.024611319999991</c:v>
                </c:pt>
                <c:pt idx="3">
                  <c:v>32.232110460000001</c:v>
                </c:pt>
                <c:pt idx="4">
                  <c:v>70.378435790000012</c:v>
                </c:pt>
                <c:pt idx="5">
                  <c:v>89.768557459999997</c:v>
                </c:pt>
                <c:pt idx="6">
                  <c:v>106.16797240000001</c:v>
                </c:pt>
                <c:pt idx="7">
                  <c:v>112.93340162999999</c:v>
                </c:pt>
                <c:pt idx="8">
                  <c:v>109.39251</c:v>
                </c:pt>
                <c:pt idx="9">
                  <c:v>194.03444999999999</c:v>
                </c:pt>
                <c:pt idx="10">
                  <c:v>128.97557</c:v>
                </c:pt>
                <c:pt idx="11">
                  <c:v>140.74279999999999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6-4767-B11F-EC72A498E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482560"/>
        <c:axId val="526077704"/>
      </c:barChart>
      <c:catAx>
        <c:axId val="6374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60000"/>
          <a:lstStyle/>
          <a:p>
            <a:pPr>
              <a:defRPr/>
            </a:pPr>
            <a:endParaRPr lang="en-US"/>
          </a:p>
        </c:txPr>
        <c:crossAx val="526077704"/>
        <c:crosses val="autoZero"/>
        <c:auto val="1"/>
        <c:lblAlgn val="ctr"/>
        <c:lblOffset val="100"/>
        <c:noMultiLvlLbl val="0"/>
      </c:catAx>
      <c:valAx>
        <c:axId val="526077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3748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44027777777778"/>
          <c:y val="8.5747569444444435E-2"/>
          <c:w val="0.31322972222222223"/>
          <c:h val="0.152867886922257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14 a 15'!$A$26</c:f>
              <c:strCache>
                <c:ptCount val="1"/>
                <c:pt idx="0">
                  <c:v>Dotácie MDV SR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14 a 15'!$B$25:$M$25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'Graf 14 a 15'!$B$26:$M$26</c:f>
              <c:numCache>
                <c:formatCode>General</c:formatCode>
                <c:ptCount val="12"/>
                <c:pt idx="0">
                  <c:v>19720</c:v>
                </c:pt>
                <c:pt idx="1">
                  <c:v>16026</c:v>
                </c:pt>
                <c:pt idx="2">
                  <c:v>19949</c:v>
                </c:pt>
                <c:pt idx="3">
                  <c:v>8305</c:v>
                </c:pt>
                <c:pt idx="4">
                  <c:v>16636</c:v>
                </c:pt>
                <c:pt idx="5">
                  <c:v>4069</c:v>
                </c:pt>
                <c:pt idx="6">
                  <c:v>5586</c:v>
                </c:pt>
                <c:pt idx="7">
                  <c:v>2011</c:v>
                </c:pt>
                <c:pt idx="8">
                  <c:v>1790</c:v>
                </c:pt>
                <c:pt idx="9">
                  <c:v>1794</c:v>
                </c:pt>
                <c:pt idx="10">
                  <c:v>1319</c:v>
                </c:pt>
                <c:pt idx="11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9-4515-8BB9-1B9A4A2C9717}"/>
            </c:ext>
          </c:extLst>
        </c:ser>
        <c:ser>
          <c:idx val="2"/>
          <c:order val="1"/>
          <c:tx>
            <c:strRef>
              <c:f>'Graf 14 a 15'!$A$27</c:f>
              <c:strCache>
                <c:ptCount val="1"/>
                <c:pt idx="0">
                  <c:v>Úver ŠFRB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14 a 15'!$B$25:$M$25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'Graf 14 a 15'!$B$27:$M$27</c:f>
              <c:numCache>
                <c:formatCode>General</c:formatCode>
                <c:ptCount val="12"/>
                <c:pt idx="0">
                  <c:v>8231</c:v>
                </c:pt>
                <c:pt idx="1">
                  <c:v>6475</c:v>
                </c:pt>
                <c:pt idx="2">
                  <c:v>21986</c:v>
                </c:pt>
                <c:pt idx="3">
                  <c:v>9199</c:v>
                </c:pt>
                <c:pt idx="4">
                  <c:v>16820</c:v>
                </c:pt>
                <c:pt idx="5">
                  <c:v>21586</c:v>
                </c:pt>
                <c:pt idx="6">
                  <c:v>25612</c:v>
                </c:pt>
                <c:pt idx="7">
                  <c:v>25280</c:v>
                </c:pt>
                <c:pt idx="8">
                  <c:v>22830</c:v>
                </c:pt>
                <c:pt idx="9">
                  <c:v>41150</c:v>
                </c:pt>
                <c:pt idx="10">
                  <c:v>27466</c:v>
                </c:pt>
                <c:pt idx="11">
                  <c:v>29191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9-4515-8BB9-1B9A4A2C9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078488"/>
        <c:axId val="526078880"/>
      </c:barChart>
      <c:catAx>
        <c:axId val="52607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6078880"/>
        <c:crosses val="autoZero"/>
        <c:auto val="1"/>
        <c:lblAlgn val="ctr"/>
        <c:lblOffset val="100"/>
        <c:noMultiLvlLbl val="0"/>
      </c:catAx>
      <c:valAx>
        <c:axId val="526078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526078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44027777777778"/>
          <c:y val="8.5747569444444435E-2"/>
          <c:w val="0.31322972222222223"/>
          <c:h val="7.388346021089167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16'!$A$9</c:f>
              <c:strCache>
                <c:ptCount val="1"/>
                <c:pt idx="0">
                  <c:v>Vlastníci</c:v>
                </c:pt>
              </c:strCache>
            </c:strRef>
          </c:tx>
          <c:spPr>
            <a:solidFill>
              <a:srgbClr val="2C9BDC"/>
            </a:solidFill>
          </c:spPr>
          <c:invertIfNegative val="0"/>
          <c:cat>
            <c:numRef>
              <c:f>'Graf 16'!$B$4:$N$4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16'!$B$9:$N$9</c:f>
              <c:numCache>
                <c:formatCode>0.0</c:formatCode>
                <c:ptCount val="13"/>
                <c:pt idx="0">
                  <c:v>10.624975110000003</c:v>
                </c:pt>
                <c:pt idx="1">
                  <c:v>8.207362419999999</c:v>
                </c:pt>
                <c:pt idx="2">
                  <c:v>22.907986459999993</c:v>
                </c:pt>
                <c:pt idx="3">
                  <c:v>31.861076799999992</c:v>
                </c:pt>
                <c:pt idx="4">
                  <c:v>23.333598820000013</c:v>
                </c:pt>
                <c:pt idx="5">
                  <c:v>26.252823550000009</c:v>
                </c:pt>
                <c:pt idx="6">
                  <c:v>33.108677489999998</c:v>
                </c:pt>
                <c:pt idx="7">
                  <c:v>51.900842540000006</c:v>
                </c:pt>
                <c:pt idx="8">
                  <c:v>70.476950979999984</c:v>
                </c:pt>
                <c:pt idx="9">
                  <c:v>84.32747040000001</c:v>
                </c:pt>
                <c:pt idx="10">
                  <c:v>109.578903</c:v>
                </c:pt>
                <c:pt idx="11">
                  <c:v>199.2328</c:v>
                </c:pt>
                <c:pt idx="12">
                  <c:v>155.83032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F-473A-8CA5-9182E05239DE}"/>
            </c:ext>
          </c:extLst>
        </c:ser>
        <c:ser>
          <c:idx val="1"/>
          <c:order val="1"/>
          <c:tx>
            <c:strRef>
              <c:f>'Graf 16'!$A$8</c:f>
              <c:strCache>
                <c:ptCount val="1"/>
                <c:pt idx="0">
                  <c:v>Obec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16'!$B$4:$N$4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16'!$B$8:$N$8</c:f>
              <c:numCache>
                <c:formatCode>0.0</c:formatCode>
                <c:ptCount val="13"/>
                <c:pt idx="0">
                  <c:v>53.918442540000008</c:v>
                </c:pt>
                <c:pt idx="1">
                  <c:v>74.606486149999967</c:v>
                </c:pt>
                <c:pt idx="2">
                  <c:v>94.501062180000005</c:v>
                </c:pt>
                <c:pt idx="3">
                  <c:v>70.223527850000011</c:v>
                </c:pt>
                <c:pt idx="4">
                  <c:v>98.124112120000021</c:v>
                </c:pt>
                <c:pt idx="5">
                  <c:v>86.594399650000014</c:v>
                </c:pt>
                <c:pt idx="6">
                  <c:v>74.176739949999998</c:v>
                </c:pt>
                <c:pt idx="7">
                  <c:v>52.799125819999979</c:v>
                </c:pt>
                <c:pt idx="8">
                  <c:v>35.919555209999999</c:v>
                </c:pt>
                <c:pt idx="9">
                  <c:v>38.216176800000014</c:v>
                </c:pt>
                <c:pt idx="10">
                  <c:v>56.296579999999999</c:v>
                </c:pt>
                <c:pt idx="11">
                  <c:v>57.998510000000003</c:v>
                </c:pt>
                <c:pt idx="12">
                  <c:v>37.412379999999999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F-473A-8CA5-9182E05239DE}"/>
            </c:ext>
          </c:extLst>
        </c:ser>
        <c:ser>
          <c:idx val="8"/>
          <c:order val="2"/>
          <c:tx>
            <c:strRef>
              <c:f>'Graf 16'!$A$6</c:f>
              <c:strCache>
                <c:ptCount val="1"/>
                <c:pt idx="0">
                  <c:v>FO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noFill/>
            </a:ln>
          </c:spPr>
          <c:invertIfNegative val="0"/>
          <c:cat>
            <c:numRef>
              <c:f>'Graf 16'!$B$4:$N$4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16'!$B$6:$N$6</c:f>
              <c:numCache>
                <c:formatCode>0.0</c:formatCode>
                <c:ptCount val="13"/>
                <c:pt idx="0">
                  <c:v>47.093007990001574</c:v>
                </c:pt>
                <c:pt idx="1">
                  <c:v>43.68811092000103</c:v>
                </c:pt>
                <c:pt idx="2">
                  <c:v>38.315243430000898</c:v>
                </c:pt>
                <c:pt idx="3">
                  <c:v>41.169953990000643</c:v>
                </c:pt>
                <c:pt idx="4">
                  <c:v>34.585407819999809</c:v>
                </c:pt>
                <c:pt idx="5">
                  <c:v>30.050395149999996</c:v>
                </c:pt>
                <c:pt idx="6">
                  <c:v>26.420669579999995</c:v>
                </c:pt>
                <c:pt idx="7">
                  <c:v>17.6364184</c:v>
                </c:pt>
                <c:pt idx="8">
                  <c:v>16.159255770000001</c:v>
                </c:pt>
                <c:pt idx="9">
                  <c:v>13.036795520000002</c:v>
                </c:pt>
                <c:pt idx="10">
                  <c:v>3.1961300000000001</c:v>
                </c:pt>
                <c:pt idx="11">
                  <c:v>2.78003</c:v>
                </c:pt>
                <c:pt idx="12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F-473A-8CA5-9182E05239DE}"/>
            </c:ext>
          </c:extLst>
        </c:ser>
        <c:ser>
          <c:idx val="5"/>
          <c:order val="3"/>
          <c:tx>
            <c:strRef>
              <c:f>'Graf 16'!$A$5</c:f>
              <c:strCache>
                <c:ptCount val="1"/>
                <c:pt idx="0">
                  <c:v>PO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16'!$B$4:$N$4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16'!$B$10:$N$10</c:f>
              <c:numCache>
                <c:formatCode>0.0</c:formatCode>
                <c:ptCount val="13"/>
                <c:pt idx="0">
                  <c:v>0.48795060999999684</c:v>
                </c:pt>
                <c:pt idx="1">
                  <c:v>0.7900152699999996</c:v>
                </c:pt>
                <c:pt idx="2">
                  <c:v>0.16596958999999956</c:v>
                </c:pt>
                <c:pt idx="3">
                  <c:v>0</c:v>
                </c:pt>
                <c:pt idx="4">
                  <c:v>0</c:v>
                </c:pt>
                <c:pt idx="5">
                  <c:v>3.8349999999997664E-2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2.9572300000000098</c:v>
                </c:pt>
                <c:pt idx="11">
                  <c:v>2.2240700000000118</c:v>
                </c:pt>
                <c:pt idx="12">
                  <c:v>1.5868000000000109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BF-473A-8CA5-9182E0523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493432"/>
        <c:axId val="643493824"/>
      </c:barChart>
      <c:catAx>
        <c:axId val="643493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643493824"/>
        <c:crosses val="autoZero"/>
        <c:auto val="1"/>
        <c:lblAlgn val="ctr"/>
        <c:lblOffset val="100"/>
        <c:noMultiLvlLbl val="0"/>
      </c:catAx>
      <c:valAx>
        <c:axId val="643493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643493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349825424067305E-2"/>
          <c:y val="4.5935813678433704E-2"/>
          <c:w val="0.64140984247865485"/>
          <c:h val="0.1054472726994654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210848643919505E-2"/>
          <c:y val="4.8823828544190706E-2"/>
          <c:w val="0.8548197725284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17'!$A$6</c:f>
              <c:strCache>
                <c:ptCount val="1"/>
                <c:pt idx="0">
                  <c:v>Vlastníci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17'!$B$5:$H$5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17'!$B$6:$H$6</c:f>
              <c:numCache>
                <c:formatCode>0.0</c:formatCode>
                <c:ptCount val="7"/>
                <c:pt idx="0">
                  <c:v>7.5879999999999974</c:v>
                </c:pt>
                <c:pt idx="1">
                  <c:v>14.038410000000001</c:v>
                </c:pt>
                <c:pt idx="2">
                  <c:v>2.9094300000000004</c:v>
                </c:pt>
                <c:pt idx="3">
                  <c:v>4.3514300000000006</c:v>
                </c:pt>
                <c:pt idx="4">
                  <c:v>1.6500400000000002</c:v>
                </c:pt>
                <c:pt idx="5">
                  <c:v>1.7202000000000002</c:v>
                </c:pt>
                <c:pt idx="6">
                  <c:v>1.7624900000000006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2-465D-B30E-7AD4C6EB3071}"/>
            </c:ext>
          </c:extLst>
        </c:ser>
        <c:ser>
          <c:idx val="8"/>
          <c:order val="1"/>
          <c:tx>
            <c:strRef>
              <c:f>'Graf 17'!$A$7</c:f>
              <c:strCache>
                <c:ptCount val="1"/>
                <c:pt idx="0">
                  <c:v>Obec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17'!$B$5:$H$5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17'!$B$7:$H$7</c:f>
              <c:numCache>
                <c:formatCode>0.0</c:formatCode>
                <c:ptCount val="7"/>
                <c:pt idx="0">
                  <c:v>32.827329999999996</c:v>
                </c:pt>
                <c:pt idx="1">
                  <c:v>20.460909999999998</c:v>
                </c:pt>
                <c:pt idx="2">
                  <c:v>17.144249999999996</c:v>
                </c:pt>
                <c:pt idx="3">
                  <c:v>17.40905999999999</c:v>
                </c:pt>
                <c:pt idx="4">
                  <c:v>36.225250000000017</c:v>
                </c:pt>
                <c:pt idx="5">
                  <c:v>33.131179999999993</c:v>
                </c:pt>
                <c:pt idx="6">
                  <c:v>25.652190000000022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2-465D-B30E-7AD4C6EB3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494608"/>
        <c:axId val="643495000"/>
      </c:barChart>
      <c:catAx>
        <c:axId val="6434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643495000"/>
        <c:crosses val="autoZero"/>
        <c:auto val="1"/>
        <c:lblAlgn val="ctr"/>
        <c:lblOffset val="100"/>
        <c:noMultiLvlLbl val="0"/>
      </c:catAx>
      <c:valAx>
        <c:axId val="643495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643494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349825424067305E-2"/>
          <c:y val="4.5935813678433704E-2"/>
          <c:w val="0.64140984247865485"/>
          <c:h val="0.1054472726994654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69383623492017621"/>
        </c:manualLayout>
      </c:layout>
      <c:lineChart>
        <c:grouping val="standard"/>
        <c:varyColors val="0"/>
        <c:ser>
          <c:idx val="3"/>
          <c:order val="0"/>
          <c:tx>
            <c:strRef>
              <c:f>'Graf 18'!$A$6</c:f>
              <c:strCache>
                <c:ptCount val="1"/>
                <c:pt idx="0">
                  <c:v>Obnova bytovej budovy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18'!$B$5:$O$5</c:f>
              <c:numCache>
                <c:formatCode>General</c:formatCode>
                <c:ptCount val="1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</c:numCache>
            </c:numRef>
          </c:cat>
          <c:val>
            <c:numRef>
              <c:f>'Graf 18'!$B$6:$O$6</c:f>
              <c:numCache>
                <c:formatCode>0.0</c:formatCode>
                <c:ptCount val="14"/>
                <c:pt idx="0">
                  <c:v>76.649780479139537</c:v>
                </c:pt>
                <c:pt idx="1">
                  <c:v>79.489940684234654</c:v>
                </c:pt>
                <c:pt idx="2">
                  <c:v>76.68726947241683</c:v>
                </c:pt>
                <c:pt idx="3">
                  <c:v>74.497833560907537</c:v>
                </c:pt>
                <c:pt idx="4">
                  <c:v>75.359725769098645</c:v>
                </c:pt>
                <c:pt idx="5">
                  <c:v>72.395229593133706</c:v>
                </c:pt>
                <c:pt idx="6">
                  <c:v>75.156418993430933</c:v>
                </c:pt>
                <c:pt idx="7">
                  <c:v>72.995713724673891</c:v>
                </c:pt>
                <c:pt idx="8">
                  <c:v>76.861921803060554</c:v>
                </c:pt>
                <c:pt idx="9">
                  <c:v>77.699509545911994</c:v>
                </c:pt>
                <c:pt idx="10">
                  <c:v>76.893725139618823</c:v>
                </c:pt>
                <c:pt idx="11">
                  <c:v>73.67197563954447</c:v>
                </c:pt>
                <c:pt idx="12">
                  <c:v>74.217982280620745</c:v>
                </c:pt>
                <c:pt idx="13">
                  <c:v>74.430851149959352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C-425D-AEDA-B4810DDD31B5}"/>
            </c:ext>
          </c:extLst>
        </c:ser>
        <c:ser>
          <c:idx val="5"/>
          <c:order val="1"/>
          <c:tx>
            <c:strRef>
              <c:f>'Graf 18'!$A$7</c:f>
              <c:strCache>
                <c:ptCount val="1"/>
                <c:pt idx="0">
                  <c:v>Výstavba/kúpa bytu FO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18'!$B$5:$O$5</c:f>
              <c:numCache>
                <c:formatCode>General</c:formatCode>
                <c:ptCount val="1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</c:numCache>
            </c:numRef>
          </c:cat>
          <c:val>
            <c:numRef>
              <c:f>'Graf 18'!$B$7:$O$7</c:f>
              <c:numCache>
                <c:formatCode>0.0</c:formatCode>
                <c:ptCount val="14"/>
                <c:pt idx="1">
                  <c:v>49.754495004917636</c:v>
                </c:pt>
                <c:pt idx="2">
                  <c:v>52.698437131786982</c:v>
                </c:pt>
                <c:pt idx="3">
                  <c:v>51.477535652655213</c:v>
                </c:pt>
                <c:pt idx="4">
                  <c:v>54.116421487694453</c:v>
                </c:pt>
                <c:pt idx="5">
                  <c:v>54.621280828148151</c:v>
                </c:pt>
                <c:pt idx="6">
                  <c:v>53.058174440156769</c:v>
                </c:pt>
                <c:pt idx="7">
                  <c:v>51.902917849574258</c:v>
                </c:pt>
                <c:pt idx="8">
                  <c:v>53.933595731761919</c:v>
                </c:pt>
                <c:pt idx="9">
                  <c:v>56.264104682418427</c:v>
                </c:pt>
                <c:pt idx="10">
                  <c:v>58.634903546969163</c:v>
                </c:pt>
                <c:pt idx="11">
                  <c:v>57.772673034642828</c:v>
                </c:pt>
                <c:pt idx="12">
                  <c:v>65.315821784421814</c:v>
                </c:pt>
                <c:pt idx="13">
                  <c:v>74.733238939621273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C-425D-AEDA-B4810DDD31B5}"/>
            </c:ext>
          </c:extLst>
        </c:ser>
        <c:ser>
          <c:idx val="0"/>
          <c:order val="2"/>
          <c:tx>
            <c:strRef>
              <c:f>'Graf 18'!$A$8</c:f>
              <c:strCache>
                <c:ptCount val="1"/>
                <c:pt idx="0">
                  <c:v>Výstavba/kúpa bytu Obec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0C-425D-AEDA-B4810DDD31B5}"/>
              </c:ext>
            </c:extLst>
          </c:dPt>
          <c:cat>
            <c:numRef>
              <c:f>'Graf 18'!$B$5:$O$5</c:f>
              <c:numCache>
                <c:formatCode>General</c:formatCode>
                <c:ptCount val="1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</c:numCache>
            </c:numRef>
          </c:cat>
          <c:val>
            <c:numRef>
              <c:f>'Graf 18'!$B$8:$O$8</c:f>
              <c:numCache>
                <c:formatCode>0.0</c:formatCode>
                <c:ptCount val="14"/>
                <c:pt idx="1">
                  <c:v>69.935850962690665</c:v>
                </c:pt>
                <c:pt idx="2">
                  <c:v>70.406478194820593</c:v>
                </c:pt>
                <c:pt idx="3">
                  <c:v>68.540074643494933</c:v>
                </c:pt>
                <c:pt idx="4">
                  <c:v>69.569175242979412</c:v>
                </c:pt>
                <c:pt idx="5">
                  <c:v>68.360125845924614</c:v>
                </c:pt>
                <c:pt idx="6">
                  <c:v>69.296028825868191</c:v>
                </c:pt>
                <c:pt idx="7">
                  <c:v>69.829722397100227</c:v>
                </c:pt>
                <c:pt idx="8">
                  <c:v>69.792442426085557</c:v>
                </c:pt>
                <c:pt idx="9">
                  <c:v>65.76302611324617</c:v>
                </c:pt>
                <c:pt idx="10">
                  <c:v>67.660435142523639</c:v>
                </c:pt>
                <c:pt idx="11">
                  <c:v>61.068553278121094</c:v>
                </c:pt>
                <c:pt idx="12">
                  <c:v>62.866001089494361</c:v>
                </c:pt>
                <c:pt idx="13">
                  <c:v>60.146310023644276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0C-425D-AEDA-B4810DDD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495784"/>
        <c:axId val="643496176"/>
      </c:lineChart>
      <c:catAx>
        <c:axId val="643495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43496176"/>
        <c:crosses val="autoZero"/>
        <c:auto val="1"/>
        <c:lblAlgn val="ctr"/>
        <c:lblOffset val="100"/>
        <c:noMultiLvlLbl val="0"/>
      </c:catAx>
      <c:valAx>
        <c:axId val="643496176"/>
        <c:scaling>
          <c:orientation val="minMax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Percentá</a:t>
                </a:r>
              </a:p>
            </c:rich>
          </c:tx>
          <c:layout>
            <c:manualLayout>
              <c:xMode val="edge"/>
              <c:yMode val="edge"/>
              <c:x val="0"/>
              <c:y val="0.298309614967853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349578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80964260717410319"/>
          <c:h val="0.1968955428736545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2'!$B$18</c:f>
              <c:strCache>
                <c:ptCount val="1"/>
                <c:pt idx="0">
                  <c:v>Prírastok bytov 2012 - 2018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2'!$A$19:$A$26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ZA</c:v>
                </c:pt>
                <c:pt idx="3">
                  <c:v>PO</c:v>
                </c:pt>
                <c:pt idx="4">
                  <c:v>NR</c:v>
                </c:pt>
                <c:pt idx="5">
                  <c:v>TN</c:v>
                </c:pt>
                <c:pt idx="6">
                  <c:v>KE</c:v>
                </c:pt>
                <c:pt idx="7">
                  <c:v>BB</c:v>
                </c:pt>
              </c:strCache>
            </c:strRef>
          </c:cat>
          <c:val>
            <c:numRef>
              <c:f>'Graf 2'!$B$19:$B$26</c:f>
              <c:numCache>
                <c:formatCode>General</c:formatCode>
                <c:ptCount val="8"/>
                <c:pt idx="0">
                  <c:v>32638</c:v>
                </c:pt>
                <c:pt idx="1">
                  <c:v>17447</c:v>
                </c:pt>
                <c:pt idx="2">
                  <c:v>12922</c:v>
                </c:pt>
                <c:pt idx="3">
                  <c:v>11723</c:v>
                </c:pt>
                <c:pt idx="4">
                  <c:v>11333</c:v>
                </c:pt>
                <c:pt idx="5">
                  <c:v>10394</c:v>
                </c:pt>
                <c:pt idx="6">
                  <c:v>9145</c:v>
                </c:pt>
                <c:pt idx="7">
                  <c:v>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A-499B-BE9C-D0681C7B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074480"/>
        <c:axId val="638697680"/>
      </c:barChart>
      <c:catAx>
        <c:axId val="6470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8697680"/>
        <c:crosses val="autoZero"/>
        <c:auto val="1"/>
        <c:lblAlgn val="ctr"/>
        <c:lblOffset val="100"/>
        <c:noMultiLvlLbl val="0"/>
      </c:catAx>
      <c:valAx>
        <c:axId val="638697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4707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932917760279964"/>
          <c:y val="0.13204396325459317"/>
          <c:w val="0.31322972222222223"/>
          <c:h val="0.1221843102945465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193132108486437E-2"/>
          <c:y val="8.4437714516454654E-2"/>
          <c:w val="0.91263954505686784"/>
          <c:h val="0.71038013630649111"/>
        </c:manualLayout>
      </c:layout>
      <c:lineChart>
        <c:grouping val="standard"/>
        <c:varyColors val="0"/>
        <c:ser>
          <c:idx val="3"/>
          <c:order val="0"/>
          <c:tx>
            <c:strRef>
              <c:f>'Graf 19'!$A$6</c:f>
              <c:strCache>
                <c:ptCount val="1"/>
                <c:pt idx="0">
                  <c:v>Výstavba/kúpa bytu Obec</c:v>
                </c:pt>
              </c:strCache>
            </c:strRef>
          </c:tx>
          <c:spPr>
            <a:ln w="19050">
              <a:solidFill>
                <a:srgbClr val="5B9BD5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'Graf 19'!$B$5:$H$5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19'!$B$6:$H$6</c:f>
              <c:numCache>
                <c:formatCode>0.0</c:formatCode>
                <c:ptCount val="7"/>
                <c:pt idx="0">
                  <c:v>32.807891156462581</c:v>
                </c:pt>
                <c:pt idx="1">
                  <c:v>32.475158730158732</c:v>
                </c:pt>
                <c:pt idx="2">
                  <c:v>37.133551401869148</c:v>
                </c:pt>
                <c:pt idx="3">
                  <c:v>32.742624999999997</c:v>
                </c:pt>
                <c:pt idx="4">
                  <c:v>39.57661538461538</c:v>
                </c:pt>
                <c:pt idx="5">
                  <c:v>37.109724770642195</c:v>
                </c:pt>
                <c:pt idx="6">
                  <c:v>41.847415730337076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E-4D3F-A414-AA2475D527F7}"/>
            </c:ext>
          </c:extLst>
        </c:ser>
        <c:ser>
          <c:idx val="5"/>
          <c:order val="1"/>
          <c:tx>
            <c:strRef>
              <c:f>'Graf 19'!$A$7</c:f>
              <c:strCache>
                <c:ptCount val="1"/>
                <c:pt idx="0">
                  <c:v>Technická vybavenosť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19'!$B$5:$H$5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19'!$B$7:$H$7</c:f>
              <c:numCache>
                <c:formatCode>0.0</c:formatCode>
                <c:ptCount val="7"/>
                <c:pt idx="0">
                  <c:v>46.522368421052583</c:v>
                </c:pt>
                <c:pt idx="1">
                  <c:v>40.061754385964846</c:v>
                </c:pt>
                <c:pt idx="2">
                  <c:v>40.859350649350631</c:v>
                </c:pt>
                <c:pt idx="3">
                  <c:v>43.805714285714259</c:v>
                </c:pt>
                <c:pt idx="4">
                  <c:v>63.873421052631592</c:v>
                </c:pt>
                <c:pt idx="5">
                  <c:v>60.570333333333338</c:v>
                </c:pt>
                <c:pt idx="6">
                  <c:v>59.682333333333339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E-4D3F-A414-AA2475D527F7}"/>
            </c:ext>
          </c:extLst>
        </c:ser>
        <c:ser>
          <c:idx val="0"/>
          <c:order val="2"/>
          <c:tx>
            <c:strRef>
              <c:f>'Graf 19'!$A$8</c:f>
              <c:strCache>
                <c:ptCount val="1"/>
                <c:pt idx="0">
                  <c:v>Systémová porucha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3E-4D3F-A414-AA2475D527F7}"/>
              </c:ext>
            </c:extLst>
          </c:dPt>
          <c:cat>
            <c:numRef>
              <c:f>'Graf 19'!$B$5:$H$5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19'!$B$8:$H$8</c:f>
              <c:numCache>
                <c:formatCode>0.0</c:formatCode>
                <c:ptCount val="7"/>
                <c:pt idx="0">
                  <c:v>51.486896551724122</c:v>
                </c:pt>
                <c:pt idx="1">
                  <c:v>44.102678571428562</c:v>
                </c:pt>
                <c:pt idx="2">
                  <c:v>45.45470588235294</c:v>
                </c:pt>
                <c:pt idx="3">
                  <c:v>45.272708333333334</c:v>
                </c:pt>
                <c:pt idx="4">
                  <c:v>65.29869047619043</c:v>
                </c:pt>
                <c:pt idx="5">
                  <c:v>62.949696969696944</c:v>
                </c:pt>
                <c:pt idx="6">
                  <c:v>55.518936170212775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3E-4D3F-A414-AA2475D52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496960"/>
        <c:axId val="646519392"/>
      </c:lineChart>
      <c:catAx>
        <c:axId val="64349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46519392"/>
        <c:crosses val="autoZero"/>
        <c:auto val="1"/>
        <c:lblAlgn val="ctr"/>
        <c:lblOffset val="100"/>
        <c:noMultiLvlLbl val="0"/>
      </c:catAx>
      <c:valAx>
        <c:axId val="646519392"/>
        <c:scaling>
          <c:orientation val="minMax"/>
          <c:min val="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Percentá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3496960"/>
        <c:crosses val="autoZero"/>
        <c:crossBetween val="between"/>
      </c:valAx>
      <c:spPr>
        <a:ln>
          <a:prstDash val="sysDash"/>
        </a:ln>
      </c:spPr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7126567512394284"/>
        </c:manualLayout>
      </c:layout>
      <c:lineChart>
        <c:grouping val="standard"/>
        <c:varyColors val="0"/>
        <c:ser>
          <c:idx val="3"/>
          <c:order val="0"/>
          <c:tx>
            <c:strRef>
              <c:f>'Graf 20'!$A$6</c:f>
              <c:strCache>
                <c:ptCount val="1"/>
                <c:pt idx="0">
                  <c:v>Obnova bytovej budovy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20'!$B$5:$N$5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20'!$B$6:$N$6</c:f>
              <c:numCache>
                <c:formatCode>0.0</c:formatCode>
                <c:ptCount val="13"/>
                <c:pt idx="0">
                  <c:v>8.1723527838043033</c:v>
                </c:pt>
                <c:pt idx="1">
                  <c:v>6.7157862762096023</c:v>
                </c:pt>
                <c:pt idx="2">
                  <c:v>7.250228277505312</c:v>
                </c:pt>
                <c:pt idx="3">
                  <c:v>5.0914104895751473</c:v>
                </c:pt>
                <c:pt idx="4">
                  <c:v>4.2523024049969251</c:v>
                </c:pt>
                <c:pt idx="5">
                  <c:v>4.3525034376106433</c:v>
                </c:pt>
                <c:pt idx="6">
                  <c:v>3.9422420533881932</c:v>
                </c:pt>
                <c:pt idx="7">
                  <c:v>4.6893173915208566</c:v>
                </c:pt>
                <c:pt idx="8">
                  <c:v>4.5757048568067589</c:v>
                </c:pt>
                <c:pt idx="9">
                  <c:v>4.79658867964904</c:v>
                </c:pt>
                <c:pt idx="10">
                  <c:v>4.8064719511238065</c:v>
                </c:pt>
                <c:pt idx="11">
                  <c:v>5.3934242795674194</c:v>
                </c:pt>
                <c:pt idx="12">
                  <c:v>5.1464911089007925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B-461D-A0AC-0BE96ADCB8CE}"/>
            </c:ext>
          </c:extLst>
        </c:ser>
        <c:ser>
          <c:idx val="5"/>
          <c:order val="1"/>
          <c:tx>
            <c:strRef>
              <c:f>'Graf 20'!$A$7</c:f>
              <c:strCache>
                <c:ptCount val="1"/>
                <c:pt idx="0">
                  <c:v>Výstavba/kúpa bytu FO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20'!$B$5:$N$5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20'!$B$7:$N$7</c:f>
              <c:numCache>
                <c:formatCode>0.0</c:formatCode>
                <c:ptCount val="13"/>
                <c:pt idx="0">
                  <c:v>25.965603005525733</c:v>
                </c:pt>
                <c:pt idx="1">
                  <c:v>29.513209331550478</c:v>
                </c:pt>
                <c:pt idx="2">
                  <c:v>29.938546305883055</c:v>
                </c:pt>
                <c:pt idx="3">
                  <c:v>33.051633325262806</c:v>
                </c:pt>
                <c:pt idx="4">
                  <c:v>36.026466479166444</c:v>
                </c:pt>
                <c:pt idx="5">
                  <c:v>37.931380088495573</c:v>
                </c:pt>
                <c:pt idx="6">
                  <c:v>38.809486147058813</c:v>
                </c:pt>
                <c:pt idx="7">
                  <c:v>39.576853056179772</c:v>
                </c:pt>
                <c:pt idx="8">
                  <c:v>40.70341503778338</c:v>
                </c:pt>
                <c:pt idx="9">
                  <c:v>41.784601025641031</c:v>
                </c:pt>
                <c:pt idx="10">
                  <c:v>45.472000000000001</c:v>
                </c:pt>
                <c:pt idx="11">
                  <c:v>51.296851851851855</c:v>
                </c:pt>
                <c:pt idx="12">
                  <c:v>48.723404255319146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B-461D-A0AC-0BE96ADCB8CE}"/>
            </c:ext>
          </c:extLst>
        </c:ser>
        <c:ser>
          <c:idx val="0"/>
          <c:order val="2"/>
          <c:tx>
            <c:strRef>
              <c:f>'Graf 20'!$A$8</c:f>
              <c:strCache>
                <c:ptCount val="1"/>
                <c:pt idx="0">
                  <c:v>Výstavba/kúpa bytu Obec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5B-461D-A0AC-0BE96ADCB8CE}"/>
              </c:ext>
            </c:extLst>
          </c:dPt>
          <c:cat>
            <c:numRef>
              <c:f>'Graf 20'!$B$5:$N$5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20'!$B$8:$N$8</c:f>
              <c:numCache>
                <c:formatCode>0.0</c:formatCode>
                <c:ptCount val="13"/>
                <c:pt idx="0">
                  <c:v>29.071532398107532</c:v>
                </c:pt>
                <c:pt idx="1">
                  <c:v>28.440107100375659</c:v>
                </c:pt>
                <c:pt idx="2">
                  <c:v>28.931905287738168</c:v>
                </c:pt>
                <c:pt idx="3">
                  <c:v>30.534985328997756</c:v>
                </c:pt>
                <c:pt idx="4">
                  <c:v>32.48835204356709</c:v>
                </c:pt>
                <c:pt idx="5">
                  <c:v>32.603742026942705</c:v>
                </c:pt>
                <c:pt idx="6">
                  <c:v>31.265118107377102</c:v>
                </c:pt>
                <c:pt idx="7">
                  <c:v>28.204723521471095</c:v>
                </c:pt>
                <c:pt idx="8">
                  <c:v>30.598111616102962</c:v>
                </c:pt>
                <c:pt idx="9">
                  <c:v>27.826022241524957</c:v>
                </c:pt>
                <c:pt idx="10">
                  <c:v>29.667125488932573</c:v>
                </c:pt>
                <c:pt idx="11">
                  <c:v>27.795478713113248</c:v>
                </c:pt>
                <c:pt idx="12">
                  <c:v>32.114949009182496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5B-461D-A0AC-0BE96ADCB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520176"/>
        <c:axId val="646520568"/>
      </c:lineChart>
      <c:catAx>
        <c:axId val="64652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46520568"/>
        <c:crosses val="autoZero"/>
        <c:auto val="1"/>
        <c:lblAlgn val="ctr"/>
        <c:lblOffset val="100"/>
        <c:noMultiLvlLbl val="0"/>
      </c:catAx>
      <c:valAx>
        <c:axId val="646520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Tisíce eur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652017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576552930887E-2"/>
          <c:y val="4.2771216097987744E-2"/>
          <c:w val="0.91819510061242327"/>
          <c:h val="0.78422887139107622"/>
        </c:manualLayout>
      </c:layout>
      <c:lineChart>
        <c:grouping val="standard"/>
        <c:varyColors val="0"/>
        <c:ser>
          <c:idx val="3"/>
          <c:order val="0"/>
          <c:tx>
            <c:strRef>
              <c:f>'Graf 21'!$A$6</c:f>
              <c:strCache>
                <c:ptCount val="1"/>
                <c:pt idx="0">
                  <c:v>Nájomný byt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21'!$B$5:$H$5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21'!$B$6:$H$6</c:f>
              <c:numCache>
                <c:formatCode>0.0</c:formatCode>
                <c:ptCount val="7"/>
                <c:pt idx="0">
                  <c:v>12.832683137786038</c:v>
                </c:pt>
                <c:pt idx="1">
                  <c:v>13.201374491501705</c:v>
                </c:pt>
                <c:pt idx="2">
                  <c:v>12.793460377639587</c:v>
                </c:pt>
                <c:pt idx="3">
                  <c:v>12.081843844458565</c:v>
                </c:pt>
                <c:pt idx="4">
                  <c:v>16.809517404714914</c:v>
                </c:pt>
                <c:pt idx="5">
                  <c:v>16.625938266105798</c:v>
                </c:pt>
                <c:pt idx="6">
                  <c:v>18.049488023736572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F-4A9B-B7A0-4145705B8F38}"/>
            </c:ext>
          </c:extLst>
        </c:ser>
        <c:ser>
          <c:idx val="5"/>
          <c:order val="1"/>
          <c:tx>
            <c:strRef>
              <c:f>'Graf 21'!$A$7</c:f>
              <c:strCache>
                <c:ptCount val="1"/>
                <c:pt idx="0">
                  <c:v>Technická vybavenosť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21'!$B$5:$H$5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21'!$B$7:$H$7</c:f>
              <c:numCache>
                <c:formatCode>0.0</c:formatCode>
                <c:ptCount val="7"/>
                <c:pt idx="0">
                  <c:v>0.95647347476195899</c:v>
                </c:pt>
                <c:pt idx="1">
                  <c:v>0.90600132095718566</c:v>
                </c:pt>
                <c:pt idx="2">
                  <c:v>0.77036806361246557</c:v>
                </c:pt>
                <c:pt idx="3">
                  <c:v>0.88579582084575414</c:v>
                </c:pt>
                <c:pt idx="4">
                  <c:v>0.93953279495331454</c:v>
                </c:pt>
                <c:pt idx="5">
                  <c:v>1.0595064821021618</c:v>
                </c:pt>
                <c:pt idx="6">
                  <c:v>1.0587542995593557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F-4A9B-B7A0-4145705B8F38}"/>
            </c:ext>
          </c:extLst>
        </c:ser>
        <c:ser>
          <c:idx val="0"/>
          <c:order val="2"/>
          <c:tx>
            <c:strRef>
              <c:f>'Graf 21'!$A$8</c:f>
              <c:strCache>
                <c:ptCount val="1"/>
                <c:pt idx="0">
                  <c:v>Systémová porucha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0F-4A9B-B7A0-4145705B8F38}"/>
              </c:ext>
            </c:extLst>
          </c:dPt>
          <c:cat>
            <c:numRef>
              <c:f>'Graf 21'!$B$5:$H$5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21'!$B$8:$H$8</c:f>
              <c:numCache>
                <c:formatCode>0.0</c:formatCode>
                <c:ptCount val="7"/>
                <c:pt idx="0">
                  <c:v>1.8801726812855286</c:v>
                </c:pt>
                <c:pt idx="1">
                  <c:v>1.3857042973200049</c:v>
                </c:pt>
                <c:pt idx="2">
                  <c:v>1.5807399060634355</c:v>
                </c:pt>
                <c:pt idx="3">
                  <c:v>1.4845671561528215</c:v>
                </c:pt>
                <c:pt idx="4">
                  <c:v>2.0760008351580477</c:v>
                </c:pt>
                <c:pt idx="5">
                  <c:v>1.7349367771128164</c:v>
                </c:pt>
                <c:pt idx="6">
                  <c:v>1.6038752770407723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0F-4A9B-B7A0-4145705B8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521352"/>
        <c:axId val="646521744"/>
      </c:lineChart>
      <c:catAx>
        <c:axId val="646521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46521744"/>
        <c:crosses val="autoZero"/>
        <c:auto val="1"/>
        <c:lblAlgn val="ctr"/>
        <c:lblOffset val="100"/>
        <c:noMultiLvlLbl val="0"/>
      </c:catAx>
      <c:valAx>
        <c:axId val="646521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Ticíce</a:t>
                </a:r>
                <a:r>
                  <a:rPr lang="sk-SK" baseline="0"/>
                  <a:t> eru</a:t>
                </a:r>
                <a:endParaRPr lang="sk-SK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652135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58888888888888891"/>
          <c:y val="0.31896535433070866"/>
          <c:w val="0.35686482939632547"/>
          <c:h val="0.2123695538057742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72314760820392"/>
          <c:y val="4.8823828544190706E-2"/>
          <c:w val="0.84679908391674463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22 a 23'!$B$6</c:f>
              <c:strCache>
                <c:ptCount val="1"/>
                <c:pt idx="0">
                  <c:v>ŠFRB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22 a 23'!$A$7:$A$14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ZA</c:v>
                </c:pt>
                <c:pt idx="5">
                  <c:v>BB</c:v>
                </c:pt>
                <c:pt idx="6">
                  <c:v>PO</c:v>
                </c:pt>
                <c:pt idx="7">
                  <c:v>KE</c:v>
                </c:pt>
              </c:strCache>
            </c:strRef>
          </c:cat>
          <c:val>
            <c:numRef>
              <c:f>'Graf 22 a 23'!$B$7:$B$14</c:f>
              <c:numCache>
                <c:formatCode>0.0</c:formatCode>
                <c:ptCount val="8"/>
                <c:pt idx="0">
                  <c:v>286.51727500000004</c:v>
                </c:pt>
                <c:pt idx="1">
                  <c:v>350.6</c:v>
                </c:pt>
                <c:pt idx="2">
                  <c:v>248.9</c:v>
                </c:pt>
                <c:pt idx="3">
                  <c:v>274.10000000000002</c:v>
                </c:pt>
                <c:pt idx="4">
                  <c:v>307.5</c:v>
                </c:pt>
                <c:pt idx="5">
                  <c:v>169.9</c:v>
                </c:pt>
                <c:pt idx="6">
                  <c:v>216.4</c:v>
                </c:pt>
                <c:pt idx="7">
                  <c:v>226.1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6-4612-8382-2C7220A32003}"/>
            </c:ext>
          </c:extLst>
        </c:ser>
        <c:ser>
          <c:idx val="8"/>
          <c:order val="1"/>
          <c:tx>
            <c:strRef>
              <c:f>'Graf 22 a 23'!$C$6</c:f>
              <c:strCache>
                <c:ptCount val="1"/>
                <c:pt idx="0">
                  <c:v>MDV SR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22 a 23'!$A$7:$A$14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ZA</c:v>
                </c:pt>
                <c:pt idx="5">
                  <c:v>BB</c:v>
                </c:pt>
                <c:pt idx="6">
                  <c:v>PO</c:v>
                </c:pt>
                <c:pt idx="7">
                  <c:v>KE</c:v>
                </c:pt>
              </c:strCache>
            </c:strRef>
          </c:cat>
          <c:val>
            <c:numRef>
              <c:f>'Graf 22 a 23'!$C$7:$C$14</c:f>
              <c:numCache>
                <c:formatCode>0.0</c:formatCode>
                <c:ptCount val="8"/>
                <c:pt idx="0">
                  <c:v>19.252860000000002</c:v>
                </c:pt>
                <c:pt idx="1">
                  <c:v>28.658159999999999</c:v>
                </c:pt>
                <c:pt idx="2">
                  <c:v>29.710740000000001</c:v>
                </c:pt>
                <c:pt idx="3">
                  <c:v>33.129810000000006</c:v>
                </c:pt>
                <c:pt idx="4">
                  <c:v>22.774799999999999</c:v>
                </c:pt>
                <c:pt idx="5">
                  <c:v>29.906020000000002</c:v>
                </c:pt>
                <c:pt idx="6">
                  <c:v>35.209300000000006</c:v>
                </c:pt>
                <c:pt idx="7">
                  <c:v>18.228480000000001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6-4612-8382-2C7220A3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522528"/>
        <c:axId val="646522920"/>
      </c:barChart>
      <c:lineChart>
        <c:grouping val="standard"/>
        <c:varyColors val="0"/>
        <c:ser>
          <c:idx val="0"/>
          <c:order val="2"/>
          <c:marker>
            <c:symbol val="none"/>
          </c:marker>
          <c:val>
            <c:numRef>
              <c:f>'Graf 22 a 23'!$D$7:$D$14</c:f>
              <c:numCache>
                <c:formatCode>0.0</c:formatCode>
                <c:ptCount val="8"/>
                <c:pt idx="0">
                  <c:v>256.56987062500002</c:v>
                </c:pt>
                <c:pt idx="1">
                  <c:v>256.56987062500002</c:v>
                </c:pt>
                <c:pt idx="2">
                  <c:v>256.56987062500002</c:v>
                </c:pt>
                <c:pt idx="3">
                  <c:v>256.56987062500002</c:v>
                </c:pt>
                <c:pt idx="4">
                  <c:v>256.56987062500002</c:v>
                </c:pt>
                <c:pt idx="5">
                  <c:v>256.56987062500002</c:v>
                </c:pt>
                <c:pt idx="6">
                  <c:v>256.56987062500002</c:v>
                </c:pt>
                <c:pt idx="7">
                  <c:v>256.56987062500002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6-4612-8382-2C7220A3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22528"/>
        <c:axId val="646522920"/>
      </c:lineChart>
      <c:catAx>
        <c:axId val="6465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646522920"/>
        <c:crosses val="autoZero"/>
        <c:auto val="1"/>
        <c:lblAlgn val="ctr"/>
        <c:lblOffset val="100"/>
        <c:noMultiLvlLbl val="0"/>
      </c:catAx>
      <c:valAx>
        <c:axId val="646522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Celková podpora (mil.</a:t>
                </a:r>
                <a:r>
                  <a:rPr lang="sk-SK" baseline="0"/>
                  <a:t> eur)</a:t>
                </a:r>
                <a:endParaRPr lang="sk-SK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646522528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26801640419947509"/>
          <c:y val="5.5195027704870225E-2"/>
          <c:w val="0.54638888888888892"/>
          <c:h val="0.1038123359580052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21084864391951"/>
          <c:y val="4.8823828544190706E-2"/>
          <c:w val="0.82981977252843397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22 a 23'!$H$6</c:f>
              <c:strCache>
                <c:ptCount val="1"/>
                <c:pt idx="0">
                  <c:v>ŠFRB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22 a 23'!$G$7:$G$14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ZA</c:v>
                </c:pt>
                <c:pt idx="5">
                  <c:v>BB</c:v>
                </c:pt>
                <c:pt idx="6">
                  <c:v>PO</c:v>
                </c:pt>
                <c:pt idx="7">
                  <c:v>KE</c:v>
                </c:pt>
              </c:strCache>
            </c:strRef>
          </c:cat>
          <c:val>
            <c:numRef>
              <c:f>'Graf 22 a 23'!$H$7:$H$14</c:f>
              <c:numCache>
                <c:formatCode>0</c:formatCode>
                <c:ptCount val="8"/>
                <c:pt idx="0">
                  <c:v>463.33528736375695</c:v>
                </c:pt>
                <c:pt idx="1">
                  <c:v>628.75711969699148</c:v>
                </c:pt>
                <c:pt idx="2">
                  <c:v>420.15955597119483</c:v>
                </c:pt>
                <c:pt idx="3">
                  <c:v>399.17747013814659</c:v>
                </c:pt>
                <c:pt idx="4">
                  <c:v>445.38107239071871</c:v>
                </c:pt>
                <c:pt idx="5">
                  <c:v>258.67332102135617</c:v>
                </c:pt>
                <c:pt idx="6">
                  <c:v>264.25176696999449</c:v>
                </c:pt>
                <c:pt idx="7">
                  <c:v>284.48983084116384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A-4B42-AAC2-0593050A7B6F}"/>
            </c:ext>
          </c:extLst>
        </c:ser>
        <c:ser>
          <c:idx val="8"/>
          <c:order val="1"/>
          <c:tx>
            <c:strRef>
              <c:f>'Graf 22 a 23'!$I$6</c:f>
              <c:strCache>
                <c:ptCount val="1"/>
                <c:pt idx="0">
                  <c:v>MDV SR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22 a 23'!$G$7:$G$14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ZA</c:v>
                </c:pt>
                <c:pt idx="5">
                  <c:v>BB</c:v>
                </c:pt>
                <c:pt idx="6">
                  <c:v>PO</c:v>
                </c:pt>
                <c:pt idx="7">
                  <c:v>KE</c:v>
                </c:pt>
              </c:strCache>
            </c:strRef>
          </c:cat>
          <c:val>
            <c:numRef>
              <c:f>'Graf 22 a 23'!$I$7:$I$14</c:f>
              <c:numCache>
                <c:formatCode>0</c:formatCode>
                <c:ptCount val="8"/>
                <c:pt idx="0">
                  <c:v>31.134351046282223</c:v>
                </c:pt>
                <c:pt idx="1">
                  <c:v>51.394814995480694</c:v>
                </c:pt>
                <c:pt idx="2">
                  <c:v>50.153681502513535</c:v>
                </c:pt>
                <c:pt idx="3">
                  <c:v>48.24762401297874</c:v>
                </c:pt>
                <c:pt idx="4">
                  <c:v>32.986877552793949</c:v>
                </c:pt>
                <c:pt idx="5">
                  <c:v>45.532015961925239</c:v>
                </c:pt>
                <c:pt idx="6">
                  <c:v>42.995008035012148</c:v>
                </c:pt>
                <c:pt idx="7">
                  <c:v>22.935945120263327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A-4B42-AAC2-0593050A7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4457768"/>
        <c:axId val="644458160"/>
      </c:barChart>
      <c:catAx>
        <c:axId val="644457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44458160"/>
        <c:crosses val="autoZero"/>
        <c:auto val="1"/>
        <c:lblAlgn val="ctr"/>
        <c:lblOffset val="100"/>
        <c:noMultiLvlLbl val="0"/>
      </c:catAx>
      <c:valAx>
        <c:axId val="644458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Podpora na 1 obyv (v eur)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644457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349825424067305E-2"/>
          <c:y val="4.5935813678433704E-2"/>
          <c:w val="0.76039807524059488"/>
          <c:h val="0.1689566929133858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cat>
            <c:strRef>
              <c:f>'Graf 24 a 25'!$A$6:$A$13</c:f>
              <c:strCache>
                <c:ptCount val="8"/>
                <c:pt idx="0">
                  <c:v>PO</c:v>
                </c:pt>
                <c:pt idx="1">
                  <c:v>NR</c:v>
                </c:pt>
                <c:pt idx="2">
                  <c:v>TT</c:v>
                </c:pt>
                <c:pt idx="3">
                  <c:v>TN</c:v>
                </c:pt>
                <c:pt idx="4">
                  <c:v>BB</c:v>
                </c:pt>
                <c:pt idx="5">
                  <c:v>ZA</c:v>
                </c:pt>
                <c:pt idx="6">
                  <c:v>KE</c:v>
                </c:pt>
                <c:pt idx="7">
                  <c:v>BA</c:v>
                </c:pt>
              </c:strCache>
            </c:strRef>
          </c:cat>
          <c:val>
            <c:numRef>
              <c:f>'Graf 24 a 25'!$F$6:$F$13</c:f>
              <c:numCache>
                <c:formatCode>0.0</c:formatCode>
                <c:ptCount val="8"/>
                <c:pt idx="0">
                  <c:v>34.248169502268858</c:v>
                </c:pt>
                <c:pt idx="1">
                  <c:v>31.819961019977807</c:v>
                </c:pt>
                <c:pt idx="2">
                  <c:v>29.202344402662803</c:v>
                </c:pt>
                <c:pt idx="3">
                  <c:v>29.137583029909148</c:v>
                </c:pt>
                <c:pt idx="4">
                  <c:v>28.052202896379946</c:v>
                </c:pt>
                <c:pt idx="5">
                  <c:v>20.881703729034502</c:v>
                </c:pt>
                <c:pt idx="6">
                  <c:v>13.44778852518257</c:v>
                </c:pt>
                <c:pt idx="7">
                  <c:v>1.7073569940813091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D-4574-8814-199CD717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458944"/>
        <c:axId val="644459336"/>
      </c:barChart>
      <c:catAx>
        <c:axId val="644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4459336"/>
        <c:crosses val="autoZero"/>
        <c:auto val="1"/>
        <c:lblAlgn val="ctr"/>
        <c:lblOffset val="100"/>
        <c:noMultiLvlLbl val="0"/>
      </c:catAx>
      <c:valAx>
        <c:axId val="644459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44458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cat>
            <c:strRef>
              <c:f>'Graf 24 a 25'!$A$39:$A$46</c:f>
              <c:strCache>
                <c:ptCount val="8"/>
                <c:pt idx="0">
                  <c:v>BA</c:v>
                </c:pt>
                <c:pt idx="1">
                  <c:v>KE</c:v>
                </c:pt>
                <c:pt idx="2">
                  <c:v>BB</c:v>
                </c:pt>
                <c:pt idx="3">
                  <c:v>TN</c:v>
                </c:pt>
                <c:pt idx="4">
                  <c:v>ZA</c:v>
                </c:pt>
                <c:pt idx="5">
                  <c:v>NR</c:v>
                </c:pt>
                <c:pt idx="6">
                  <c:v>TT</c:v>
                </c:pt>
                <c:pt idx="7">
                  <c:v>PO</c:v>
                </c:pt>
              </c:strCache>
            </c:strRef>
          </c:cat>
          <c:val>
            <c:numRef>
              <c:f>'Graf 24 a 25'!$B$39:$B$46</c:f>
              <c:numCache>
                <c:formatCode>0.0</c:formatCode>
                <c:ptCount val="8"/>
                <c:pt idx="0">
                  <c:v>28.475937126039</c:v>
                </c:pt>
                <c:pt idx="1">
                  <c:v>6.331201022703822</c:v>
                </c:pt>
                <c:pt idx="2">
                  <c:v>4.4488613958615311</c:v>
                </c:pt>
                <c:pt idx="3">
                  <c:v>3.5196676536224207</c:v>
                </c:pt>
                <c:pt idx="4">
                  <c:v>3.3153877350018828</c:v>
                </c:pt>
                <c:pt idx="5">
                  <c:v>2.6474888664291898</c:v>
                </c:pt>
                <c:pt idx="6">
                  <c:v>2.1833976557007793</c:v>
                </c:pt>
                <c:pt idx="7">
                  <c:v>1.8593970565967695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9-4B9D-95AD-AFEC14825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460120"/>
        <c:axId val="644460512"/>
      </c:barChart>
      <c:catAx>
        <c:axId val="644460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4460512"/>
        <c:crosses val="autoZero"/>
        <c:auto val="1"/>
        <c:lblAlgn val="ctr"/>
        <c:lblOffset val="100"/>
        <c:noMultiLvlLbl val="0"/>
      </c:catAx>
      <c:valAx>
        <c:axId val="644460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44460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72440944881896E-2"/>
          <c:y val="5.0925925925925923E-2"/>
          <c:w val="0.8789720034995625"/>
          <c:h val="0.619105059784193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26'!$C$5:$C$15</c:f>
              <c:strCache>
                <c:ptCount val="11"/>
                <c:pt idx="0">
                  <c:v>13,6</c:v>
                </c:pt>
                <c:pt idx="1">
                  <c:v>1,6</c:v>
                </c:pt>
                <c:pt idx="3">
                  <c:v>19,1</c:v>
                </c:pt>
                <c:pt idx="4">
                  <c:v>0,3</c:v>
                </c:pt>
                <c:pt idx="6">
                  <c:v>25,5</c:v>
                </c:pt>
                <c:pt idx="7">
                  <c:v>0,9</c:v>
                </c:pt>
                <c:pt idx="9">
                  <c:v>13,1</c:v>
                </c:pt>
                <c:pt idx="10">
                  <c:v>1,1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'Graf 26'!$A$5:$B$15</c15:sqref>
                  </c15:fullRef>
                </c:ext>
              </c:extLst>
              <c:f>('Graf 26'!$A$5:$B$6,'Graf 26'!$A$8:$B$9,'Graf 26'!$A$11:$B$12,'Graf 26'!$A$14:$B$15)</c:f>
              <c:multiLvlStrCache>
                <c:ptCount val="8"/>
                <c:lvl>
                  <c:pt idx="0">
                    <c:v>Rozpočítane</c:v>
                  </c:pt>
                  <c:pt idx="1">
                    <c:v>Čerpanie</c:v>
                  </c:pt>
                  <c:pt idx="2">
                    <c:v>Rozpočítane</c:v>
                  </c:pt>
                  <c:pt idx="3">
                    <c:v>Čerpanie</c:v>
                  </c:pt>
                  <c:pt idx="4">
                    <c:v>Rozpočítane</c:v>
                  </c:pt>
                  <c:pt idx="5">
                    <c:v>Čerpanie</c:v>
                  </c:pt>
                  <c:pt idx="6">
                    <c:v>Rozpočítane</c:v>
                  </c:pt>
                  <c:pt idx="7">
                    <c:v>Čerpanie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26'!$C$5:$C$15</c15:sqref>
                  </c15:fullRef>
                </c:ext>
              </c:extLst>
              <c:f>('Graf 26'!$C$5:$C$6,'Graf 26'!$C$8:$C$9,'Graf 26'!$C$11:$C$12,'Graf 26'!$C$14:$C$15)</c:f>
              <c:numCache>
                <c:formatCode>0.0</c:formatCode>
                <c:ptCount val="8"/>
                <c:pt idx="0">
                  <c:v>13.55</c:v>
                </c:pt>
                <c:pt idx="1">
                  <c:v>1.59982</c:v>
                </c:pt>
                <c:pt idx="2">
                  <c:v>19.05</c:v>
                </c:pt>
                <c:pt idx="3">
                  <c:v>0.31534000000000001</c:v>
                </c:pt>
                <c:pt idx="4">
                  <c:v>25.5</c:v>
                </c:pt>
                <c:pt idx="5">
                  <c:v>0.90646000000000004</c:v>
                </c:pt>
                <c:pt idx="6">
                  <c:v>13.1</c:v>
                </c:pt>
                <c:pt idx="7">
                  <c:v>1.12026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9-4219-964C-2F81424A3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44365400"/>
        <c:axId val="644365792"/>
      </c:barChart>
      <c:catAx>
        <c:axId val="64436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44365792"/>
        <c:crosses val="autoZero"/>
        <c:auto val="1"/>
        <c:lblAlgn val="ctr"/>
        <c:lblOffset val="100"/>
        <c:noMultiLvlLbl val="0"/>
      </c:catAx>
      <c:valAx>
        <c:axId val="64436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sk-SK"/>
                  <a:t>Milióny eur</a:t>
                </a:r>
              </a:p>
              <a:p>
                <a:pPr>
                  <a:defRPr/>
                </a:pP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44365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392450943632038E-2"/>
          <c:y val="2.4493355653377978E-2"/>
          <c:w val="0.90838363954505696"/>
          <c:h val="0.766944317910674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cat>
            <c:strRef>
              <c:f>'Graf 27'!$A$6:$A$11</c:f>
              <c:strCache>
                <c:ptCount val="6"/>
                <c:pt idx="0">
                  <c:v>0-0,5</c:v>
                </c:pt>
                <c:pt idx="1">
                  <c:v>0,5-0,75</c:v>
                </c:pt>
                <c:pt idx="2">
                  <c:v>0,75-1</c:v>
                </c:pt>
                <c:pt idx="3">
                  <c:v>1,-1,25</c:v>
                </c:pt>
                <c:pt idx="4">
                  <c:v>1,25-1,5</c:v>
                </c:pt>
                <c:pt idx="5">
                  <c:v>1,5+</c:v>
                </c:pt>
              </c:strCache>
            </c:strRef>
          </c:cat>
          <c:val>
            <c:numRef>
              <c:f>'Graf 27'!$D$6:$D$11</c:f>
              <c:numCache>
                <c:formatCode>0.00</c:formatCode>
                <c:ptCount val="6"/>
                <c:pt idx="0">
                  <c:v>64.156700312376913</c:v>
                </c:pt>
                <c:pt idx="1">
                  <c:v>7.7930870498804765</c:v>
                </c:pt>
                <c:pt idx="2">
                  <c:v>8.2216296963173647</c:v>
                </c:pt>
                <c:pt idx="3">
                  <c:v>6.5648159408426014</c:v>
                </c:pt>
                <c:pt idx="4">
                  <c:v>4.4491475431855187</c:v>
                </c:pt>
                <c:pt idx="5">
                  <c:v>8.814619457397125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2-4D54-8AFF-1746BF991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366576"/>
        <c:axId val="644366968"/>
      </c:barChart>
      <c:catAx>
        <c:axId val="64436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Násobky priemernej mzdy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4366968"/>
        <c:crosses val="autoZero"/>
        <c:auto val="1"/>
        <c:lblAlgn val="ctr"/>
        <c:lblOffset val="100"/>
        <c:noMultiLvlLbl val="0"/>
      </c:catAx>
      <c:valAx>
        <c:axId val="6443669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Percentá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44366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195155293088342E-2"/>
          <c:y val="5.5989236111111111E-2"/>
          <c:w val="0.90838363954505696"/>
          <c:h val="0.74567501492220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cat>
            <c:strRef>
              <c:f>'Graf 28'!$A$6:$A$11</c:f>
              <c:strCache>
                <c:ptCount val="6"/>
                <c:pt idx="0">
                  <c:v>0-0,5</c:v>
                </c:pt>
                <c:pt idx="1">
                  <c:v>0,5-0,75</c:v>
                </c:pt>
                <c:pt idx="2">
                  <c:v>0,75-1</c:v>
                </c:pt>
                <c:pt idx="3">
                  <c:v>1,-1,25</c:v>
                </c:pt>
                <c:pt idx="4">
                  <c:v>1,25-1,5</c:v>
                </c:pt>
                <c:pt idx="5">
                  <c:v>1,5+</c:v>
                </c:pt>
              </c:strCache>
            </c:strRef>
          </c:cat>
          <c:val>
            <c:numRef>
              <c:f>'Graf 28'!$D$6:$D$11</c:f>
              <c:numCache>
                <c:formatCode>0.00</c:formatCode>
                <c:ptCount val="6"/>
                <c:pt idx="0">
                  <c:v>12.097262500398354</c:v>
                </c:pt>
                <c:pt idx="1">
                  <c:v>18.773702157493865</c:v>
                </c:pt>
                <c:pt idx="2">
                  <c:v>19.984349051559605</c:v>
                </c:pt>
                <c:pt idx="3">
                  <c:v>16.035494368137218</c:v>
                </c:pt>
                <c:pt idx="4">
                  <c:v>10.926628212073892</c:v>
                </c:pt>
                <c:pt idx="5">
                  <c:v>22.18256371033706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0-4E9D-A946-8E3C9C6A3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367752"/>
        <c:axId val="644368144"/>
      </c:barChart>
      <c:catAx>
        <c:axId val="644367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Násobky priemernej mzdy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4368144"/>
        <c:crosses val="autoZero"/>
        <c:auto val="1"/>
        <c:lblAlgn val="ctr"/>
        <c:lblOffset val="100"/>
        <c:noMultiLvlLbl val="0"/>
      </c:catAx>
      <c:valAx>
        <c:axId val="644368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Percentá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44367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3 a 4'!$C$9</c:f>
              <c:strCache>
                <c:ptCount val="1"/>
                <c:pt idx="0">
                  <c:v>Vlastník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ysClr val="window" lastClr="FFFFFF">
                  <a:lumMod val="50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1-B099-4198-B1E1-FB80BE43F691}"/>
              </c:ext>
            </c:extLst>
          </c:dPt>
          <c:cat>
            <c:strRef>
              <c:f>'Graf 3 a 4'!$B$10:$B$37</c:f>
              <c:strCache>
                <c:ptCount val="28"/>
                <c:pt idx="0">
                  <c:v>RO</c:v>
                </c:pt>
                <c:pt idx="1">
                  <c:v>LT</c:v>
                </c:pt>
                <c:pt idx="2">
                  <c:v>HR</c:v>
                </c:pt>
                <c:pt idx="3">
                  <c:v>SK</c:v>
                </c:pt>
                <c:pt idx="4">
                  <c:v>HU</c:v>
                </c:pt>
                <c:pt idx="5">
                  <c:v>PL</c:v>
                </c:pt>
                <c:pt idx="6">
                  <c:v>BG</c:v>
                </c:pt>
                <c:pt idx="7">
                  <c:v>EE</c:v>
                </c:pt>
                <c:pt idx="8">
                  <c:v>MT</c:v>
                </c:pt>
                <c:pt idx="9">
                  <c:v>LV</c:v>
                </c:pt>
                <c:pt idx="10">
                  <c:v>CZ </c:v>
                </c:pt>
                <c:pt idx="11">
                  <c:v>ES</c:v>
                </c:pt>
                <c:pt idx="12">
                  <c:v>PT</c:v>
                </c:pt>
                <c:pt idx="13">
                  <c:v>SL</c:v>
                </c:pt>
                <c:pt idx="14">
                  <c:v>EL</c:v>
                </c:pt>
                <c:pt idx="15">
                  <c:v>LX</c:v>
                </c:pt>
                <c:pt idx="16">
                  <c:v>CY</c:v>
                </c:pt>
                <c:pt idx="17">
                  <c:v>IT</c:v>
                </c:pt>
                <c:pt idx="18">
                  <c:v>FI</c:v>
                </c:pt>
                <c:pt idx="19">
                  <c:v>BE</c:v>
                </c:pt>
                <c:pt idx="20">
                  <c:v>IE</c:v>
                </c:pt>
                <c:pt idx="21">
                  <c:v>NL</c:v>
                </c:pt>
                <c:pt idx="22">
                  <c:v>SE</c:v>
                </c:pt>
                <c:pt idx="23">
                  <c:v>FR</c:v>
                </c:pt>
                <c:pt idx="24">
                  <c:v>Uk</c:v>
                </c:pt>
                <c:pt idx="25">
                  <c:v>DK</c:v>
                </c:pt>
                <c:pt idx="26">
                  <c:v>AT</c:v>
                </c:pt>
                <c:pt idx="27">
                  <c:v>DE</c:v>
                </c:pt>
              </c:strCache>
            </c:strRef>
          </c:cat>
          <c:val>
            <c:numRef>
              <c:f>'Graf 3 a 4'!$C$10:$C$37</c:f>
              <c:numCache>
                <c:formatCode>#\ ##0.0</c:formatCode>
                <c:ptCount val="28"/>
                <c:pt idx="0">
                  <c:v>96</c:v>
                </c:pt>
                <c:pt idx="1">
                  <c:v>90.3</c:v>
                </c:pt>
                <c:pt idx="2">
                  <c:v>90</c:v>
                </c:pt>
                <c:pt idx="3">
                  <c:v>89.5</c:v>
                </c:pt>
                <c:pt idx="4">
                  <c:v>86.3</c:v>
                </c:pt>
                <c:pt idx="5">
                  <c:v>83.4</c:v>
                </c:pt>
                <c:pt idx="6">
                  <c:v>82.3</c:v>
                </c:pt>
                <c:pt idx="7">
                  <c:v>81.400000000000006</c:v>
                </c:pt>
                <c:pt idx="8">
                  <c:v>81.400000000000006</c:v>
                </c:pt>
                <c:pt idx="9">
                  <c:v>80.900000000000006</c:v>
                </c:pt>
                <c:pt idx="10">
                  <c:v>78.2</c:v>
                </c:pt>
                <c:pt idx="11">
                  <c:v>77.8</c:v>
                </c:pt>
                <c:pt idx="12">
                  <c:v>75.2</c:v>
                </c:pt>
                <c:pt idx="13">
                  <c:v>75.099999999999994</c:v>
                </c:pt>
                <c:pt idx="14">
                  <c:v>73.900000000000006</c:v>
                </c:pt>
                <c:pt idx="15">
                  <c:v>73.900000000000006</c:v>
                </c:pt>
                <c:pt idx="16">
                  <c:v>72.5</c:v>
                </c:pt>
                <c:pt idx="17">
                  <c:v>72.3</c:v>
                </c:pt>
                <c:pt idx="18">
                  <c:v>71.599999999999994</c:v>
                </c:pt>
                <c:pt idx="19">
                  <c:v>71.3</c:v>
                </c:pt>
                <c:pt idx="20">
                  <c:v>69.8</c:v>
                </c:pt>
                <c:pt idx="21">
                  <c:v>69</c:v>
                </c:pt>
                <c:pt idx="22">
                  <c:v>65.2</c:v>
                </c:pt>
                <c:pt idx="23">
                  <c:v>64.900000000000006</c:v>
                </c:pt>
                <c:pt idx="24">
                  <c:v>63.4</c:v>
                </c:pt>
                <c:pt idx="25">
                  <c:v>62</c:v>
                </c:pt>
                <c:pt idx="26">
                  <c:v>55</c:v>
                </c:pt>
                <c:pt idx="27">
                  <c:v>51.7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9-4198-B1E1-FB80BE43F691}"/>
            </c:ext>
          </c:extLst>
        </c:ser>
        <c:ser>
          <c:idx val="8"/>
          <c:order val="1"/>
          <c:tx>
            <c:strRef>
              <c:f>'Graf 3 a 4'!$F$9</c:f>
              <c:strCache>
                <c:ptCount val="1"/>
                <c:pt idx="0">
                  <c:v>Trhový nájom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3 a 4'!$B$10:$B$37</c:f>
              <c:strCache>
                <c:ptCount val="28"/>
                <c:pt idx="0">
                  <c:v>RO</c:v>
                </c:pt>
                <c:pt idx="1">
                  <c:v>LT</c:v>
                </c:pt>
                <c:pt idx="2">
                  <c:v>HR</c:v>
                </c:pt>
                <c:pt idx="3">
                  <c:v>SK</c:v>
                </c:pt>
                <c:pt idx="4">
                  <c:v>HU</c:v>
                </c:pt>
                <c:pt idx="5">
                  <c:v>PL</c:v>
                </c:pt>
                <c:pt idx="6">
                  <c:v>BG</c:v>
                </c:pt>
                <c:pt idx="7">
                  <c:v>EE</c:v>
                </c:pt>
                <c:pt idx="8">
                  <c:v>MT</c:v>
                </c:pt>
                <c:pt idx="9">
                  <c:v>LV</c:v>
                </c:pt>
                <c:pt idx="10">
                  <c:v>CZ </c:v>
                </c:pt>
                <c:pt idx="11">
                  <c:v>ES</c:v>
                </c:pt>
                <c:pt idx="12">
                  <c:v>PT</c:v>
                </c:pt>
                <c:pt idx="13">
                  <c:v>SL</c:v>
                </c:pt>
                <c:pt idx="14">
                  <c:v>EL</c:v>
                </c:pt>
                <c:pt idx="15">
                  <c:v>LX</c:v>
                </c:pt>
                <c:pt idx="16">
                  <c:v>CY</c:v>
                </c:pt>
                <c:pt idx="17">
                  <c:v>IT</c:v>
                </c:pt>
                <c:pt idx="18">
                  <c:v>FI</c:v>
                </c:pt>
                <c:pt idx="19">
                  <c:v>BE</c:v>
                </c:pt>
                <c:pt idx="20">
                  <c:v>IE</c:v>
                </c:pt>
                <c:pt idx="21">
                  <c:v>NL</c:v>
                </c:pt>
                <c:pt idx="22">
                  <c:v>SE</c:v>
                </c:pt>
                <c:pt idx="23">
                  <c:v>FR</c:v>
                </c:pt>
                <c:pt idx="24">
                  <c:v>Uk</c:v>
                </c:pt>
                <c:pt idx="25">
                  <c:v>DK</c:v>
                </c:pt>
                <c:pt idx="26">
                  <c:v>AT</c:v>
                </c:pt>
                <c:pt idx="27">
                  <c:v>DE</c:v>
                </c:pt>
              </c:strCache>
            </c:strRef>
          </c:cat>
          <c:val>
            <c:numRef>
              <c:f>'Graf 3 a 4'!$F$10:$F$37</c:f>
              <c:numCache>
                <c:formatCode>#\ ##0.0</c:formatCode>
                <c:ptCount val="28"/>
                <c:pt idx="0">
                  <c:v>1.5</c:v>
                </c:pt>
                <c:pt idx="1">
                  <c:v>1.3</c:v>
                </c:pt>
                <c:pt idx="2">
                  <c:v>1.6</c:v>
                </c:pt>
                <c:pt idx="3">
                  <c:v>8.9</c:v>
                </c:pt>
                <c:pt idx="4">
                  <c:v>4.3</c:v>
                </c:pt>
                <c:pt idx="5">
                  <c:v>4.5</c:v>
                </c:pt>
                <c:pt idx="6">
                  <c:v>2.9</c:v>
                </c:pt>
                <c:pt idx="7">
                  <c:v>4.0999999999999996</c:v>
                </c:pt>
                <c:pt idx="8">
                  <c:v>3</c:v>
                </c:pt>
                <c:pt idx="9">
                  <c:v>8.6999999999999993</c:v>
                </c:pt>
                <c:pt idx="10">
                  <c:v>16</c:v>
                </c:pt>
                <c:pt idx="11">
                  <c:v>13.8</c:v>
                </c:pt>
                <c:pt idx="12">
                  <c:v>12.9</c:v>
                </c:pt>
                <c:pt idx="13">
                  <c:v>5.3</c:v>
                </c:pt>
                <c:pt idx="14">
                  <c:v>20.8</c:v>
                </c:pt>
                <c:pt idx="15">
                  <c:v>21.5</c:v>
                </c:pt>
                <c:pt idx="16">
                  <c:v>13.4</c:v>
                </c:pt>
                <c:pt idx="17">
                  <c:v>16.8</c:v>
                </c:pt>
                <c:pt idx="18">
                  <c:v>13</c:v>
                </c:pt>
                <c:pt idx="19">
                  <c:v>20</c:v>
                </c:pt>
                <c:pt idx="20">
                  <c:v>13.2</c:v>
                </c:pt>
                <c:pt idx="21">
                  <c:v>30.3</c:v>
                </c:pt>
                <c:pt idx="22">
                  <c:v>34</c:v>
                </c:pt>
                <c:pt idx="23">
                  <c:v>19.2</c:v>
                </c:pt>
                <c:pt idx="24">
                  <c:v>18</c:v>
                </c:pt>
                <c:pt idx="25">
                  <c:v>37.9</c:v>
                </c:pt>
                <c:pt idx="26">
                  <c:v>29.7</c:v>
                </c:pt>
                <c:pt idx="27">
                  <c:v>39.799999999999997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99-4198-B1E1-FB80BE43F691}"/>
            </c:ext>
          </c:extLst>
        </c:ser>
        <c:ser>
          <c:idx val="0"/>
          <c:order val="2"/>
          <c:tx>
            <c:strRef>
              <c:f>'Graf 3 a 4'!$G$9</c:f>
              <c:strCache>
                <c:ptCount val="1"/>
                <c:pt idx="0">
                  <c:v>Regulovaný nájom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3 a 4'!$B$10:$B$37</c:f>
              <c:strCache>
                <c:ptCount val="28"/>
                <c:pt idx="0">
                  <c:v>RO</c:v>
                </c:pt>
                <c:pt idx="1">
                  <c:v>LT</c:v>
                </c:pt>
                <c:pt idx="2">
                  <c:v>HR</c:v>
                </c:pt>
                <c:pt idx="3">
                  <c:v>SK</c:v>
                </c:pt>
                <c:pt idx="4">
                  <c:v>HU</c:v>
                </c:pt>
                <c:pt idx="5">
                  <c:v>PL</c:v>
                </c:pt>
                <c:pt idx="6">
                  <c:v>BG</c:v>
                </c:pt>
                <c:pt idx="7">
                  <c:v>EE</c:v>
                </c:pt>
                <c:pt idx="8">
                  <c:v>MT</c:v>
                </c:pt>
                <c:pt idx="9">
                  <c:v>LV</c:v>
                </c:pt>
                <c:pt idx="10">
                  <c:v>CZ </c:v>
                </c:pt>
                <c:pt idx="11">
                  <c:v>ES</c:v>
                </c:pt>
                <c:pt idx="12">
                  <c:v>PT</c:v>
                </c:pt>
                <c:pt idx="13">
                  <c:v>SL</c:v>
                </c:pt>
                <c:pt idx="14">
                  <c:v>EL</c:v>
                </c:pt>
                <c:pt idx="15">
                  <c:v>LX</c:v>
                </c:pt>
                <c:pt idx="16">
                  <c:v>CY</c:v>
                </c:pt>
                <c:pt idx="17">
                  <c:v>IT</c:v>
                </c:pt>
                <c:pt idx="18">
                  <c:v>FI</c:v>
                </c:pt>
                <c:pt idx="19">
                  <c:v>BE</c:v>
                </c:pt>
                <c:pt idx="20">
                  <c:v>IE</c:v>
                </c:pt>
                <c:pt idx="21">
                  <c:v>NL</c:v>
                </c:pt>
                <c:pt idx="22">
                  <c:v>SE</c:v>
                </c:pt>
                <c:pt idx="23">
                  <c:v>FR</c:v>
                </c:pt>
                <c:pt idx="24">
                  <c:v>Uk</c:v>
                </c:pt>
                <c:pt idx="25">
                  <c:v>DK</c:v>
                </c:pt>
                <c:pt idx="26">
                  <c:v>AT</c:v>
                </c:pt>
                <c:pt idx="27">
                  <c:v>DE</c:v>
                </c:pt>
              </c:strCache>
            </c:strRef>
          </c:cat>
          <c:val>
            <c:numRef>
              <c:f>'Graf 3 a 4'!$G$10:$G$37</c:f>
              <c:numCache>
                <c:formatCode>#\ ##0.0</c:formatCode>
                <c:ptCount val="28"/>
                <c:pt idx="0">
                  <c:v>2.5</c:v>
                </c:pt>
                <c:pt idx="1">
                  <c:v>8.3000000000000007</c:v>
                </c:pt>
                <c:pt idx="2">
                  <c:v>8.4</c:v>
                </c:pt>
                <c:pt idx="3">
                  <c:v>1.6</c:v>
                </c:pt>
                <c:pt idx="4">
                  <c:v>9.3000000000000007</c:v>
                </c:pt>
                <c:pt idx="5">
                  <c:v>12.1</c:v>
                </c:pt>
                <c:pt idx="6">
                  <c:v>14.8</c:v>
                </c:pt>
                <c:pt idx="7">
                  <c:v>14.5</c:v>
                </c:pt>
                <c:pt idx="8">
                  <c:v>15.6</c:v>
                </c:pt>
                <c:pt idx="9">
                  <c:v>10.4</c:v>
                </c:pt>
                <c:pt idx="10">
                  <c:v>5.8</c:v>
                </c:pt>
                <c:pt idx="11">
                  <c:v>8.4</c:v>
                </c:pt>
                <c:pt idx="12">
                  <c:v>11.8</c:v>
                </c:pt>
                <c:pt idx="13">
                  <c:v>19.600000000000001</c:v>
                </c:pt>
                <c:pt idx="14">
                  <c:v>5.3</c:v>
                </c:pt>
                <c:pt idx="15">
                  <c:v>4.5999999999999996</c:v>
                </c:pt>
                <c:pt idx="16">
                  <c:v>14.1</c:v>
                </c:pt>
                <c:pt idx="17">
                  <c:v>11</c:v>
                </c:pt>
                <c:pt idx="18">
                  <c:v>15.4</c:v>
                </c:pt>
                <c:pt idx="19">
                  <c:v>8.6999999999999993</c:v>
                </c:pt>
                <c:pt idx="20">
                  <c:v>17.100000000000001</c:v>
                </c:pt>
                <c:pt idx="21">
                  <c:v>0.7</c:v>
                </c:pt>
                <c:pt idx="22">
                  <c:v>0.8</c:v>
                </c:pt>
                <c:pt idx="23">
                  <c:v>16</c:v>
                </c:pt>
                <c:pt idx="24">
                  <c:v>18.600000000000001</c:v>
                </c:pt>
                <c:pt idx="25">
                  <c:v>0.1</c:v>
                </c:pt>
                <c:pt idx="26">
                  <c:v>15.3</c:v>
                </c:pt>
                <c:pt idx="27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99-4198-B1E1-FB80BE43F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698464"/>
        <c:axId val="638698856"/>
      </c:barChart>
      <c:catAx>
        <c:axId val="6386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38698856"/>
        <c:crosses val="autoZero"/>
        <c:auto val="1"/>
        <c:lblAlgn val="ctr"/>
        <c:lblOffset val="100"/>
        <c:noMultiLvlLbl val="0"/>
      </c:catAx>
      <c:valAx>
        <c:axId val="638698856"/>
        <c:scaling>
          <c:orientation val="minMax"/>
          <c:max val="11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Percentuálny podiel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63869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13497375328084"/>
          <c:y val="4.1306138815981337E-2"/>
          <c:w val="0.7492869641294837"/>
          <c:h val="7.17344706911636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377981865021031"/>
          <c:y val="5.5989236111111111E-2"/>
          <c:w val="0.89179908888468429"/>
          <c:h val="0.76191842212010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29'!$A$12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29'!$A$13:$A$18</c:f>
              <c:strCache>
                <c:ptCount val="6"/>
                <c:pt idx="0">
                  <c:v>0-0,5</c:v>
                </c:pt>
                <c:pt idx="1">
                  <c:v>0,5-0,75</c:v>
                </c:pt>
                <c:pt idx="2">
                  <c:v>0,75-1</c:v>
                </c:pt>
                <c:pt idx="3">
                  <c:v>1,-1,25</c:v>
                </c:pt>
                <c:pt idx="4">
                  <c:v>1,25-1,5</c:v>
                </c:pt>
                <c:pt idx="5">
                  <c:v>1,5+</c:v>
                </c:pt>
              </c:strCache>
            </c:strRef>
          </c:cat>
          <c:val>
            <c:numRef>
              <c:f>'Graf 29'!$D$13:$D$18</c:f>
              <c:numCache>
                <c:formatCode>0.0</c:formatCode>
                <c:ptCount val="6"/>
                <c:pt idx="0">
                  <c:v>17.231379731379732</c:v>
                </c:pt>
                <c:pt idx="1">
                  <c:v>20.344932844932845</c:v>
                </c:pt>
                <c:pt idx="2">
                  <c:v>22.909035409035408</c:v>
                </c:pt>
                <c:pt idx="3">
                  <c:v>19.536019536019538</c:v>
                </c:pt>
                <c:pt idx="4">
                  <c:v>11.599511599511599</c:v>
                </c:pt>
                <c:pt idx="5">
                  <c:v>8.3791208791208778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8-4152-B3DD-B0FFB60F7638}"/>
            </c:ext>
          </c:extLst>
        </c:ser>
        <c:ser>
          <c:idx val="2"/>
          <c:order val="1"/>
          <c:tx>
            <c:strRef>
              <c:f>'Graf 29'!$A$24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val>
            <c:numRef>
              <c:f>'Graf 29'!$D$25:$D$30</c:f>
              <c:numCache>
                <c:formatCode>0.0</c:formatCode>
                <c:ptCount val="6"/>
                <c:pt idx="0">
                  <c:v>24.984737484737487</c:v>
                </c:pt>
                <c:pt idx="1">
                  <c:v>16.788766788766786</c:v>
                </c:pt>
                <c:pt idx="2">
                  <c:v>19.215506715506717</c:v>
                </c:pt>
                <c:pt idx="3">
                  <c:v>17.155067155067155</c:v>
                </c:pt>
                <c:pt idx="4">
                  <c:v>10.592185592185592</c:v>
                </c:pt>
                <c:pt idx="5">
                  <c:v>11.263736263736265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8-4152-B3DD-B0FFB60F7638}"/>
            </c:ext>
          </c:extLst>
        </c:ser>
        <c:ser>
          <c:idx val="1"/>
          <c:order val="2"/>
          <c:tx>
            <c:strRef>
              <c:f>'Graf 29'!$A$36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val>
            <c:numRef>
              <c:f>'Graf 29'!$D$37:$D$42</c:f>
              <c:numCache>
                <c:formatCode>General</c:formatCode>
                <c:ptCount val="6"/>
                <c:pt idx="0">
                  <c:v>28.449328449328448</c:v>
                </c:pt>
                <c:pt idx="1">
                  <c:v>16.636141636141634</c:v>
                </c:pt>
                <c:pt idx="2">
                  <c:v>16.910866910866911</c:v>
                </c:pt>
                <c:pt idx="3">
                  <c:v>15.231990231990231</c:v>
                </c:pt>
                <c:pt idx="4">
                  <c:v>9.7527472527472536</c:v>
                </c:pt>
                <c:pt idx="5">
                  <c:v>13.018925518925521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8-4152-B3DD-B0FFB60F7638}"/>
            </c:ext>
          </c:extLst>
        </c:ser>
        <c:ser>
          <c:idx val="3"/>
          <c:order val="3"/>
          <c:tx>
            <c:strRef>
              <c:f>'Graf 29'!$A$49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</c:spPr>
          <c:invertIfNegative val="0"/>
          <c:val>
            <c:numRef>
              <c:f>'Graf 29'!$D$50:$D$55</c:f>
              <c:numCache>
                <c:formatCode>General</c:formatCode>
                <c:ptCount val="6"/>
                <c:pt idx="0">
                  <c:v>29.594017094017094</c:v>
                </c:pt>
                <c:pt idx="1">
                  <c:v>16.84981684981685</c:v>
                </c:pt>
                <c:pt idx="2">
                  <c:v>16.147741147741147</c:v>
                </c:pt>
                <c:pt idx="3">
                  <c:v>14.041514041514041</c:v>
                </c:pt>
                <c:pt idx="4">
                  <c:v>9.2643467643467652</c:v>
                </c:pt>
                <c:pt idx="5">
                  <c:v>14.102564102564102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38-4152-B3DD-B0FFB60F7638}"/>
            </c:ext>
          </c:extLst>
        </c:ser>
        <c:ser>
          <c:idx val="4"/>
          <c:order val="4"/>
          <c:tx>
            <c:strRef>
              <c:f>'Graf 29'!$A$60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</c:spPr>
          <c:invertIfNegative val="0"/>
          <c:val>
            <c:numRef>
              <c:f>'Graf 29'!$D$61:$D$66</c:f>
              <c:numCache>
                <c:formatCode>General</c:formatCode>
                <c:ptCount val="6"/>
                <c:pt idx="0">
                  <c:v>31.242368742368743</c:v>
                </c:pt>
                <c:pt idx="1">
                  <c:v>15.476190476190476</c:v>
                </c:pt>
                <c:pt idx="2">
                  <c:v>15.338827838827839</c:v>
                </c:pt>
                <c:pt idx="3">
                  <c:v>13.721001221001222</c:v>
                </c:pt>
                <c:pt idx="4">
                  <c:v>9.3406593406593412</c:v>
                </c:pt>
                <c:pt idx="5">
                  <c:v>14.880952380952381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38-4152-B3DD-B0FFB60F7638}"/>
            </c:ext>
          </c:extLst>
        </c:ser>
        <c:ser>
          <c:idx val="5"/>
          <c:order val="5"/>
          <c:tx>
            <c:strRef>
              <c:f>'Graf 29'!$A$72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</c:spPr>
          <c:invertIfNegative val="0"/>
          <c:val>
            <c:numRef>
              <c:f>'Graf 29'!$D$73:$D$78</c:f>
              <c:numCache>
                <c:formatCode>General</c:formatCode>
                <c:ptCount val="6"/>
                <c:pt idx="0">
                  <c:v>30.02136752136752</c:v>
                </c:pt>
                <c:pt idx="1">
                  <c:v>15.735653235653235</c:v>
                </c:pt>
                <c:pt idx="2">
                  <c:v>14.987789987789988</c:v>
                </c:pt>
                <c:pt idx="3">
                  <c:v>13.614163614163614</c:v>
                </c:pt>
                <c:pt idx="4">
                  <c:v>9.4322344322344325</c:v>
                </c:pt>
                <c:pt idx="5">
                  <c:v>16.208791208791208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38-4152-B3DD-B0FFB60F7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368928"/>
        <c:axId val="637605200"/>
      </c:barChart>
      <c:catAx>
        <c:axId val="64436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Násobky priemernej mzdy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7605200"/>
        <c:crosses val="autoZero"/>
        <c:auto val="1"/>
        <c:lblAlgn val="ctr"/>
        <c:lblOffset val="100"/>
        <c:noMultiLvlLbl val="0"/>
      </c:catAx>
      <c:valAx>
        <c:axId val="637605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Percentá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44368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54402887139108"/>
          <c:y val="8.5747666958296873E-2"/>
          <c:w val="0.75211854768153985"/>
          <c:h val="0.1499620880723243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528652668416453E-2"/>
          <c:y val="5.5989236111111111E-2"/>
          <c:w val="0.90005030621172366"/>
          <c:h val="0.79110835495274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30'!$A$5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30'!$A$6:$A$11</c:f>
              <c:strCache>
                <c:ptCount val="6"/>
                <c:pt idx="0">
                  <c:v>0-0,5</c:v>
                </c:pt>
                <c:pt idx="1">
                  <c:v>0,5-0,75</c:v>
                </c:pt>
                <c:pt idx="2">
                  <c:v>0,75-1</c:v>
                </c:pt>
                <c:pt idx="3">
                  <c:v>1,-1,25</c:v>
                </c:pt>
                <c:pt idx="4">
                  <c:v>1,25-1,5</c:v>
                </c:pt>
                <c:pt idx="5">
                  <c:v>1,5+</c:v>
                </c:pt>
              </c:strCache>
            </c:strRef>
          </c:cat>
          <c:val>
            <c:numRef>
              <c:f>'Graf 30'!$B$6:$B$11</c:f>
              <c:numCache>
                <c:formatCode>General</c:formatCode>
                <c:ptCount val="6"/>
                <c:pt idx="0">
                  <c:v>20.205799812909262</c:v>
                </c:pt>
                <c:pt idx="1">
                  <c:v>25.818521983161837</c:v>
                </c:pt>
                <c:pt idx="2">
                  <c:v>24.94543186778921</c:v>
                </c:pt>
                <c:pt idx="3">
                  <c:v>16.744621141253507</c:v>
                </c:pt>
                <c:pt idx="4">
                  <c:v>7.7019020891799181</c:v>
                </c:pt>
                <c:pt idx="5">
                  <c:v>4.5837231057062677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C-4214-8CBC-0D3FF713302C}"/>
            </c:ext>
          </c:extLst>
        </c:ser>
        <c:ser>
          <c:idx val="2"/>
          <c:order val="1"/>
          <c:tx>
            <c:strRef>
              <c:f>'Graf 30'!$A$13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val>
            <c:numRef>
              <c:f>'Graf 30'!$B$14:$B$19</c:f>
              <c:numCache>
                <c:formatCode>General</c:formatCode>
                <c:ptCount val="6"/>
                <c:pt idx="0">
                  <c:v>23.994147768836868</c:v>
                </c:pt>
                <c:pt idx="1">
                  <c:v>22.189709826871496</c:v>
                </c:pt>
                <c:pt idx="2">
                  <c:v>23.70153621068032</c:v>
                </c:pt>
                <c:pt idx="3">
                  <c:v>16.569129480614482</c:v>
                </c:pt>
                <c:pt idx="4">
                  <c:v>7.876127773713729</c:v>
                </c:pt>
                <c:pt idx="5">
                  <c:v>5.6693489392831014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C-4214-8CBC-0D3FF713302C}"/>
            </c:ext>
          </c:extLst>
        </c:ser>
        <c:ser>
          <c:idx val="1"/>
          <c:order val="2"/>
          <c:tx>
            <c:strRef>
              <c:f>'Graf 30'!$A$21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val>
            <c:numRef>
              <c:f>'Graf 30'!$B$22:$B$27</c:f>
              <c:numCache>
                <c:formatCode>General</c:formatCode>
                <c:ptCount val="6"/>
                <c:pt idx="0">
                  <c:v>27.122321670735015</c:v>
                </c:pt>
                <c:pt idx="1">
                  <c:v>24.328722538649309</c:v>
                </c:pt>
                <c:pt idx="2">
                  <c:v>22.084350420395989</c:v>
                </c:pt>
                <c:pt idx="3">
                  <c:v>14.178193653376727</c:v>
                </c:pt>
                <c:pt idx="4">
                  <c:v>7.2348793056685654</c:v>
                </c:pt>
                <c:pt idx="5">
                  <c:v>5.0515324111743967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C-4214-8CBC-0D3FF713302C}"/>
            </c:ext>
          </c:extLst>
        </c:ser>
        <c:ser>
          <c:idx val="3"/>
          <c:order val="3"/>
          <c:tx>
            <c:strRef>
              <c:f>'Graf 30'!$A$29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</c:spPr>
          <c:invertIfNegative val="0"/>
          <c:val>
            <c:numRef>
              <c:f>'Graf 30'!$B$30:$B$35</c:f>
              <c:numCache>
                <c:formatCode>General</c:formatCode>
                <c:ptCount val="6"/>
                <c:pt idx="0">
                  <c:v>25.457829397105559</c:v>
                </c:pt>
                <c:pt idx="1">
                  <c:v>21.294496902078237</c:v>
                </c:pt>
                <c:pt idx="2">
                  <c:v>22.188435949610188</c:v>
                </c:pt>
                <c:pt idx="3">
                  <c:v>15.768536089073823</c:v>
                </c:pt>
                <c:pt idx="4">
                  <c:v>8.3769633507853403</c:v>
                </c:pt>
                <c:pt idx="5">
                  <c:v>6.9137383113468527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DC-4214-8CBC-0D3FF713302C}"/>
            </c:ext>
          </c:extLst>
        </c:ser>
        <c:ser>
          <c:idx val="4"/>
          <c:order val="4"/>
          <c:tx>
            <c:strRef>
              <c:f>'Graf 30'!$A$37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</c:spPr>
          <c:invertIfNegative val="0"/>
          <c:val>
            <c:numRef>
              <c:f>'Graf 30'!$B$38:$B$43</c:f>
              <c:numCache>
                <c:formatCode>General</c:formatCode>
                <c:ptCount val="6"/>
                <c:pt idx="0">
                  <c:v>26.641898167693995</c:v>
                </c:pt>
                <c:pt idx="1">
                  <c:v>20.629907962509499</c:v>
                </c:pt>
                <c:pt idx="2">
                  <c:v>21.192265473275352</c:v>
                </c:pt>
                <c:pt idx="3">
                  <c:v>15.653128430296379</c:v>
                </c:pt>
                <c:pt idx="4">
                  <c:v>8.3509245968082411</c:v>
                </c:pt>
                <c:pt idx="5">
                  <c:v>7.5318753694165324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DC-4214-8CBC-0D3FF713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605984"/>
        <c:axId val="637606376"/>
      </c:barChart>
      <c:catAx>
        <c:axId val="63760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Násobky priemernej mzdy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7606376"/>
        <c:crosses val="autoZero"/>
        <c:auto val="1"/>
        <c:lblAlgn val="ctr"/>
        <c:lblOffset val="100"/>
        <c:noMultiLvlLbl val="0"/>
      </c:catAx>
      <c:valAx>
        <c:axId val="6376063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Percentá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37605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099584426946638"/>
          <c:y val="8.5747666958296873E-2"/>
          <c:w val="0.62989632545931762"/>
          <c:h val="9.903616214639836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417541557305339E-2"/>
          <c:y val="5.5989236111111111E-2"/>
          <c:w val="0.91116141732283462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v>Podiel na obyvateľoch v kraji</c:v>
          </c:tx>
          <c:spPr>
            <a:solidFill>
              <a:srgbClr val="2C9ADC"/>
            </a:solidFill>
          </c:spPr>
          <c:invertIfNegative val="0"/>
          <c:cat>
            <c:strRef>
              <c:f>'Graf 31 a 32'!$A$7:$A$14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BB</c:v>
                </c:pt>
                <c:pt idx="5">
                  <c:v>PO</c:v>
                </c:pt>
                <c:pt idx="6">
                  <c:v>KE</c:v>
                </c:pt>
                <c:pt idx="7">
                  <c:v>ZA</c:v>
                </c:pt>
              </c:strCache>
            </c:strRef>
          </c:cat>
          <c:val>
            <c:numRef>
              <c:f>'Graf 31 a 32'!$C$7:$C$14</c:f>
              <c:numCache>
                <c:formatCode>0.00</c:formatCode>
                <c:ptCount val="8"/>
                <c:pt idx="0">
                  <c:v>0.34894631592755959</c:v>
                </c:pt>
                <c:pt idx="1">
                  <c:v>0.24778424588017736</c:v>
                </c:pt>
                <c:pt idx="2">
                  <c:v>0.22640290245801095</c:v>
                </c:pt>
                <c:pt idx="3">
                  <c:v>0.19385940497842752</c:v>
                </c:pt>
                <c:pt idx="4">
                  <c:v>0.18329505340965854</c:v>
                </c:pt>
                <c:pt idx="5">
                  <c:v>0.10610338090862496</c:v>
                </c:pt>
                <c:pt idx="6">
                  <c:v>0.10227461050046462</c:v>
                </c:pt>
                <c:pt idx="7">
                  <c:v>0.20738074480997556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F-4117-A0BC-943FA0BB6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607160"/>
        <c:axId val="637607552"/>
      </c:barChart>
      <c:catAx>
        <c:axId val="63760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7607552"/>
        <c:crosses val="autoZero"/>
        <c:auto val="1"/>
        <c:lblAlgn val="ctr"/>
        <c:lblOffset val="100"/>
        <c:noMultiLvlLbl val="0"/>
      </c:catAx>
      <c:valAx>
        <c:axId val="6376075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Percentá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37607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488473315835524"/>
          <c:y val="8.5747666958296873E-2"/>
          <c:w val="0.31322972222222223"/>
          <c:h val="0.265702777777777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195319335083121E-2"/>
          <c:y val="5.5989236111111111E-2"/>
          <c:w val="0.90838363954505674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v>Podiel ročného príjmu na úvere</c:v>
          </c:tx>
          <c:spPr>
            <a:solidFill>
              <a:srgbClr val="2C9ADC"/>
            </a:solidFill>
          </c:spPr>
          <c:invertIfNegative val="0"/>
          <c:cat>
            <c:strRef>
              <c:f>'Graf 31 a 32'!$A$7:$A$14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BB</c:v>
                </c:pt>
                <c:pt idx="5">
                  <c:v>PO</c:v>
                </c:pt>
                <c:pt idx="6">
                  <c:v>KE</c:v>
                </c:pt>
                <c:pt idx="7">
                  <c:v>ZA</c:v>
                </c:pt>
              </c:strCache>
            </c:strRef>
          </c:cat>
          <c:val>
            <c:numRef>
              <c:f>'Graf 31 a 32'!$D$7:$D$14</c:f>
              <c:numCache>
                <c:formatCode>0.00</c:formatCode>
                <c:ptCount val="8"/>
                <c:pt idx="0">
                  <c:v>30.06200191152152</c:v>
                </c:pt>
                <c:pt idx="1">
                  <c:v>33.123641947689357</c:v>
                </c:pt>
                <c:pt idx="2">
                  <c:v>33.797991997785942</c:v>
                </c:pt>
                <c:pt idx="3">
                  <c:v>34.881059377950294</c:v>
                </c:pt>
                <c:pt idx="4">
                  <c:v>38.410728220400905</c:v>
                </c:pt>
                <c:pt idx="5">
                  <c:v>35.31132574025343</c:v>
                </c:pt>
                <c:pt idx="6">
                  <c:v>35.981254347887749</c:v>
                </c:pt>
                <c:pt idx="7">
                  <c:v>33.12281847976152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C-4BAD-B2DD-C3217042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608336"/>
        <c:axId val="637608728"/>
      </c:barChart>
      <c:catAx>
        <c:axId val="6376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7608728"/>
        <c:crosses val="autoZero"/>
        <c:auto val="1"/>
        <c:lblAlgn val="ctr"/>
        <c:lblOffset val="100"/>
        <c:noMultiLvlLbl val="0"/>
      </c:catAx>
      <c:valAx>
        <c:axId val="637608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Percen´ta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637608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3218066491688539E-2"/>
          <c:y val="0.10889581510644503"/>
          <c:w val="0.31322972222222223"/>
          <c:h val="0.186999125109361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517693007497569"/>
        </c:manualLayout>
      </c:layout>
      <c:lineChart>
        <c:grouping val="standard"/>
        <c:varyColors val="0"/>
        <c:ser>
          <c:idx val="3"/>
          <c:order val="0"/>
          <c:tx>
            <c:strRef>
              <c:f>'Graf 33'!$A$6</c:f>
              <c:strCache>
                <c:ptCount val="1"/>
                <c:pt idx="0">
                  <c:v>ŠFRB - FO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33'!$B$5:$H$5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33'!$B$6:$H$6</c:f>
              <c:numCache>
                <c:formatCode>0.0</c:formatCode>
                <c:ptCount val="7"/>
                <c:pt idx="0">
                  <c:v>26.420669579999995</c:v>
                </c:pt>
                <c:pt idx="1">
                  <c:v>17.6364184</c:v>
                </c:pt>
                <c:pt idx="2">
                  <c:v>16.159255770000001</c:v>
                </c:pt>
                <c:pt idx="3">
                  <c:v>13.036795520000002</c:v>
                </c:pt>
                <c:pt idx="4">
                  <c:v>3.1961300000000001</c:v>
                </c:pt>
                <c:pt idx="5">
                  <c:v>2.78003</c:v>
                </c:pt>
                <c:pt idx="6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1-4D84-B5A4-F73B1E813BC2}"/>
            </c:ext>
          </c:extLst>
        </c:ser>
        <c:ser>
          <c:idx val="5"/>
          <c:order val="1"/>
          <c:tx>
            <c:strRef>
              <c:f>'Graf 33'!$A$7</c:f>
              <c:strCache>
                <c:ptCount val="1"/>
                <c:pt idx="0">
                  <c:v>Štátna prémia k stavebnému sporeniu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33'!$B$5:$H$5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33'!$B$7:$H$7</c:f>
              <c:numCache>
                <c:formatCode>0.0</c:formatCode>
                <c:ptCount val="7"/>
                <c:pt idx="0">
                  <c:v>41.614050810000002</c:v>
                </c:pt>
                <c:pt idx="1">
                  <c:v>43.156131189999996</c:v>
                </c:pt>
                <c:pt idx="2">
                  <c:v>39.466525479999994</c:v>
                </c:pt>
                <c:pt idx="3">
                  <c:v>38.917110890000004</c:v>
                </c:pt>
                <c:pt idx="4">
                  <c:v>41.534570070000001</c:v>
                </c:pt>
                <c:pt idx="5">
                  <c:v>35.87850641</c:v>
                </c:pt>
                <c:pt idx="6">
                  <c:v>27.543096250000001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1-4D84-B5A4-F73B1E813BC2}"/>
            </c:ext>
          </c:extLst>
        </c:ser>
        <c:ser>
          <c:idx val="0"/>
          <c:order val="2"/>
          <c:tx>
            <c:strRef>
              <c:f>'Graf 33'!$A$8</c:f>
              <c:strCache>
                <c:ptCount val="1"/>
                <c:pt idx="0">
                  <c:v>Štátny príspevok k hypotekárnym úverom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F1-4D84-B5A4-F73B1E813BC2}"/>
              </c:ext>
            </c:extLst>
          </c:dPt>
          <c:cat>
            <c:numRef>
              <c:f>'Graf 33'!$B$5:$H$5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33'!$B$8:$H$8</c:f>
              <c:numCache>
                <c:formatCode>0.0</c:formatCode>
                <c:ptCount val="7"/>
                <c:pt idx="0">
                  <c:v>23.467842059999999</c:v>
                </c:pt>
                <c:pt idx="1">
                  <c:v>25.357026730000001</c:v>
                </c:pt>
                <c:pt idx="2">
                  <c:v>27.628427030000001</c:v>
                </c:pt>
                <c:pt idx="3">
                  <c:v>28.763190659999999</c:v>
                </c:pt>
                <c:pt idx="4">
                  <c:v>30.096571870000002</c:v>
                </c:pt>
                <c:pt idx="5">
                  <c:v>33.03418594</c:v>
                </c:pt>
                <c:pt idx="6">
                  <c:v>34.717189299999994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F1-4D84-B5A4-F73B1E813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1698216"/>
        <c:axId val="641698608"/>
      </c:lineChart>
      <c:catAx>
        <c:axId val="641698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641698608"/>
        <c:crosses val="autoZero"/>
        <c:auto val="1"/>
        <c:lblAlgn val="ctr"/>
        <c:lblOffset val="100"/>
        <c:noMultiLvlLbl val="0"/>
      </c:catAx>
      <c:valAx>
        <c:axId val="641698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Milióny eur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169821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611111111111111E-2"/>
          <c:y val="4.4335812190142931E-2"/>
          <c:w val="0.8707537182852142"/>
          <c:h val="0.1823694954797316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2957856250501441"/>
        </c:manualLayout>
      </c:layout>
      <c:lineChart>
        <c:grouping val="standard"/>
        <c:varyColors val="0"/>
        <c:ser>
          <c:idx val="3"/>
          <c:order val="0"/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val>
            <c:numRef>
              <c:f>'Graf 33'!#REF!</c:f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33'!#REF!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33'!#REF!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51B-46D4-88DB-9451A3226A58}"/>
            </c:ext>
          </c:extLst>
        </c:ser>
        <c:ser>
          <c:idx val="5"/>
          <c:order val="1"/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val>
            <c:numRef>
              <c:f>'Graf 33'!#REF!</c:f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33'!#REF!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33'!#REF!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51B-46D4-88DB-9451A322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699392"/>
        <c:axId val="641699784"/>
      </c:lineChart>
      <c:catAx>
        <c:axId val="64169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41699784"/>
        <c:crosses val="autoZero"/>
        <c:auto val="1"/>
        <c:lblAlgn val="ctr"/>
        <c:lblOffset val="100"/>
        <c:noMultiLvlLbl val="0"/>
      </c:catAx>
      <c:valAx>
        <c:axId val="641699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16993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823162729658793"/>
          <c:y val="4.8823828544190706E-2"/>
          <c:w val="0.85204199475065612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34'!$C$9</c:f>
              <c:strCache>
                <c:ptCount val="1"/>
                <c:pt idx="0">
                  <c:v>Hypotéky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34'!$D$5:$J$5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34'!$D$9:$J$9</c:f>
              <c:numCache>
                <c:formatCode>0.00</c:formatCode>
                <c:ptCount val="7"/>
                <c:pt idx="0">
                  <c:v>9.8851754166666694</c:v>
                </c:pt>
                <c:pt idx="1">
                  <c:v>11.407917088685835</c:v>
                </c:pt>
                <c:pt idx="2">
                  <c:v>12.60925933333333</c:v>
                </c:pt>
                <c:pt idx="3">
                  <c:v>14.064250000000001</c:v>
                </c:pt>
                <c:pt idx="4">
                  <c:v>15.871044416666667</c:v>
                </c:pt>
                <c:pt idx="5">
                  <c:v>18.058513416666667</c:v>
                </c:pt>
                <c:pt idx="6">
                  <c:v>20.531075000000001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B-4A95-AFDD-1C163D2A33DE}"/>
            </c:ext>
          </c:extLst>
        </c:ser>
        <c:ser>
          <c:idx val="8"/>
          <c:order val="1"/>
          <c:tx>
            <c:strRef>
              <c:f>'Graf 34'!$C$10</c:f>
              <c:strCache>
                <c:ptCount val="1"/>
                <c:pt idx="0">
                  <c:v>Spotrebné úvery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34'!$D$5:$J$5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34'!$D$10:$J$10</c:f>
              <c:numCache>
                <c:formatCode>0.00</c:formatCode>
                <c:ptCount val="7"/>
                <c:pt idx="0">
                  <c:v>4.0586339166666665</c:v>
                </c:pt>
                <c:pt idx="1">
                  <c:v>4.1899129513833335</c:v>
                </c:pt>
                <c:pt idx="2">
                  <c:v>4.391468166666666</c:v>
                </c:pt>
                <c:pt idx="3">
                  <c:v>4.5988333333333333</c:v>
                </c:pt>
                <c:pt idx="4">
                  <c:v>4.8918926666666671</c:v>
                </c:pt>
                <c:pt idx="5">
                  <c:v>5.3401845833333335</c:v>
                </c:pt>
                <c:pt idx="6">
                  <c:v>5.9524873333333321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B-4A95-AFDD-1C163D2A33DE}"/>
            </c:ext>
          </c:extLst>
        </c:ser>
        <c:ser>
          <c:idx val="0"/>
          <c:order val="2"/>
          <c:tx>
            <c:strRef>
              <c:f>'Graf 34'!$C$11</c:f>
              <c:strCache>
                <c:ptCount val="1"/>
                <c:pt idx="0">
                  <c:v>Lízing a splátkový predaj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34'!$D$5:$J$5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34'!$D$11:$J$11</c:f>
              <c:numCache>
                <c:formatCode>0.00</c:formatCode>
                <c:ptCount val="7"/>
                <c:pt idx="0">
                  <c:v>1.26000975</c:v>
                </c:pt>
                <c:pt idx="1">
                  <c:v>1.3036185</c:v>
                </c:pt>
                <c:pt idx="2">
                  <c:v>1.325337</c:v>
                </c:pt>
                <c:pt idx="3">
                  <c:v>1.3399949999999998</c:v>
                </c:pt>
                <c:pt idx="4">
                  <c:v>1.3358395000000001</c:v>
                </c:pt>
                <c:pt idx="5">
                  <c:v>1.3446695574147554</c:v>
                </c:pt>
                <c:pt idx="6">
                  <c:v>1.3171224073500001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B-4A95-AFDD-1C163D2A33DE}"/>
            </c:ext>
          </c:extLst>
        </c:ser>
        <c:ser>
          <c:idx val="1"/>
          <c:order val="3"/>
          <c:tx>
            <c:strRef>
              <c:f>'Graf 34'!$C$12</c:f>
              <c:strCache>
                <c:ptCount val="1"/>
                <c:pt idx="0">
                  <c:v>Ostatné</c:v>
                </c:pt>
              </c:strCache>
            </c:strRef>
          </c:tx>
          <c:invertIfNegative val="0"/>
          <c:cat>
            <c:numRef>
              <c:f>'Graf 34'!$D$5:$J$5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 34'!$D$12:$J$12</c:f>
              <c:numCache>
                <c:formatCode>0.00</c:formatCode>
                <c:ptCount val="7"/>
                <c:pt idx="0">
                  <c:v>1.2815809166666661</c:v>
                </c:pt>
                <c:pt idx="1">
                  <c:v>1.4123514599308304</c:v>
                </c:pt>
                <c:pt idx="2">
                  <c:v>1.4978355000000061</c:v>
                </c:pt>
                <c:pt idx="3">
                  <c:v>1.5735216666666638</c:v>
                </c:pt>
                <c:pt idx="4">
                  <c:v>2.0353234166666634</c:v>
                </c:pt>
                <c:pt idx="5">
                  <c:v>2.0407324425852411</c:v>
                </c:pt>
                <c:pt idx="6">
                  <c:v>2.3148152593166671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FB-4A95-AFDD-1C163D2A3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1700568"/>
        <c:axId val="641700960"/>
      </c:barChart>
      <c:catAx>
        <c:axId val="64170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41700960"/>
        <c:crosses val="autoZero"/>
        <c:auto val="1"/>
        <c:lblAlgn val="ctr"/>
        <c:lblOffset val="100"/>
        <c:noMultiLvlLbl val="0"/>
      </c:catAx>
      <c:valAx>
        <c:axId val="641700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Miliardy eur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641700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412751531058619"/>
          <c:y val="4.593576844561096E-2"/>
          <c:w val="0.53539807524059491"/>
          <c:h val="0.159697433654126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515456401283168"/>
        </c:manualLayout>
      </c:layout>
      <c:lineChart>
        <c:grouping val="standard"/>
        <c:varyColors val="0"/>
        <c:ser>
          <c:idx val="3"/>
          <c:order val="0"/>
          <c:tx>
            <c:strRef>
              <c:f>'Graf 3 a 4'!$A$54</c:f>
              <c:strCache>
                <c:ptCount val="1"/>
                <c:pt idx="0">
                  <c:v>Slovensko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3 a 4'!$B$50:$K$50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'Graf 3 a 4'!$B$54:$K$54</c:f>
              <c:numCache>
                <c:formatCode>General</c:formatCode>
                <c:ptCount val="10"/>
                <c:pt idx="0">
                  <c:v>1.7</c:v>
                </c:pt>
                <c:pt idx="1">
                  <c:v>1.7</c:v>
                </c:pt>
                <c:pt idx="2">
                  <c:v>1.6</c:v>
                </c:pt>
                <c:pt idx="3">
                  <c:v>1.7</c:v>
                </c:pt>
                <c:pt idx="4">
                  <c:v>1.8</c:v>
                </c:pt>
                <c:pt idx="5">
                  <c:v>2</c:v>
                </c:pt>
                <c:pt idx="6">
                  <c:v>1.8</c:v>
                </c:pt>
                <c:pt idx="7">
                  <c:v>1.5</c:v>
                </c:pt>
                <c:pt idx="8">
                  <c:v>1.6</c:v>
                </c:pt>
                <c:pt idx="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C-4FD1-8842-6ED8602FCDEA}"/>
            </c:ext>
          </c:extLst>
        </c:ser>
        <c:ser>
          <c:idx val="5"/>
          <c:order val="1"/>
          <c:tx>
            <c:strRef>
              <c:f>'Graf 3 a 4'!$A$55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3 a 4'!$B$50:$K$50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'Graf 3 a 4'!$B$55:$K$55</c:f>
              <c:numCache>
                <c:formatCode>0.0</c:formatCode>
                <c:ptCount val="10"/>
                <c:pt idx="0">
                  <c:v>19.766666666666666</c:v>
                </c:pt>
                <c:pt idx="1">
                  <c:v>18.333333333333332</c:v>
                </c:pt>
                <c:pt idx="2">
                  <c:v>13.433333333333332</c:v>
                </c:pt>
                <c:pt idx="3">
                  <c:v>9.7000000000000011</c:v>
                </c:pt>
                <c:pt idx="4">
                  <c:v>9.0333333333333332</c:v>
                </c:pt>
                <c:pt idx="5">
                  <c:v>7.9333333333333336</c:v>
                </c:pt>
                <c:pt idx="6">
                  <c:v>8.2666666666666675</c:v>
                </c:pt>
                <c:pt idx="7">
                  <c:v>8.7666666666666675</c:v>
                </c:pt>
                <c:pt idx="8">
                  <c:v>9.0666666666666682</c:v>
                </c:pt>
                <c:pt idx="9">
                  <c:v>7.0750000000000002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C-4FD1-8842-6ED8602FCDEA}"/>
            </c:ext>
          </c:extLst>
        </c:ser>
        <c:ser>
          <c:idx val="0"/>
          <c:order val="2"/>
          <c:tx>
            <c:strRef>
              <c:f>'Graf 3 a 4'!$A$56</c:f>
              <c:strCache>
                <c:ptCount val="1"/>
                <c:pt idx="0">
                  <c:v>EU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BC-4FD1-8842-6ED8602FCDEA}"/>
              </c:ext>
            </c:extLst>
          </c:dPt>
          <c:cat>
            <c:numRef>
              <c:f>'Graf 3 a 4'!$B$50:$K$50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'Graf 3 a 4'!$B$56:$K$56</c:f>
              <c:numCache>
                <c:formatCode>General</c:formatCode>
                <c:ptCount val="10"/>
                <c:pt idx="3">
                  <c:v>11.9</c:v>
                </c:pt>
                <c:pt idx="4">
                  <c:v>11.2</c:v>
                </c:pt>
                <c:pt idx="5">
                  <c:v>11</c:v>
                </c:pt>
                <c:pt idx="6">
                  <c:v>10.9</c:v>
                </c:pt>
                <c:pt idx="7">
                  <c:v>10.9</c:v>
                </c:pt>
                <c:pt idx="8">
                  <c:v>10.9</c:v>
                </c:pt>
                <c:pt idx="9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BC-4FD1-8842-6ED8602FC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805904"/>
        <c:axId val="637806296"/>
      </c:lineChart>
      <c:catAx>
        <c:axId val="63780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37806296"/>
        <c:crosses val="autoZero"/>
        <c:auto val="1"/>
        <c:lblAlgn val="ctr"/>
        <c:lblOffset val="100"/>
        <c:noMultiLvlLbl val="0"/>
      </c:catAx>
      <c:valAx>
        <c:axId val="637806296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3780590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36666666666666664"/>
          <c:y val="7.6743219597550302E-2"/>
          <c:w val="0.61797594050743654"/>
          <c:h val="0.1823694954797316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195319335083121E-2"/>
          <c:y val="5.5989236111111111E-2"/>
          <c:w val="0.8248283027121609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5'!$C$5</c:f>
              <c:strCache>
                <c:ptCount val="1"/>
                <c:pt idx="0">
                  <c:v>Stav v roku 2016 (ľavá os)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ysClr val="window" lastClr="FFFFFF">
                  <a:lumMod val="50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1-2985-4316-97EB-265CB1CA46F5}"/>
              </c:ext>
            </c:extLst>
          </c:dPt>
          <c:cat>
            <c:strRef>
              <c:f>'Graf 5'!$B$6:$B$33</c:f>
              <c:strCache>
                <c:ptCount val="28"/>
                <c:pt idx="0">
                  <c:v>HR</c:v>
                </c:pt>
                <c:pt idx="1">
                  <c:v>SK</c:v>
                </c:pt>
                <c:pt idx="2">
                  <c:v>MT</c:v>
                </c:pt>
                <c:pt idx="3">
                  <c:v>EL</c:v>
                </c:pt>
                <c:pt idx="4">
                  <c:v>IT</c:v>
                </c:pt>
                <c:pt idx="5">
                  <c:v>PT</c:v>
                </c:pt>
                <c:pt idx="6">
                  <c:v>PL</c:v>
                </c:pt>
                <c:pt idx="7">
                  <c:v>SL</c:v>
                </c:pt>
                <c:pt idx="8">
                  <c:v>RO</c:v>
                </c:pt>
                <c:pt idx="9">
                  <c:v>BG</c:v>
                </c:pt>
                <c:pt idx="10">
                  <c:v>ES</c:v>
                </c:pt>
                <c:pt idx="11">
                  <c:v>HU</c:v>
                </c:pt>
                <c:pt idx="12">
                  <c:v>CY</c:v>
                </c:pt>
                <c:pt idx="13">
                  <c:v>LX</c:v>
                </c:pt>
                <c:pt idx="14">
                  <c:v>IE</c:v>
                </c:pt>
                <c:pt idx="15">
                  <c:v>LV</c:v>
                </c:pt>
                <c:pt idx="16">
                  <c:v>LT</c:v>
                </c:pt>
                <c:pt idx="17">
                  <c:v>CZ </c:v>
                </c:pt>
                <c:pt idx="18">
                  <c:v>BE</c:v>
                </c:pt>
                <c:pt idx="19">
                  <c:v>AT</c:v>
                </c:pt>
                <c:pt idx="20">
                  <c:v>DE</c:v>
                </c:pt>
                <c:pt idx="21">
                  <c:v>EE</c:v>
                </c:pt>
                <c:pt idx="22">
                  <c:v>FR</c:v>
                </c:pt>
                <c:pt idx="23">
                  <c:v>NL</c:v>
                </c:pt>
                <c:pt idx="24">
                  <c:v>Uk</c:v>
                </c:pt>
                <c:pt idx="25">
                  <c:v>SE</c:v>
                </c:pt>
                <c:pt idx="26">
                  <c:v>FI</c:v>
                </c:pt>
                <c:pt idx="27">
                  <c:v>DK</c:v>
                </c:pt>
              </c:strCache>
            </c:strRef>
          </c:cat>
          <c:val>
            <c:numRef>
              <c:f>'Graf 5'!$C$6:$C$33</c:f>
              <c:numCache>
                <c:formatCode>#\ ##0.0</c:formatCode>
                <c:ptCount val="28"/>
                <c:pt idx="0">
                  <c:v>72.3</c:v>
                </c:pt>
                <c:pt idx="1">
                  <c:v>69.7</c:v>
                </c:pt>
                <c:pt idx="2">
                  <c:v>67</c:v>
                </c:pt>
                <c:pt idx="3">
                  <c:v>65.900000000000006</c:v>
                </c:pt>
                <c:pt idx="4">
                  <c:v>65.8</c:v>
                </c:pt>
                <c:pt idx="5">
                  <c:v>62.8</c:v>
                </c:pt>
                <c:pt idx="6">
                  <c:v>60.5</c:v>
                </c:pt>
                <c:pt idx="7">
                  <c:v>60.4</c:v>
                </c:pt>
                <c:pt idx="8">
                  <c:v>59</c:v>
                </c:pt>
                <c:pt idx="9">
                  <c:v>58.9</c:v>
                </c:pt>
                <c:pt idx="10">
                  <c:v>58.9</c:v>
                </c:pt>
                <c:pt idx="11">
                  <c:v>58.2</c:v>
                </c:pt>
                <c:pt idx="12">
                  <c:v>54.9</c:v>
                </c:pt>
                <c:pt idx="13">
                  <c:v>53.8</c:v>
                </c:pt>
                <c:pt idx="14">
                  <c:v>53.3</c:v>
                </c:pt>
                <c:pt idx="15">
                  <c:v>50.8</c:v>
                </c:pt>
                <c:pt idx="16">
                  <c:v>50.8</c:v>
                </c:pt>
                <c:pt idx="17">
                  <c:v>50.3</c:v>
                </c:pt>
                <c:pt idx="18">
                  <c:v>48.8</c:v>
                </c:pt>
                <c:pt idx="19">
                  <c:v>42.6</c:v>
                </c:pt>
                <c:pt idx="20">
                  <c:v>41.9</c:v>
                </c:pt>
                <c:pt idx="21">
                  <c:v>40.5</c:v>
                </c:pt>
                <c:pt idx="22">
                  <c:v>37.4</c:v>
                </c:pt>
                <c:pt idx="23">
                  <c:v>35.9</c:v>
                </c:pt>
                <c:pt idx="24">
                  <c:v>34.700000000000003</c:v>
                </c:pt>
                <c:pt idx="25">
                  <c:v>24.9</c:v>
                </c:pt>
                <c:pt idx="26">
                  <c:v>20</c:v>
                </c:pt>
                <c:pt idx="27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5-4316-97EB-265CB1CA4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72064"/>
        <c:axId val="638310240"/>
      </c:barChart>
      <c:scatterChart>
        <c:scatterStyle val="lineMarker"/>
        <c:varyColors val="0"/>
        <c:ser>
          <c:idx val="1"/>
          <c:order val="1"/>
          <c:tx>
            <c:strRef>
              <c:f>'Graf 5'!$D$5</c:f>
              <c:strCache>
                <c:ptCount val="1"/>
                <c:pt idx="0">
                  <c:v>Zmena od roku 2008 (pravá os)</c:v>
                </c:pt>
              </c:strCache>
            </c:strRef>
          </c:tx>
          <c:spPr>
            <a:ln w="28575">
              <a:noFill/>
            </a:ln>
          </c:spPr>
          <c:yVal>
            <c:numRef>
              <c:f>'Graf 5'!$D$6:$D$33</c:f>
              <c:numCache>
                <c:formatCode>#\ ##0.0</c:formatCode>
                <c:ptCount val="28"/>
                <c:pt idx="1">
                  <c:v>-0.5</c:v>
                </c:pt>
                <c:pt idx="2">
                  <c:v>0.59999999999999432</c:v>
                </c:pt>
                <c:pt idx="3">
                  <c:v>7.5000000000000071</c:v>
                </c:pt>
                <c:pt idx="4">
                  <c:v>4.6999999999999957</c:v>
                </c:pt>
                <c:pt idx="5">
                  <c:v>2.1999999999999957</c:v>
                </c:pt>
                <c:pt idx="6">
                  <c:v>2</c:v>
                </c:pt>
                <c:pt idx="7">
                  <c:v>-8.6999999999999957</c:v>
                </c:pt>
                <c:pt idx="8">
                  <c:v>4.5</c:v>
                </c:pt>
                <c:pt idx="9">
                  <c:v>-3.8000000000000043</c:v>
                </c:pt>
                <c:pt idx="10">
                  <c:v>5.8999999999999986</c:v>
                </c:pt>
                <c:pt idx="11">
                  <c:v>5</c:v>
                </c:pt>
                <c:pt idx="12">
                  <c:v>2.7999999999999972</c:v>
                </c:pt>
                <c:pt idx="13">
                  <c:v>7.7999999999999972</c:v>
                </c:pt>
                <c:pt idx="14">
                  <c:v>2.8999999999999986</c:v>
                </c:pt>
                <c:pt idx="15">
                  <c:v>-6.7000000000000028</c:v>
                </c:pt>
                <c:pt idx="16">
                  <c:v>-1.9000000000000057</c:v>
                </c:pt>
                <c:pt idx="17">
                  <c:v>-2.4000000000000057</c:v>
                </c:pt>
                <c:pt idx="18">
                  <c:v>6.5999999999999943</c:v>
                </c:pt>
                <c:pt idx="19">
                  <c:v>-3.3999999999999986</c:v>
                </c:pt>
                <c:pt idx="20">
                  <c:v>-0.89999999999999858</c:v>
                </c:pt>
                <c:pt idx="21">
                  <c:v>-3.7000000000000028</c:v>
                </c:pt>
                <c:pt idx="22">
                  <c:v>4.6000000000000014</c:v>
                </c:pt>
                <c:pt idx="23">
                  <c:v>1.5</c:v>
                </c:pt>
                <c:pt idx="24">
                  <c:v>-3.7999999999999972</c:v>
                </c:pt>
                <c:pt idx="25">
                  <c:v>-0.30000000000000071</c:v>
                </c:pt>
                <c:pt idx="26">
                  <c:v>-1.3999999999999986</c:v>
                </c:pt>
                <c:pt idx="27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985-4316-97EB-265CB1CA4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281272"/>
        <c:axId val="638310632"/>
      </c:scatterChart>
      <c:catAx>
        <c:axId val="1939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8310240"/>
        <c:crosses val="autoZero"/>
        <c:auto val="1"/>
        <c:lblAlgn val="ctr"/>
        <c:lblOffset val="100"/>
        <c:noMultiLvlLbl val="0"/>
      </c:catAx>
      <c:valAx>
        <c:axId val="6383102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k-SK" sz="800" b="1" i="0" u="none" strike="noStrike" baseline="0">
                    <a:effectLst/>
                  </a:rPr>
                  <a:t>Spoločné domácnosti (v %)</a:t>
                </a:r>
                <a:endParaRPr lang="sk-SK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93972064"/>
        <c:crosses val="autoZero"/>
        <c:crossBetween val="between"/>
      </c:valAx>
      <c:valAx>
        <c:axId val="6383106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Zmena oproti roku 2008</a:t>
                </a:r>
                <a:r>
                  <a:rPr lang="sk-SK" baseline="0"/>
                  <a:t> (v %)</a:t>
                </a:r>
                <a:endParaRPr lang="sk-SK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528281272"/>
        <c:crosses val="max"/>
        <c:crossBetween val="midCat"/>
      </c:valAx>
      <c:valAx>
        <c:axId val="528281272"/>
        <c:scaling>
          <c:orientation val="minMax"/>
        </c:scaling>
        <c:delete val="1"/>
        <c:axPos val="b"/>
        <c:majorTickMark val="out"/>
        <c:minorTickMark val="none"/>
        <c:tickLblPos val="nextTo"/>
        <c:crossAx val="6383106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25433070866142"/>
          <c:y val="4.2016377166337361E-2"/>
          <c:w val="0.6669011373578303"/>
          <c:h val="8.07661682739095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6'!$C$6</c:f>
              <c:strCache>
                <c:ptCount val="1"/>
                <c:pt idx="0">
                  <c:v>Domácnosti ohrozené chudobou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ysClr val="windowText" lastClr="000000">
                  <a:lumMod val="65000"/>
                  <a:lumOff val="3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1-679B-4EA0-98B7-94271EF69140}"/>
              </c:ext>
            </c:extLst>
          </c:dPt>
          <c:cat>
            <c:strRef>
              <c:f>'Graf 6'!$B$7:$B$34</c:f>
              <c:strCache>
                <c:ptCount val="28"/>
                <c:pt idx="0">
                  <c:v>RO</c:v>
                </c:pt>
                <c:pt idx="1">
                  <c:v>PL</c:v>
                </c:pt>
                <c:pt idx="2">
                  <c:v>SK</c:v>
                </c:pt>
                <c:pt idx="3">
                  <c:v>HU</c:v>
                </c:pt>
                <c:pt idx="4">
                  <c:v>BG</c:v>
                </c:pt>
                <c:pt idx="5">
                  <c:v>HR</c:v>
                </c:pt>
                <c:pt idx="6">
                  <c:v>LV</c:v>
                </c:pt>
                <c:pt idx="7">
                  <c:v>EL</c:v>
                </c:pt>
                <c:pt idx="8">
                  <c:v>SE</c:v>
                </c:pt>
                <c:pt idx="9">
                  <c:v>CZ </c:v>
                </c:pt>
                <c:pt idx="10">
                  <c:v>IT</c:v>
                </c:pt>
                <c:pt idx="11">
                  <c:v>AT</c:v>
                </c:pt>
                <c:pt idx="12">
                  <c:v>LT</c:v>
                </c:pt>
                <c:pt idx="13">
                  <c:v>LX</c:v>
                </c:pt>
                <c:pt idx="14">
                  <c:v>DK</c:v>
                </c:pt>
                <c:pt idx="15">
                  <c:v>FR</c:v>
                </c:pt>
                <c:pt idx="16">
                  <c:v>FI</c:v>
                </c:pt>
                <c:pt idx="17">
                  <c:v>SL</c:v>
                </c:pt>
                <c:pt idx="18">
                  <c:v>PT</c:v>
                </c:pt>
                <c:pt idx="19">
                  <c:v>DE</c:v>
                </c:pt>
                <c:pt idx="20">
                  <c:v>EE</c:v>
                </c:pt>
                <c:pt idx="21">
                  <c:v>NL</c:v>
                </c:pt>
                <c:pt idx="22">
                  <c:v>Uk</c:v>
                </c:pt>
                <c:pt idx="23">
                  <c:v>BE</c:v>
                </c:pt>
                <c:pt idx="24">
                  <c:v>ES</c:v>
                </c:pt>
                <c:pt idx="25">
                  <c:v>MT</c:v>
                </c:pt>
                <c:pt idx="26">
                  <c:v>IE</c:v>
                </c:pt>
                <c:pt idx="27">
                  <c:v>CY</c:v>
                </c:pt>
              </c:strCache>
            </c:strRef>
          </c:cat>
          <c:val>
            <c:numRef>
              <c:f>'Graf 6'!$C$7:$C$34</c:f>
              <c:numCache>
                <c:formatCode>#\ ##0.0</c:formatCode>
                <c:ptCount val="28"/>
                <c:pt idx="0">
                  <c:v>60.6</c:v>
                </c:pt>
                <c:pt idx="1">
                  <c:v>59.2</c:v>
                </c:pt>
                <c:pt idx="2">
                  <c:v>56.2</c:v>
                </c:pt>
                <c:pt idx="3">
                  <c:v>54.7</c:v>
                </c:pt>
                <c:pt idx="4">
                  <c:v>51.1</c:v>
                </c:pt>
                <c:pt idx="5">
                  <c:v>45.9</c:v>
                </c:pt>
                <c:pt idx="6">
                  <c:v>45.9</c:v>
                </c:pt>
                <c:pt idx="7">
                  <c:v>42.2</c:v>
                </c:pt>
                <c:pt idx="8">
                  <c:v>41.3</c:v>
                </c:pt>
                <c:pt idx="9">
                  <c:v>39.5</c:v>
                </c:pt>
                <c:pt idx="10">
                  <c:v>39.200000000000003</c:v>
                </c:pt>
                <c:pt idx="11">
                  <c:v>37.5</c:v>
                </c:pt>
                <c:pt idx="12">
                  <c:v>31</c:v>
                </c:pt>
                <c:pt idx="13">
                  <c:v>26</c:v>
                </c:pt>
                <c:pt idx="14">
                  <c:v>23.6</c:v>
                </c:pt>
                <c:pt idx="15">
                  <c:v>23.1</c:v>
                </c:pt>
                <c:pt idx="16">
                  <c:v>20.5</c:v>
                </c:pt>
                <c:pt idx="17">
                  <c:v>20.399999999999999</c:v>
                </c:pt>
                <c:pt idx="18">
                  <c:v>19.899999999999999</c:v>
                </c:pt>
                <c:pt idx="19">
                  <c:v>18.899999999999999</c:v>
                </c:pt>
                <c:pt idx="20">
                  <c:v>16.7</c:v>
                </c:pt>
                <c:pt idx="21">
                  <c:v>14.6</c:v>
                </c:pt>
                <c:pt idx="22">
                  <c:v>14.4</c:v>
                </c:pt>
                <c:pt idx="23">
                  <c:v>13</c:v>
                </c:pt>
                <c:pt idx="24">
                  <c:v>12.7</c:v>
                </c:pt>
                <c:pt idx="25">
                  <c:v>7.5</c:v>
                </c:pt>
                <c:pt idx="26">
                  <c:v>6</c:v>
                </c:pt>
                <c:pt idx="27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B-4EA0-98B7-94271EF69140}"/>
            </c:ext>
          </c:extLst>
        </c:ser>
        <c:ser>
          <c:idx val="2"/>
          <c:order val="1"/>
          <c:tx>
            <c:strRef>
              <c:f>'Graf 6'!$D$6</c:f>
              <c:strCache>
                <c:ptCount val="1"/>
                <c:pt idx="0">
                  <c:v>Ostatné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4-679B-4EA0-98B7-94271EF69140}"/>
              </c:ext>
            </c:extLst>
          </c:dPt>
          <c:cat>
            <c:strRef>
              <c:f>'Graf 6'!$B$7:$B$34</c:f>
              <c:strCache>
                <c:ptCount val="28"/>
                <c:pt idx="0">
                  <c:v>RO</c:v>
                </c:pt>
                <c:pt idx="1">
                  <c:v>PL</c:v>
                </c:pt>
                <c:pt idx="2">
                  <c:v>SK</c:v>
                </c:pt>
                <c:pt idx="3">
                  <c:v>HU</c:v>
                </c:pt>
                <c:pt idx="4">
                  <c:v>BG</c:v>
                </c:pt>
                <c:pt idx="5">
                  <c:v>HR</c:v>
                </c:pt>
                <c:pt idx="6">
                  <c:v>LV</c:v>
                </c:pt>
                <c:pt idx="7">
                  <c:v>EL</c:v>
                </c:pt>
                <c:pt idx="8">
                  <c:v>SE</c:v>
                </c:pt>
                <c:pt idx="9">
                  <c:v>CZ </c:v>
                </c:pt>
                <c:pt idx="10">
                  <c:v>IT</c:v>
                </c:pt>
                <c:pt idx="11">
                  <c:v>AT</c:v>
                </c:pt>
                <c:pt idx="12">
                  <c:v>LT</c:v>
                </c:pt>
                <c:pt idx="13">
                  <c:v>LX</c:v>
                </c:pt>
                <c:pt idx="14">
                  <c:v>DK</c:v>
                </c:pt>
                <c:pt idx="15">
                  <c:v>FR</c:v>
                </c:pt>
                <c:pt idx="16">
                  <c:v>FI</c:v>
                </c:pt>
                <c:pt idx="17">
                  <c:v>SL</c:v>
                </c:pt>
                <c:pt idx="18">
                  <c:v>PT</c:v>
                </c:pt>
                <c:pt idx="19">
                  <c:v>DE</c:v>
                </c:pt>
                <c:pt idx="20">
                  <c:v>EE</c:v>
                </c:pt>
                <c:pt idx="21">
                  <c:v>NL</c:v>
                </c:pt>
                <c:pt idx="22">
                  <c:v>Uk</c:v>
                </c:pt>
                <c:pt idx="23">
                  <c:v>BE</c:v>
                </c:pt>
                <c:pt idx="24">
                  <c:v>ES</c:v>
                </c:pt>
                <c:pt idx="25">
                  <c:v>MT</c:v>
                </c:pt>
                <c:pt idx="26">
                  <c:v>IE</c:v>
                </c:pt>
                <c:pt idx="27">
                  <c:v>CY</c:v>
                </c:pt>
              </c:strCache>
            </c:strRef>
          </c:cat>
          <c:val>
            <c:numRef>
              <c:f>'Graf 6'!$D$7:$D$34</c:f>
              <c:numCache>
                <c:formatCode>#\ ##0.0</c:formatCode>
                <c:ptCount val="28"/>
                <c:pt idx="0">
                  <c:v>44.3</c:v>
                </c:pt>
                <c:pt idx="1">
                  <c:v>36.799999999999997</c:v>
                </c:pt>
                <c:pt idx="2">
                  <c:v>38.4</c:v>
                </c:pt>
                <c:pt idx="3">
                  <c:v>38</c:v>
                </c:pt>
                <c:pt idx="4">
                  <c:v>39.9</c:v>
                </c:pt>
                <c:pt idx="5">
                  <c:v>39.9</c:v>
                </c:pt>
                <c:pt idx="6">
                  <c:v>42.4</c:v>
                </c:pt>
                <c:pt idx="7">
                  <c:v>25.1</c:v>
                </c:pt>
                <c:pt idx="8">
                  <c:v>9.3000000000000007</c:v>
                </c:pt>
                <c:pt idx="9">
                  <c:v>15.5</c:v>
                </c:pt>
                <c:pt idx="10">
                  <c:v>24.8</c:v>
                </c:pt>
                <c:pt idx="11">
                  <c:v>11.5</c:v>
                </c:pt>
                <c:pt idx="12">
                  <c:v>21.6</c:v>
                </c:pt>
                <c:pt idx="13">
                  <c:v>4.5999999999999996</c:v>
                </c:pt>
                <c:pt idx="14">
                  <c:v>6.2</c:v>
                </c:pt>
                <c:pt idx="15">
                  <c:v>5.3</c:v>
                </c:pt>
                <c:pt idx="16">
                  <c:v>4.8</c:v>
                </c:pt>
                <c:pt idx="17">
                  <c:v>11.3</c:v>
                </c:pt>
                <c:pt idx="18">
                  <c:v>8</c:v>
                </c:pt>
                <c:pt idx="19">
                  <c:v>4.9000000000000004</c:v>
                </c:pt>
                <c:pt idx="20">
                  <c:v>12.5</c:v>
                </c:pt>
                <c:pt idx="21">
                  <c:v>2.5</c:v>
                </c:pt>
                <c:pt idx="22">
                  <c:v>6.8</c:v>
                </c:pt>
                <c:pt idx="23">
                  <c:v>2</c:v>
                </c:pt>
                <c:pt idx="24">
                  <c:v>3.3</c:v>
                </c:pt>
                <c:pt idx="25">
                  <c:v>1.9</c:v>
                </c:pt>
                <c:pt idx="26">
                  <c:v>2.6</c:v>
                </c:pt>
                <c:pt idx="27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B-4EA0-98B7-94271EF6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319160"/>
        <c:axId val="528319552"/>
      </c:barChart>
      <c:catAx>
        <c:axId val="52831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8319552"/>
        <c:crosses val="autoZero"/>
        <c:auto val="1"/>
        <c:lblAlgn val="ctr"/>
        <c:lblOffset val="100"/>
        <c:noMultiLvlLbl val="0"/>
      </c:catAx>
      <c:valAx>
        <c:axId val="528319552"/>
        <c:scaling>
          <c:orientation val="minMax"/>
          <c:max val="65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528319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321806649168859"/>
          <c:y val="2.5562481773111691E-2"/>
          <c:w val="0.62711854768153985"/>
          <c:h val="0.131443569553805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7 a 8'!$C$5</c:f>
              <c:strCache>
                <c:ptCount val="1"/>
                <c:pt idx="0">
                  <c:v>Prvý kvintil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Pt>
            <c:idx val="20"/>
            <c:invertIfNegative val="0"/>
            <c:bubble3D val="0"/>
            <c:spPr>
              <a:solidFill>
                <a:sysClr val="windowText" lastClr="000000">
                  <a:lumMod val="65000"/>
                  <a:lumOff val="3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1-F47B-49C1-AD29-30631C3518D4}"/>
              </c:ext>
            </c:extLst>
          </c:dPt>
          <c:cat>
            <c:strRef>
              <c:f>'Graf 7 a 8'!$B$6:$B$33</c:f>
              <c:strCache>
                <c:ptCount val="28"/>
                <c:pt idx="0">
                  <c:v>EL</c:v>
                </c:pt>
                <c:pt idx="1">
                  <c:v>DK</c:v>
                </c:pt>
                <c:pt idx="2">
                  <c:v>RO</c:v>
                </c:pt>
                <c:pt idx="3">
                  <c:v>DE</c:v>
                </c:pt>
                <c:pt idx="4">
                  <c:v>BG</c:v>
                </c:pt>
                <c:pt idx="5">
                  <c:v>NL</c:v>
                </c:pt>
                <c:pt idx="6">
                  <c:v>ES</c:v>
                </c:pt>
                <c:pt idx="7">
                  <c:v>Uk</c:v>
                </c:pt>
                <c:pt idx="8">
                  <c:v>LT</c:v>
                </c:pt>
                <c:pt idx="9">
                  <c:v>CZ </c:v>
                </c:pt>
                <c:pt idx="10">
                  <c:v>SE</c:v>
                </c:pt>
                <c:pt idx="11">
                  <c:v>IT</c:v>
                </c:pt>
                <c:pt idx="12">
                  <c:v>PT</c:v>
                </c:pt>
                <c:pt idx="13">
                  <c:v>BE</c:v>
                </c:pt>
                <c:pt idx="14">
                  <c:v>HR</c:v>
                </c:pt>
                <c:pt idx="15">
                  <c:v>HU</c:v>
                </c:pt>
                <c:pt idx="16">
                  <c:v>PL</c:v>
                </c:pt>
                <c:pt idx="17">
                  <c:v>LV</c:v>
                </c:pt>
                <c:pt idx="18">
                  <c:v>EE</c:v>
                </c:pt>
                <c:pt idx="19">
                  <c:v>AT</c:v>
                </c:pt>
                <c:pt idx="20">
                  <c:v>SK</c:v>
                </c:pt>
                <c:pt idx="21">
                  <c:v>LX</c:v>
                </c:pt>
                <c:pt idx="22">
                  <c:v>SL</c:v>
                </c:pt>
                <c:pt idx="23">
                  <c:v>FR</c:v>
                </c:pt>
                <c:pt idx="24">
                  <c:v>IE</c:v>
                </c:pt>
                <c:pt idx="25">
                  <c:v>FI</c:v>
                </c:pt>
                <c:pt idx="26">
                  <c:v>CY</c:v>
                </c:pt>
                <c:pt idx="27">
                  <c:v>MT</c:v>
                </c:pt>
              </c:strCache>
            </c:strRef>
          </c:cat>
          <c:val>
            <c:numRef>
              <c:f>'Graf 7 a 8'!$C$6:$C$33</c:f>
              <c:numCache>
                <c:formatCode>#\ ##0.0</c:formatCode>
                <c:ptCount val="28"/>
                <c:pt idx="0">
                  <c:v>96</c:v>
                </c:pt>
                <c:pt idx="1">
                  <c:v>50.6</c:v>
                </c:pt>
                <c:pt idx="2">
                  <c:v>48.5</c:v>
                </c:pt>
                <c:pt idx="3">
                  <c:v>48.3</c:v>
                </c:pt>
                <c:pt idx="4">
                  <c:v>46.3</c:v>
                </c:pt>
                <c:pt idx="5">
                  <c:v>41.3</c:v>
                </c:pt>
                <c:pt idx="6">
                  <c:v>40.9</c:v>
                </c:pt>
                <c:pt idx="7">
                  <c:v>36.5</c:v>
                </c:pt>
                <c:pt idx="8">
                  <c:v>35.200000000000003</c:v>
                </c:pt>
                <c:pt idx="9">
                  <c:v>34.799999999999997</c:v>
                </c:pt>
                <c:pt idx="10">
                  <c:v>34.6</c:v>
                </c:pt>
                <c:pt idx="11">
                  <c:v>32.9</c:v>
                </c:pt>
                <c:pt idx="12">
                  <c:v>32.799999999999997</c:v>
                </c:pt>
                <c:pt idx="13">
                  <c:v>32.1</c:v>
                </c:pt>
                <c:pt idx="14">
                  <c:v>31.1</c:v>
                </c:pt>
                <c:pt idx="15">
                  <c:v>28.4</c:v>
                </c:pt>
                <c:pt idx="16">
                  <c:v>28.3</c:v>
                </c:pt>
                <c:pt idx="17">
                  <c:v>27.9</c:v>
                </c:pt>
                <c:pt idx="18">
                  <c:v>27.2</c:v>
                </c:pt>
                <c:pt idx="19">
                  <c:v>26.7</c:v>
                </c:pt>
                <c:pt idx="20">
                  <c:v>26.7</c:v>
                </c:pt>
                <c:pt idx="21">
                  <c:v>24.1</c:v>
                </c:pt>
                <c:pt idx="22">
                  <c:v>23.1</c:v>
                </c:pt>
                <c:pt idx="23">
                  <c:v>17.5</c:v>
                </c:pt>
                <c:pt idx="24">
                  <c:v>15.6</c:v>
                </c:pt>
                <c:pt idx="25">
                  <c:v>15.4</c:v>
                </c:pt>
                <c:pt idx="26">
                  <c:v>11.5</c:v>
                </c:pt>
                <c:pt idx="27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7B-49C1-AD29-30631C3518D4}"/>
            </c:ext>
          </c:extLst>
        </c:ser>
        <c:ser>
          <c:idx val="2"/>
          <c:order val="1"/>
          <c:tx>
            <c:strRef>
              <c:f>'Graf 7 a 8'!$D$5</c:f>
              <c:strCache>
                <c:ptCount val="1"/>
                <c:pt idx="0">
                  <c:v>Druhý kvintil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2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4-F47B-49C1-AD29-30631C3518D4}"/>
              </c:ext>
            </c:extLst>
          </c:dPt>
          <c:cat>
            <c:strRef>
              <c:f>'Graf 7 a 8'!$B$6:$B$33</c:f>
              <c:strCache>
                <c:ptCount val="28"/>
                <c:pt idx="0">
                  <c:v>EL</c:v>
                </c:pt>
                <c:pt idx="1">
                  <c:v>DK</c:v>
                </c:pt>
                <c:pt idx="2">
                  <c:v>RO</c:v>
                </c:pt>
                <c:pt idx="3">
                  <c:v>DE</c:v>
                </c:pt>
                <c:pt idx="4">
                  <c:v>BG</c:v>
                </c:pt>
                <c:pt idx="5">
                  <c:v>NL</c:v>
                </c:pt>
                <c:pt idx="6">
                  <c:v>ES</c:v>
                </c:pt>
                <c:pt idx="7">
                  <c:v>Uk</c:v>
                </c:pt>
                <c:pt idx="8">
                  <c:v>LT</c:v>
                </c:pt>
                <c:pt idx="9">
                  <c:v>CZ </c:v>
                </c:pt>
                <c:pt idx="10">
                  <c:v>SE</c:v>
                </c:pt>
                <c:pt idx="11">
                  <c:v>IT</c:v>
                </c:pt>
                <c:pt idx="12">
                  <c:v>PT</c:v>
                </c:pt>
                <c:pt idx="13">
                  <c:v>BE</c:v>
                </c:pt>
                <c:pt idx="14">
                  <c:v>HR</c:v>
                </c:pt>
                <c:pt idx="15">
                  <c:v>HU</c:v>
                </c:pt>
                <c:pt idx="16">
                  <c:v>PL</c:v>
                </c:pt>
                <c:pt idx="17">
                  <c:v>LV</c:v>
                </c:pt>
                <c:pt idx="18">
                  <c:v>EE</c:v>
                </c:pt>
                <c:pt idx="19">
                  <c:v>AT</c:v>
                </c:pt>
                <c:pt idx="20">
                  <c:v>SK</c:v>
                </c:pt>
                <c:pt idx="21">
                  <c:v>LX</c:v>
                </c:pt>
                <c:pt idx="22">
                  <c:v>SL</c:v>
                </c:pt>
                <c:pt idx="23">
                  <c:v>FR</c:v>
                </c:pt>
                <c:pt idx="24">
                  <c:v>IE</c:v>
                </c:pt>
                <c:pt idx="25">
                  <c:v>FI</c:v>
                </c:pt>
                <c:pt idx="26">
                  <c:v>CY</c:v>
                </c:pt>
                <c:pt idx="27">
                  <c:v>MT</c:v>
                </c:pt>
              </c:strCache>
            </c:strRef>
          </c:cat>
          <c:val>
            <c:numRef>
              <c:f>'Graf 7 a 8'!$D$6:$D$33</c:f>
              <c:numCache>
                <c:formatCode>#\ ##0.0</c:formatCode>
                <c:ptCount val="28"/>
                <c:pt idx="0">
                  <c:v>65.400000000000006</c:v>
                </c:pt>
                <c:pt idx="1">
                  <c:v>16.3</c:v>
                </c:pt>
                <c:pt idx="2">
                  <c:v>17.100000000000001</c:v>
                </c:pt>
                <c:pt idx="3">
                  <c:v>15.1</c:v>
                </c:pt>
                <c:pt idx="4">
                  <c:v>19.2</c:v>
                </c:pt>
                <c:pt idx="5">
                  <c:v>14.3</c:v>
                </c:pt>
                <c:pt idx="6">
                  <c:v>7.6</c:v>
                </c:pt>
                <c:pt idx="7">
                  <c:v>14.1</c:v>
                </c:pt>
                <c:pt idx="8">
                  <c:v>9</c:v>
                </c:pt>
                <c:pt idx="9">
                  <c:v>9.1</c:v>
                </c:pt>
                <c:pt idx="10">
                  <c:v>7.2</c:v>
                </c:pt>
                <c:pt idx="11">
                  <c:v>5.8</c:v>
                </c:pt>
                <c:pt idx="12">
                  <c:v>8.1999999999999993</c:v>
                </c:pt>
                <c:pt idx="13">
                  <c:v>10.8</c:v>
                </c:pt>
                <c:pt idx="14">
                  <c:v>4</c:v>
                </c:pt>
                <c:pt idx="15">
                  <c:v>8.5</c:v>
                </c:pt>
                <c:pt idx="16">
                  <c:v>8.5</c:v>
                </c:pt>
                <c:pt idx="17">
                  <c:v>7.3</c:v>
                </c:pt>
                <c:pt idx="18">
                  <c:v>4.2</c:v>
                </c:pt>
                <c:pt idx="19">
                  <c:v>3.4</c:v>
                </c:pt>
                <c:pt idx="20">
                  <c:v>8.4</c:v>
                </c:pt>
                <c:pt idx="21">
                  <c:v>4.5999999999999996</c:v>
                </c:pt>
                <c:pt idx="22">
                  <c:v>4.0999999999999996</c:v>
                </c:pt>
                <c:pt idx="23">
                  <c:v>5.7</c:v>
                </c:pt>
                <c:pt idx="24">
                  <c:v>4.7</c:v>
                </c:pt>
                <c:pt idx="25">
                  <c:v>5.8</c:v>
                </c:pt>
                <c:pt idx="26">
                  <c:v>4.2</c:v>
                </c:pt>
                <c:pt idx="2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7B-49C1-AD29-30631C35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681064"/>
        <c:axId val="638283832"/>
      </c:barChart>
      <c:catAx>
        <c:axId val="64768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8283832"/>
        <c:crosses val="autoZero"/>
        <c:auto val="1"/>
        <c:lblAlgn val="ctr"/>
        <c:lblOffset val="100"/>
        <c:noMultiLvlLbl val="0"/>
      </c:catAx>
      <c:valAx>
        <c:axId val="63828383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47681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44027777777778"/>
          <c:y val="8.5747569444444435E-2"/>
          <c:w val="0.61322965879265079"/>
          <c:h val="0.108295421405657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7 a 8'!$A$41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7 a 8'!$B$39:$E$39</c:f>
              <c:strCache>
                <c:ptCount val="4"/>
                <c:pt idx="0">
                  <c:v>Vlastník s hypotékou</c:v>
                </c:pt>
                <c:pt idx="1">
                  <c:v>Vlastník bez hypotéky</c:v>
                </c:pt>
                <c:pt idx="2">
                  <c:v>Trhový nájom</c:v>
                </c:pt>
                <c:pt idx="3">
                  <c:v>Regulovaný nájom</c:v>
                </c:pt>
              </c:strCache>
            </c:strRef>
          </c:cat>
          <c:val>
            <c:numRef>
              <c:f>'Graf 7 a 8'!$B$41:$E$41</c:f>
              <c:numCache>
                <c:formatCode>General</c:formatCode>
                <c:ptCount val="4"/>
                <c:pt idx="0">
                  <c:v>4.7</c:v>
                </c:pt>
                <c:pt idx="1">
                  <c:v>5.9</c:v>
                </c:pt>
                <c:pt idx="2">
                  <c:v>26.4</c:v>
                </c:pt>
                <c:pt idx="3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9-43BC-827E-2A5694875171}"/>
            </c:ext>
          </c:extLst>
        </c:ser>
        <c:ser>
          <c:idx val="2"/>
          <c:order val="1"/>
          <c:tx>
            <c:strRef>
              <c:f>'Graf 7 a 8'!$A$40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'Graf 7 a 8'!$B$39:$E$39</c:f>
              <c:strCache>
                <c:ptCount val="4"/>
                <c:pt idx="0">
                  <c:v>Vlastník s hypotékou</c:v>
                </c:pt>
                <c:pt idx="1">
                  <c:v>Vlastník bez hypotéky</c:v>
                </c:pt>
                <c:pt idx="2">
                  <c:v>Trhový nájom</c:v>
                </c:pt>
                <c:pt idx="3">
                  <c:v>Regulovaný nájom</c:v>
                </c:pt>
              </c:strCache>
            </c:strRef>
          </c:cat>
          <c:val>
            <c:numRef>
              <c:f>'Graf 7 a 8'!$B$40:$E$40</c:f>
              <c:numCache>
                <c:formatCode>General</c:formatCode>
                <c:ptCount val="4"/>
                <c:pt idx="0">
                  <c:v>8.6</c:v>
                </c:pt>
                <c:pt idx="1">
                  <c:v>6.7</c:v>
                </c:pt>
                <c:pt idx="2">
                  <c:v>20.9</c:v>
                </c:pt>
                <c:pt idx="3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9-43BC-827E-2A5694875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71672"/>
        <c:axId val="637650256"/>
      </c:barChart>
      <c:catAx>
        <c:axId val="193971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7650256"/>
        <c:crosses val="autoZero"/>
        <c:auto val="1"/>
        <c:lblAlgn val="ctr"/>
        <c:lblOffset val="100"/>
        <c:noMultiLvlLbl val="0"/>
      </c:catAx>
      <c:valAx>
        <c:axId val="6376502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93971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32180664916886"/>
          <c:y val="5.334025955088946E-2"/>
          <c:w val="0.31322972222222223"/>
          <c:h val="9.903616214639836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val>
            <c:numRef>
              <c:f>'Graf 9'!#REF!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B03-4868-82EB-16CD5E349C99}"/>
            </c:ext>
          </c:extLst>
        </c:ser>
        <c:ser>
          <c:idx val="5"/>
          <c:order val="1"/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val>
            <c:numRef>
              <c:f>'Graf 9'!#REF!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B03-4868-82EB-16CD5E349C99}"/>
            </c:ext>
          </c:extLst>
        </c:ser>
        <c:ser>
          <c:idx val="0"/>
          <c:order val="2"/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9B03-4868-82EB-16CD5E349C99}"/>
              </c:ext>
            </c:extLst>
          </c:dPt>
          <c:val>
            <c:numRef>
              <c:f>'Graf 9'!#REF!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B03-4868-82EB-16CD5E349C99}"/>
            </c:ext>
          </c:extLst>
        </c:ser>
        <c:ser>
          <c:idx val="1"/>
          <c:order val="3"/>
          <c:spPr>
            <a:ln w="19050">
              <a:solidFill>
                <a:srgbClr val="D3BEDE"/>
              </a:solidFill>
            </a:ln>
          </c:spPr>
          <c:marker>
            <c:symbol val="none"/>
          </c:marker>
          <c:val>
            <c:numRef>
              <c:f>'Graf 9'!#REF!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B03-4868-82EB-16CD5E349C99}"/>
            </c:ext>
          </c:extLst>
        </c:ser>
        <c:ser>
          <c:idx val="2"/>
          <c:order val="4"/>
          <c:spPr>
            <a:ln w="19050">
              <a:solidFill>
                <a:sysClr val="window" lastClr="FFFFFF">
                  <a:lumMod val="75000"/>
                </a:sysClr>
              </a:solidFill>
            </a:ln>
          </c:spPr>
          <c:marker>
            <c:symbol val="none"/>
          </c:marker>
          <c:val>
            <c:numRef>
              <c:f>'Graf 9'!#REF!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B03-4868-82EB-16CD5E34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548576"/>
        <c:axId val="637548968"/>
      </c:lineChart>
      <c:catAx>
        <c:axId val="63754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37548968"/>
        <c:crosses val="autoZero"/>
        <c:auto val="1"/>
        <c:lblAlgn val="ctr"/>
        <c:lblOffset val="100"/>
        <c:noMultiLvlLbl val="0"/>
      </c:catAx>
      <c:valAx>
        <c:axId val="637548968"/>
        <c:scaling>
          <c:orientation val="minMax"/>
          <c:min val="18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3754857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4761</xdr:colOff>
      <xdr:row>9</xdr:row>
      <xdr:rowOff>166686</xdr:rowOff>
    </xdr:from>
    <xdr:to>
      <xdr:col>16</xdr:col>
      <xdr:colOff>371474</xdr:colOff>
      <xdr:row>25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152400</xdr:colOff>
      <xdr:row>14</xdr:row>
      <xdr:rowOff>0</xdr:rowOff>
    </xdr:from>
    <xdr:to>
      <xdr:col>16</xdr:col>
      <xdr:colOff>314325</xdr:colOff>
      <xdr:row>24</xdr:row>
      <xdr:rowOff>133350</xdr:rowOff>
    </xdr:to>
    <xdr:sp macro="" textlink="">
      <xdr:nvSpPr>
        <xdr:cNvPr id="3" name="Ovál 2"/>
        <xdr:cNvSpPr/>
      </xdr:nvSpPr>
      <xdr:spPr>
        <a:xfrm>
          <a:off x="10677525" y="2286000"/>
          <a:ext cx="161925" cy="20383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11</xdr:row>
      <xdr:rowOff>23812</xdr:rowOff>
    </xdr:from>
    <xdr:to>
      <xdr:col>5</xdr:col>
      <xdr:colOff>600075</xdr:colOff>
      <xdr:row>28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8</xdr:row>
      <xdr:rowOff>19051</xdr:rowOff>
    </xdr:from>
    <xdr:to>
      <xdr:col>10</xdr:col>
      <xdr:colOff>220980</xdr:colOff>
      <xdr:row>18</xdr:row>
      <xdr:rowOff>30480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670560</xdr:colOff>
      <xdr:row>28</xdr:row>
      <xdr:rowOff>5717</xdr:rowOff>
    </xdr:from>
    <xdr:to>
      <xdr:col>8</xdr:col>
      <xdr:colOff>436245</xdr:colOff>
      <xdr:row>40</xdr:row>
      <xdr:rowOff>121921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11</xdr:row>
      <xdr:rowOff>42861</xdr:rowOff>
    </xdr:from>
    <xdr:to>
      <xdr:col>11</xdr:col>
      <xdr:colOff>276225</xdr:colOff>
      <xdr:row>30</xdr:row>
      <xdr:rowOff>66675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8</xdr:row>
      <xdr:rowOff>157162</xdr:rowOff>
    </xdr:from>
    <xdr:to>
      <xdr:col>5</xdr:col>
      <xdr:colOff>514351</xdr:colOff>
      <xdr:row>26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</xdr:colOff>
      <xdr:row>9</xdr:row>
      <xdr:rowOff>5714</xdr:rowOff>
    </xdr:from>
    <xdr:to>
      <xdr:col>7</xdr:col>
      <xdr:colOff>424815</xdr:colOff>
      <xdr:row>27</xdr:row>
      <xdr:rowOff>152399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9</xdr:row>
      <xdr:rowOff>104774</xdr:rowOff>
    </xdr:from>
    <xdr:to>
      <xdr:col>7</xdr:col>
      <xdr:colOff>209550</xdr:colOff>
      <xdr:row>26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1996440</xdr:colOff>
      <xdr:row>9</xdr:row>
      <xdr:rowOff>142876</xdr:rowOff>
    </xdr:from>
    <xdr:to>
      <xdr:col>11</xdr:col>
      <xdr:colOff>68580</xdr:colOff>
      <xdr:row>20</xdr:row>
      <xdr:rowOff>144780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937260</xdr:colOff>
      <xdr:row>9</xdr:row>
      <xdr:rowOff>13335</xdr:rowOff>
    </xdr:from>
    <xdr:to>
      <xdr:col>6</xdr:col>
      <xdr:colOff>102870</xdr:colOff>
      <xdr:row>22</xdr:row>
      <xdr:rowOff>38101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</xdr:colOff>
      <xdr:row>15</xdr:row>
      <xdr:rowOff>159067</xdr:rowOff>
    </xdr:from>
    <xdr:to>
      <xdr:col>7</xdr:col>
      <xdr:colOff>160020</xdr:colOff>
      <xdr:row>32</xdr:row>
      <xdr:rowOff>149542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</xdr:colOff>
      <xdr:row>15</xdr:row>
      <xdr:rowOff>83820</xdr:rowOff>
    </xdr:from>
    <xdr:to>
      <xdr:col>16</xdr:col>
      <xdr:colOff>93345</xdr:colOff>
      <xdr:row>34</xdr:row>
      <xdr:rowOff>15240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42862</xdr:rowOff>
    </xdr:from>
    <xdr:to>
      <xdr:col>7</xdr:col>
      <xdr:colOff>361950</xdr:colOff>
      <xdr:row>31</xdr:row>
      <xdr:rowOff>33337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331470</xdr:colOff>
      <xdr:row>38</xdr:row>
      <xdr:rowOff>40957</xdr:rowOff>
    </xdr:from>
    <xdr:to>
      <xdr:col>10</xdr:col>
      <xdr:colOff>476250</xdr:colOff>
      <xdr:row>55</xdr:row>
      <xdr:rowOff>31432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16</xdr:row>
      <xdr:rowOff>104775</xdr:rowOff>
    </xdr:from>
    <xdr:to>
      <xdr:col>9</xdr:col>
      <xdr:colOff>457200</xdr:colOff>
      <xdr:row>33</xdr:row>
      <xdr:rowOff>95250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451484</xdr:colOff>
      <xdr:row>16</xdr:row>
      <xdr:rowOff>38100</xdr:rowOff>
    </xdr:from>
    <xdr:to>
      <xdr:col>7</xdr:col>
      <xdr:colOff>104774</xdr:colOff>
      <xdr:row>32</xdr:row>
      <xdr:rowOff>93345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12</xdr:row>
      <xdr:rowOff>142875</xdr:rowOff>
    </xdr:from>
    <xdr:to>
      <xdr:col>7</xdr:col>
      <xdr:colOff>400049</xdr:colOff>
      <xdr:row>25</xdr:row>
      <xdr:rowOff>85725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76201</xdr:rowOff>
    </xdr:from>
    <xdr:to>
      <xdr:col>7</xdr:col>
      <xdr:colOff>114300</xdr:colOff>
      <xdr:row>26</xdr:row>
      <xdr:rowOff>38101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41909</xdr:colOff>
      <xdr:row>11</xdr:row>
      <xdr:rowOff>180022</xdr:rowOff>
    </xdr:from>
    <xdr:to>
      <xdr:col>13</xdr:col>
      <xdr:colOff>333374</xdr:colOff>
      <xdr:row>27</xdr:row>
      <xdr:rowOff>118110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6</xdr:row>
      <xdr:rowOff>16192</xdr:rowOff>
    </xdr:from>
    <xdr:to>
      <xdr:col>13</xdr:col>
      <xdr:colOff>350520</xdr:colOff>
      <xdr:row>21</xdr:row>
      <xdr:rowOff>125730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303847</xdr:colOff>
      <xdr:row>4</xdr:row>
      <xdr:rowOff>164782</xdr:rowOff>
    </xdr:from>
    <xdr:to>
      <xdr:col>12</xdr:col>
      <xdr:colOff>113347</xdr:colOff>
      <xdr:row>18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583882</xdr:colOff>
      <xdr:row>14</xdr:row>
      <xdr:rowOff>136207</xdr:rowOff>
    </xdr:from>
    <xdr:to>
      <xdr:col>3</xdr:col>
      <xdr:colOff>1536382</xdr:colOff>
      <xdr:row>29</xdr:row>
      <xdr:rowOff>21907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948689</xdr:colOff>
      <xdr:row>10</xdr:row>
      <xdr:rowOff>114300</xdr:rowOff>
    </xdr:from>
    <xdr:to>
      <xdr:col>6</xdr:col>
      <xdr:colOff>495299</xdr:colOff>
      <xdr:row>27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121920</xdr:rowOff>
    </xdr:from>
    <xdr:to>
      <xdr:col>4</xdr:col>
      <xdr:colOff>525780</xdr:colOff>
      <xdr:row>68</xdr:row>
      <xdr:rowOff>22860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1070609</xdr:colOff>
      <xdr:row>13</xdr:row>
      <xdr:rowOff>112395</xdr:rowOff>
    </xdr:from>
    <xdr:to>
      <xdr:col>6</xdr:col>
      <xdr:colOff>238125</xdr:colOff>
      <xdr:row>29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201930</xdr:colOff>
      <xdr:row>14</xdr:row>
      <xdr:rowOff>64769</xdr:rowOff>
    </xdr:from>
    <xdr:to>
      <xdr:col>15</xdr:col>
      <xdr:colOff>476250</xdr:colOff>
      <xdr:row>28</xdr:row>
      <xdr:rowOff>180974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914400</xdr:colOff>
          <xdr:row>41</xdr:row>
          <xdr:rowOff>19050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914400</xdr:colOff>
          <xdr:row>41</xdr:row>
          <xdr:rowOff>19050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11</xdr:col>
      <xdr:colOff>125730</xdr:colOff>
      <xdr:row>37</xdr:row>
      <xdr:rowOff>95250</xdr:rowOff>
    </xdr:from>
    <xdr:to>
      <xdr:col>19</xdr:col>
      <xdr:colOff>377190</xdr:colOff>
      <xdr:row>49</xdr:row>
      <xdr:rowOff>175260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268605</xdr:colOff>
      <xdr:row>10</xdr:row>
      <xdr:rowOff>76200</xdr:rowOff>
    </xdr:from>
    <xdr:to>
      <xdr:col>13</xdr:col>
      <xdr:colOff>133350</xdr:colOff>
      <xdr:row>25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413384</xdr:colOff>
      <xdr:row>12</xdr:row>
      <xdr:rowOff>24765</xdr:rowOff>
    </xdr:from>
    <xdr:to>
      <xdr:col>13</xdr:col>
      <xdr:colOff>476249</xdr:colOff>
      <xdr:row>27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224790</xdr:colOff>
      <xdr:row>10</xdr:row>
      <xdr:rowOff>188595</xdr:rowOff>
    </xdr:from>
    <xdr:to>
      <xdr:col>16</xdr:col>
      <xdr:colOff>228600</xdr:colOff>
      <xdr:row>26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154305</xdr:colOff>
      <xdr:row>42</xdr:row>
      <xdr:rowOff>24764</xdr:rowOff>
    </xdr:from>
    <xdr:to>
      <xdr:col>4</xdr:col>
      <xdr:colOff>752475</xdr:colOff>
      <xdr:row>55</xdr:row>
      <xdr:rowOff>19049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42862</xdr:rowOff>
    </xdr:from>
    <xdr:to>
      <xdr:col>13</xdr:col>
      <xdr:colOff>0</xdr:colOff>
      <xdr:row>10</xdr:row>
      <xdr:rowOff>119062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152400</xdr:colOff>
      <xdr:row>14</xdr:row>
      <xdr:rowOff>71437</xdr:rowOff>
    </xdr:from>
    <xdr:to>
      <xdr:col>20</xdr:col>
      <xdr:colOff>590550</xdr:colOff>
      <xdr:row>28</xdr:row>
      <xdr:rowOff>147637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</xdr:row>
      <xdr:rowOff>36195</xdr:rowOff>
    </xdr:from>
    <xdr:to>
      <xdr:col>18</xdr:col>
      <xdr:colOff>523875</xdr:colOff>
      <xdr:row>15</xdr:row>
      <xdr:rowOff>32385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18</xdr:row>
      <xdr:rowOff>125729</xdr:rowOff>
    </xdr:from>
    <xdr:to>
      <xdr:col>19</xdr:col>
      <xdr:colOff>226695</xdr:colOff>
      <xdr:row>34</xdr:row>
      <xdr:rowOff>72390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10</xdr:row>
      <xdr:rowOff>119062</xdr:rowOff>
    </xdr:from>
    <xdr:to>
      <xdr:col>9</xdr:col>
      <xdr:colOff>200025</xdr:colOff>
      <xdr:row>28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ADRESARE\IFP_NEW\6_VSEOBECNE\6_4_Ludia\Peciar\najomne%20byvanie%20analyza\Uvery_byvanie_distribu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riem mzda"/>
      <sheetName val="dsitrib12"/>
      <sheetName val="distrib 13"/>
      <sheetName val="distrib 14"/>
      <sheetName val="distrib 15"/>
      <sheetName val="distrib 16"/>
      <sheetName val="Spolocny graf"/>
      <sheetName val="sledujem od 2012"/>
      <sheetName val="podla okresov distrib"/>
    </sheetNames>
    <sheetDataSet>
      <sheetData sheetId="0"/>
      <sheetData sheetId="1">
        <row r="4">
          <cell r="C4">
            <v>806</v>
          </cell>
          <cell r="D4">
            <v>824</v>
          </cell>
          <cell r="E4">
            <v>858</v>
          </cell>
          <cell r="F4">
            <v>883</v>
          </cell>
          <cell r="G4">
            <v>912</v>
          </cell>
          <cell r="H4">
            <v>954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3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c.europa.eu/eurostat/web/income-and-living-conditions/data/database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6"/>
  <sheetViews>
    <sheetView topLeftCell="A31" workbookViewId="0">
      <selection activeCell="C43" sqref="C43"/>
    </sheetView>
  </sheetViews>
  <sheetFormatPr defaultRowHeight="15" x14ac:dyDescent="0.25"/>
  <cols>
    <col min="1" max="1" width="12.28515625" customWidth="1"/>
    <col min="2" max="2" width="107.7109375" customWidth="1"/>
    <col min="3" max="3" width="18.42578125" bestFit="1" customWidth="1"/>
  </cols>
  <sheetData>
    <row r="1" spans="1:3" ht="18" x14ac:dyDescent="0.25">
      <c r="A1" s="68" t="s">
        <v>250</v>
      </c>
      <c r="B1" s="69"/>
      <c r="C1" s="69"/>
    </row>
    <row r="2" spans="1:3" ht="18" x14ac:dyDescent="0.25">
      <c r="A2" s="70"/>
      <c r="B2" s="71"/>
      <c r="C2" s="69"/>
    </row>
    <row r="3" spans="1:3" ht="16.5" x14ac:dyDescent="0.25">
      <c r="A3" s="72" t="s">
        <v>236</v>
      </c>
      <c r="B3" s="73"/>
      <c r="C3" s="69"/>
    </row>
    <row r="4" spans="1:3" ht="16.5" x14ac:dyDescent="0.25">
      <c r="A4" s="69"/>
      <c r="B4" s="69"/>
      <c r="C4" s="69"/>
    </row>
    <row r="5" spans="1:3" ht="16.5" x14ac:dyDescent="0.25">
      <c r="A5" s="70" t="s">
        <v>237</v>
      </c>
      <c r="B5" s="69"/>
      <c r="C5" s="69"/>
    </row>
    <row r="6" spans="1:3" ht="16.5" x14ac:dyDescent="0.25">
      <c r="A6" s="74" t="s">
        <v>238</v>
      </c>
      <c r="B6" s="74" t="s">
        <v>239</v>
      </c>
      <c r="C6" s="74" t="s">
        <v>240</v>
      </c>
    </row>
    <row r="7" spans="1:3" ht="16.5" x14ac:dyDescent="0.25">
      <c r="A7" s="75">
        <v>1</v>
      </c>
      <c r="B7" s="76" t="s">
        <v>251</v>
      </c>
      <c r="C7" s="79" t="s">
        <v>241</v>
      </c>
    </row>
    <row r="8" spans="1:3" ht="16.5" x14ac:dyDescent="0.25">
      <c r="A8" s="77">
        <v>2</v>
      </c>
      <c r="B8" s="78" t="s">
        <v>252</v>
      </c>
      <c r="C8" s="79" t="s">
        <v>242</v>
      </c>
    </row>
    <row r="9" spans="1:3" ht="16.5" x14ac:dyDescent="0.25">
      <c r="A9" s="77">
        <v>3</v>
      </c>
      <c r="B9" s="78" t="s">
        <v>105</v>
      </c>
      <c r="C9" s="79" t="s">
        <v>359</v>
      </c>
    </row>
    <row r="10" spans="1:3" ht="16.5" x14ac:dyDescent="0.25">
      <c r="A10" s="77">
        <v>4</v>
      </c>
      <c r="B10" s="314" t="s">
        <v>395</v>
      </c>
      <c r="C10" s="79" t="s">
        <v>359</v>
      </c>
    </row>
    <row r="11" spans="1:3" ht="16.5" x14ac:dyDescent="0.25">
      <c r="A11" s="77">
        <v>5</v>
      </c>
      <c r="B11" s="314" t="s">
        <v>396</v>
      </c>
      <c r="C11" s="79" t="s">
        <v>360</v>
      </c>
    </row>
    <row r="12" spans="1:3" ht="16.5" x14ac:dyDescent="0.25">
      <c r="A12" s="77">
        <v>6</v>
      </c>
      <c r="B12" s="78" t="s">
        <v>114</v>
      </c>
      <c r="C12" s="79" t="s">
        <v>361</v>
      </c>
    </row>
    <row r="13" spans="1:3" ht="16.5" x14ac:dyDescent="0.25">
      <c r="A13" s="77">
        <v>7</v>
      </c>
      <c r="B13" s="314" t="s">
        <v>397</v>
      </c>
      <c r="C13" s="79" t="s">
        <v>362</v>
      </c>
    </row>
    <row r="14" spans="1:3" ht="16.5" x14ac:dyDescent="0.25">
      <c r="A14" s="77">
        <v>8</v>
      </c>
      <c r="B14" s="314" t="s">
        <v>398</v>
      </c>
      <c r="C14" s="79" t="s">
        <v>362</v>
      </c>
    </row>
    <row r="15" spans="1:3" ht="16.5" x14ac:dyDescent="0.25">
      <c r="A15" s="77">
        <v>9</v>
      </c>
      <c r="B15" s="78" t="s">
        <v>140</v>
      </c>
      <c r="C15" s="79" t="s">
        <v>243</v>
      </c>
    </row>
    <row r="16" spans="1:3" ht="16.5" x14ac:dyDescent="0.25">
      <c r="A16" s="77">
        <v>10</v>
      </c>
      <c r="B16" s="78" t="s">
        <v>154</v>
      </c>
      <c r="C16" s="79" t="s">
        <v>363</v>
      </c>
    </row>
    <row r="17" spans="1:3" ht="16.5" x14ac:dyDescent="0.25">
      <c r="A17" s="77">
        <v>11</v>
      </c>
      <c r="B17" s="78" t="s">
        <v>155</v>
      </c>
      <c r="C17" s="79" t="s">
        <v>363</v>
      </c>
    </row>
    <row r="18" spans="1:3" ht="16.5" x14ac:dyDescent="0.25">
      <c r="A18" s="77">
        <v>12</v>
      </c>
      <c r="B18" s="314" t="s">
        <v>399</v>
      </c>
      <c r="C18" s="79" t="s">
        <v>364</v>
      </c>
    </row>
    <row r="19" spans="1:3" ht="16.5" x14ac:dyDescent="0.25">
      <c r="A19" s="75">
        <v>13</v>
      </c>
      <c r="B19" s="78" t="s">
        <v>181</v>
      </c>
      <c r="C19" s="79" t="s">
        <v>244</v>
      </c>
    </row>
    <row r="20" spans="1:3" ht="16.5" x14ac:dyDescent="0.25">
      <c r="A20" s="77">
        <v>14</v>
      </c>
      <c r="B20" s="314" t="s">
        <v>400</v>
      </c>
      <c r="C20" s="79" t="s">
        <v>365</v>
      </c>
    </row>
    <row r="21" spans="1:3" ht="16.5" x14ac:dyDescent="0.25">
      <c r="A21" s="77">
        <v>15</v>
      </c>
      <c r="B21" s="314" t="s">
        <v>187</v>
      </c>
      <c r="C21" s="79" t="s">
        <v>365</v>
      </c>
    </row>
    <row r="22" spans="1:3" ht="16.5" x14ac:dyDescent="0.25">
      <c r="A22" s="75">
        <v>16</v>
      </c>
      <c r="B22" s="78" t="s">
        <v>253</v>
      </c>
      <c r="C22" s="79" t="s">
        <v>366</v>
      </c>
    </row>
    <row r="23" spans="1:3" ht="16.5" x14ac:dyDescent="0.25">
      <c r="A23" s="77">
        <v>17</v>
      </c>
      <c r="B23" s="78" t="s">
        <v>254</v>
      </c>
      <c r="C23" s="79" t="s">
        <v>245</v>
      </c>
    </row>
    <row r="24" spans="1:3" ht="16.5" x14ac:dyDescent="0.25">
      <c r="A24" s="75">
        <v>18</v>
      </c>
      <c r="B24" s="78" t="s">
        <v>190</v>
      </c>
      <c r="C24" s="79" t="s">
        <v>246</v>
      </c>
    </row>
    <row r="25" spans="1:3" ht="16.5" x14ac:dyDescent="0.25">
      <c r="A25" s="77">
        <v>19</v>
      </c>
      <c r="B25" s="78" t="s">
        <v>191</v>
      </c>
      <c r="C25" s="79" t="s">
        <v>367</v>
      </c>
    </row>
    <row r="26" spans="1:3" ht="16.5" x14ac:dyDescent="0.25">
      <c r="A26" s="75">
        <v>20</v>
      </c>
      <c r="B26" s="78" t="s">
        <v>192</v>
      </c>
      <c r="C26" s="79" t="s">
        <v>368</v>
      </c>
    </row>
    <row r="27" spans="1:3" ht="16.5" x14ac:dyDescent="0.25">
      <c r="A27" s="77">
        <v>21</v>
      </c>
      <c r="B27" s="78" t="s">
        <v>193</v>
      </c>
      <c r="C27" s="79" t="s">
        <v>247</v>
      </c>
    </row>
    <row r="28" spans="1:3" ht="16.5" x14ac:dyDescent="0.25">
      <c r="A28" s="75">
        <v>22</v>
      </c>
      <c r="B28" s="78" t="s">
        <v>194</v>
      </c>
      <c r="C28" s="79" t="s">
        <v>369</v>
      </c>
    </row>
    <row r="29" spans="1:3" ht="16.5" x14ac:dyDescent="0.25">
      <c r="A29" s="77">
        <v>23</v>
      </c>
      <c r="B29" s="78" t="s">
        <v>195</v>
      </c>
      <c r="C29" s="79" t="s">
        <v>369</v>
      </c>
    </row>
    <row r="30" spans="1:3" ht="16.5" x14ac:dyDescent="0.25">
      <c r="A30" s="75">
        <v>24</v>
      </c>
      <c r="B30" s="78" t="s">
        <v>355</v>
      </c>
      <c r="C30" s="79" t="s">
        <v>370</v>
      </c>
    </row>
    <row r="31" spans="1:3" ht="16.5" x14ac:dyDescent="0.25">
      <c r="A31" s="77">
        <v>25</v>
      </c>
      <c r="B31" s="78" t="s">
        <v>354</v>
      </c>
      <c r="C31" s="79" t="s">
        <v>370</v>
      </c>
    </row>
    <row r="32" spans="1:3" ht="16.5" x14ac:dyDescent="0.25">
      <c r="A32" s="75">
        <v>26</v>
      </c>
      <c r="B32" s="78" t="s">
        <v>201</v>
      </c>
      <c r="C32" s="79" t="s">
        <v>371</v>
      </c>
    </row>
    <row r="33" spans="1:3" ht="16.5" x14ac:dyDescent="0.25">
      <c r="A33" s="77">
        <v>27</v>
      </c>
      <c r="B33" s="78" t="s">
        <v>214</v>
      </c>
      <c r="C33" s="79" t="s">
        <v>372</v>
      </c>
    </row>
    <row r="34" spans="1:3" ht="16.5" x14ac:dyDescent="0.25">
      <c r="A34" s="75">
        <v>28</v>
      </c>
      <c r="B34" s="78" t="s">
        <v>215</v>
      </c>
      <c r="C34" s="79" t="s">
        <v>248</v>
      </c>
    </row>
    <row r="35" spans="1:3" ht="16.5" x14ac:dyDescent="0.25">
      <c r="A35" s="77">
        <v>29</v>
      </c>
      <c r="B35" s="78" t="s">
        <v>216</v>
      </c>
      <c r="C35" s="80" t="s">
        <v>373</v>
      </c>
    </row>
    <row r="36" spans="1:3" ht="16.5" x14ac:dyDescent="0.25">
      <c r="A36" s="75">
        <v>30</v>
      </c>
      <c r="B36" s="78" t="s">
        <v>217</v>
      </c>
      <c r="C36" s="80" t="s">
        <v>374</v>
      </c>
    </row>
    <row r="37" spans="1:3" ht="16.5" x14ac:dyDescent="0.25">
      <c r="A37" s="77">
        <v>31</v>
      </c>
      <c r="B37" s="78" t="s">
        <v>220</v>
      </c>
      <c r="C37" s="80" t="s">
        <v>377</v>
      </c>
    </row>
    <row r="38" spans="1:3" ht="16.5" x14ac:dyDescent="0.25">
      <c r="A38" s="75">
        <v>32</v>
      </c>
      <c r="B38" s="78" t="s">
        <v>221</v>
      </c>
      <c r="C38" s="80" t="s">
        <v>377</v>
      </c>
    </row>
    <row r="39" spans="1:3" ht="16.5" x14ac:dyDescent="0.25">
      <c r="A39" s="77">
        <v>33</v>
      </c>
      <c r="B39" s="78" t="s">
        <v>255</v>
      </c>
      <c r="C39" s="80" t="s">
        <v>375</v>
      </c>
    </row>
    <row r="40" spans="1:3" ht="16.5" x14ac:dyDescent="0.25">
      <c r="A40" s="75">
        <v>34</v>
      </c>
      <c r="B40" s="78" t="s">
        <v>256</v>
      </c>
      <c r="C40" s="80" t="s">
        <v>376</v>
      </c>
    </row>
    <row r="41" spans="1:3" ht="16.5" x14ac:dyDescent="0.25">
      <c r="A41" s="82"/>
      <c r="C41" s="81"/>
    </row>
    <row r="42" spans="1:3" ht="16.5" x14ac:dyDescent="0.25">
      <c r="A42" s="74" t="s">
        <v>249</v>
      </c>
      <c r="B42" s="74" t="s">
        <v>239</v>
      </c>
      <c r="C42" s="74" t="s">
        <v>240</v>
      </c>
    </row>
    <row r="43" spans="1:3" ht="16.5" x14ac:dyDescent="0.25">
      <c r="A43" s="84">
        <v>1</v>
      </c>
      <c r="B43" s="78" t="s">
        <v>352</v>
      </c>
      <c r="C43" s="85" t="s">
        <v>357</v>
      </c>
    </row>
    <row r="44" spans="1:3" ht="16.5" x14ac:dyDescent="0.25">
      <c r="A44" s="75">
        <v>2</v>
      </c>
      <c r="B44" s="78" t="s">
        <v>353</v>
      </c>
      <c r="C44" s="85" t="s">
        <v>357</v>
      </c>
    </row>
    <row r="45" spans="1:3" ht="16.5" x14ac:dyDescent="0.25">
      <c r="A45" s="75">
        <v>3</v>
      </c>
      <c r="B45" s="78" t="s">
        <v>356</v>
      </c>
      <c r="C45" s="85" t="s">
        <v>357</v>
      </c>
    </row>
    <row r="46" spans="1:3" ht="16.5" x14ac:dyDescent="0.25">
      <c r="A46" s="75">
        <v>4</v>
      </c>
      <c r="B46" s="78" t="s">
        <v>258</v>
      </c>
      <c r="C46" s="83" t="s">
        <v>358</v>
      </c>
    </row>
  </sheetData>
  <hyperlinks>
    <hyperlink ref="C7" location="'Graf 1'!A1" display="Graf_1"/>
    <hyperlink ref="C8" location="'Graf 2'!A1" display="Graf_2"/>
    <hyperlink ref="C11" location="'Graf 5'!A1" display="Graf_5"/>
    <hyperlink ref="C43" location="'Tab 1_2_3'!A1" display="Tab 1_2_3"/>
    <hyperlink ref="C9" location="'Graf 3 a 4'!A1" display="Graf_3 a 4"/>
    <hyperlink ref="C13" location="'Graf 7 a 8'!A1" display="Graf_7 a 8"/>
    <hyperlink ref="C35" location="'Graf 29'!A1" display="Graf_29"/>
    <hyperlink ref="C36:C37" location="Graf_29_30_31_32!A1" display="Graf_29_30_31_32"/>
    <hyperlink ref="C37" location="'Graf 31 a 32'!A1" display="Graf 31 a 32"/>
    <hyperlink ref="C12" location="'Graf 6'!A1" display="Graf_6"/>
    <hyperlink ref="C15" location="'Graf 9'!A1" display="Graf_9"/>
    <hyperlink ref="C16" location="'Graf 10 a 11'!A1" display="Graf_10 a 11"/>
    <hyperlink ref="C18" location="'Graf 12'!A1" display="Graf_12"/>
    <hyperlink ref="C19" location="'Graf 13'!A1" display="Graf_13"/>
    <hyperlink ref="C20" location="'Graf 14 a 15'!A1" display="Graf_14 a 15"/>
    <hyperlink ref="C22" location="'Graf 16'!A1" display="Graf_16"/>
    <hyperlink ref="C23" location="'Graf 17'!A1" display="Graf_17"/>
    <hyperlink ref="C24" location="'Graf 18'!A1" display="Graf_18"/>
    <hyperlink ref="C25" location="'Graf 19'!A1" display="Graf_19"/>
    <hyperlink ref="C26" location="'Graf 20'!A1" display="Graf_20"/>
    <hyperlink ref="C27" location="'Graf 21'!A1" display="Graf_21"/>
    <hyperlink ref="C28" location="'Graf 22 a 23'!A1" display="Graf_22 a 23"/>
    <hyperlink ref="C30" location="'Graf 24 a 25'!A1" display="Graf_24 a 25"/>
    <hyperlink ref="C32" location="'Graf 26'!A1" display="Graf_26"/>
    <hyperlink ref="C33" location="'Graf 27'!A1" display="Graf_27"/>
    <hyperlink ref="C34" location="'Graf 28'!A1" display="Graf_28"/>
    <hyperlink ref="C44:C45" location="'Tab 1_2_3'!A1" display="Tab 1_2_3"/>
    <hyperlink ref="C46" location="'Tab 4'!A1" display="Tab 4"/>
    <hyperlink ref="C17" location="'Graf 10 a 11'!A1" display="Graf_10 a 11"/>
    <hyperlink ref="C38" location="'Graf 31 a 32'!A1" display="Graf 31 a 32"/>
    <hyperlink ref="C10" location="'Graf 3 a 4'!A1" display="Graf_3 a 4"/>
    <hyperlink ref="C14" location="'Graf 7 a 8'!A1" display="Graf_7 a 8"/>
    <hyperlink ref="C21" location="'Graf 14 a 15'!A1" display="Graf_14 a 15"/>
    <hyperlink ref="C29" location="'Graf 22 a 23'!A1" display="Graf_22 a 23"/>
    <hyperlink ref="C31" location="'Graf 24 a 25'!A1" display="Graf_24 a 25"/>
    <hyperlink ref="C36" location="'Graf 30'!A1" display="Graf 30"/>
    <hyperlink ref="C39" location="'Graf 33'!A1" display="Graf 33"/>
    <hyperlink ref="C40" location="'Graf 34'!A1" display="Graf 3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"/>
  <sheetViews>
    <sheetView workbookViewId="0">
      <selection activeCell="A5" sqref="A5:O9"/>
    </sheetView>
  </sheetViews>
  <sheetFormatPr defaultColWidth="9.140625" defaultRowHeight="12.75" x14ac:dyDescent="0.2"/>
  <cols>
    <col min="1" max="1" width="44.140625" style="19" bestFit="1" customWidth="1"/>
    <col min="2" max="2" width="5" style="19" bestFit="1" customWidth="1"/>
    <col min="3" max="8" width="5.5703125" style="19" bestFit="1" customWidth="1"/>
    <col min="9" max="12" width="5" style="19" bestFit="1" customWidth="1"/>
    <col min="13" max="15" width="5.5703125" style="19" bestFit="1" customWidth="1"/>
    <col min="16" max="17" width="9.28515625" style="19" bestFit="1" customWidth="1"/>
    <col min="18" max="18" width="9.140625" style="19"/>
    <col min="19" max="19" width="9.5703125" style="19" customWidth="1"/>
    <col min="20" max="20" width="9.42578125" style="19" customWidth="1"/>
    <col min="21" max="35" width="9.28515625" style="19" bestFit="1" customWidth="1"/>
    <col min="36" max="16384" width="9.140625" style="19"/>
  </cols>
  <sheetData>
    <row r="1" spans="1:15" ht="16.5" x14ac:dyDescent="0.3">
      <c r="A1" s="140" t="s">
        <v>165</v>
      </c>
    </row>
    <row r="3" spans="1:15" ht="16.5" x14ac:dyDescent="0.3">
      <c r="A3" s="115" t="s">
        <v>383</v>
      </c>
    </row>
    <row r="5" spans="1:15" ht="16.5" x14ac:dyDescent="0.3">
      <c r="A5" s="242"/>
      <c r="B5" s="219">
        <v>2003</v>
      </c>
      <c r="C5" s="219">
        <v>2004</v>
      </c>
      <c r="D5" s="219">
        <v>2005</v>
      </c>
      <c r="E5" s="219">
        <v>2006</v>
      </c>
      <c r="F5" s="219">
        <v>2007</v>
      </c>
      <c r="G5" s="219">
        <v>2008</v>
      </c>
      <c r="H5" s="219">
        <v>2009</v>
      </c>
      <c r="I5" s="219">
        <v>2010</v>
      </c>
      <c r="J5" s="219">
        <v>2011</v>
      </c>
      <c r="K5" s="219">
        <v>2012</v>
      </c>
      <c r="L5" s="219">
        <v>2013</v>
      </c>
      <c r="M5" s="219">
        <v>2014</v>
      </c>
      <c r="N5" s="219">
        <v>2015</v>
      </c>
      <c r="O5" s="219">
        <v>2016</v>
      </c>
    </row>
    <row r="6" spans="1:15" ht="16.5" x14ac:dyDescent="0.3">
      <c r="A6" s="226" t="s">
        <v>161</v>
      </c>
      <c r="B6" s="227">
        <v>86.009051929997696</v>
      </c>
      <c r="C6" s="227">
        <v>101.4041345900006</v>
      </c>
      <c r="D6" s="227">
        <v>118.72764493000081</v>
      </c>
      <c r="E6" s="227">
        <v>132.29370055000069</v>
      </c>
      <c r="F6" s="227">
        <v>102.38740712000046</v>
      </c>
      <c r="G6" s="227">
        <v>125.27922705999987</v>
      </c>
      <c r="H6" s="227">
        <v>111.08009694</v>
      </c>
      <c r="I6" s="227">
        <v>93.016296510000004</v>
      </c>
      <c r="J6" s="227">
        <v>65.413231449999984</v>
      </c>
      <c r="K6" s="227">
        <v>46.654625109999998</v>
      </c>
      <c r="L6" s="227">
        <v>50.957251460000002</v>
      </c>
      <c r="M6" s="227">
        <v>60.508319999999998</v>
      </c>
      <c r="N6" s="227">
        <v>62.374409999999997</v>
      </c>
      <c r="O6" s="227">
        <v>41.150419999999997</v>
      </c>
    </row>
    <row r="7" spans="1:15" ht="16.5" x14ac:dyDescent="0.3">
      <c r="A7" s="226" t="s">
        <v>160</v>
      </c>
      <c r="B7" s="227">
        <v>3.9967137799999994</v>
      </c>
      <c r="C7" s="227">
        <v>10.720241660000001</v>
      </c>
      <c r="D7" s="227">
        <v>8.2984797300000004</v>
      </c>
      <c r="E7" s="227">
        <v>23.104859589999997</v>
      </c>
      <c r="F7" s="227">
        <v>33.279884489999993</v>
      </c>
      <c r="G7" s="227">
        <v>23.333598820000013</v>
      </c>
      <c r="H7" s="227">
        <v>26.299497050000006</v>
      </c>
      <c r="I7" s="227">
        <v>34.055526969999995</v>
      </c>
      <c r="J7" s="227">
        <v>52.091583730000004</v>
      </c>
      <c r="K7" s="227">
        <v>70.476950979999984</v>
      </c>
      <c r="L7" s="227">
        <v>84.32747040000001</v>
      </c>
      <c r="M7" s="227">
        <v>110.375383</v>
      </c>
      <c r="N7" s="227">
        <v>199.24279999999999</v>
      </c>
      <c r="O7" s="227">
        <v>155.96907999999999</v>
      </c>
    </row>
    <row r="8" spans="1:15" ht="16.5" x14ac:dyDescent="0.3">
      <c r="A8" s="226" t="s">
        <v>162</v>
      </c>
      <c r="B8" s="227">
        <v>0</v>
      </c>
      <c r="C8" s="227">
        <v>0</v>
      </c>
      <c r="D8" s="227">
        <v>0.26585009999999998</v>
      </c>
      <c r="E8" s="227">
        <v>0.49170152</v>
      </c>
      <c r="F8" s="227">
        <v>0.78304455000000006</v>
      </c>
      <c r="G8" s="227">
        <v>0.81823009999999985</v>
      </c>
      <c r="H8" s="227">
        <v>0.238507</v>
      </c>
      <c r="I8" s="227">
        <v>0</v>
      </c>
      <c r="J8" s="227">
        <v>0.80328080000000002</v>
      </c>
      <c r="K8" s="227">
        <v>1.2559523500000001</v>
      </c>
      <c r="L8" s="227">
        <v>0.29572085999999997</v>
      </c>
      <c r="M8" s="227">
        <v>0.71087999999999996</v>
      </c>
      <c r="N8" s="227">
        <v>0.61819999999999997</v>
      </c>
      <c r="O8" s="227">
        <v>0</v>
      </c>
    </row>
    <row r="9" spans="1:15" ht="16.5" x14ac:dyDescent="0.3">
      <c r="A9" s="243" t="s">
        <v>113</v>
      </c>
      <c r="B9" s="224">
        <v>4.1771559200000006</v>
      </c>
      <c r="C9" s="224">
        <v>0</v>
      </c>
      <c r="D9" s="224">
        <v>0</v>
      </c>
      <c r="E9" s="224">
        <v>0</v>
      </c>
      <c r="F9" s="224">
        <v>8.1551154000000068</v>
      </c>
      <c r="G9" s="224">
        <v>6.6120627799999943</v>
      </c>
      <c r="H9" s="224">
        <v>6.6484073600000002</v>
      </c>
      <c r="I9" s="224">
        <v>6.634263540000001</v>
      </c>
      <c r="J9" s="224">
        <v>4.0282907799999998</v>
      </c>
      <c r="K9" s="224">
        <v>4.1682335200000002</v>
      </c>
      <c r="L9" s="224">
        <v>0</v>
      </c>
      <c r="M9" s="224">
        <v>0.51881999999999995</v>
      </c>
      <c r="N9" s="224">
        <v>0</v>
      </c>
      <c r="O9" s="224">
        <v>0</v>
      </c>
    </row>
    <row r="11" spans="1:15" ht="15" x14ac:dyDescent="0.25">
      <c r="L11" s="20"/>
      <c r="M11" s="25"/>
      <c r="N11" s="25"/>
      <c r="O11" s="25"/>
    </row>
    <row r="12" spans="1:15" x14ac:dyDescent="0.2">
      <c r="M12" s="26"/>
      <c r="N12" s="26"/>
      <c r="O12" s="26"/>
    </row>
    <row r="13" spans="1:15" ht="15" x14ac:dyDescent="0.25">
      <c r="M13" s="25"/>
      <c r="N13" s="25"/>
      <c r="O13" s="25"/>
    </row>
    <row r="14" spans="1:15" ht="15" x14ac:dyDescent="0.25">
      <c r="M14" s="25"/>
      <c r="N14" s="25"/>
      <c r="O14" s="25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5" sqref="A5:I10"/>
    </sheetView>
  </sheetViews>
  <sheetFormatPr defaultColWidth="9.140625" defaultRowHeight="12.75" x14ac:dyDescent="0.2"/>
  <cols>
    <col min="1" max="1" width="38.42578125" style="29" bestFit="1" customWidth="1"/>
    <col min="2" max="8" width="9.140625" style="29"/>
    <col min="9" max="9" width="13.5703125" style="29" bestFit="1" customWidth="1"/>
    <col min="10" max="16384" width="9.140625" style="29"/>
  </cols>
  <sheetData>
    <row r="1" spans="1:9" ht="16.5" x14ac:dyDescent="0.3">
      <c r="A1" s="122" t="s">
        <v>181</v>
      </c>
    </row>
    <row r="3" spans="1:9" ht="16.5" x14ac:dyDescent="0.3">
      <c r="A3" s="115" t="s">
        <v>384</v>
      </c>
    </row>
    <row r="5" spans="1:9" ht="16.5" x14ac:dyDescent="0.3">
      <c r="A5" s="200"/>
      <c r="B5" s="200">
        <v>2010</v>
      </c>
      <c r="C5" s="200">
        <v>2011</v>
      </c>
      <c r="D5" s="200">
        <v>2012</v>
      </c>
      <c r="E5" s="200">
        <v>2013</v>
      </c>
      <c r="F5" s="200">
        <v>2014</v>
      </c>
      <c r="G5" s="200">
        <v>2015</v>
      </c>
      <c r="H5" s="200">
        <v>2016</v>
      </c>
      <c r="I5" s="200" t="s">
        <v>156</v>
      </c>
    </row>
    <row r="6" spans="1:9" ht="16.5" x14ac:dyDescent="0.3">
      <c r="A6" s="216" t="s">
        <v>166</v>
      </c>
      <c r="B6" s="217">
        <v>29.803260000000009</v>
      </c>
      <c r="C6" s="217">
        <v>18.993400000000001</v>
      </c>
      <c r="D6" s="217">
        <v>16.028740000000006</v>
      </c>
      <c r="E6" s="217">
        <v>16.311799999999998</v>
      </c>
      <c r="F6" s="217">
        <v>33.479540000000014</v>
      </c>
      <c r="G6" s="217">
        <v>31.182190000000002</v>
      </c>
      <c r="H6" s="217">
        <v>24.503139999999991</v>
      </c>
      <c r="I6" s="217">
        <v>170.30207000000001</v>
      </c>
    </row>
    <row r="7" spans="1:9" ht="16.5" x14ac:dyDescent="0.3">
      <c r="A7" s="216" t="s">
        <v>167</v>
      </c>
      <c r="B7" s="217">
        <v>3.0056200000000013</v>
      </c>
      <c r="C7" s="217">
        <v>1.1736800000000005</v>
      </c>
      <c r="D7" s="217">
        <v>1.0329600000000001</v>
      </c>
      <c r="E7" s="217">
        <v>1.05196</v>
      </c>
      <c r="F7" s="217">
        <v>2.7109200000000007</v>
      </c>
      <c r="G7" s="217">
        <v>1.9489900000000007</v>
      </c>
      <c r="H7" s="217">
        <v>1.1490499999999999</v>
      </c>
      <c r="I7" s="217">
        <v>12.073180000000004</v>
      </c>
    </row>
    <row r="8" spans="1:9" ht="16.5" x14ac:dyDescent="0.3">
      <c r="A8" s="218" t="s">
        <v>168</v>
      </c>
      <c r="B8" s="211">
        <v>7.6064499999999962</v>
      </c>
      <c r="C8" s="211">
        <v>14.332240000000001</v>
      </c>
      <c r="D8" s="211">
        <v>2.9919799999999999</v>
      </c>
      <c r="E8" s="211">
        <v>4.3967300000000007</v>
      </c>
      <c r="F8" s="211">
        <v>1.6848299999999998</v>
      </c>
      <c r="G8" s="211">
        <v>1.7202000000000002</v>
      </c>
      <c r="H8" s="211">
        <v>1.7624900000000006</v>
      </c>
      <c r="I8" s="211">
        <v>34.49492</v>
      </c>
    </row>
    <row r="9" spans="1:9" ht="16.5" x14ac:dyDescent="0.3">
      <c r="A9" s="241" t="s">
        <v>156</v>
      </c>
      <c r="B9" s="217">
        <v>40.415330000000012</v>
      </c>
      <c r="C9" s="217">
        <v>34.499319999999997</v>
      </c>
      <c r="D9" s="217">
        <v>20.053680000000004</v>
      </c>
      <c r="E9" s="217">
        <v>21.760489999999997</v>
      </c>
      <c r="F9" s="217">
        <v>37.875290000000014</v>
      </c>
      <c r="G9" s="217">
        <v>34.851379999999999</v>
      </c>
      <c r="H9" s="217">
        <v>27.414679999999993</v>
      </c>
      <c r="I9" s="217">
        <v>216.87016999999997</v>
      </c>
    </row>
    <row r="10" spans="1:9" ht="16.5" x14ac:dyDescent="0.3">
      <c r="A10" s="214"/>
      <c r="B10" s="217">
        <f>B6/B9</f>
        <v>0.73742463565186778</v>
      </c>
      <c r="C10" s="217">
        <f>C6/C9</f>
        <v>0.55054418463900168</v>
      </c>
      <c r="D10" s="217">
        <f t="shared" ref="D10:H10" si="0">D6/D9</f>
        <v>0.79929170107431669</v>
      </c>
      <c r="E10" s="217">
        <f t="shared" si="0"/>
        <v>0.74960628184383715</v>
      </c>
      <c r="F10" s="217">
        <f t="shared" si="0"/>
        <v>0.88394148269227779</v>
      </c>
      <c r="G10" s="217">
        <f t="shared" si="0"/>
        <v>0.89471894656682183</v>
      </c>
      <c r="H10" s="217">
        <f t="shared" si="0"/>
        <v>0.89379631642608981</v>
      </c>
      <c r="I10" s="217">
        <f>AVERAGE(B10:H10)</f>
        <v>0.78704622127060186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L39" sqref="L39"/>
    </sheetView>
  </sheetViews>
  <sheetFormatPr defaultColWidth="9.140625" defaultRowHeight="15" x14ac:dyDescent="0.25"/>
  <cols>
    <col min="1" max="1" width="15.5703125" style="35" customWidth="1"/>
    <col min="2" max="2" width="10" style="35" bestFit="1" customWidth="1"/>
    <col min="3" max="4" width="10.85546875" style="35" bestFit="1" customWidth="1"/>
    <col min="5" max="5" width="10" style="35" bestFit="1" customWidth="1"/>
    <col min="6" max="14" width="10.85546875" style="35" bestFit="1" customWidth="1"/>
    <col min="15" max="19" width="11.7109375" style="35" bestFit="1" customWidth="1"/>
    <col min="20" max="20" width="14.140625" style="35" customWidth="1"/>
    <col min="21" max="16384" width="9.140625" style="35"/>
  </cols>
  <sheetData>
    <row r="1" spans="1:13" ht="16.5" x14ac:dyDescent="0.3">
      <c r="A1" s="120" t="s">
        <v>186</v>
      </c>
    </row>
    <row r="2" spans="1:13" x14ac:dyDescent="0.25">
      <c r="A2" s="33"/>
    </row>
    <row r="3" spans="1:13" ht="16.5" x14ac:dyDescent="0.3">
      <c r="A3" s="115" t="s">
        <v>385</v>
      </c>
    </row>
    <row r="4" spans="1:13" x14ac:dyDescent="0.25">
      <c r="A4" s="33"/>
    </row>
    <row r="5" spans="1:13" ht="16.5" x14ac:dyDescent="0.3">
      <c r="A5" s="229"/>
      <c r="B5" s="230">
        <v>2007</v>
      </c>
      <c r="C5" s="230">
        <v>2008</v>
      </c>
      <c r="D5" s="230">
        <v>2009</v>
      </c>
      <c r="E5" s="230">
        <v>2010</v>
      </c>
      <c r="F5" s="230">
        <v>2011</v>
      </c>
      <c r="G5" s="230">
        <v>2012</v>
      </c>
      <c r="H5" s="230">
        <v>2013</v>
      </c>
      <c r="I5" s="230">
        <v>2014</v>
      </c>
      <c r="J5" s="230">
        <v>2015</v>
      </c>
      <c r="K5" s="230">
        <v>2016</v>
      </c>
      <c r="L5" s="230">
        <v>2017</v>
      </c>
      <c r="M5" s="230">
        <v>2018</v>
      </c>
    </row>
    <row r="6" spans="1:13" ht="16.5" x14ac:dyDescent="0.3">
      <c r="A6" s="231" t="s">
        <v>182</v>
      </c>
      <c r="B6" s="232">
        <v>15.539467570000001</v>
      </c>
      <c r="C6" s="232">
        <v>14.54295293</v>
      </c>
      <c r="D6" s="232">
        <v>19.615024999999999</v>
      </c>
      <c r="E6" s="232">
        <v>7.5470800000000002</v>
      </c>
      <c r="F6" s="232">
        <v>14.359590000000001</v>
      </c>
      <c r="G6" s="232">
        <v>2.9940600000000002</v>
      </c>
      <c r="H6" s="232">
        <v>4.4055299999999997</v>
      </c>
      <c r="I6" s="232">
        <v>1.68573</v>
      </c>
      <c r="J6" s="232">
        <v>1.7219800000000001</v>
      </c>
      <c r="K6" s="232">
        <v>1.83647</v>
      </c>
      <c r="L6" s="232">
        <v>1.4028799999999999</v>
      </c>
      <c r="M6" s="233">
        <v>1.45034</v>
      </c>
    </row>
    <row r="7" spans="1:13" ht="16.5" x14ac:dyDescent="0.3">
      <c r="A7" s="229" t="s">
        <v>183</v>
      </c>
      <c r="B7" s="234">
        <v>31.758573989999999</v>
      </c>
      <c r="C7" s="234">
        <v>24.932881899999998</v>
      </c>
      <c r="D7" s="234">
        <v>97.024611319999991</v>
      </c>
      <c r="E7" s="234">
        <v>32.232110460000001</v>
      </c>
      <c r="F7" s="234">
        <v>70.378435790000012</v>
      </c>
      <c r="G7" s="234">
        <v>89.768557459999997</v>
      </c>
      <c r="H7" s="234">
        <v>106.16797240000001</v>
      </c>
      <c r="I7" s="234">
        <v>112.93340162999999</v>
      </c>
      <c r="J7" s="234">
        <v>109.39251</v>
      </c>
      <c r="K7" s="234">
        <v>194.03444999999999</v>
      </c>
      <c r="L7" s="234">
        <v>128.97557</v>
      </c>
      <c r="M7" s="235">
        <v>140.74279999999999</v>
      </c>
    </row>
    <row r="21" spans="1:22" ht="16.5" x14ac:dyDescent="0.3">
      <c r="A21" s="120" t="s">
        <v>187</v>
      </c>
    </row>
    <row r="23" spans="1:22" ht="16.5" x14ac:dyDescent="0.3">
      <c r="A23" s="115" t="s">
        <v>385</v>
      </c>
    </row>
    <row r="24" spans="1:22" s="33" customFormat="1" x14ac:dyDescent="0.25">
      <c r="T24" s="34"/>
    </row>
    <row r="25" spans="1:22" ht="16.5" x14ac:dyDescent="0.3">
      <c r="A25" s="236"/>
      <c r="B25" s="230">
        <v>2007</v>
      </c>
      <c r="C25" s="230">
        <v>2008</v>
      </c>
      <c r="D25" s="230">
        <v>2009</v>
      </c>
      <c r="E25" s="230">
        <v>2010</v>
      </c>
      <c r="F25" s="230">
        <v>2011</v>
      </c>
      <c r="G25" s="230">
        <v>2012</v>
      </c>
      <c r="H25" s="230">
        <v>2013</v>
      </c>
      <c r="I25" s="230">
        <v>2014</v>
      </c>
      <c r="J25" s="230">
        <v>2015</v>
      </c>
      <c r="K25" s="230">
        <v>2016</v>
      </c>
      <c r="L25" s="230">
        <v>2017</v>
      </c>
      <c r="M25" s="230">
        <v>2018</v>
      </c>
    </row>
    <row r="26" spans="1:22" ht="16.5" x14ac:dyDescent="0.3">
      <c r="A26" s="231" t="s">
        <v>184</v>
      </c>
      <c r="B26" s="237">
        <v>19720</v>
      </c>
      <c r="C26" s="237">
        <v>16026</v>
      </c>
      <c r="D26" s="237">
        <v>19949</v>
      </c>
      <c r="E26" s="237">
        <v>8305</v>
      </c>
      <c r="F26" s="237">
        <v>16636</v>
      </c>
      <c r="G26" s="237">
        <v>4069</v>
      </c>
      <c r="H26" s="237">
        <v>5586</v>
      </c>
      <c r="I26" s="237">
        <v>2011</v>
      </c>
      <c r="J26" s="237">
        <v>1790</v>
      </c>
      <c r="K26" s="237">
        <v>1794</v>
      </c>
      <c r="L26" s="237">
        <v>1319</v>
      </c>
      <c r="M26" s="238">
        <v>1229</v>
      </c>
      <c r="N26" s="36"/>
      <c r="O26" s="37"/>
    </row>
    <row r="27" spans="1:22" ht="16.5" x14ac:dyDescent="0.3">
      <c r="A27" s="229" t="s">
        <v>185</v>
      </c>
      <c r="B27" s="239">
        <v>8231</v>
      </c>
      <c r="C27" s="239">
        <v>6475</v>
      </c>
      <c r="D27" s="239">
        <v>21986</v>
      </c>
      <c r="E27" s="239">
        <v>9199</v>
      </c>
      <c r="F27" s="239">
        <v>16820</v>
      </c>
      <c r="G27" s="239">
        <v>21586</v>
      </c>
      <c r="H27" s="239">
        <v>25612</v>
      </c>
      <c r="I27" s="239">
        <v>25280</v>
      </c>
      <c r="J27" s="239">
        <v>22830</v>
      </c>
      <c r="K27" s="239">
        <v>41150</v>
      </c>
      <c r="L27" s="239">
        <v>27466</v>
      </c>
      <c r="M27" s="240">
        <v>29191</v>
      </c>
      <c r="N27" s="39"/>
      <c r="O27" s="37"/>
    </row>
    <row r="28" spans="1:22" x14ac:dyDescent="0.2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8"/>
      <c r="P28" s="37"/>
      <c r="Q28" s="37"/>
      <c r="R28" s="37"/>
      <c r="S28" s="37"/>
      <c r="T28" s="37"/>
      <c r="U28" s="36"/>
      <c r="V28" s="3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5" sqref="B5:N10"/>
    </sheetView>
  </sheetViews>
  <sheetFormatPr defaultColWidth="9.140625" defaultRowHeight="12.75" x14ac:dyDescent="0.2"/>
  <cols>
    <col min="1" max="1" width="44.85546875" style="19" bestFit="1" customWidth="1"/>
    <col min="2" max="11" width="5.5703125" style="19" bestFit="1" customWidth="1"/>
    <col min="12" max="14" width="6.5703125" style="19" bestFit="1" customWidth="1"/>
    <col min="15" max="15" width="9.140625" style="19"/>
    <col min="16" max="27" width="9.28515625" style="19" bestFit="1" customWidth="1"/>
    <col min="28" max="16384" width="9.140625" style="19"/>
  </cols>
  <sheetData>
    <row r="1" spans="1:14" ht="16.5" x14ac:dyDescent="0.3">
      <c r="A1" s="141" t="s">
        <v>188</v>
      </c>
    </row>
    <row r="3" spans="1:14" ht="16.5" x14ac:dyDescent="0.3">
      <c r="A3" s="115" t="s">
        <v>383</v>
      </c>
    </row>
    <row r="4" spans="1:14" ht="16.5" x14ac:dyDescent="0.3">
      <c r="A4" s="219"/>
      <c r="B4" s="219">
        <v>2004</v>
      </c>
      <c r="C4" s="219">
        <v>2005</v>
      </c>
      <c r="D4" s="219">
        <v>2006</v>
      </c>
      <c r="E4" s="219">
        <v>2007</v>
      </c>
      <c r="F4" s="219">
        <v>2008</v>
      </c>
      <c r="G4" s="219">
        <v>2009</v>
      </c>
      <c r="H4" s="219">
        <v>2010</v>
      </c>
      <c r="I4" s="219">
        <v>2011</v>
      </c>
      <c r="J4" s="219">
        <v>2012</v>
      </c>
      <c r="K4" s="219">
        <v>2013</v>
      </c>
      <c r="L4" s="219">
        <v>2014</v>
      </c>
      <c r="M4" s="219">
        <v>2015</v>
      </c>
      <c r="N4" s="219">
        <v>2016</v>
      </c>
    </row>
    <row r="5" spans="1:14" ht="16.5" x14ac:dyDescent="0.3">
      <c r="A5" s="220" t="s">
        <v>50</v>
      </c>
      <c r="B5" s="221">
        <v>11.11292572</v>
      </c>
      <c r="C5" s="221">
        <v>8.9973776899999987</v>
      </c>
      <c r="D5" s="221">
        <v>23.073956049999993</v>
      </c>
      <c r="E5" s="221">
        <v>31.861076799999992</v>
      </c>
      <c r="F5" s="221">
        <v>23.333598820000013</v>
      </c>
      <c r="G5" s="221">
        <v>26.291173550000007</v>
      </c>
      <c r="H5" s="221">
        <v>33.108677489999998</v>
      </c>
      <c r="I5" s="221">
        <v>51.900842540000006</v>
      </c>
      <c r="J5" s="221">
        <v>70.476950979999984</v>
      </c>
      <c r="K5" s="221">
        <v>84.32747040000001</v>
      </c>
      <c r="L5" s="221">
        <v>112.53613300000001</v>
      </c>
      <c r="M5" s="221">
        <v>201.45687000000001</v>
      </c>
      <c r="N5" s="221">
        <v>157.41712000000001</v>
      </c>
    </row>
    <row r="6" spans="1:14" ht="16.5" x14ac:dyDescent="0.3">
      <c r="A6" s="220" t="s">
        <v>158</v>
      </c>
      <c r="B6" s="221">
        <v>47.093007990001574</v>
      </c>
      <c r="C6" s="221">
        <v>43.68811092000103</v>
      </c>
      <c r="D6" s="221">
        <v>38.315243430000898</v>
      </c>
      <c r="E6" s="221">
        <v>41.169953990000643</v>
      </c>
      <c r="F6" s="221">
        <v>34.585407819999809</v>
      </c>
      <c r="G6" s="221">
        <v>30.050395149999996</v>
      </c>
      <c r="H6" s="221">
        <v>26.420669579999995</v>
      </c>
      <c r="I6" s="221">
        <v>17.6364184</v>
      </c>
      <c r="J6" s="221">
        <v>16.159255770000001</v>
      </c>
      <c r="K6" s="221">
        <v>13.036795520000002</v>
      </c>
      <c r="L6" s="221">
        <v>3.1961300000000001</v>
      </c>
      <c r="M6" s="221">
        <v>2.78003</v>
      </c>
      <c r="N6" s="221">
        <v>2.29</v>
      </c>
    </row>
    <row r="7" spans="1:14" ht="16.5" x14ac:dyDescent="0.3">
      <c r="A7" s="220" t="s">
        <v>10</v>
      </c>
      <c r="B7" s="221">
        <v>0</v>
      </c>
      <c r="C7" s="221">
        <v>0</v>
      </c>
      <c r="D7" s="221">
        <v>0</v>
      </c>
      <c r="E7" s="221">
        <v>1.3508929199999999</v>
      </c>
      <c r="F7" s="221">
        <v>0</v>
      </c>
      <c r="G7" s="221">
        <v>1.3305400000000001</v>
      </c>
      <c r="H7" s="221">
        <v>0</v>
      </c>
      <c r="I7" s="221">
        <v>0</v>
      </c>
      <c r="J7" s="221">
        <v>0</v>
      </c>
      <c r="K7" s="221">
        <v>0</v>
      </c>
      <c r="L7" s="221">
        <v>8.4559999999999996E-2</v>
      </c>
      <c r="M7" s="221">
        <v>0</v>
      </c>
      <c r="N7" s="221">
        <v>0</v>
      </c>
    </row>
    <row r="8" spans="1:14" ht="16.5" x14ac:dyDescent="0.3">
      <c r="A8" s="220" t="s">
        <v>159</v>
      </c>
      <c r="B8" s="221">
        <v>53.918442540000008</v>
      </c>
      <c r="C8" s="221">
        <v>74.606486149999967</v>
      </c>
      <c r="D8" s="221">
        <v>94.501062180000005</v>
      </c>
      <c r="E8" s="221">
        <v>70.223527850000011</v>
      </c>
      <c r="F8" s="221">
        <v>98.124112120000021</v>
      </c>
      <c r="G8" s="221">
        <v>86.594399650000014</v>
      </c>
      <c r="H8" s="221">
        <v>74.176739949999998</v>
      </c>
      <c r="I8" s="221">
        <v>52.799125819999979</v>
      </c>
      <c r="J8" s="221">
        <v>35.919555209999999</v>
      </c>
      <c r="K8" s="221">
        <v>38.216176800000014</v>
      </c>
      <c r="L8" s="221">
        <v>56.296579999999999</v>
      </c>
      <c r="M8" s="221">
        <v>57.998510000000003</v>
      </c>
      <c r="N8" s="221">
        <v>37.412379999999999</v>
      </c>
    </row>
    <row r="9" spans="1:14" ht="16.5" x14ac:dyDescent="0.3">
      <c r="A9" s="222" t="s">
        <v>157</v>
      </c>
      <c r="B9" s="221">
        <v>10.624975110000003</v>
      </c>
      <c r="C9" s="221">
        <v>8.207362419999999</v>
      </c>
      <c r="D9" s="221">
        <v>22.907986459999993</v>
      </c>
      <c r="E9" s="221">
        <v>31.861076799999992</v>
      </c>
      <c r="F9" s="221">
        <v>23.333598820000013</v>
      </c>
      <c r="G9" s="221">
        <v>26.252823550000009</v>
      </c>
      <c r="H9" s="221">
        <v>33.108677489999998</v>
      </c>
      <c r="I9" s="221">
        <v>51.900842540000006</v>
      </c>
      <c r="J9" s="221">
        <v>70.476950979999984</v>
      </c>
      <c r="K9" s="221">
        <v>84.32747040000001</v>
      </c>
      <c r="L9" s="221">
        <v>109.578903</v>
      </c>
      <c r="M9" s="221">
        <v>199.2328</v>
      </c>
      <c r="N9" s="221">
        <v>155.83032</v>
      </c>
    </row>
    <row r="10" spans="1:14" ht="16.5" x14ac:dyDescent="0.3">
      <c r="A10" s="223" t="s">
        <v>50</v>
      </c>
      <c r="B10" s="224">
        <f t="shared" ref="B10:N10" si="0">B5-B9</f>
        <v>0.48795060999999684</v>
      </c>
      <c r="C10" s="224">
        <f t="shared" si="0"/>
        <v>0.7900152699999996</v>
      </c>
      <c r="D10" s="224">
        <f t="shared" si="0"/>
        <v>0.16596958999999956</v>
      </c>
      <c r="E10" s="224">
        <f t="shared" si="0"/>
        <v>0</v>
      </c>
      <c r="F10" s="224">
        <f t="shared" si="0"/>
        <v>0</v>
      </c>
      <c r="G10" s="224">
        <f t="shared" si="0"/>
        <v>3.8349999999997664E-2</v>
      </c>
      <c r="H10" s="224">
        <f t="shared" si="0"/>
        <v>0</v>
      </c>
      <c r="I10" s="224">
        <f t="shared" si="0"/>
        <v>0</v>
      </c>
      <c r="J10" s="224">
        <f t="shared" si="0"/>
        <v>0</v>
      </c>
      <c r="K10" s="224">
        <f t="shared" si="0"/>
        <v>0</v>
      </c>
      <c r="L10" s="224">
        <f t="shared" si="0"/>
        <v>2.9572300000000098</v>
      </c>
      <c r="M10" s="224">
        <f t="shared" si="0"/>
        <v>2.2240700000000118</v>
      </c>
      <c r="N10" s="224">
        <f t="shared" si="0"/>
        <v>1.5868000000000109</v>
      </c>
    </row>
    <row r="11" spans="1:14" ht="1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5" sqref="A5:H7"/>
    </sheetView>
  </sheetViews>
  <sheetFormatPr defaultColWidth="9.140625" defaultRowHeight="12.75" x14ac:dyDescent="0.2"/>
  <cols>
    <col min="1" max="1" width="48.42578125" style="29" bestFit="1" customWidth="1"/>
    <col min="2" max="16384" width="9.140625" style="29"/>
  </cols>
  <sheetData>
    <row r="1" spans="1:9" ht="16.5" x14ac:dyDescent="0.3">
      <c r="A1" s="122" t="s">
        <v>189</v>
      </c>
    </row>
    <row r="3" spans="1:9" ht="16.5" x14ac:dyDescent="0.3">
      <c r="A3" s="115" t="s">
        <v>384</v>
      </c>
    </row>
    <row r="5" spans="1:9" ht="16.5" x14ac:dyDescent="0.3">
      <c r="A5" s="200"/>
      <c r="B5" s="200">
        <v>2010</v>
      </c>
      <c r="C5" s="200">
        <v>2011</v>
      </c>
      <c r="D5" s="200">
        <v>2012</v>
      </c>
      <c r="E5" s="200">
        <v>2013</v>
      </c>
      <c r="F5" s="200">
        <v>2014</v>
      </c>
      <c r="G5" s="200">
        <v>2015</v>
      </c>
      <c r="H5" s="200">
        <v>2016</v>
      </c>
    </row>
    <row r="6" spans="1:9" ht="16.5" x14ac:dyDescent="0.3">
      <c r="A6" s="216" t="s">
        <v>157</v>
      </c>
      <c r="B6" s="217">
        <v>7.5879999999999974</v>
      </c>
      <c r="C6" s="217">
        <v>14.038410000000001</v>
      </c>
      <c r="D6" s="217">
        <v>2.9094300000000004</v>
      </c>
      <c r="E6" s="217">
        <v>4.3514300000000006</v>
      </c>
      <c r="F6" s="217">
        <v>1.6500400000000002</v>
      </c>
      <c r="G6" s="217">
        <v>1.7202000000000002</v>
      </c>
      <c r="H6" s="217">
        <v>1.7624900000000006</v>
      </c>
      <c r="I6" s="30"/>
    </row>
    <row r="7" spans="1:9" ht="16.5" x14ac:dyDescent="0.3">
      <c r="A7" s="218" t="s">
        <v>159</v>
      </c>
      <c r="B7" s="211">
        <v>32.827329999999996</v>
      </c>
      <c r="C7" s="211">
        <v>20.460909999999998</v>
      </c>
      <c r="D7" s="211">
        <v>17.144249999999996</v>
      </c>
      <c r="E7" s="211">
        <v>17.40905999999999</v>
      </c>
      <c r="F7" s="211">
        <v>36.225250000000017</v>
      </c>
      <c r="G7" s="211">
        <v>33.131179999999993</v>
      </c>
      <c r="H7" s="211">
        <v>25.652190000000022</v>
      </c>
      <c r="I7" s="3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A5" sqref="A5:O8"/>
    </sheetView>
  </sheetViews>
  <sheetFormatPr defaultColWidth="9.140625" defaultRowHeight="12.75" x14ac:dyDescent="0.2"/>
  <cols>
    <col min="1" max="1" width="24.28515625" style="19" customWidth="1"/>
    <col min="2" max="15" width="8.28515625" style="19" customWidth="1"/>
    <col min="16" max="16" width="9.42578125" style="19" bestFit="1" customWidth="1"/>
    <col min="17" max="18" width="9.28515625" style="19" bestFit="1" customWidth="1"/>
    <col min="19" max="19" width="9.140625" style="19"/>
    <col min="20" max="20" width="24.7109375" style="19" bestFit="1" customWidth="1"/>
    <col min="21" max="21" width="11.7109375" style="19" bestFit="1" customWidth="1"/>
    <col min="22" max="36" width="9.28515625" style="19" bestFit="1" customWidth="1"/>
    <col min="37" max="16384" width="9.140625" style="19"/>
  </cols>
  <sheetData>
    <row r="1" spans="1:15" ht="16.5" x14ac:dyDescent="0.3">
      <c r="A1" s="141" t="s">
        <v>190</v>
      </c>
    </row>
    <row r="3" spans="1:15" ht="16.5" x14ac:dyDescent="0.3">
      <c r="A3" s="115" t="s">
        <v>383</v>
      </c>
    </row>
    <row r="4" spans="1:15" ht="15" x14ac:dyDescent="0.25">
      <c r="A4" s="28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16.5" x14ac:dyDescent="0.3">
      <c r="A5" s="152"/>
      <c r="B5" s="219">
        <v>2003</v>
      </c>
      <c r="C5" s="219">
        <v>2004</v>
      </c>
      <c r="D5" s="219">
        <v>2005</v>
      </c>
      <c r="E5" s="219">
        <v>2006</v>
      </c>
      <c r="F5" s="219">
        <v>2007</v>
      </c>
      <c r="G5" s="219">
        <v>2008</v>
      </c>
      <c r="H5" s="219">
        <v>2009</v>
      </c>
      <c r="I5" s="219">
        <v>2010</v>
      </c>
      <c r="J5" s="219">
        <v>2011</v>
      </c>
      <c r="K5" s="219">
        <v>2012</v>
      </c>
      <c r="L5" s="219">
        <v>2013</v>
      </c>
      <c r="M5" s="219">
        <v>2014</v>
      </c>
      <c r="N5" s="219">
        <v>2015</v>
      </c>
      <c r="O5" s="219">
        <v>2016</v>
      </c>
    </row>
    <row r="6" spans="1:15" ht="16.5" x14ac:dyDescent="0.3">
      <c r="A6" s="226" t="s">
        <v>160</v>
      </c>
      <c r="B6" s="227">
        <v>76.649780479139537</v>
      </c>
      <c r="C6" s="227">
        <v>79.489940684234654</v>
      </c>
      <c r="D6" s="227">
        <v>76.68726947241683</v>
      </c>
      <c r="E6" s="227">
        <v>74.497833560907537</v>
      </c>
      <c r="F6" s="227">
        <v>75.359725769098645</v>
      </c>
      <c r="G6" s="227">
        <v>72.395229593133706</v>
      </c>
      <c r="H6" s="227">
        <v>75.156418993430933</v>
      </c>
      <c r="I6" s="227">
        <v>72.995713724673891</v>
      </c>
      <c r="J6" s="227">
        <v>76.861921803060554</v>
      </c>
      <c r="K6" s="227">
        <v>77.699509545911994</v>
      </c>
      <c r="L6" s="227">
        <v>76.893725139618823</v>
      </c>
      <c r="M6" s="227">
        <v>73.67197563954447</v>
      </c>
      <c r="N6" s="227">
        <v>74.217982280620745</v>
      </c>
      <c r="O6" s="227">
        <v>74.430851149959352</v>
      </c>
    </row>
    <row r="7" spans="1:15" ht="16.5" x14ac:dyDescent="0.3">
      <c r="A7" s="228" t="s">
        <v>163</v>
      </c>
      <c r="B7" s="227"/>
      <c r="C7" s="227">
        <v>49.754495004917636</v>
      </c>
      <c r="D7" s="227">
        <v>52.698437131786982</v>
      </c>
      <c r="E7" s="227">
        <v>51.477535652655213</v>
      </c>
      <c r="F7" s="227">
        <v>54.116421487694453</v>
      </c>
      <c r="G7" s="227">
        <v>54.621280828148151</v>
      </c>
      <c r="H7" s="227">
        <v>53.058174440156769</v>
      </c>
      <c r="I7" s="227">
        <v>51.902917849574258</v>
      </c>
      <c r="J7" s="227">
        <v>53.933595731761919</v>
      </c>
      <c r="K7" s="227">
        <v>56.264104682418427</v>
      </c>
      <c r="L7" s="227">
        <v>58.634903546969163</v>
      </c>
      <c r="M7" s="227">
        <v>57.772673034642828</v>
      </c>
      <c r="N7" s="227">
        <v>65.315821784421814</v>
      </c>
      <c r="O7" s="227">
        <v>74.733238939621273</v>
      </c>
    </row>
    <row r="8" spans="1:15" ht="16.5" x14ac:dyDescent="0.3">
      <c r="A8" s="223" t="s">
        <v>164</v>
      </c>
      <c r="B8" s="224"/>
      <c r="C8" s="224">
        <v>69.935850962690665</v>
      </c>
      <c r="D8" s="224">
        <v>70.406478194820593</v>
      </c>
      <c r="E8" s="224">
        <v>68.540074643494933</v>
      </c>
      <c r="F8" s="224">
        <v>69.569175242979412</v>
      </c>
      <c r="G8" s="224">
        <v>68.360125845924614</v>
      </c>
      <c r="H8" s="224">
        <v>69.296028825868191</v>
      </c>
      <c r="I8" s="224">
        <v>69.829722397100227</v>
      </c>
      <c r="J8" s="224">
        <v>69.792442426085557</v>
      </c>
      <c r="K8" s="224">
        <v>65.76302611324617</v>
      </c>
      <c r="L8" s="224">
        <v>67.660435142523639</v>
      </c>
      <c r="M8" s="224">
        <v>61.068553278121094</v>
      </c>
      <c r="N8" s="224">
        <v>62.866001089494361</v>
      </c>
      <c r="O8" s="224">
        <v>60.146310023644276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5" sqref="A5:H8"/>
    </sheetView>
  </sheetViews>
  <sheetFormatPr defaultColWidth="9.140625" defaultRowHeight="12.75" x14ac:dyDescent="0.2"/>
  <cols>
    <col min="1" max="1" width="30.140625" style="29" customWidth="1"/>
    <col min="2" max="16384" width="9.140625" style="29"/>
  </cols>
  <sheetData>
    <row r="1" spans="1:8" ht="16.5" x14ac:dyDescent="0.3">
      <c r="A1" s="122" t="s">
        <v>191</v>
      </c>
    </row>
    <row r="3" spans="1:8" ht="16.5" x14ac:dyDescent="0.3">
      <c r="A3" s="115" t="s">
        <v>384</v>
      </c>
    </row>
    <row r="4" spans="1:8" ht="15" x14ac:dyDescent="0.25">
      <c r="B4" s="44"/>
      <c r="C4" s="44"/>
      <c r="D4" s="44"/>
      <c r="E4" s="44"/>
      <c r="F4" s="44"/>
      <c r="G4" s="44"/>
      <c r="H4" s="44"/>
    </row>
    <row r="5" spans="1:8" ht="16.5" x14ac:dyDescent="0.3">
      <c r="A5" s="201"/>
      <c r="B5" s="200">
        <v>2010</v>
      </c>
      <c r="C5" s="200">
        <v>2011</v>
      </c>
      <c r="D5" s="200">
        <v>2012</v>
      </c>
      <c r="E5" s="200">
        <v>2013</v>
      </c>
      <c r="F5" s="200">
        <v>2014</v>
      </c>
      <c r="G5" s="200">
        <v>2015</v>
      </c>
      <c r="H5" s="200">
        <v>2016</v>
      </c>
    </row>
    <row r="6" spans="1:8" ht="16.5" x14ac:dyDescent="0.3">
      <c r="A6" s="225" t="s">
        <v>164</v>
      </c>
      <c r="B6" s="205">
        <v>32.807891156462581</v>
      </c>
      <c r="C6" s="205">
        <v>32.475158730158732</v>
      </c>
      <c r="D6" s="205">
        <v>37.133551401869148</v>
      </c>
      <c r="E6" s="205">
        <v>32.742624999999997</v>
      </c>
      <c r="F6" s="205">
        <v>39.57661538461538</v>
      </c>
      <c r="G6" s="205">
        <v>37.109724770642195</v>
      </c>
      <c r="H6" s="205">
        <v>41.847415730337076</v>
      </c>
    </row>
    <row r="7" spans="1:8" ht="16.5" x14ac:dyDescent="0.3">
      <c r="A7" s="225" t="s">
        <v>167</v>
      </c>
      <c r="B7" s="205">
        <v>46.522368421052583</v>
      </c>
      <c r="C7" s="205">
        <v>40.061754385964846</v>
      </c>
      <c r="D7" s="205">
        <v>40.859350649350631</v>
      </c>
      <c r="E7" s="205">
        <v>43.805714285714259</v>
      </c>
      <c r="F7" s="205">
        <v>63.873421052631592</v>
      </c>
      <c r="G7" s="205">
        <v>60.570333333333338</v>
      </c>
      <c r="H7" s="205">
        <v>59.682333333333339</v>
      </c>
    </row>
    <row r="8" spans="1:8" ht="16.5" x14ac:dyDescent="0.3">
      <c r="A8" s="218" t="s">
        <v>168</v>
      </c>
      <c r="B8" s="211">
        <v>51.486896551724122</v>
      </c>
      <c r="C8" s="211">
        <v>44.102678571428562</v>
      </c>
      <c r="D8" s="211">
        <v>45.45470588235294</v>
      </c>
      <c r="E8" s="211">
        <v>45.272708333333334</v>
      </c>
      <c r="F8" s="211">
        <v>65.29869047619043</v>
      </c>
      <c r="G8" s="211">
        <v>62.949696969696944</v>
      </c>
      <c r="H8" s="211">
        <v>55.518936170212775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5" sqref="A5:N8"/>
    </sheetView>
  </sheetViews>
  <sheetFormatPr defaultColWidth="9.140625" defaultRowHeight="12.75" x14ac:dyDescent="0.2"/>
  <cols>
    <col min="1" max="1" width="31.5703125" style="19" bestFit="1" customWidth="1"/>
    <col min="2" max="14" width="7.42578125" style="19" customWidth="1"/>
    <col min="15" max="16" width="9.28515625" style="19" bestFit="1" customWidth="1"/>
    <col min="17" max="17" width="9.140625" style="19"/>
    <col min="18" max="18" width="24.7109375" style="19" bestFit="1" customWidth="1"/>
    <col min="19" max="19" width="11.7109375" style="19" bestFit="1" customWidth="1"/>
    <col min="20" max="34" width="9.28515625" style="19" bestFit="1" customWidth="1"/>
    <col min="35" max="16384" width="9.140625" style="19"/>
  </cols>
  <sheetData>
    <row r="1" spans="1:14" ht="16.5" x14ac:dyDescent="0.3">
      <c r="A1" s="141" t="s">
        <v>192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" x14ac:dyDescent="0.25">
      <c r="A2" s="12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5" x14ac:dyDescent="0.25">
      <c r="A3" s="123" t="s">
        <v>383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5" x14ac:dyDescent="0.25">
      <c r="A4" s="28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6.5" x14ac:dyDescent="0.3">
      <c r="A5" s="152"/>
      <c r="B5" s="219">
        <v>2004</v>
      </c>
      <c r="C5" s="219">
        <v>2005</v>
      </c>
      <c r="D5" s="219">
        <v>2006</v>
      </c>
      <c r="E5" s="219">
        <v>2007</v>
      </c>
      <c r="F5" s="219">
        <v>2008</v>
      </c>
      <c r="G5" s="219">
        <v>2009</v>
      </c>
      <c r="H5" s="219">
        <v>2010</v>
      </c>
      <c r="I5" s="219">
        <v>2011</v>
      </c>
      <c r="J5" s="219">
        <v>2012</v>
      </c>
      <c r="K5" s="219">
        <v>2013</v>
      </c>
      <c r="L5" s="219">
        <v>2014</v>
      </c>
      <c r="M5" s="219">
        <v>2015</v>
      </c>
      <c r="N5" s="219">
        <v>2016</v>
      </c>
    </row>
    <row r="6" spans="1:14" ht="16.5" x14ac:dyDescent="0.3">
      <c r="A6" s="220" t="s">
        <v>160</v>
      </c>
      <c r="B6" s="221">
        <v>8.1723527838043033</v>
      </c>
      <c r="C6" s="221">
        <v>6.7157862762096023</v>
      </c>
      <c r="D6" s="221">
        <v>7.250228277505312</v>
      </c>
      <c r="E6" s="221">
        <v>5.0914104895751473</v>
      </c>
      <c r="F6" s="221">
        <v>4.2523024049969251</v>
      </c>
      <c r="G6" s="221">
        <v>4.3525034376106433</v>
      </c>
      <c r="H6" s="221">
        <v>3.9422420533881932</v>
      </c>
      <c r="I6" s="221">
        <v>4.6893173915208566</v>
      </c>
      <c r="J6" s="221">
        <v>4.5757048568067589</v>
      </c>
      <c r="K6" s="221">
        <v>4.79658867964904</v>
      </c>
      <c r="L6" s="221">
        <v>4.8064719511238065</v>
      </c>
      <c r="M6" s="221">
        <v>5.3934242795674194</v>
      </c>
      <c r="N6" s="221">
        <v>5.1464911089007925</v>
      </c>
    </row>
    <row r="7" spans="1:14" ht="16.5" x14ac:dyDescent="0.3">
      <c r="A7" s="222" t="s">
        <v>163</v>
      </c>
      <c r="B7" s="221">
        <v>25.965603005525733</v>
      </c>
      <c r="C7" s="221">
        <v>29.513209331550478</v>
      </c>
      <c r="D7" s="221">
        <v>29.938546305883055</v>
      </c>
      <c r="E7" s="221">
        <v>33.051633325262806</v>
      </c>
      <c r="F7" s="221">
        <v>36.026466479166444</v>
      </c>
      <c r="G7" s="221">
        <v>37.931380088495573</v>
      </c>
      <c r="H7" s="221">
        <v>38.809486147058813</v>
      </c>
      <c r="I7" s="221">
        <v>39.576853056179772</v>
      </c>
      <c r="J7" s="221">
        <v>40.70341503778338</v>
      </c>
      <c r="K7" s="221">
        <v>41.784601025641031</v>
      </c>
      <c r="L7" s="221">
        <v>45.472000000000001</v>
      </c>
      <c r="M7" s="221">
        <v>51.296851851851855</v>
      </c>
      <c r="N7" s="221">
        <v>48.723404255319146</v>
      </c>
    </row>
    <row r="8" spans="1:14" ht="16.5" x14ac:dyDescent="0.3">
      <c r="A8" s="223" t="s">
        <v>164</v>
      </c>
      <c r="B8" s="224">
        <v>29.071532398107532</v>
      </c>
      <c r="C8" s="224">
        <v>28.440107100375659</v>
      </c>
      <c r="D8" s="224">
        <v>28.931905287738168</v>
      </c>
      <c r="E8" s="224">
        <v>30.534985328997756</v>
      </c>
      <c r="F8" s="224">
        <v>32.48835204356709</v>
      </c>
      <c r="G8" s="224">
        <v>32.603742026942705</v>
      </c>
      <c r="H8" s="224">
        <v>31.265118107377102</v>
      </c>
      <c r="I8" s="224">
        <v>28.204723521471095</v>
      </c>
      <c r="J8" s="224">
        <v>30.598111616102962</v>
      </c>
      <c r="K8" s="224">
        <v>27.826022241524957</v>
      </c>
      <c r="L8" s="224">
        <v>29.667125488932573</v>
      </c>
      <c r="M8" s="224">
        <v>27.795478713113248</v>
      </c>
      <c r="N8" s="224">
        <v>32.114949009182496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5" sqref="A5:H8"/>
    </sheetView>
  </sheetViews>
  <sheetFormatPr defaultColWidth="9.140625" defaultRowHeight="12.75" x14ac:dyDescent="0.2"/>
  <cols>
    <col min="1" max="1" width="38.5703125" style="29" customWidth="1"/>
    <col min="2" max="12" width="9.140625" style="29"/>
    <col min="13" max="13" width="16.42578125" style="29" bestFit="1" customWidth="1"/>
    <col min="14" max="16384" width="9.140625" style="29"/>
  </cols>
  <sheetData>
    <row r="1" spans="1:8" ht="16.5" x14ac:dyDescent="0.3">
      <c r="A1" s="124" t="s">
        <v>193</v>
      </c>
      <c r="B1" s="42"/>
      <c r="C1" s="42"/>
      <c r="D1" s="42"/>
      <c r="E1" s="42"/>
      <c r="F1" s="42"/>
      <c r="G1" s="42"/>
      <c r="H1" s="42"/>
    </row>
    <row r="2" spans="1:8" ht="15" x14ac:dyDescent="0.25">
      <c r="A2" s="45"/>
      <c r="B2" s="42"/>
      <c r="C2" s="42"/>
      <c r="D2" s="42"/>
      <c r="E2" s="42"/>
      <c r="F2" s="42"/>
      <c r="G2" s="42"/>
      <c r="H2" s="42"/>
    </row>
    <row r="3" spans="1:8" ht="16.5" x14ac:dyDescent="0.3">
      <c r="A3" s="115" t="s">
        <v>384</v>
      </c>
      <c r="B3" s="42"/>
      <c r="C3" s="42"/>
      <c r="D3" s="42"/>
      <c r="E3" s="42"/>
      <c r="F3" s="42"/>
      <c r="G3" s="42"/>
      <c r="H3" s="42"/>
    </row>
    <row r="4" spans="1:8" ht="15" x14ac:dyDescent="0.25">
      <c r="A4" s="45"/>
      <c r="B4" s="42"/>
      <c r="C4" s="42"/>
      <c r="D4" s="42"/>
      <c r="E4" s="42"/>
      <c r="F4" s="42"/>
      <c r="G4" s="42"/>
      <c r="H4" s="42"/>
    </row>
    <row r="5" spans="1:8" ht="16.5" x14ac:dyDescent="0.3">
      <c r="A5" s="200"/>
      <c r="B5" s="200">
        <v>2010</v>
      </c>
      <c r="C5" s="200">
        <v>2011</v>
      </c>
      <c r="D5" s="200">
        <v>2012</v>
      </c>
      <c r="E5" s="200">
        <v>2013</v>
      </c>
      <c r="F5" s="200">
        <v>2014</v>
      </c>
      <c r="G5" s="200">
        <v>2015</v>
      </c>
      <c r="H5" s="200">
        <v>2016</v>
      </c>
    </row>
    <row r="6" spans="1:8" ht="16.5" x14ac:dyDescent="0.3">
      <c r="A6" s="216" t="s">
        <v>180</v>
      </c>
      <c r="B6" s="217">
        <v>12.832683137786038</v>
      </c>
      <c r="C6" s="217">
        <v>13.201374491501705</v>
      </c>
      <c r="D6" s="217">
        <v>12.793460377639587</v>
      </c>
      <c r="E6" s="217">
        <v>12.081843844458565</v>
      </c>
      <c r="F6" s="217">
        <v>16.809517404714914</v>
      </c>
      <c r="G6" s="217">
        <v>16.625938266105798</v>
      </c>
      <c r="H6" s="217">
        <v>18.049488023736572</v>
      </c>
    </row>
    <row r="7" spans="1:8" ht="16.5" x14ac:dyDescent="0.3">
      <c r="A7" s="216" t="s">
        <v>167</v>
      </c>
      <c r="B7" s="217">
        <v>0.95647347476195899</v>
      </c>
      <c r="C7" s="217">
        <v>0.90600132095718566</v>
      </c>
      <c r="D7" s="217">
        <v>0.77036806361246557</v>
      </c>
      <c r="E7" s="217">
        <v>0.88579582084575414</v>
      </c>
      <c r="F7" s="217">
        <v>0.93953279495331454</v>
      </c>
      <c r="G7" s="217">
        <v>1.0595064821021618</v>
      </c>
      <c r="H7" s="217">
        <v>1.0587542995593557</v>
      </c>
    </row>
    <row r="8" spans="1:8" ht="16.5" x14ac:dyDescent="0.3">
      <c r="A8" s="218" t="s">
        <v>168</v>
      </c>
      <c r="B8" s="211">
        <v>1.8801726812855286</v>
      </c>
      <c r="C8" s="211">
        <v>1.3857042973200049</v>
      </c>
      <c r="D8" s="211">
        <v>1.5807399060634355</v>
      </c>
      <c r="E8" s="211">
        <v>1.4845671561528215</v>
      </c>
      <c r="F8" s="211">
        <v>2.0760008351580477</v>
      </c>
      <c r="G8" s="211">
        <v>1.7349367771128164</v>
      </c>
      <c r="H8" s="211">
        <v>1.6038752770407723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L9" sqref="L9"/>
    </sheetView>
  </sheetViews>
  <sheetFormatPr defaultColWidth="9.140625" defaultRowHeight="12.75" x14ac:dyDescent="0.2"/>
  <cols>
    <col min="1" max="1" width="16.42578125" style="29" bestFit="1" customWidth="1"/>
    <col min="2" max="5" width="9.140625" style="29"/>
    <col min="6" max="6" width="10.140625" style="29" bestFit="1" customWidth="1"/>
    <col min="7" max="7" width="7.7109375" style="29" customWidth="1"/>
    <col min="8" max="8" width="14.5703125" style="29" bestFit="1" customWidth="1"/>
    <col min="9" max="9" width="13.7109375" style="29" bestFit="1" customWidth="1"/>
    <col min="10" max="16384" width="9.140625" style="29"/>
  </cols>
  <sheetData>
    <row r="1" spans="1:11" ht="16.5" x14ac:dyDescent="0.3">
      <c r="A1" s="124" t="s">
        <v>194</v>
      </c>
      <c r="F1" s="124" t="s">
        <v>195</v>
      </c>
    </row>
    <row r="3" spans="1:11" ht="16.5" x14ac:dyDescent="0.3">
      <c r="A3" s="115" t="s">
        <v>386</v>
      </c>
      <c r="F3" s="115" t="s">
        <v>386</v>
      </c>
    </row>
    <row r="5" spans="1:11" ht="16.5" x14ac:dyDescent="0.3">
      <c r="A5" s="195"/>
      <c r="B5" s="196" t="s">
        <v>169</v>
      </c>
      <c r="C5" s="196" t="s">
        <v>170</v>
      </c>
      <c r="D5" s="196"/>
      <c r="E5" s="195"/>
      <c r="F5" s="196"/>
      <c r="G5" s="197"/>
      <c r="H5" s="196" t="s">
        <v>171</v>
      </c>
      <c r="I5" s="196" t="s">
        <v>172</v>
      </c>
      <c r="J5" s="198"/>
    </row>
    <row r="6" spans="1:11" ht="16.5" x14ac:dyDescent="0.3">
      <c r="A6" s="190" t="s">
        <v>45</v>
      </c>
      <c r="B6" s="199" t="s">
        <v>144</v>
      </c>
      <c r="C6" s="200" t="s">
        <v>173</v>
      </c>
      <c r="D6" s="199" t="s">
        <v>174</v>
      </c>
      <c r="E6" s="201"/>
      <c r="F6" s="190" t="s">
        <v>175</v>
      </c>
      <c r="G6" s="190" t="s">
        <v>45</v>
      </c>
      <c r="H6" s="190" t="s">
        <v>144</v>
      </c>
      <c r="I6" s="202" t="s">
        <v>173</v>
      </c>
      <c r="J6" s="198"/>
    </row>
    <row r="7" spans="1:11" ht="16.5" x14ac:dyDescent="0.3">
      <c r="A7" s="203" t="s">
        <v>47</v>
      </c>
      <c r="B7" s="204">
        <v>286.51727500000004</v>
      </c>
      <c r="C7" s="204">
        <v>19.252860000000002</v>
      </c>
      <c r="D7" s="204">
        <f>($B$15+$C$15)/8</f>
        <v>256.56987062500002</v>
      </c>
      <c r="E7" s="205"/>
      <c r="F7" s="206">
        <v>618380</v>
      </c>
      <c r="G7" s="203" t="s">
        <v>47</v>
      </c>
      <c r="H7" s="207">
        <f>B7/F7*1000000</f>
        <v>463.33528736375695</v>
      </c>
      <c r="I7" s="207">
        <f>C7/F7*1000000</f>
        <v>31.134351046282223</v>
      </c>
      <c r="J7" s="208"/>
      <c r="K7" s="31"/>
    </row>
    <row r="8" spans="1:11" ht="16.5" x14ac:dyDescent="0.3">
      <c r="A8" s="203" t="s">
        <v>48</v>
      </c>
      <c r="B8" s="204">
        <v>350.6</v>
      </c>
      <c r="C8" s="204">
        <v>28.658159999999999</v>
      </c>
      <c r="D8" s="204">
        <f t="shared" ref="D8:D14" si="0">($B$15+$C$15)/8</f>
        <v>256.56987062500002</v>
      </c>
      <c r="E8" s="205"/>
      <c r="F8" s="206">
        <v>557608</v>
      </c>
      <c r="G8" s="203" t="s">
        <v>48</v>
      </c>
      <c r="H8" s="207">
        <f t="shared" ref="H8:H14" si="1">B8/F8*1000000</f>
        <v>628.75711969699148</v>
      </c>
      <c r="I8" s="207">
        <f t="shared" ref="I8:I14" si="2">C8/F8*1000000</f>
        <v>51.394814995480694</v>
      </c>
      <c r="J8" s="208"/>
      <c r="K8" s="31"/>
    </row>
    <row r="9" spans="1:11" ht="16.5" x14ac:dyDescent="0.3">
      <c r="A9" s="203" t="s">
        <v>52</v>
      </c>
      <c r="B9" s="204">
        <v>248.9</v>
      </c>
      <c r="C9" s="204">
        <v>29.710740000000001</v>
      </c>
      <c r="D9" s="204">
        <f t="shared" si="0"/>
        <v>256.56987062500002</v>
      </c>
      <c r="E9" s="205"/>
      <c r="F9" s="206">
        <v>592394</v>
      </c>
      <c r="G9" s="203" t="s">
        <v>52</v>
      </c>
      <c r="H9" s="207">
        <f t="shared" si="1"/>
        <v>420.15955597119483</v>
      </c>
      <c r="I9" s="207">
        <f t="shared" si="2"/>
        <v>50.153681502513535</v>
      </c>
      <c r="J9" s="208"/>
      <c r="K9" s="31"/>
    </row>
    <row r="10" spans="1:11" ht="16.5" x14ac:dyDescent="0.3">
      <c r="A10" s="203" t="s">
        <v>51</v>
      </c>
      <c r="B10" s="204">
        <v>274.10000000000002</v>
      </c>
      <c r="C10" s="204">
        <v>33.129810000000006</v>
      </c>
      <c r="D10" s="204">
        <f t="shared" si="0"/>
        <v>256.56987062500002</v>
      </c>
      <c r="E10" s="205"/>
      <c r="F10" s="206">
        <v>686662</v>
      </c>
      <c r="G10" s="203" t="s">
        <v>51</v>
      </c>
      <c r="H10" s="207">
        <f t="shared" si="1"/>
        <v>399.17747013814659</v>
      </c>
      <c r="I10" s="207">
        <f t="shared" si="2"/>
        <v>48.24762401297874</v>
      </c>
      <c r="J10" s="208"/>
      <c r="K10" s="31"/>
    </row>
    <row r="11" spans="1:11" ht="16.5" x14ac:dyDescent="0.3">
      <c r="A11" s="203" t="s">
        <v>49</v>
      </c>
      <c r="B11" s="204">
        <v>307.5</v>
      </c>
      <c r="C11" s="204">
        <v>22.774799999999999</v>
      </c>
      <c r="D11" s="204">
        <f t="shared" si="0"/>
        <v>256.56987062500002</v>
      </c>
      <c r="E11" s="205"/>
      <c r="F11" s="206">
        <v>690420</v>
      </c>
      <c r="G11" s="203" t="s">
        <v>49</v>
      </c>
      <c r="H11" s="207">
        <f t="shared" si="1"/>
        <v>445.38107239071871</v>
      </c>
      <c r="I11" s="207">
        <f t="shared" si="2"/>
        <v>32.986877552793949</v>
      </c>
      <c r="J11" s="208"/>
      <c r="K11" s="31"/>
    </row>
    <row r="12" spans="1:11" ht="16.5" x14ac:dyDescent="0.3">
      <c r="A12" s="203" t="s">
        <v>54</v>
      </c>
      <c r="B12" s="204">
        <v>169.9</v>
      </c>
      <c r="C12" s="204">
        <v>29.906020000000002</v>
      </c>
      <c r="D12" s="204">
        <f t="shared" si="0"/>
        <v>256.56987062500002</v>
      </c>
      <c r="E12" s="205"/>
      <c r="F12" s="206">
        <v>656813</v>
      </c>
      <c r="G12" s="203" t="s">
        <v>54</v>
      </c>
      <c r="H12" s="207">
        <f t="shared" si="1"/>
        <v>258.67332102135617</v>
      </c>
      <c r="I12" s="207">
        <f t="shared" si="2"/>
        <v>45.532015961925239</v>
      </c>
      <c r="J12" s="208"/>
      <c r="K12" s="31"/>
    </row>
    <row r="13" spans="1:11" ht="16.5" x14ac:dyDescent="0.3">
      <c r="A13" s="203" t="s">
        <v>50</v>
      </c>
      <c r="B13" s="204">
        <v>216.4</v>
      </c>
      <c r="C13" s="204">
        <v>35.209300000000006</v>
      </c>
      <c r="D13" s="204">
        <f t="shared" si="0"/>
        <v>256.56987062500002</v>
      </c>
      <c r="E13" s="205"/>
      <c r="F13" s="206">
        <v>818916</v>
      </c>
      <c r="G13" s="203" t="s">
        <v>50</v>
      </c>
      <c r="H13" s="207">
        <f t="shared" si="1"/>
        <v>264.25176696999449</v>
      </c>
      <c r="I13" s="207">
        <f t="shared" si="2"/>
        <v>42.995008035012148</v>
      </c>
      <c r="J13" s="208"/>
      <c r="K13" s="31"/>
    </row>
    <row r="14" spans="1:11" ht="16.5" x14ac:dyDescent="0.3">
      <c r="A14" s="209" t="s">
        <v>53</v>
      </c>
      <c r="B14" s="210">
        <v>226.1</v>
      </c>
      <c r="C14" s="210">
        <v>18.228480000000001</v>
      </c>
      <c r="D14" s="210">
        <f t="shared" si="0"/>
        <v>256.56987062500002</v>
      </c>
      <c r="E14" s="211"/>
      <c r="F14" s="212">
        <v>794756</v>
      </c>
      <c r="G14" s="209" t="s">
        <v>53</v>
      </c>
      <c r="H14" s="213">
        <f t="shared" si="1"/>
        <v>284.48983084116384</v>
      </c>
      <c r="I14" s="213">
        <f t="shared" si="2"/>
        <v>22.935945120263327</v>
      </c>
      <c r="J14" s="208"/>
      <c r="K14" s="31"/>
    </row>
    <row r="15" spans="1:11" ht="16.5" x14ac:dyDescent="0.3">
      <c r="A15" s="214"/>
      <c r="B15" s="215">
        <f>SUM(B7:B13)</f>
        <v>1853.9172750000002</v>
      </c>
      <c r="C15" s="215">
        <f>SUM(C7:C13)</f>
        <v>198.64169000000001</v>
      </c>
      <c r="D15" s="214"/>
      <c r="E15" s="214"/>
      <c r="F15" s="214"/>
      <c r="G15" s="214"/>
      <c r="H15" s="214"/>
      <c r="I15" s="214"/>
      <c r="J15" s="19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G7" sqref="G7"/>
    </sheetView>
  </sheetViews>
  <sheetFormatPr defaultColWidth="9.140625" defaultRowHeight="15" x14ac:dyDescent="0.25"/>
  <cols>
    <col min="1" max="1" width="9.140625" style="2"/>
    <col min="2" max="2" width="10.85546875" style="2" bestFit="1" customWidth="1"/>
    <col min="3" max="3" width="13.140625" style="2" bestFit="1" customWidth="1"/>
    <col min="4" max="5" width="9.140625" style="2"/>
    <col min="6" max="6" width="12.85546875" style="2" bestFit="1" customWidth="1"/>
    <col min="7" max="7" width="11.28515625" style="2" bestFit="1" customWidth="1"/>
    <col min="8" max="16384" width="9.140625" style="2"/>
  </cols>
  <sheetData>
    <row r="1" spans="1:8" ht="16.5" x14ac:dyDescent="0.3">
      <c r="A1" s="109" t="s">
        <v>0</v>
      </c>
      <c r="B1" s="108"/>
      <c r="C1" s="108"/>
      <c r="D1" s="108"/>
      <c r="E1" s="108"/>
      <c r="F1" s="108"/>
      <c r="G1" s="108"/>
    </row>
    <row r="2" spans="1:8" x14ac:dyDescent="0.25">
      <c r="A2" s="108"/>
      <c r="B2" s="108"/>
      <c r="C2" s="108"/>
      <c r="D2" s="108"/>
      <c r="E2" s="108"/>
      <c r="F2" s="108"/>
      <c r="G2" s="108"/>
    </row>
    <row r="3" spans="1:8" ht="16.5" x14ac:dyDescent="0.3">
      <c r="A3" s="135" t="s">
        <v>27</v>
      </c>
      <c r="B3" s="108"/>
      <c r="C3" s="108"/>
      <c r="D3" s="108"/>
      <c r="E3" s="108"/>
      <c r="F3" s="108"/>
      <c r="G3" s="108"/>
    </row>
    <row r="4" spans="1:8" x14ac:dyDescent="0.25">
      <c r="A4" s="107"/>
      <c r="B4" s="107"/>
      <c r="C4" s="107"/>
      <c r="D4" s="107"/>
      <c r="E4" s="107"/>
      <c r="F4" s="107"/>
      <c r="G4" s="107"/>
    </row>
    <row r="5" spans="1:8" ht="16.5" x14ac:dyDescent="0.3">
      <c r="A5" s="111" t="s">
        <v>1</v>
      </c>
      <c r="B5" s="111" t="s">
        <v>55</v>
      </c>
      <c r="C5" s="310" t="s">
        <v>56</v>
      </c>
      <c r="D5" s="310"/>
      <c r="E5" s="310"/>
      <c r="F5" s="311"/>
      <c r="G5" s="311"/>
      <c r="H5" s="4"/>
    </row>
    <row r="6" spans="1:8" ht="16.5" x14ac:dyDescent="0.3">
      <c r="A6" s="136" t="s">
        <v>2</v>
      </c>
      <c r="B6" s="136">
        <v>627</v>
      </c>
      <c r="C6" s="136"/>
      <c r="D6" s="136"/>
      <c r="E6" s="136"/>
      <c r="F6" s="310" t="s">
        <v>56</v>
      </c>
      <c r="G6" s="111" t="s">
        <v>394</v>
      </c>
    </row>
    <row r="7" spans="1:8" ht="16.5" x14ac:dyDescent="0.3">
      <c r="A7" s="136" t="s">
        <v>3</v>
      </c>
      <c r="B7" s="136">
        <v>589</v>
      </c>
      <c r="C7" s="136">
        <v>381</v>
      </c>
      <c r="D7" s="136"/>
      <c r="E7" s="136" t="s">
        <v>4</v>
      </c>
      <c r="F7" s="136">
        <v>472</v>
      </c>
      <c r="G7" s="312">
        <v>395.21428571428572</v>
      </c>
    </row>
    <row r="8" spans="1:8" ht="16.5" x14ac:dyDescent="0.3">
      <c r="A8" s="136" t="s">
        <v>5</v>
      </c>
      <c r="B8" s="136">
        <v>555</v>
      </c>
      <c r="C8" s="136">
        <v>378</v>
      </c>
      <c r="D8" s="136"/>
      <c r="E8" s="136" t="s">
        <v>6</v>
      </c>
      <c r="F8" s="136">
        <v>464</v>
      </c>
      <c r="G8" s="312">
        <v>395.21428571428572</v>
      </c>
    </row>
    <row r="9" spans="1:8" ht="16.5" x14ac:dyDescent="0.3">
      <c r="A9" s="136" t="s">
        <v>7</v>
      </c>
      <c r="B9" s="136">
        <v>538</v>
      </c>
      <c r="C9" s="136">
        <v>386</v>
      </c>
      <c r="D9" s="136"/>
      <c r="E9" s="136" t="s">
        <v>8</v>
      </c>
      <c r="F9" s="136">
        <v>451</v>
      </c>
      <c r="G9" s="312">
        <v>395.21428571428572</v>
      </c>
    </row>
    <row r="10" spans="1:8" ht="16.5" x14ac:dyDescent="0.3">
      <c r="A10" s="136" t="s">
        <v>9</v>
      </c>
      <c r="B10" s="136">
        <v>536</v>
      </c>
      <c r="C10" s="136">
        <v>366</v>
      </c>
      <c r="D10" s="136"/>
      <c r="E10" s="136" t="s">
        <v>10</v>
      </c>
      <c r="F10" s="136">
        <v>443</v>
      </c>
      <c r="G10" s="312">
        <v>395.21428571428572</v>
      </c>
    </row>
    <row r="11" spans="1:8" ht="16.5" x14ac:dyDescent="0.3">
      <c r="A11" s="136" t="s">
        <v>11</v>
      </c>
      <c r="B11" s="136">
        <v>529</v>
      </c>
      <c r="C11" s="136">
        <v>434</v>
      </c>
      <c r="D11" s="136"/>
      <c r="E11" s="136" t="s">
        <v>11</v>
      </c>
      <c r="F11" s="136">
        <v>434</v>
      </c>
      <c r="G11" s="312">
        <v>395.21428571428572</v>
      </c>
    </row>
    <row r="12" spans="1:8" ht="16.5" x14ac:dyDescent="0.3">
      <c r="A12" s="136" t="s">
        <v>12</v>
      </c>
      <c r="B12" s="136">
        <v>527</v>
      </c>
      <c r="C12" s="136">
        <v>362</v>
      </c>
      <c r="D12" s="136"/>
      <c r="E12" s="136" t="s">
        <v>13</v>
      </c>
      <c r="F12" s="136">
        <v>430</v>
      </c>
      <c r="G12" s="312">
        <v>395.21428571428572</v>
      </c>
    </row>
    <row r="13" spans="1:8" ht="16.5" x14ac:dyDescent="0.3">
      <c r="A13" s="136" t="s">
        <v>14</v>
      </c>
      <c r="B13" s="136">
        <v>525</v>
      </c>
      <c r="C13" s="136">
        <v>406</v>
      </c>
      <c r="D13" s="136"/>
      <c r="E13" s="136" t="s">
        <v>15</v>
      </c>
      <c r="F13" s="136">
        <v>422</v>
      </c>
      <c r="G13" s="312">
        <v>395.21428571428572</v>
      </c>
    </row>
    <row r="14" spans="1:8" ht="16.5" x14ac:dyDescent="0.3">
      <c r="A14" s="136" t="s">
        <v>16</v>
      </c>
      <c r="B14" s="136">
        <v>524</v>
      </c>
      <c r="C14" s="136">
        <v>349</v>
      </c>
      <c r="D14" s="136"/>
      <c r="E14" s="136" t="s">
        <v>17</v>
      </c>
      <c r="F14" s="136">
        <v>417</v>
      </c>
      <c r="G14" s="312">
        <v>395.21428571428572</v>
      </c>
    </row>
    <row r="15" spans="1:8" ht="16.5" x14ac:dyDescent="0.3">
      <c r="A15" s="136" t="s">
        <v>4</v>
      </c>
      <c r="B15" s="136">
        <v>522</v>
      </c>
      <c r="C15" s="136">
        <v>472</v>
      </c>
      <c r="D15" s="136"/>
      <c r="E15" s="136" t="s">
        <v>18</v>
      </c>
      <c r="F15" s="136">
        <v>416</v>
      </c>
      <c r="G15" s="312">
        <v>395.21428571428572</v>
      </c>
    </row>
    <row r="16" spans="1:8" ht="16.5" x14ac:dyDescent="0.3">
      <c r="A16" s="136" t="s">
        <v>8</v>
      </c>
      <c r="B16" s="136">
        <v>517</v>
      </c>
      <c r="C16" s="136">
        <v>451</v>
      </c>
      <c r="D16" s="136"/>
      <c r="E16" s="136" t="s">
        <v>19</v>
      </c>
      <c r="F16" s="136">
        <v>415</v>
      </c>
      <c r="G16" s="312">
        <v>395.21428571428572</v>
      </c>
    </row>
    <row r="17" spans="1:19" ht="16.5" x14ac:dyDescent="0.3">
      <c r="A17" s="136" t="s">
        <v>13</v>
      </c>
      <c r="B17" s="136">
        <v>517</v>
      </c>
      <c r="C17" s="136">
        <v>430</v>
      </c>
      <c r="D17" s="136"/>
      <c r="E17" s="136" t="s">
        <v>20</v>
      </c>
      <c r="F17" s="136">
        <v>415</v>
      </c>
      <c r="G17" s="312">
        <v>395.21428571428572</v>
      </c>
    </row>
    <row r="18" spans="1:19" ht="16.5" x14ac:dyDescent="0.3">
      <c r="A18" s="136" t="s">
        <v>21</v>
      </c>
      <c r="B18" s="136">
        <v>513</v>
      </c>
      <c r="C18" s="136">
        <v>354</v>
      </c>
      <c r="D18" s="136"/>
      <c r="E18" s="136" t="s">
        <v>14</v>
      </c>
      <c r="F18" s="136">
        <v>406</v>
      </c>
      <c r="G18" s="312">
        <v>395.21428571428572</v>
      </c>
    </row>
    <row r="19" spans="1:19" ht="16.5" x14ac:dyDescent="0.3">
      <c r="A19" s="136" t="s">
        <v>6</v>
      </c>
      <c r="B19" s="136">
        <v>509</v>
      </c>
      <c r="C19" s="136">
        <v>464</v>
      </c>
      <c r="D19" s="136"/>
      <c r="E19" s="136" t="s">
        <v>22</v>
      </c>
      <c r="F19" s="136">
        <v>404</v>
      </c>
      <c r="G19" s="312">
        <v>395.21428571428572</v>
      </c>
    </row>
    <row r="20" spans="1:19" ht="16.5" x14ac:dyDescent="0.3">
      <c r="A20" s="136" t="s">
        <v>15</v>
      </c>
      <c r="B20" s="136">
        <v>509</v>
      </c>
      <c r="C20" s="136">
        <v>422</v>
      </c>
      <c r="D20" s="136"/>
      <c r="E20" s="136" t="s">
        <v>23</v>
      </c>
      <c r="F20" s="136">
        <v>394</v>
      </c>
      <c r="G20" s="312">
        <v>395.21428571428572</v>
      </c>
    </row>
    <row r="21" spans="1:19" ht="16.5" x14ac:dyDescent="0.3">
      <c r="A21" s="136" t="s">
        <v>19</v>
      </c>
      <c r="B21" s="136">
        <v>495</v>
      </c>
      <c r="C21" s="136">
        <v>415</v>
      </c>
      <c r="D21" s="136"/>
      <c r="E21" s="136" t="s">
        <v>24</v>
      </c>
      <c r="F21" s="136">
        <v>393</v>
      </c>
      <c r="G21" s="312">
        <v>395.21428571428572</v>
      </c>
    </row>
    <row r="22" spans="1:19" ht="16.5" x14ac:dyDescent="0.3">
      <c r="A22" s="136" t="s">
        <v>25</v>
      </c>
      <c r="B22" s="136">
        <v>492</v>
      </c>
      <c r="C22" s="136">
        <v>390</v>
      </c>
      <c r="D22" s="136"/>
      <c r="E22" s="136" t="s">
        <v>25</v>
      </c>
      <c r="F22" s="136">
        <v>390</v>
      </c>
      <c r="G22" s="312">
        <v>395.21428571428572</v>
      </c>
    </row>
    <row r="23" spans="1:19" ht="16.5" x14ac:dyDescent="0.3">
      <c r="A23" s="136" t="s">
        <v>10</v>
      </c>
      <c r="B23" s="136">
        <v>485</v>
      </c>
      <c r="C23" s="136">
        <v>443</v>
      </c>
      <c r="D23" s="136"/>
      <c r="E23" s="136" t="s">
        <v>7</v>
      </c>
      <c r="F23" s="136">
        <v>386</v>
      </c>
      <c r="G23" s="312">
        <v>395.21428571428572</v>
      </c>
    </row>
    <row r="24" spans="1:19" ht="16.5" x14ac:dyDescent="0.3">
      <c r="A24" s="136" t="s">
        <v>20</v>
      </c>
      <c r="B24" s="136">
        <v>483</v>
      </c>
      <c r="C24" s="136">
        <v>415</v>
      </c>
      <c r="D24" s="136"/>
      <c r="E24" s="136" t="s">
        <v>26</v>
      </c>
      <c r="F24" s="136">
        <v>384</v>
      </c>
      <c r="G24" s="312">
        <v>395.21428571428572</v>
      </c>
    </row>
    <row r="25" spans="1:19" ht="16.5" x14ac:dyDescent="0.3">
      <c r="A25" s="136" t="s">
        <v>24</v>
      </c>
      <c r="B25" s="136">
        <v>456</v>
      </c>
      <c r="C25" s="136">
        <v>393</v>
      </c>
      <c r="D25" s="136"/>
      <c r="E25" s="136" t="s">
        <v>3</v>
      </c>
      <c r="F25" s="136">
        <v>381</v>
      </c>
      <c r="G25" s="312">
        <v>395.21428571428572</v>
      </c>
    </row>
    <row r="26" spans="1:19" ht="16.5" x14ac:dyDescent="0.3">
      <c r="A26" s="136" t="s">
        <v>26</v>
      </c>
      <c r="B26" s="136">
        <v>452</v>
      </c>
      <c r="C26" s="136">
        <v>384</v>
      </c>
      <c r="D26" s="136"/>
      <c r="E26" s="136" t="s">
        <v>5</v>
      </c>
      <c r="F26" s="136">
        <v>378</v>
      </c>
      <c r="G26" s="312">
        <v>395.21428571428572</v>
      </c>
    </row>
    <row r="27" spans="1:19" ht="16.5" x14ac:dyDescent="0.3">
      <c r="A27" s="136" t="s">
        <v>17</v>
      </c>
      <c r="B27" s="136">
        <v>448</v>
      </c>
      <c r="C27" s="136">
        <v>417</v>
      </c>
      <c r="D27" s="136"/>
      <c r="E27" s="136" t="s">
        <v>9</v>
      </c>
      <c r="F27" s="136">
        <v>366</v>
      </c>
      <c r="G27" s="312">
        <v>395.21428571428572</v>
      </c>
    </row>
    <row r="28" spans="1:19" ht="16.5" x14ac:dyDescent="0.3">
      <c r="A28" s="136" t="s">
        <v>23</v>
      </c>
      <c r="B28" s="136">
        <v>442</v>
      </c>
      <c r="C28" s="136">
        <v>394</v>
      </c>
      <c r="D28" s="136"/>
      <c r="E28" s="136" t="s">
        <v>12</v>
      </c>
      <c r="F28" s="136">
        <v>362</v>
      </c>
      <c r="G28" s="312">
        <v>395.21428571428572</v>
      </c>
      <c r="I28" s="3"/>
    </row>
    <row r="29" spans="1:19" ht="16.5" x14ac:dyDescent="0.3">
      <c r="A29" s="136" t="s">
        <v>28</v>
      </c>
      <c r="B29" s="136">
        <v>436</v>
      </c>
      <c r="C29" s="136">
        <v>360</v>
      </c>
      <c r="D29" s="136"/>
      <c r="E29" s="136" t="s">
        <v>28</v>
      </c>
      <c r="F29" s="136">
        <v>360</v>
      </c>
      <c r="G29" s="312">
        <v>395.21428571428572</v>
      </c>
    </row>
    <row r="30" spans="1:19" ht="12.75" customHeight="1" x14ac:dyDescent="0.3">
      <c r="A30" s="136" t="s">
        <v>22</v>
      </c>
      <c r="B30" s="136">
        <v>435</v>
      </c>
      <c r="C30" s="136">
        <v>404</v>
      </c>
      <c r="D30" s="136"/>
      <c r="E30" s="136" t="s">
        <v>21</v>
      </c>
      <c r="F30" s="136">
        <v>354</v>
      </c>
      <c r="G30" s="312">
        <v>395.21428571428572</v>
      </c>
      <c r="I30" s="5"/>
      <c r="J30" s="5"/>
      <c r="K30" s="5"/>
      <c r="L30" s="5"/>
      <c r="M30" s="5"/>
      <c r="N30" s="5"/>
      <c r="O30" s="6"/>
      <c r="P30" s="6"/>
      <c r="Q30" s="6"/>
      <c r="R30" s="6"/>
      <c r="S30" s="6"/>
    </row>
    <row r="31" spans="1:19" ht="16.5" x14ac:dyDescent="0.3">
      <c r="A31" s="136" t="s">
        <v>18</v>
      </c>
      <c r="B31" s="136">
        <v>435</v>
      </c>
      <c r="C31" s="136">
        <v>416</v>
      </c>
      <c r="D31" s="136"/>
      <c r="E31" s="136" t="s">
        <v>16</v>
      </c>
      <c r="F31" s="136">
        <v>349</v>
      </c>
      <c r="G31" s="312">
        <v>395.21428571428572</v>
      </c>
      <c r="I31" s="5"/>
      <c r="J31" s="5"/>
      <c r="K31" s="5"/>
      <c r="L31" s="5"/>
      <c r="M31" s="5"/>
      <c r="N31" s="5"/>
      <c r="O31" s="6"/>
      <c r="P31" s="6"/>
      <c r="Q31" s="6"/>
      <c r="R31" s="6"/>
      <c r="S31" s="6"/>
    </row>
    <row r="32" spans="1:19" ht="16.5" x14ac:dyDescent="0.3">
      <c r="A32" s="136" t="s">
        <v>29</v>
      </c>
      <c r="B32" s="136">
        <v>412</v>
      </c>
      <c r="C32" s="136">
        <v>327</v>
      </c>
      <c r="D32" s="136"/>
      <c r="E32" s="136" t="s">
        <v>30</v>
      </c>
      <c r="F32" s="136">
        <v>332</v>
      </c>
      <c r="G32" s="312">
        <v>395.21428571428572</v>
      </c>
      <c r="I32" s="5"/>
      <c r="J32" s="5"/>
      <c r="K32" s="5"/>
      <c r="L32" s="5"/>
      <c r="M32" s="5"/>
      <c r="N32" s="5"/>
      <c r="O32" s="6"/>
      <c r="P32" s="6"/>
      <c r="Q32" s="6"/>
      <c r="R32" s="6"/>
      <c r="S32" s="6"/>
    </row>
    <row r="33" spans="1:19" ht="16.5" x14ac:dyDescent="0.3">
      <c r="A33" s="136" t="s">
        <v>31</v>
      </c>
      <c r="B33" s="136">
        <v>360</v>
      </c>
      <c r="C33" s="136">
        <v>321</v>
      </c>
      <c r="D33" s="136"/>
      <c r="E33" s="136" t="s">
        <v>29</v>
      </c>
      <c r="F33" s="136">
        <v>327</v>
      </c>
      <c r="G33" s="312">
        <v>395.21428571428572</v>
      </c>
      <c r="I33" s="5"/>
      <c r="J33" s="5"/>
      <c r="K33" s="5"/>
      <c r="L33" s="5"/>
      <c r="M33" s="5"/>
      <c r="N33" s="5"/>
      <c r="O33" s="6"/>
      <c r="P33" s="6"/>
      <c r="Q33" s="6"/>
      <c r="R33" s="6"/>
      <c r="S33" s="6"/>
    </row>
    <row r="34" spans="1:19" ht="16.5" x14ac:dyDescent="0.3">
      <c r="A34" s="295" t="s">
        <v>30</v>
      </c>
      <c r="B34" s="295">
        <v>341</v>
      </c>
      <c r="C34" s="295">
        <v>332</v>
      </c>
      <c r="D34" s="295"/>
      <c r="E34" s="295" t="s">
        <v>31</v>
      </c>
      <c r="F34" s="295">
        <v>321</v>
      </c>
      <c r="G34" s="313">
        <v>395.21428571428572</v>
      </c>
      <c r="I34" s="5"/>
      <c r="J34" s="5"/>
      <c r="K34" s="5"/>
      <c r="L34" s="5"/>
      <c r="M34" s="5"/>
      <c r="N34" s="5"/>
      <c r="O34" s="6"/>
      <c r="P34" s="6"/>
      <c r="Q34" s="6"/>
      <c r="R34" s="6"/>
      <c r="S34" s="6"/>
    </row>
    <row r="35" spans="1:19" ht="16.5" x14ac:dyDescent="0.3">
      <c r="A35" s="136"/>
      <c r="B35" s="136"/>
      <c r="C35" s="136"/>
      <c r="D35" s="136"/>
      <c r="E35" s="136"/>
      <c r="F35" s="136"/>
      <c r="G35" s="136"/>
      <c r="I35" s="5"/>
      <c r="J35" s="5"/>
      <c r="K35" s="5"/>
      <c r="L35" s="5"/>
      <c r="M35" s="5"/>
      <c r="N35" s="5"/>
      <c r="O35" s="6"/>
      <c r="P35" s="6"/>
      <c r="Q35" s="6"/>
      <c r="R35" s="6"/>
      <c r="S35" s="6"/>
    </row>
    <row r="36" spans="1:19" ht="16.5" x14ac:dyDescent="0.3">
      <c r="A36" s="136" t="s">
        <v>32</v>
      </c>
      <c r="B36" s="312">
        <f>AVERAGE(B6:B34)</f>
        <v>489.9655172413793</v>
      </c>
      <c r="C36" s="136"/>
      <c r="D36" s="136"/>
      <c r="E36" s="136" t="s">
        <v>32</v>
      </c>
      <c r="F36" s="312">
        <f>AVERAGE(F6:F34)</f>
        <v>395.21428571428572</v>
      </c>
      <c r="G36" s="312"/>
      <c r="I36" s="5"/>
      <c r="J36" s="5"/>
      <c r="K36" s="5"/>
      <c r="L36" s="5"/>
      <c r="M36" s="5"/>
      <c r="N36" s="5"/>
      <c r="O36" s="6"/>
      <c r="P36" s="6"/>
      <c r="Q36" s="6"/>
      <c r="R36" s="6"/>
      <c r="S36" s="6"/>
    </row>
    <row r="37" spans="1:19" x14ac:dyDescent="0.25">
      <c r="I37" s="5"/>
      <c r="J37" s="5"/>
      <c r="K37" s="5"/>
      <c r="L37" s="5"/>
      <c r="M37" s="5"/>
      <c r="N37" s="5"/>
      <c r="O37" s="6"/>
      <c r="P37" s="6"/>
      <c r="Q37" s="6"/>
      <c r="R37" s="6"/>
      <c r="S37" s="6"/>
    </row>
    <row r="38" spans="1:19" x14ac:dyDescent="0.25">
      <c r="I38" s="5"/>
      <c r="J38" s="5"/>
      <c r="K38" s="5"/>
      <c r="L38" s="5"/>
      <c r="M38" s="5"/>
      <c r="N38" s="5"/>
      <c r="O38" s="6"/>
      <c r="P38" s="6"/>
      <c r="Q38" s="6"/>
      <c r="R38" s="6"/>
      <c r="S38" s="6"/>
    </row>
    <row r="39" spans="1:19" x14ac:dyDescent="0.25">
      <c r="I39" s="5"/>
      <c r="J39" s="5"/>
      <c r="K39" s="5"/>
      <c r="L39" s="5"/>
      <c r="M39" s="5"/>
      <c r="N39" s="5"/>
      <c r="O39" s="6"/>
      <c r="P39" s="6"/>
      <c r="Q39" s="6"/>
      <c r="R39" s="6"/>
      <c r="S39" s="6"/>
    </row>
    <row r="40" spans="1:19" x14ac:dyDescent="0.25">
      <c r="I40" s="5"/>
      <c r="J40" s="5"/>
      <c r="K40" s="5"/>
      <c r="L40" s="5"/>
      <c r="M40" s="5"/>
      <c r="N40" s="5"/>
      <c r="O40" s="6"/>
      <c r="P40" s="6"/>
      <c r="Q40" s="6"/>
      <c r="R40" s="6"/>
      <c r="S40" s="6"/>
    </row>
    <row r="41" spans="1:19" x14ac:dyDescent="0.25">
      <c r="I41" s="5"/>
      <c r="J41" s="5"/>
      <c r="K41" s="5"/>
      <c r="L41" s="5"/>
      <c r="M41" s="5"/>
      <c r="N41" s="5"/>
      <c r="O41" s="6"/>
      <c r="P41" s="6"/>
      <c r="Q41" s="6"/>
      <c r="R41" s="6"/>
      <c r="S41" s="6"/>
    </row>
    <row r="42" spans="1:19" x14ac:dyDescent="0.25">
      <c r="I42" s="5"/>
      <c r="J42" s="5"/>
      <c r="K42" s="5"/>
      <c r="L42" s="5"/>
      <c r="M42" s="5"/>
      <c r="N42" s="5"/>
      <c r="O42" s="6"/>
      <c r="P42" s="6"/>
      <c r="Q42" s="6"/>
      <c r="R42" s="6"/>
      <c r="S42" s="6"/>
    </row>
    <row r="43" spans="1:19" x14ac:dyDescent="0.25">
      <c r="I43" s="5"/>
      <c r="J43" s="5"/>
      <c r="K43" s="5"/>
      <c r="L43" s="5"/>
      <c r="M43" s="5"/>
      <c r="N43" s="5"/>
      <c r="O43" s="6"/>
      <c r="P43" s="6"/>
      <c r="Q43" s="6"/>
      <c r="R43" s="6"/>
      <c r="S43" s="6"/>
    </row>
    <row r="44" spans="1:19" x14ac:dyDescent="0.25"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x14ac:dyDescent="0.25"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x14ac:dyDescent="0.25"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x14ac:dyDescent="0.25"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9:19" x14ac:dyDescent="0.25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4" workbookViewId="0">
      <selection activeCell="A5" sqref="A5:F13"/>
    </sheetView>
  </sheetViews>
  <sheetFormatPr defaultColWidth="9.140625" defaultRowHeight="12.75" x14ac:dyDescent="0.2"/>
  <cols>
    <col min="1" max="1" width="7.7109375" style="29" customWidth="1"/>
    <col min="2" max="2" width="17.28515625" style="29" bestFit="1" customWidth="1"/>
    <col min="3" max="16384" width="9.140625" style="29"/>
  </cols>
  <sheetData>
    <row r="1" spans="1:6" ht="16.5" x14ac:dyDescent="0.3">
      <c r="A1" s="124" t="s">
        <v>196</v>
      </c>
    </row>
    <row r="2" spans="1:6" x14ac:dyDescent="0.2">
      <c r="A2" s="32"/>
    </row>
    <row r="3" spans="1:6" ht="16.5" x14ac:dyDescent="0.3">
      <c r="A3" s="115" t="s">
        <v>385</v>
      </c>
    </row>
    <row r="4" spans="1:6" x14ac:dyDescent="0.2">
      <c r="A4" s="32"/>
    </row>
    <row r="5" spans="1:6" ht="16.899999999999999" customHeight="1" x14ac:dyDescent="0.3">
      <c r="A5" s="190" t="s">
        <v>45</v>
      </c>
      <c r="B5" s="190" t="s">
        <v>387</v>
      </c>
      <c r="C5" s="190" t="s">
        <v>177</v>
      </c>
      <c r="D5" s="190" t="s">
        <v>178</v>
      </c>
      <c r="E5" s="190" t="s">
        <v>179</v>
      </c>
      <c r="F5" s="190" t="s">
        <v>176</v>
      </c>
    </row>
    <row r="6" spans="1:6" ht="16.5" x14ac:dyDescent="0.3">
      <c r="A6" s="186" t="s">
        <v>50</v>
      </c>
      <c r="B6" s="187">
        <v>31.147070000000006</v>
      </c>
      <c r="C6" s="191">
        <v>818916</v>
      </c>
      <c r="D6" s="187">
        <v>38.034511476146498</v>
      </c>
      <c r="E6" s="187">
        <v>3.1010995022688528</v>
      </c>
      <c r="F6" s="187">
        <f>SUM(B6,E6)</f>
        <v>34.248169502268858</v>
      </c>
    </row>
    <row r="7" spans="1:6" ht="16.5" x14ac:dyDescent="0.3">
      <c r="A7" s="186" t="s">
        <v>51</v>
      </c>
      <c r="B7" s="187">
        <v>30.198450000000001</v>
      </c>
      <c r="C7" s="191">
        <v>686662</v>
      </c>
      <c r="D7" s="187">
        <v>43.978624126571731</v>
      </c>
      <c r="E7" s="187">
        <v>1.6215110199778058</v>
      </c>
      <c r="F7" s="187">
        <f t="shared" ref="F7:F13" si="0">SUM(B7,E7)</f>
        <v>31.819961019977807</v>
      </c>
    </row>
    <row r="8" spans="1:6" ht="16.5" x14ac:dyDescent="0.3">
      <c r="A8" s="186" t="s">
        <v>48</v>
      </c>
      <c r="B8" s="187">
        <v>25.220210000000002</v>
      </c>
      <c r="C8" s="191">
        <v>557608</v>
      </c>
      <c r="D8" s="187">
        <v>45.229282937117112</v>
      </c>
      <c r="E8" s="187">
        <v>3.9821344026628025</v>
      </c>
      <c r="F8" s="187">
        <f t="shared" si="0"/>
        <v>29.202344402662803</v>
      </c>
    </row>
    <row r="9" spans="1:6" ht="16.5" x14ac:dyDescent="0.3">
      <c r="A9" s="186" t="s">
        <v>52</v>
      </c>
      <c r="B9" s="187">
        <v>25.428430000000002</v>
      </c>
      <c r="C9" s="191">
        <v>592394</v>
      </c>
      <c r="D9" s="187">
        <v>42.924860818981969</v>
      </c>
      <c r="E9" s="187">
        <v>3.7091530299091473</v>
      </c>
      <c r="F9" s="187">
        <f t="shared" si="0"/>
        <v>29.137583029909148</v>
      </c>
    </row>
    <row r="10" spans="1:6" ht="16.5" x14ac:dyDescent="0.3">
      <c r="A10" s="186" t="s">
        <v>54</v>
      </c>
      <c r="B10" s="187">
        <v>24.93946</v>
      </c>
      <c r="C10" s="191">
        <v>656813</v>
      </c>
      <c r="D10" s="187">
        <v>37.970411669683763</v>
      </c>
      <c r="E10" s="187">
        <v>3.1127428963799439</v>
      </c>
      <c r="F10" s="187">
        <f t="shared" si="0"/>
        <v>28.052202896379946</v>
      </c>
    </row>
    <row r="11" spans="1:6" ht="16.5" x14ac:dyDescent="0.3">
      <c r="A11" s="192" t="s">
        <v>49</v>
      </c>
      <c r="B11" s="193">
        <v>19.602830000000001</v>
      </c>
      <c r="C11" s="191">
        <v>690420</v>
      </c>
      <c r="D11" s="187">
        <v>28.392616088757567</v>
      </c>
      <c r="E11" s="187">
        <v>1.2788737290345007</v>
      </c>
      <c r="F11" s="187">
        <f t="shared" si="0"/>
        <v>20.881703729034502</v>
      </c>
    </row>
    <row r="12" spans="1:6" ht="16.5" x14ac:dyDescent="0.3">
      <c r="A12" s="186" t="s">
        <v>53</v>
      </c>
      <c r="B12" s="187">
        <v>12.224519999999998</v>
      </c>
      <c r="C12" s="191">
        <v>794756</v>
      </c>
      <c r="D12" s="187">
        <v>15.381475572376928</v>
      </c>
      <c r="E12" s="187">
        <v>1.2232685251825717</v>
      </c>
      <c r="F12" s="187">
        <f t="shared" si="0"/>
        <v>13.44778852518257</v>
      </c>
    </row>
    <row r="13" spans="1:6" ht="16.5" x14ac:dyDescent="0.3">
      <c r="A13" s="188" t="s">
        <v>47</v>
      </c>
      <c r="B13" s="189">
        <v>1.5410999999999999</v>
      </c>
      <c r="C13" s="194">
        <v>618380</v>
      </c>
      <c r="D13" s="189">
        <v>2.4921569261619068</v>
      </c>
      <c r="E13" s="189">
        <v>0.16625699408130923</v>
      </c>
      <c r="F13" s="189">
        <f t="shared" si="0"/>
        <v>1.7073569940813091</v>
      </c>
    </row>
    <row r="34" spans="1:2" ht="16.5" x14ac:dyDescent="0.3">
      <c r="A34" s="124" t="s">
        <v>197</v>
      </c>
    </row>
    <row r="35" spans="1:2" x14ac:dyDescent="0.2">
      <c r="A35" s="32"/>
    </row>
    <row r="36" spans="1:2" ht="16.5" x14ac:dyDescent="0.3">
      <c r="A36" s="115" t="s">
        <v>385</v>
      </c>
    </row>
    <row r="37" spans="1:2" x14ac:dyDescent="0.2">
      <c r="A37" s="32"/>
    </row>
    <row r="38" spans="1:2" ht="16.5" x14ac:dyDescent="0.3">
      <c r="A38" s="185" t="s">
        <v>45</v>
      </c>
      <c r="B38" s="185" t="s">
        <v>387</v>
      </c>
    </row>
    <row r="39" spans="1:2" ht="16.5" x14ac:dyDescent="0.3">
      <c r="A39" s="186" t="s">
        <v>47</v>
      </c>
      <c r="B39" s="187">
        <v>28.475937126039</v>
      </c>
    </row>
    <row r="40" spans="1:2" ht="16.5" x14ac:dyDescent="0.3">
      <c r="A40" s="186" t="s">
        <v>53</v>
      </c>
      <c r="B40" s="187">
        <v>6.331201022703822</v>
      </c>
    </row>
    <row r="41" spans="1:2" ht="16.5" x14ac:dyDescent="0.3">
      <c r="A41" s="186" t="s">
        <v>54</v>
      </c>
      <c r="B41" s="187">
        <v>4.4488613958615311</v>
      </c>
    </row>
    <row r="42" spans="1:2" ht="16.5" x14ac:dyDescent="0.3">
      <c r="A42" s="186" t="s">
        <v>52</v>
      </c>
      <c r="B42" s="187">
        <v>3.5196676536224207</v>
      </c>
    </row>
    <row r="43" spans="1:2" ht="16.5" x14ac:dyDescent="0.3">
      <c r="A43" s="186" t="s">
        <v>49</v>
      </c>
      <c r="B43" s="187">
        <v>3.3153877350018828</v>
      </c>
    </row>
    <row r="44" spans="1:2" ht="16.5" x14ac:dyDescent="0.3">
      <c r="A44" s="186" t="s">
        <v>51</v>
      </c>
      <c r="B44" s="187">
        <v>2.6474888664291898</v>
      </c>
    </row>
    <row r="45" spans="1:2" ht="16.5" x14ac:dyDescent="0.3">
      <c r="A45" s="186" t="s">
        <v>48</v>
      </c>
      <c r="B45" s="187">
        <v>2.1833976557007793</v>
      </c>
    </row>
    <row r="46" spans="1:2" ht="16.5" x14ac:dyDescent="0.3">
      <c r="A46" s="188" t="s">
        <v>50</v>
      </c>
      <c r="B46" s="189">
        <v>1.8593970565967695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F12" sqref="F12"/>
    </sheetView>
  </sheetViews>
  <sheetFormatPr defaultColWidth="9.140625" defaultRowHeight="12.75" x14ac:dyDescent="0.2"/>
  <cols>
    <col min="1" max="1" width="9.140625" style="19"/>
    <col min="2" max="2" width="14.42578125" style="19" customWidth="1"/>
    <col min="3" max="3" width="10" style="19" customWidth="1"/>
    <col min="4" max="4" width="8.28515625" style="19" customWidth="1"/>
    <col min="5" max="5" width="8" style="19" customWidth="1"/>
    <col min="6" max="8" width="13.28515625" style="19" bestFit="1" customWidth="1"/>
    <col min="9" max="10" width="11.7109375" style="19" bestFit="1" customWidth="1"/>
    <col min="11" max="11" width="10.5703125" style="19" customWidth="1"/>
    <col min="12" max="17" width="9.140625" style="19"/>
    <col min="18" max="18" width="31.5703125" style="19" customWidth="1"/>
    <col min="19" max="21" width="6.5703125" style="19" customWidth="1"/>
    <col min="22" max="16384" width="9.140625" style="19"/>
  </cols>
  <sheetData>
    <row r="1" spans="1:5" ht="16.5" x14ac:dyDescent="0.3">
      <c r="A1" s="128" t="s">
        <v>201</v>
      </c>
      <c r="B1" s="23"/>
      <c r="C1" s="22"/>
      <c r="D1" s="22"/>
    </row>
    <row r="2" spans="1:5" x14ac:dyDescent="0.2">
      <c r="A2" s="20"/>
      <c r="B2" s="23"/>
      <c r="C2" s="22"/>
      <c r="D2" s="22"/>
    </row>
    <row r="3" spans="1:5" ht="16.5" x14ac:dyDescent="0.2">
      <c r="A3" s="125" t="s">
        <v>388</v>
      </c>
      <c r="B3" s="23"/>
      <c r="C3" s="22"/>
      <c r="D3" s="22"/>
    </row>
    <row r="4" spans="1:5" x14ac:dyDescent="0.2">
      <c r="A4" s="20"/>
      <c r="B4" s="23"/>
      <c r="C4" s="22"/>
      <c r="D4" s="22"/>
    </row>
    <row r="5" spans="1:5" ht="16.5" x14ac:dyDescent="0.3">
      <c r="A5" s="320">
        <v>2013</v>
      </c>
      <c r="B5" s="183" t="s">
        <v>199</v>
      </c>
      <c r="C5" s="154">
        <v>13.55</v>
      </c>
      <c r="E5" s="22"/>
    </row>
    <row r="6" spans="1:5" ht="16.5" x14ac:dyDescent="0.3">
      <c r="A6" s="320"/>
      <c r="B6" s="183" t="s">
        <v>200</v>
      </c>
      <c r="C6" s="154">
        <v>1.59982</v>
      </c>
      <c r="E6" s="22"/>
    </row>
    <row r="7" spans="1:5" ht="16.5" x14ac:dyDescent="0.3">
      <c r="A7" s="184"/>
      <c r="B7" s="183"/>
      <c r="C7" s="154"/>
      <c r="E7" s="22"/>
    </row>
    <row r="8" spans="1:5" ht="16.5" x14ac:dyDescent="0.3">
      <c r="A8" s="320">
        <v>2014</v>
      </c>
      <c r="B8" s="183" t="s">
        <v>199</v>
      </c>
      <c r="C8" s="154">
        <v>19.05</v>
      </c>
      <c r="E8" s="22"/>
    </row>
    <row r="9" spans="1:5" ht="16.5" x14ac:dyDescent="0.3">
      <c r="A9" s="320"/>
      <c r="B9" s="183" t="s">
        <v>200</v>
      </c>
      <c r="C9" s="154">
        <v>0.31534000000000001</v>
      </c>
      <c r="E9" s="22"/>
    </row>
    <row r="10" spans="1:5" ht="16.5" x14ac:dyDescent="0.3">
      <c r="A10" s="184"/>
      <c r="B10" s="183"/>
      <c r="C10" s="154"/>
      <c r="E10" s="22"/>
    </row>
    <row r="11" spans="1:5" ht="16.5" x14ac:dyDescent="0.3">
      <c r="A11" s="320">
        <v>2015</v>
      </c>
      <c r="B11" s="183" t="s">
        <v>199</v>
      </c>
      <c r="C11" s="154">
        <v>25.5</v>
      </c>
      <c r="E11" s="22"/>
    </row>
    <row r="12" spans="1:5" ht="16.5" x14ac:dyDescent="0.3">
      <c r="A12" s="320"/>
      <c r="B12" s="183" t="s">
        <v>200</v>
      </c>
      <c r="C12" s="154">
        <v>0.90646000000000004</v>
      </c>
      <c r="E12" s="22"/>
    </row>
    <row r="13" spans="1:5" ht="16.5" x14ac:dyDescent="0.3">
      <c r="A13" s="184"/>
      <c r="B13" s="183"/>
      <c r="C13" s="154"/>
      <c r="E13" s="22"/>
    </row>
    <row r="14" spans="1:5" ht="16.5" x14ac:dyDescent="0.3">
      <c r="A14" s="320">
        <v>2016</v>
      </c>
      <c r="B14" s="183" t="s">
        <v>199</v>
      </c>
      <c r="C14" s="154">
        <v>13.1</v>
      </c>
      <c r="E14" s="22"/>
    </row>
    <row r="15" spans="1:5" ht="16.5" x14ac:dyDescent="0.3">
      <c r="A15" s="320"/>
      <c r="B15" s="183" t="s">
        <v>200</v>
      </c>
      <c r="C15" s="154">
        <v>1.12026</v>
      </c>
      <c r="E15" s="22"/>
    </row>
    <row r="16" spans="1:5" x14ac:dyDescent="0.2">
      <c r="B16" s="23"/>
    </row>
    <row r="17" spans="2:2" x14ac:dyDescent="0.2">
      <c r="B17" s="23"/>
    </row>
    <row r="18" spans="2:2" x14ac:dyDescent="0.2">
      <c r="B18" s="23"/>
    </row>
  </sheetData>
  <mergeCells count="4">
    <mergeCell ref="A5:A6"/>
    <mergeCell ref="A8:A9"/>
    <mergeCell ref="A11:A12"/>
    <mergeCell ref="A14:A1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5" sqref="A5:D11"/>
    </sheetView>
  </sheetViews>
  <sheetFormatPr defaultRowHeight="15" x14ac:dyDescent="0.25"/>
  <cols>
    <col min="1" max="1" width="24.5703125" bestFit="1" customWidth="1"/>
    <col min="4" max="4" width="9.85546875" customWidth="1"/>
  </cols>
  <sheetData>
    <row r="1" spans="1:7" ht="16.5" x14ac:dyDescent="0.3">
      <c r="A1" s="126" t="s">
        <v>214</v>
      </c>
      <c r="B1" s="46"/>
      <c r="C1" s="46"/>
      <c r="D1" s="46"/>
      <c r="E1" s="46"/>
      <c r="F1" s="46"/>
      <c r="G1" s="46"/>
    </row>
    <row r="2" spans="1:7" x14ac:dyDescent="0.25">
      <c r="A2" s="47"/>
      <c r="B2" s="46"/>
      <c r="C2" s="46"/>
      <c r="D2" s="46"/>
      <c r="E2" s="46"/>
      <c r="F2" s="46"/>
      <c r="G2" s="46"/>
    </row>
    <row r="3" spans="1:7" ht="16.5" x14ac:dyDescent="0.3">
      <c r="A3" s="115" t="s">
        <v>389</v>
      </c>
      <c r="B3" s="46"/>
      <c r="C3" s="46"/>
      <c r="D3" s="46"/>
      <c r="E3" s="46"/>
      <c r="F3" s="46"/>
      <c r="G3" s="46"/>
    </row>
    <row r="4" spans="1:7" x14ac:dyDescent="0.25">
      <c r="A4" s="47"/>
      <c r="B4" s="46"/>
      <c r="C4" s="46"/>
      <c r="D4" s="46"/>
      <c r="E4" s="46"/>
      <c r="F4" s="46"/>
      <c r="G4" s="46"/>
    </row>
    <row r="5" spans="1:7" ht="16.5" x14ac:dyDescent="0.3">
      <c r="A5" s="180" t="s">
        <v>211</v>
      </c>
      <c r="B5" s="181" t="s">
        <v>202</v>
      </c>
      <c r="C5" s="181" t="s">
        <v>203</v>
      </c>
      <c r="D5" s="180" t="s">
        <v>213</v>
      </c>
    </row>
    <row r="6" spans="1:7" ht="16.5" x14ac:dyDescent="0.3">
      <c r="A6" s="119" t="s">
        <v>204</v>
      </c>
      <c r="B6" s="175">
        <v>5472</v>
      </c>
      <c r="C6" s="176">
        <v>353463</v>
      </c>
      <c r="D6" s="177">
        <f t="shared" ref="D6:D11" si="0">(C6/SUM($C$6:$C$11))*100</f>
        <v>64.156700312376913</v>
      </c>
    </row>
    <row r="7" spans="1:7" ht="16.5" x14ac:dyDescent="0.3">
      <c r="A7" s="119" t="s">
        <v>205</v>
      </c>
      <c r="B7" s="175">
        <v>8208</v>
      </c>
      <c r="C7" s="176">
        <v>42935</v>
      </c>
      <c r="D7" s="177">
        <f t="shared" si="0"/>
        <v>7.7930870498804765</v>
      </c>
    </row>
    <row r="8" spans="1:7" ht="16.5" x14ac:dyDescent="0.3">
      <c r="A8" s="119" t="s">
        <v>206</v>
      </c>
      <c r="B8" s="175">
        <v>10944</v>
      </c>
      <c r="C8" s="176">
        <v>45296</v>
      </c>
      <c r="D8" s="177">
        <f t="shared" si="0"/>
        <v>8.2216296963173647</v>
      </c>
    </row>
    <row r="9" spans="1:7" ht="16.5" x14ac:dyDescent="0.3">
      <c r="A9" s="119" t="s">
        <v>207</v>
      </c>
      <c r="B9" s="175">
        <v>13680</v>
      </c>
      <c r="C9" s="176">
        <v>36168</v>
      </c>
      <c r="D9" s="177">
        <f t="shared" si="0"/>
        <v>6.5648159408426014</v>
      </c>
    </row>
    <row r="10" spans="1:7" ht="16.5" x14ac:dyDescent="0.3">
      <c r="A10" s="119" t="s">
        <v>208</v>
      </c>
      <c r="B10" s="175">
        <v>16416</v>
      </c>
      <c r="C10" s="176">
        <v>24512</v>
      </c>
      <c r="D10" s="177">
        <f t="shared" si="0"/>
        <v>4.4491475431855187</v>
      </c>
    </row>
    <row r="11" spans="1:7" ht="16.5" x14ac:dyDescent="0.3">
      <c r="A11" s="174" t="s">
        <v>209</v>
      </c>
      <c r="B11" s="182" t="s">
        <v>212</v>
      </c>
      <c r="C11" s="178">
        <v>48563</v>
      </c>
      <c r="D11" s="179">
        <f t="shared" si="0"/>
        <v>8.814619457397125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:D5"/>
    </sheetView>
  </sheetViews>
  <sheetFormatPr defaultRowHeight="15" x14ac:dyDescent="0.25"/>
  <cols>
    <col min="1" max="1" width="24.5703125" bestFit="1" customWidth="1"/>
    <col min="2" max="2" width="6" bestFit="1" customWidth="1"/>
    <col min="3" max="3" width="10.5703125" bestFit="1" customWidth="1"/>
    <col min="4" max="4" width="10" customWidth="1"/>
  </cols>
  <sheetData>
    <row r="1" spans="1:4" ht="16.5" x14ac:dyDescent="0.3">
      <c r="A1" s="118" t="s">
        <v>215</v>
      </c>
    </row>
    <row r="2" spans="1:4" x14ac:dyDescent="0.25">
      <c r="A2" s="18"/>
    </row>
    <row r="3" spans="1:4" ht="16.5" x14ac:dyDescent="0.3">
      <c r="A3" s="115" t="s">
        <v>389</v>
      </c>
    </row>
    <row r="4" spans="1:4" x14ac:dyDescent="0.25">
      <c r="A4" s="18"/>
    </row>
    <row r="5" spans="1:4" ht="16.5" x14ac:dyDescent="0.3">
      <c r="A5" s="180" t="s">
        <v>211</v>
      </c>
      <c r="B5" s="181" t="s">
        <v>202</v>
      </c>
      <c r="C5" s="181" t="s">
        <v>203</v>
      </c>
      <c r="D5" s="180" t="s">
        <v>213</v>
      </c>
    </row>
    <row r="6" spans="1:4" ht="16.5" x14ac:dyDescent="0.3">
      <c r="A6" s="119" t="s">
        <v>204</v>
      </c>
      <c r="B6" s="175">
        <v>5472</v>
      </c>
      <c r="C6" s="176">
        <v>34164</v>
      </c>
      <c r="D6" s="177">
        <f t="shared" ref="D6:D10" si="0">(C6/SUM($C$6:$C$11))*100</f>
        <v>12.097262500398354</v>
      </c>
    </row>
    <row r="7" spans="1:4" ht="16.5" x14ac:dyDescent="0.3">
      <c r="A7" s="119" t="s">
        <v>205</v>
      </c>
      <c r="B7" s="175">
        <v>8208</v>
      </c>
      <c r="C7" s="176">
        <v>53019</v>
      </c>
      <c r="D7" s="177">
        <f t="shared" si="0"/>
        <v>18.773702157493865</v>
      </c>
    </row>
    <row r="8" spans="1:4" ht="16.5" x14ac:dyDescent="0.3">
      <c r="A8" s="119" t="s">
        <v>206</v>
      </c>
      <c r="B8" s="175">
        <v>10944</v>
      </c>
      <c r="C8" s="176">
        <v>56438</v>
      </c>
      <c r="D8" s="177">
        <f t="shared" si="0"/>
        <v>19.984349051559605</v>
      </c>
    </row>
    <row r="9" spans="1:4" ht="16.5" x14ac:dyDescent="0.3">
      <c r="A9" s="119" t="s">
        <v>207</v>
      </c>
      <c r="B9" s="175">
        <v>13680</v>
      </c>
      <c r="C9" s="176">
        <v>45286</v>
      </c>
      <c r="D9" s="177">
        <f t="shared" si="0"/>
        <v>16.035494368137218</v>
      </c>
    </row>
    <row r="10" spans="1:4" ht="16.5" x14ac:dyDescent="0.3">
      <c r="A10" s="119" t="s">
        <v>208</v>
      </c>
      <c r="B10" s="175">
        <v>16416</v>
      </c>
      <c r="C10" s="176">
        <v>30858</v>
      </c>
      <c r="D10" s="177">
        <f t="shared" si="0"/>
        <v>10.926628212073892</v>
      </c>
    </row>
    <row r="11" spans="1:4" ht="16.5" x14ac:dyDescent="0.3">
      <c r="A11" s="174" t="s">
        <v>209</v>
      </c>
      <c r="B11" s="178" t="s">
        <v>210</v>
      </c>
      <c r="C11" s="178">
        <v>62646</v>
      </c>
      <c r="D11" s="179">
        <f>(C11/SUM($C$6:$C$11))*100</f>
        <v>22.18256371033706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D25" sqref="D25:D30"/>
    </sheetView>
  </sheetViews>
  <sheetFormatPr defaultColWidth="9.140625" defaultRowHeight="15" x14ac:dyDescent="0.25"/>
  <cols>
    <col min="1" max="1" width="9.140625" style="50"/>
    <col min="2" max="2" width="9.140625" style="48"/>
    <col min="3" max="3" width="10" style="48" customWidth="1"/>
    <col min="4" max="16384" width="9.140625" style="48"/>
  </cols>
  <sheetData>
    <row r="1" spans="1:10" ht="16.5" x14ac:dyDescent="0.3">
      <c r="A1" s="127" t="s">
        <v>216</v>
      </c>
    </row>
    <row r="3" spans="1:10" ht="16.5" x14ac:dyDescent="0.3">
      <c r="A3" s="115" t="s">
        <v>389</v>
      </c>
    </row>
    <row r="5" spans="1:10" ht="16.5" x14ac:dyDescent="0.3">
      <c r="A5" s="163" t="s">
        <v>202</v>
      </c>
      <c r="B5" s="163">
        <v>2012</v>
      </c>
      <c r="C5" s="163">
        <v>2013</v>
      </c>
      <c r="D5" s="163">
        <v>2014</v>
      </c>
      <c r="E5" s="163">
        <v>2015</v>
      </c>
      <c r="F5" s="163">
        <v>2016</v>
      </c>
      <c r="G5" s="163">
        <v>2017</v>
      </c>
      <c r="J5" s="49"/>
    </row>
    <row r="6" spans="1:10" ht="16.5" x14ac:dyDescent="0.3">
      <c r="A6" s="127">
        <v>0.5</v>
      </c>
      <c r="B6" s="161">
        <f>$A$6*'[1]priem mzda'!C4*12</f>
        <v>4836</v>
      </c>
      <c r="C6" s="161">
        <f>$A$6*'[1]priem mzda'!D4*12</f>
        <v>4944</v>
      </c>
      <c r="D6" s="161">
        <f>$A$6*'[1]priem mzda'!E4*12</f>
        <v>5148</v>
      </c>
      <c r="E6" s="161">
        <f>$A$6*'[1]priem mzda'!F4*12</f>
        <v>5298</v>
      </c>
      <c r="F6" s="161">
        <f>$A$6*'[1]priem mzda'!G4*12</f>
        <v>5472</v>
      </c>
      <c r="G6" s="161">
        <f>$A$6*'[1]priem mzda'!H4*12</f>
        <v>5724</v>
      </c>
    </row>
    <row r="7" spans="1:10" ht="16.5" x14ac:dyDescent="0.3">
      <c r="A7" s="127">
        <v>0.75</v>
      </c>
      <c r="B7" s="161">
        <f>$A$7*'[1]priem mzda'!C4*12</f>
        <v>7254</v>
      </c>
      <c r="C7" s="161">
        <f>$A$7*'[1]priem mzda'!D4*12</f>
        <v>7416</v>
      </c>
      <c r="D7" s="161">
        <f>$A$7*'[1]priem mzda'!E4*12</f>
        <v>7722</v>
      </c>
      <c r="E7" s="161">
        <f>$A$7*'[1]priem mzda'!F4*12</f>
        <v>7947</v>
      </c>
      <c r="F7" s="161">
        <f>$A$7*'[1]priem mzda'!G4*12</f>
        <v>8208</v>
      </c>
      <c r="G7" s="161">
        <f>$A$7*'[1]priem mzda'!H4*12</f>
        <v>8586</v>
      </c>
    </row>
    <row r="8" spans="1:10" ht="16.5" x14ac:dyDescent="0.3">
      <c r="A8" s="127">
        <v>1</v>
      </c>
      <c r="B8" s="161">
        <f>$A$8*'[1]priem mzda'!C4*12</f>
        <v>9672</v>
      </c>
      <c r="C8" s="161">
        <f>$A$8*'[1]priem mzda'!D4*12</f>
        <v>9888</v>
      </c>
      <c r="D8" s="161">
        <f>$A$8*'[1]priem mzda'!E4*12</f>
        <v>10296</v>
      </c>
      <c r="E8" s="161">
        <f>$A$8*'[1]priem mzda'!F4*12</f>
        <v>10596</v>
      </c>
      <c r="F8" s="161">
        <f>$A$8*'[1]priem mzda'!G4*12</f>
        <v>10944</v>
      </c>
      <c r="G8" s="161">
        <f>$A$8*'[1]priem mzda'!H4*12</f>
        <v>11448</v>
      </c>
    </row>
    <row r="9" spans="1:10" ht="16.5" x14ac:dyDescent="0.3">
      <c r="A9" s="127">
        <v>1.25</v>
      </c>
      <c r="B9" s="161">
        <f>$A$9*'[1]priem mzda'!C4*12</f>
        <v>12090</v>
      </c>
      <c r="C9" s="161">
        <f>$A$9*'[1]priem mzda'!D4*12</f>
        <v>12360</v>
      </c>
      <c r="D9" s="161">
        <f>$A$9*'[1]priem mzda'!E4*12</f>
        <v>12870</v>
      </c>
      <c r="E9" s="161">
        <f>$A$9*'[1]priem mzda'!F4*12</f>
        <v>13245</v>
      </c>
      <c r="F9" s="161">
        <f>$A$9*'[1]priem mzda'!G4*12</f>
        <v>13680</v>
      </c>
      <c r="G9" s="161">
        <f>$A$9*'[1]priem mzda'!H4*12</f>
        <v>14310</v>
      </c>
    </row>
    <row r="10" spans="1:10" ht="16.5" x14ac:dyDescent="0.3">
      <c r="A10" s="163">
        <v>1.5</v>
      </c>
      <c r="B10" s="164">
        <f>$A$10*'[1]priem mzda'!C4*12</f>
        <v>14508</v>
      </c>
      <c r="C10" s="164">
        <f>$A$10*'[1]priem mzda'!D4*12</f>
        <v>14832</v>
      </c>
      <c r="D10" s="164">
        <f>$A$10*'[1]priem mzda'!E4*12</f>
        <v>15444</v>
      </c>
      <c r="E10" s="164">
        <f>$A$10*'[1]priem mzda'!F4*12</f>
        <v>15894</v>
      </c>
      <c r="F10" s="164">
        <f>$A$10*'[1]priem mzda'!G4*12</f>
        <v>16416</v>
      </c>
      <c r="G10" s="164">
        <f>$A$10*'[1]priem mzda'!H4*12</f>
        <v>17172</v>
      </c>
    </row>
    <row r="11" spans="1:10" ht="16.5" x14ac:dyDescent="0.3">
      <c r="A11" s="127"/>
      <c r="B11" s="161"/>
      <c r="C11" s="161"/>
      <c r="D11" s="161"/>
      <c r="E11" s="161"/>
      <c r="F11" s="161"/>
      <c r="G11" s="161"/>
    </row>
    <row r="12" spans="1:10" ht="16.5" x14ac:dyDescent="0.3">
      <c r="A12" s="165">
        <v>2012</v>
      </c>
      <c r="B12" s="166" t="s">
        <v>202</v>
      </c>
      <c r="C12" s="166" t="s">
        <v>203</v>
      </c>
      <c r="D12" s="164"/>
      <c r="E12" s="161"/>
      <c r="F12" s="161"/>
      <c r="G12" s="161"/>
    </row>
    <row r="13" spans="1:10" ht="16.5" x14ac:dyDescent="0.3">
      <c r="A13" s="160" t="s">
        <v>204</v>
      </c>
      <c r="B13" s="167">
        <v>4836</v>
      </c>
      <c r="C13" s="168">
        <v>1129</v>
      </c>
      <c r="D13" s="172">
        <f t="shared" ref="D13:D18" si="0">(C13/SUM($C$13:$C$18))*100</f>
        <v>17.231379731379732</v>
      </c>
      <c r="E13" s="161"/>
      <c r="F13" s="161"/>
      <c r="G13" s="161"/>
    </row>
    <row r="14" spans="1:10" ht="16.5" x14ac:dyDescent="0.3">
      <c r="A14" s="160" t="s">
        <v>205</v>
      </c>
      <c r="B14" s="167">
        <v>7254</v>
      </c>
      <c r="C14" s="168">
        <v>1333</v>
      </c>
      <c r="D14" s="172">
        <f t="shared" si="0"/>
        <v>20.344932844932845</v>
      </c>
      <c r="E14" s="161"/>
      <c r="F14" s="161"/>
      <c r="G14" s="161"/>
    </row>
    <row r="15" spans="1:10" ht="16.5" x14ac:dyDescent="0.3">
      <c r="A15" s="160" t="s">
        <v>206</v>
      </c>
      <c r="B15" s="167">
        <v>9672</v>
      </c>
      <c r="C15" s="168">
        <v>1501</v>
      </c>
      <c r="D15" s="172">
        <f t="shared" si="0"/>
        <v>22.909035409035408</v>
      </c>
      <c r="E15" s="161"/>
      <c r="F15" s="161"/>
      <c r="G15" s="161"/>
    </row>
    <row r="16" spans="1:10" ht="16.5" x14ac:dyDescent="0.3">
      <c r="A16" s="160" t="s">
        <v>207</v>
      </c>
      <c r="B16" s="167">
        <v>12090</v>
      </c>
      <c r="C16" s="168">
        <v>1280</v>
      </c>
      <c r="D16" s="172">
        <f t="shared" si="0"/>
        <v>19.536019536019538</v>
      </c>
      <c r="E16" s="161"/>
      <c r="F16" s="161"/>
      <c r="G16" s="161"/>
    </row>
    <row r="17" spans="1:7" ht="16.5" x14ac:dyDescent="0.3">
      <c r="A17" s="160" t="s">
        <v>208</v>
      </c>
      <c r="B17" s="167">
        <v>14508</v>
      </c>
      <c r="C17" s="168">
        <v>760</v>
      </c>
      <c r="D17" s="172">
        <f t="shared" si="0"/>
        <v>11.599511599511599</v>
      </c>
      <c r="E17" s="161"/>
      <c r="F17" s="161"/>
      <c r="G17" s="161"/>
    </row>
    <row r="18" spans="1:7" ht="16.5" x14ac:dyDescent="0.3">
      <c r="A18" s="165" t="s">
        <v>209</v>
      </c>
      <c r="B18" s="170" t="s">
        <v>210</v>
      </c>
      <c r="C18" s="170">
        <v>549</v>
      </c>
      <c r="D18" s="173">
        <f t="shared" si="0"/>
        <v>8.3791208791208778</v>
      </c>
      <c r="E18" s="161"/>
      <c r="F18" s="161"/>
      <c r="G18" s="161"/>
    </row>
    <row r="19" spans="1:7" ht="16.5" x14ac:dyDescent="0.3">
      <c r="A19" s="160"/>
      <c r="B19" s="161"/>
      <c r="C19" s="161"/>
      <c r="D19" s="169"/>
      <c r="E19" s="161"/>
      <c r="F19" s="161"/>
      <c r="G19" s="161"/>
    </row>
    <row r="20" spans="1:7" ht="16.5" x14ac:dyDescent="0.3">
      <c r="A20" s="160"/>
      <c r="B20" s="161"/>
      <c r="C20" s="161"/>
      <c r="D20" s="169"/>
      <c r="E20" s="161"/>
      <c r="F20" s="161"/>
      <c r="G20" s="161"/>
    </row>
    <row r="21" spans="1:7" ht="16.5" x14ac:dyDescent="0.3">
      <c r="A21" s="160"/>
      <c r="B21" s="161"/>
      <c r="C21" s="161"/>
      <c r="D21" s="169"/>
      <c r="E21" s="161"/>
      <c r="F21" s="161"/>
      <c r="G21" s="161"/>
    </row>
    <row r="22" spans="1:7" ht="16.5" x14ac:dyDescent="0.3">
      <c r="A22" s="160"/>
      <c r="B22" s="161"/>
      <c r="C22" s="161"/>
      <c r="D22" s="169"/>
      <c r="E22" s="161"/>
      <c r="F22" s="161"/>
      <c r="G22" s="161"/>
    </row>
    <row r="23" spans="1:7" ht="16.5" x14ac:dyDescent="0.3">
      <c r="A23" s="160"/>
      <c r="B23" s="161"/>
      <c r="C23" s="161"/>
      <c r="D23" s="169"/>
      <c r="E23" s="161"/>
      <c r="F23" s="161"/>
      <c r="G23" s="161"/>
    </row>
    <row r="24" spans="1:7" ht="16.5" x14ac:dyDescent="0.3">
      <c r="A24" s="165">
        <v>2013</v>
      </c>
      <c r="B24" s="166" t="s">
        <v>202</v>
      </c>
      <c r="C24" s="166" t="s">
        <v>203</v>
      </c>
      <c r="D24" s="171"/>
      <c r="E24" s="161"/>
      <c r="F24" s="161"/>
      <c r="G24" s="161"/>
    </row>
    <row r="25" spans="1:7" ht="16.5" x14ac:dyDescent="0.3">
      <c r="A25" s="160" t="s">
        <v>204</v>
      </c>
      <c r="B25" s="167">
        <v>4944</v>
      </c>
      <c r="C25" s="168">
        <v>1637</v>
      </c>
      <c r="D25" s="172">
        <f t="shared" ref="D25:D30" si="1">(C25/SUM($C$25:$C$30))*100</f>
        <v>24.984737484737487</v>
      </c>
      <c r="E25" s="161"/>
      <c r="F25" s="161"/>
      <c r="G25" s="161"/>
    </row>
    <row r="26" spans="1:7" ht="16.5" x14ac:dyDescent="0.3">
      <c r="A26" s="160" t="s">
        <v>205</v>
      </c>
      <c r="B26" s="167">
        <v>7416</v>
      </c>
      <c r="C26" s="168">
        <v>1100</v>
      </c>
      <c r="D26" s="172">
        <f t="shared" si="1"/>
        <v>16.788766788766786</v>
      </c>
      <c r="E26" s="161"/>
      <c r="F26" s="161"/>
      <c r="G26" s="161"/>
    </row>
    <row r="27" spans="1:7" ht="16.5" x14ac:dyDescent="0.3">
      <c r="A27" s="160" t="s">
        <v>206</v>
      </c>
      <c r="B27" s="167">
        <v>9888</v>
      </c>
      <c r="C27" s="168">
        <v>1259</v>
      </c>
      <c r="D27" s="172">
        <f t="shared" si="1"/>
        <v>19.215506715506717</v>
      </c>
      <c r="E27" s="161"/>
      <c r="F27" s="161"/>
      <c r="G27" s="161"/>
    </row>
    <row r="28" spans="1:7" ht="16.5" x14ac:dyDescent="0.3">
      <c r="A28" s="160" t="s">
        <v>207</v>
      </c>
      <c r="B28" s="167">
        <v>12360</v>
      </c>
      <c r="C28" s="168">
        <v>1124</v>
      </c>
      <c r="D28" s="172">
        <f t="shared" si="1"/>
        <v>17.155067155067155</v>
      </c>
      <c r="E28" s="161"/>
      <c r="F28" s="161"/>
      <c r="G28" s="161"/>
    </row>
    <row r="29" spans="1:7" ht="16.5" x14ac:dyDescent="0.3">
      <c r="A29" s="160" t="s">
        <v>208</v>
      </c>
      <c r="B29" s="167">
        <v>14832</v>
      </c>
      <c r="C29" s="168">
        <v>694</v>
      </c>
      <c r="D29" s="172">
        <f t="shared" si="1"/>
        <v>10.592185592185592</v>
      </c>
      <c r="E29" s="161"/>
      <c r="F29" s="161"/>
      <c r="G29" s="161"/>
    </row>
    <row r="30" spans="1:7" ht="16.5" x14ac:dyDescent="0.3">
      <c r="A30" s="165" t="s">
        <v>209</v>
      </c>
      <c r="B30" s="170" t="s">
        <v>210</v>
      </c>
      <c r="C30" s="170">
        <v>738</v>
      </c>
      <c r="D30" s="173">
        <f t="shared" si="1"/>
        <v>11.263736263736265</v>
      </c>
      <c r="E30" s="161"/>
      <c r="F30" s="161"/>
      <c r="G30" s="161"/>
    </row>
    <row r="31" spans="1:7" x14ac:dyDescent="0.25">
      <c r="A31" s="61"/>
      <c r="D31" s="49"/>
    </row>
    <row r="32" spans="1:7" x14ac:dyDescent="0.25">
      <c r="A32" s="61"/>
      <c r="D32" s="49"/>
    </row>
    <row r="33" spans="1:4" x14ac:dyDescent="0.25">
      <c r="A33" s="61"/>
      <c r="D33" s="49"/>
    </row>
    <row r="34" spans="1:4" x14ac:dyDescent="0.25">
      <c r="A34" s="61"/>
      <c r="D34" s="49"/>
    </row>
    <row r="35" spans="1:4" x14ac:dyDescent="0.25">
      <c r="A35" s="61"/>
      <c r="D35" s="49"/>
    </row>
    <row r="36" spans="1:4" x14ac:dyDescent="0.25">
      <c r="A36" s="59">
        <v>2014</v>
      </c>
      <c r="B36" s="55" t="s">
        <v>202</v>
      </c>
      <c r="C36" s="55" t="s">
        <v>203</v>
      </c>
      <c r="D36" s="49"/>
    </row>
    <row r="37" spans="1:4" x14ac:dyDescent="0.25">
      <c r="A37" s="61" t="s">
        <v>204</v>
      </c>
      <c r="B37" s="51">
        <v>5148</v>
      </c>
      <c r="C37" s="52">
        <v>1864</v>
      </c>
      <c r="D37" s="49">
        <v>28.449328449328448</v>
      </c>
    </row>
    <row r="38" spans="1:4" x14ac:dyDescent="0.25">
      <c r="A38" s="61" t="s">
        <v>205</v>
      </c>
      <c r="B38" s="51">
        <v>7722</v>
      </c>
      <c r="C38" s="52">
        <v>1090</v>
      </c>
      <c r="D38" s="49">
        <f t="shared" ref="D38:D42" si="2">(C38/SUM($C$37:$C$42))*100</f>
        <v>16.636141636141634</v>
      </c>
    </row>
    <row r="39" spans="1:4" x14ac:dyDescent="0.25">
      <c r="A39" s="61" t="s">
        <v>206</v>
      </c>
      <c r="B39" s="51">
        <v>10296</v>
      </c>
      <c r="C39" s="52">
        <v>1108</v>
      </c>
      <c r="D39" s="49">
        <f t="shared" si="2"/>
        <v>16.910866910866911</v>
      </c>
    </row>
    <row r="40" spans="1:4" x14ac:dyDescent="0.25">
      <c r="A40" s="61" t="s">
        <v>207</v>
      </c>
      <c r="B40" s="51">
        <v>12870</v>
      </c>
      <c r="C40" s="52">
        <v>998</v>
      </c>
      <c r="D40" s="49">
        <f t="shared" si="2"/>
        <v>15.231990231990231</v>
      </c>
    </row>
    <row r="41" spans="1:4" x14ac:dyDescent="0.25">
      <c r="A41" s="61" t="s">
        <v>208</v>
      </c>
      <c r="B41" s="51">
        <v>15444</v>
      </c>
      <c r="C41" s="52">
        <v>639</v>
      </c>
      <c r="D41" s="49">
        <f t="shared" si="2"/>
        <v>9.7527472527472536</v>
      </c>
    </row>
    <row r="42" spans="1:4" x14ac:dyDescent="0.25">
      <c r="A42" s="58" t="s">
        <v>209</v>
      </c>
      <c r="B42" s="60" t="s">
        <v>210</v>
      </c>
      <c r="C42" s="60">
        <v>853</v>
      </c>
      <c r="D42" s="54">
        <f t="shared" si="2"/>
        <v>13.018925518925521</v>
      </c>
    </row>
    <row r="43" spans="1:4" x14ac:dyDescent="0.25">
      <c r="A43" s="61"/>
      <c r="D43" s="49"/>
    </row>
    <row r="44" spans="1:4" x14ac:dyDescent="0.25">
      <c r="A44" s="61"/>
      <c r="D44" s="49"/>
    </row>
    <row r="45" spans="1:4" x14ac:dyDescent="0.25">
      <c r="A45" s="61"/>
      <c r="D45" s="49"/>
    </row>
    <row r="46" spans="1:4" x14ac:dyDescent="0.25">
      <c r="A46" s="61"/>
      <c r="D46" s="49"/>
    </row>
    <row r="47" spans="1:4" x14ac:dyDescent="0.25">
      <c r="A47" s="61"/>
      <c r="D47" s="49"/>
    </row>
    <row r="48" spans="1:4" x14ac:dyDescent="0.25">
      <c r="A48" s="61"/>
      <c r="D48" s="49"/>
    </row>
    <row r="49" spans="1:4" x14ac:dyDescent="0.25">
      <c r="A49" s="59">
        <v>2015</v>
      </c>
      <c r="B49" s="55" t="s">
        <v>202</v>
      </c>
      <c r="C49" s="55" t="s">
        <v>203</v>
      </c>
      <c r="D49" s="49"/>
    </row>
    <row r="50" spans="1:4" x14ac:dyDescent="0.25">
      <c r="A50" s="61" t="s">
        <v>204</v>
      </c>
      <c r="B50" s="51">
        <v>5298</v>
      </c>
      <c r="C50" s="52">
        <v>1939</v>
      </c>
      <c r="D50" s="49">
        <f t="shared" ref="D50:D55" si="3">(C50/SUM($C$50:$C$55))*100</f>
        <v>29.594017094017094</v>
      </c>
    </row>
    <row r="51" spans="1:4" x14ac:dyDescent="0.25">
      <c r="A51" s="61" t="s">
        <v>205</v>
      </c>
      <c r="B51" s="51">
        <v>7947</v>
      </c>
      <c r="C51" s="52">
        <v>1104</v>
      </c>
      <c r="D51" s="49">
        <f t="shared" si="3"/>
        <v>16.84981684981685</v>
      </c>
    </row>
    <row r="52" spans="1:4" x14ac:dyDescent="0.25">
      <c r="A52" s="61" t="s">
        <v>206</v>
      </c>
      <c r="B52" s="51">
        <v>10596</v>
      </c>
      <c r="C52" s="52">
        <v>1058</v>
      </c>
      <c r="D52" s="49">
        <f t="shared" si="3"/>
        <v>16.147741147741147</v>
      </c>
    </row>
    <row r="53" spans="1:4" x14ac:dyDescent="0.25">
      <c r="A53" s="61" t="s">
        <v>207</v>
      </c>
      <c r="B53" s="51">
        <v>13245</v>
      </c>
      <c r="C53" s="52">
        <v>920</v>
      </c>
      <c r="D53" s="49">
        <f t="shared" si="3"/>
        <v>14.041514041514041</v>
      </c>
    </row>
    <row r="54" spans="1:4" x14ac:dyDescent="0.25">
      <c r="A54" s="61" t="s">
        <v>208</v>
      </c>
      <c r="B54" s="51">
        <v>15894</v>
      </c>
      <c r="C54" s="52">
        <v>607</v>
      </c>
      <c r="D54" s="49">
        <f t="shared" si="3"/>
        <v>9.2643467643467652</v>
      </c>
    </row>
    <row r="55" spans="1:4" x14ac:dyDescent="0.25">
      <c r="A55" s="58" t="s">
        <v>209</v>
      </c>
      <c r="B55" s="60" t="s">
        <v>210</v>
      </c>
      <c r="C55" s="60">
        <v>924</v>
      </c>
      <c r="D55" s="54">
        <f t="shared" si="3"/>
        <v>14.102564102564102</v>
      </c>
    </row>
    <row r="56" spans="1:4" x14ac:dyDescent="0.25">
      <c r="A56" s="61"/>
      <c r="D56" s="49"/>
    </row>
    <row r="57" spans="1:4" x14ac:dyDescent="0.25">
      <c r="A57" s="61"/>
      <c r="D57" s="49"/>
    </row>
    <row r="58" spans="1:4" x14ac:dyDescent="0.25">
      <c r="A58" s="61"/>
      <c r="D58" s="49"/>
    </row>
    <row r="59" spans="1:4" x14ac:dyDescent="0.25">
      <c r="A59" s="61"/>
      <c r="D59" s="49"/>
    </row>
    <row r="60" spans="1:4" x14ac:dyDescent="0.25">
      <c r="A60" s="59">
        <v>2016</v>
      </c>
      <c r="B60" s="55" t="s">
        <v>202</v>
      </c>
      <c r="C60" s="55" t="s">
        <v>203</v>
      </c>
      <c r="D60" s="49"/>
    </row>
    <row r="61" spans="1:4" x14ac:dyDescent="0.25">
      <c r="A61" s="61" t="s">
        <v>204</v>
      </c>
      <c r="B61" s="51">
        <v>5472</v>
      </c>
      <c r="C61" s="52">
        <v>2047</v>
      </c>
      <c r="D61" s="49">
        <f t="shared" ref="D61:D66" si="4">(C61/SUM($C$61:$C$66))*100</f>
        <v>31.242368742368743</v>
      </c>
    </row>
    <row r="62" spans="1:4" x14ac:dyDescent="0.25">
      <c r="A62" s="61" t="s">
        <v>205</v>
      </c>
      <c r="B62" s="51">
        <v>8208</v>
      </c>
      <c r="C62" s="52">
        <v>1014</v>
      </c>
      <c r="D62" s="49">
        <f t="shared" si="4"/>
        <v>15.476190476190476</v>
      </c>
    </row>
    <row r="63" spans="1:4" x14ac:dyDescent="0.25">
      <c r="A63" s="61" t="s">
        <v>206</v>
      </c>
      <c r="B63" s="51">
        <v>10944</v>
      </c>
      <c r="C63" s="52">
        <v>1005</v>
      </c>
      <c r="D63" s="49">
        <f t="shared" si="4"/>
        <v>15.338827838827839</v>
      </c>
    </row>
    <row r="64" spans="1:4" x14ac:dyDescent="0.25">
      <c r="A64" s="61" t="s">
        <v>207</v>
      </c>
      <c r="B64" s="51">
        <v>13680</v>
      </c>
      <c r="C64" s="52">
        <v>899</v>
      </c>
      <c r="D64" s="49">
        <f t="shared" si="4"/>
        <v>13.721001221001222</v>
      </c>
    </row>
    <row r="65" spans="1:4" x14ac:dyDescent="0.25">
      <c r="A65" s="61" t="s">
        <v>208</v>
      </c>
      <c r="B65" s="51">
        <v>16416</v>
      </c>
      <c r="C65" s="52">
        <v>612</v>
      </c>
      <c r="D65" s="49">
        <f t="shared" si="4"/>
        <v>9.3406593406593412</v>
      </c>
    </row>
    <row r="66" spans="1:4" x14ac:dyDescent="0.25">
      <c r="A66" s="58" t="s">
        <v>209</v>
      </c>
      <c r="B66" s="60" t="s">
        <v>210</v>
      </c>
      <c r="C66" s="60">
        <v>975</v>
      </c>
      <c r="D66" s="54">
        <f t="shared" si="4"/>
        <v>14.880952380952381</v>
      </c>
    </row>
    <row r="67" spans="1:4" x14ac:dyDescent="0.25">
      <c r="A67" s="61"/>
      <c r="D67" s="53"/>
    </row>
    <row r="68" spans="1:4" x14ac:dyDescent="0.25">
      <c r="A68" s="61"/>
      <c r="D68" s="53"/>
    </row>
    <row r="69" spans="1:4" x14ac:dyDescent="0.25">
      <c r="A69" s="61"/>
      <c r="D69" s="53"/>
    </row>
    <row r="70" spans="1:4" x14ac:dyDescent="0.25">
      <c r="A70" s="61"/>
      <c r="D70" s="53"/>
    </row>
    <row r="71" spans="1:4" x14ac:dyDescent="0.25">
      <c r="A71" s="59"/>
      <c r="B71" s="56"/>
      <c r="C71" s="56"/>
      <c r="D71" s="57"/>
    </row>
    <row r="72" spans="1:4" x14ac:dyDescent="0.25">
      <c r="A72" s="59">
        <v>2017</v>
      </c>
      <c r="B72" s="55" t="s">
        <v>202</v>
      </c>
      <c r="C72" s="55" t="s">
        <v>203</v>
      </c>
      <c r="D72" s="57"/>
    </row>
    <row r="73" spans="1:4" x14ac:dyDescent="0.25">
      <c r="A73" s="61" t="s">
        <v>204</v>
      </c>
      <c r="B73" s="51">
        <v>5724</v>
      </c>
      <c r="C73" s="52">
        <v>1967</v>
      </c>
      <c r="D73" s="49">
        <f t="shared" ref="D73:D78" si="5">(C73/SUM($C$73:$C$78))*100</f>
        <v>30.02136752136752</v>
      </c>
    </row>
    <row r="74" spans="1:4" x14ac:dyDescent="0.25">
      <c r="A74" s="61" t="s">
        <v>205</v>
      </c>
      <c r="B74" s="51">
        <v>8586</v>
      </c>
      <c r="C74" s="52">
        <v>1031</v>
      </c>
      <c r="D74" s="49">
        <f t="shared" si="5"/>
        <v>15.735653235653235</v>
      </c>
    </row>
    <row r="75" spans="1:4" x14ac:dyDescent="0.25">
      <c r="A75" s="61" t="s">
        <v>206</v>
      </c>
      <c r="B75" s="51">
        <v>11448</v>
      </c>
      <c r="C75" s="52">
        <v>982</v>
      </c>
      <c r="D75" s="49">
        <f t="shared" si="5"/>
        <v>14.987789987789988</v>
      </c>
    </row>
    <row r="76" spans="1:4" x14ac:dyDescent="0.25">
      <c r="A76" s="61" t="s">
        <v>207</v>
      </c>
      <c r="B76" s="51">
        <v>14310</v>
      </c>
      <c r="C76" s="52">
        <v>892</v>
      </c>
      <c r="D76" s="49">
        <f t="shared" si="5"/>
        <v>13.614163614163614</v>
      </c>
    </row>
    <row r="77" spans="1:4" x14ac:dyDescent="0.25">
      <c r="A77" s="61" t="s">
        <v>208</v>
      </c>
      <c r="B77" s="51">
        <v>17172</v>
      </c>
      <c r="C77" s="52">
        <v>618</v>
      </c>
      <c r="D77" s="49">
        <f t="shared" si="5"/>
        <v>9.4322344322344325</v>
      </c>
    </row>
    <row r="78" spans="1:4" x14ac:dyDescent="0.25">
      <c r="A78" s="58" t="s">
        <v>209</v>
      </c>
      <c r="B78" s="60" t="s">
        <v>210</v>
      </c>
      <c r="C78" s="60">
        <v>1062</v>
      </c>
      <c r="D78" s="54">
        <f t="shared" si="5"/>
        <v>16.208791208791208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5" sqref="A5:D43"/>
    </sheetView>
  </sheetViews>
  <sheetFormatPr defaultColWidth="9.140625" defaultRowHeight="15" x14ac:dyDescent="0.25"/>
  <cols>
    <col min="1" max="1" width="22.5703125" style="61" customWidth="1"/>
    <col min="2" max="16384" width="9.140625" style="48"/>
  </cols>
  <sheetData>
    <row r="1" spans="1:4" ht="16.5" x14ac:dyDescent="0.3">
      <c r="A1" s="142" t="s">
        <v>217</v>
      </c>
    </row>
    <row r="2" spans="1:4" x14ac:dyDescent="0.25">
      <c r="A2" s="48"/>
      <c r="C2" s="61"/>
    </row>
    <row r="3" spans="1:4" ht="16.5" x14ac:dyDescent="0.3">
      <c r="A3" s="115" t="s">
        <v>389</v>
      </c>
      <c r="C3" s="61"/>
    </row>
    <row r="4" spans="1:4" x14ac:dyDescent="0.25">
      <c r="A4" s="48"/>
      <c r="C4" s="61"/>
    </row>
    <row r="5" spans="1:4" ht="16.5" x14ac:dyDescent="0.3">
      <c r="A5" s="160">
        <v>2012</v>
      </c>
      <c r="B5" s="127" t="s">
        <v>213</v>
      </c>
      <c r="C5" s="161"/>
      <c r="D5" s="161"/>
    </row>
    <row r="6" spans="1:4" ht="16.5" x14ac:dyDescent="0.3">
      <c r="A6" s="160" t="s">
        <v>204</v>
      </c>
      <c r="B6" s="161">
        <f t="shared" ref="B6:B11" si="0">(C6/SUM($C$6:$C$11))*100</f>
        <v>20.205799812909262</v>
      </c>
      <c r="C6" s="161">
        <f>D6</f>
        <v>648</v>
      </c>
      <c r="D6" s="161">
        <v>648</v>
      </c>
    </row>
    <row r="7" spans="1:4" ht="16.5" x14ac:dyDescent="0.3">
      <c r="A7" s="160" t="s">
        <v>205</v>
      </c>
      <c r="B7" s="161">
        <f t="shared" si="0"/>
        <v>25.818521983161837</v>
      </c>
      <c r="C7" s="161">
        <f>D7-D6</f>
        <v>828</v>
      </c>
      <c r="D7" s="161">
        <v>1476</v>
      </c>
    </row>
    <row r="8" spans="1:4" ht="16.5" x14ac:dyDescent="0.3">
      <c r="A8" s="160" t="s">
        <v>206</v>
      </c>
      <c r="B8" s="161">
        <f t="shared" si="0"/>
        <v>24.94543186778921</v>
      </c>
      <c r="C8" s="161">
        <f t="shared" ref="C8:C10" si="1">D8-D7</f>
        <v>800</v>
      </c>
      <c r="D8" s="161">
        <v>2276</v>
      </c>
    </row>
    <row r="9" spans="1:4" ht="16.5" x14ac:dyDescent="0.3">
      <c r="A9" s="160" t="s">
        <v>207</v>
      </c>
      <c r="B9" s="161">
        <f t="shared" si="0"/>
        <v>16.744621141253507</v>
      </c>
      <c r="C9" s="161">
        <f t="shared" si="1"/>
        <v>537</v>
      </c>
      <c r="D9" s="161">
        <v>2813</v>
      </c>
    </row>
    <row r="10" spans="1:4" ht="16.5" x14ac:dyDescent="0.3">
      <c r="A10" s="160" t="s">
        <v>208</v>
      </c>
      <c r="B10" s="161">
        <f t="shared" si="0"/>
        <v>7.7019020891799181</v>
      </c>
      <c r="C10" s="161">
        <f t="shared" si="1"/>
        <v>247</v>
      </c>
      <c r="D10" s="161">
        <v>3060</v>
      </c>
    </row>
    <row r="11" spans="1:4" ht="16.5" x14ac:dyDescent="0.3">
      <c r="A11" s="160" t="s">
        <v>209</v>
      </c>
      <c r="B11" s="161">
        <f t="shared" si="0"/>
        <v>4.5837231057062677</v>
      </c>
      <c r="C11" s="162">
        <f>D11</f>
        <v>147</v>
      </c>
      <c r="D11" s="161">
        <v>147</v>
      </c>
    </row>
    <row r="12" spans="1:4" ht="16.5" x14ac:dyDescent="0.3">
      <c r="A12" s="160"/>
      <c r="B12" s="161"/>
      <c r="C12" s="161"/>
      <c r="D12" s="161"/>
    </row>
    <row r="13" spans="1:4" ht="16.5" x14ac:dyDescent="0.3">
      <c r="A13" s="160">
        <v>2013</v>
      </c>
      <c r="B13" s="161"/>
      <c r="C13" s="161"/>
      <c r="D13" s="161"/>
    </row>
    <row r="14" spans="1:4" ht="16.5" x14ac:dyDescent="0.3">
      <c r="A14" s="160" t="s">
        <v>204</v>
      </c>
      <c r="B14" s="161">
        <f t="shared" ref="B14:B19" si="2">(C14/SUM($C$14:$C$19))*100</f>
        <v>23.994147768836868</v>
      </c>
      <c r="C14" s="161">
        <f>D14</f>
        <v>1968</v>
      </c>
      <c r="D14" s="161">
        <v>1968</v>
      </c>
    </row>
    <row r="15" spans="1:4" ht="16.5" x14ac:dyDescent="0.3">
      <c r="A15" s="160" t="s">
        <v>205</v>
      </c>
      <c r="B15" s="161">
        <f t="shared" si="2"/>
        <v>22.189709826871496</v>
      </c>
      <c r="C15" s="161">
        <f>D15-D14</f>
        <v>1820</v>
      </c>
      <c r="D15" s="161">
        <v>3788</v>
      </c>
    </row>
    <row r="16" spans="1:4" ht="16.5" x14ac:dyDescent="0.3">
      <c r="A16" s="160" t="s">
        <v>206</v>
      </c>
      <c r="B16" s="161">
        <f t="shared" si="2"/>
        <v>23.70153621068032</v>
      </c>
      <c r="C16" s="161">
        <f t="shared" ref="C16:C18" si="3">D16-D15</f>
        <v>1944</v>
      </c>
      <c r="D16" s="161">
        <v>5732</v>
      </c>
    </row>
    <row r="17" spans="1:4" ht="16.5" x14ac:dyDescent="0.3">
      <c r="A17" s="160" t="s">
        <v>207</v>
      </c>
      <c r="B17" s="161">
        <f t="shared" si="2"/>
        <v>16.569129480614482</v>
      </c>
      <c r="C17" s="161">
        <f t="shared" si="3"/>
        <v>1359</v>
      </c>
      <c r="D17" s="161">
        <v>7091</v>
      </c>
    </row>
    <row r="18" spans="1:4" ht="16.5" x14ac:dyDescent="0.3">
      <c r="A18" s="160" t="s">
        <v>208</v>
      </c>
      <c r="B18" s="161">
        <f t="shared" si="2"/>
        <v>7.876127773713729</v>
      </c>
      <c r="C18" s="161">
        <f t="shared" si="3"/>
        <v>646</v>
      </c>
      <c r="D18" s="161">
        <v>7737</v>
      </c>
    </row>
    <row r="19" spans="1:4" ht="16.5" x14ac:dyDescent="0.3">
      <c r="A19" s="160" t="s">
        <v>209</v>
      </c>
      <c r="B19" s="161">
        <f t="shared" si="2"/>
        <v>5.6693489392831014</v>
      </c>
      <c r="C19" s="162">
        <f>D19</f>
        <v>465</v>
      </c>
      <c r="D19" s="161">
        <v>465</v>
      </c>
    </row>
    <row r="20" spans="1:4" ht="16.5" x14ac:dyDescent="0.3">
      <c r="A20" s="160"/>
      <c r="B20" s="161">
        <v>0</v>
      </c>
      <c r="C20" s="161"/>
      <c r="D20" s="161"/>
    </row>
    <row r="21" spans="1:4" ht="16.5" x14ac:dyDescent="0.3">
      <c r="A21" s="160">
        <v>2014</v>
      </c>
      <c r="B21" s="161">
        <v>0</v>
      </c>
      <c r="C21" s="161"/>
      <c r="D21" s="161"/>
    </row>
    <row r="22" spans="1:4" ht="16.5" x14ac:dyDescent="0.3">
      <c r="A22" s="160" t="s">
        <v>204</v>
      </c>
      <c r="B22" s="161">
        <f t="shared" ref="B22:B27" si="4">(C22/SUM($C$22:$C$27))*100</f>
        <v>27.122321670735015</v>
      </c>
      <c r="C22" s="161">
        <f>D22</f>
        <v>4000</v>
      </c>
      <c r="D22" s="161">
        <v>4000</v>
      </c>
    </row>
    <row r="23" spans="1:4" ht="16.5" x14ac:dyDescent="0.3">
      <c r="A23" s="160" t="s">
        <v>205</v>
      </c>
      <c r="B23" s="161">
        <f t="shared" si="4"/>
        <v>24.328722538649309</v>
      </c>
      <c r="C23" s="161">
        <f>D23-D22</f>
        <v>3588</v>
      </c>
      <c r="D23" s="161">
        <v>7588</v>
      </c>
    </row>
    <row r="24" spans="1:4" ht="16.5" x14ac:dyDescent="0.3">
      <c r="A24" s="160" t="s">
        <v>206</v>
      </c>
      <c r="B24" s="161">
        <f t="shared" si="4"/>
        <v>22.084350420395989</v>
      </c>
      <c r="C24" s="161">
        <f t="shared" ref="C24:C26" si="5">D24-D23</f>
        <v>3257</v>
      </c>
      <c r="D24" s="161">
        <v>10845</v>
      </c>
    </row>
    <row r="25" spans="1:4" ht="16.5" x14ac:dyDescent="0.3">
      <c r="A25" s="160" t="s">
        <v>207</v>
      </c>
      <c r="B25" s="161">
        <f t="shared" si="4"/>
        <v>14.178193653376727</v>
      </c>
      <c r="C25" s="161">
        <f t="shared" si="5"/>
        <v>2091</v>
      </c>
      <c r="D25" s="161">
        <v>12936</v>
      </c>
    </row>
    <row r="26" spans="1:4" ht="16.5" x14ac:dyDescent="0.3">
      <c r="A26" s="160" t="s">
        <v>208</v>
      </c>
      <c r="B26" s="161">
        <f t="shared" si="4"/>
        <v>7.2348793056685654</v>
      </c>
      <c r="C26" s="161">
        <f t="shared" si="5"/>
        <v>1067</v>
      </c>
      <c r="D26" s="161">
        <v>14003</v>
      </c>
    </row>
    <row r="27" spans="1:4" ht="16.5" x14ac:dyDescent="0.3">
      <c r="A27" s="160" t="s">
        <v>209</v>
      </c>
      <c r="B27" s="161">
        <f t="shared" si="4"/>
        <v>5.0515324111743967</v>
      </c>
      <c r="C27" s="162">
        <f>D27</f>
        <v>745</v>
      </c>
      <c r="D27" s="161">
        <v>745</v>
      </c>
    </row>
    <row r="28" spans="1:4" ht="16.5" x14ac:dyDescent="0.3">
      <c r="A28" s="160"/>
      <c r="B28" s="161"/>
      <c r="C28" s="161"/>
      <c r="D28" s="161"/>
    </row>
    <row r="29" spans="1:4" ht="16.5" x14ac:dyDescent="0.3">
      <c r="A29" s="160">
        <v>2015</v>
      </c>
      <c r="B29" s="161"/>
      <c r="C29" s="161"/>
      <c r="D29" s="161"/>
    </row>
    <row r="30" spans="1:4" ht="16.5" x14ac:dyDescent="0.3">
      <c r="A30" s="160" t="s">
        <v>204</v>
      </c>
      <c r="B30" s="161">
        <f t="shared" ref="B30:B35" si="6">(C30/SUM($C$30:$C$35))*100</f>
        <v>25.457829397105559</v>
      </c>
      <c r="C30" s="161">
        <f>D30</f>
        <v>11135</v>
      </c>
      <c r="D30" s="161">
        <v>11135</v>
      </c>
    </row>
    <row r="31" spans="1:4" ht="16.5" x14ac:dyDescent="0.3">
      <c r="A31" s="160" t="s">
        <v>205</v>
      </c>
      <c r="B31" s="161">
        <f t="shared" si="6"/>
        <v>21.294496902078237</v>
      </c>
      <c r="C31" s="161">
        <f>D31-D30</f>
        <v>9314</v>
      </c>
      <c r="D31" s="161">
        <v>20449</v>
      </c>
    </row>
    <row r="32" spans="1:4" ht="16.5" x14ac:dyDescent="0.3">
      <c r="A32" s="160" t="s">
        <v>206</v>
      </c>
      <c r="B32" s="161">
        <f t="shared" si="6"/>
        <v>22.188435949610188</v>
      </c>
      <c r="C32" s="161">
        <f t="shared" ref="C32:C34" si="7">D32-D31</f>
        <v>9705</v>
      </c>
      <c r="D32" s="161">
        <v>30154</v>
      </c>
    </row>
    <row r="33" spans="1:4" ht="16.5" x14ac:dyDescent="0.3">
      <c r="A33" s="160" t="s">
        <v>207</v>
      </c>
      <c r="B33" s="161">
        <f t="shared" si="6"/>
        <v>15.768536089073823</v>
      </c>
      <c r="C33" s="161">
        <f t="shared" si="7"/>
        <v>6897</v>
      </c>
      <c r="D33" s="161">
        <v>37051</v>
      </c>
    </row>
    <row r="34" spans="1:4" ht="16.5" x14ac:dyDescent="0.3">
      <c r="A34" s="160" t="s">
        <v>208</v>
      </c>
      <c r="B34" s="161">
        <f t="shared" si="6"/>
        <v>8.3769633507853403</v>
      </c>
      <c r="C34" s="161">
        <f t="shared" si="7"/>
        <v>3664</v>
      </c>
      <c r="D34" s="161">
        <v>40715</v>
      </c>
    </row>
    <row r="35" spans="1:4" ht="16.5" x14ac:dyDescent="0.3">
      <c r="A35" s="160" t="s">
        <v>209</v>
      </c>
      <c r="B35" s="161">
        <f t="shared" si="6"/>
        <v>6.9137383113468527</v>
      </c>
      <c r="C35" s="162">
        <f>D35</f>
        <v>3024</v>
      </c>
      <c r="D35" s="161">
        <v>3024</v>
      </c>
    </row>
    <row r="36" spans="1:4" ht="16.5" x14ac:dyDescent="0.3">
      <c r="A36" s="160"/>
      <c r="B36" s="161"/>
      <c r="C36" s="161"/>
      <c r="D36" s="161"/>
    </row>
    <row r="37" spans="1:4" ht="16.5" x14ac:dyDescent="0.3">
      <c r="A37" s="160">
        <v>2016</v>
      </c>
      <c r="B37" s="161"/>
      <c r="C37" s="161"/>
      <c r="D37" s="161"/>
    </row>
    <row r="38" spans="1:4" ht="16.5" x14ac:dyDescent="0.3">
      <c r="A38" s="160" t="s">
        <v>204</v>
      </c>
      <c r="B38" s="161">
        <f t="shared" ref="B38:B43" si="8">(C38/SUM($C$38:$C$43))*100</f>
        <v>26.641898167693995</v>
      </c>
      <c r="C38" s="161">
        <f>D38</f>
        <v>15776</v>
      </c>
      <c r="D38" s="161">
        <v>15776</v>
      </c>
    </row>
    <row r="39" spans="1:4" ht="16.5" x14ac:dyDescent="0.3">
      <c r="A39" s="160" t="s">
        <v>205</v>
      </c>
      <c r="B39" s="161">
        <f t="shared" si="8"/>
        <v>20.629907962509499</v>
      </c>
      <c r="C39" s="161">
        <f>D39-D38</f>
        <v>12216</v>
      </c>
      <c r="D39" s="161">
        <v>27992</v>
      </c>
    </row>
    <row r="40" spans="1:4" ht="16.5" x14ac:dyDescent="0.3">
      <c r="A40" s="160" t="s">
        <v>206</v>
      </c>
      <c r="B40" s="161">
        <f t="shared" si="8"/>
        <v>21.192265473275352</v>
      </c>
      <c r="C40" s="161">
        <f t="shared" ref="C40:C42" si="9">D40-D39</f>
        <v>12549</v>
      </c>
      <c r="D40" s="161">
        <v>40541</v>
      </c>
    </row>
    <row r="41" spans="1:4" ht="16.5" x14ac:dyDescent="0.3">
      <c r="A41" s="160" t="s">
        <v>207</v>
      </c>
      <c r="B41" s="161">
        <f t="shared" si="8"/>
        <v>15.653128430296379</v>
      </c>
      <c r="C41" s="161">
        <f t="shared" si="9"/>
        <v>9269</v>
      </c>
      <c r="D41" s="161">
        <v>49810</v>
      </c>
    </row>
    <row r="42" spans="1:4" ht="16.5" x14ac:dyDescent="0.3">
      <c r="A42" s="160" t="s">
        <v>208</v>
      </c>
      <c r="B42" s="161">
        <f t="shared" si="8"/>
        <v>8.3509245968082411</v>
      </c>
      <c r="C42" s="161">
        <f t="shared" si="9"/>
        <v>4945</v>
      </c>
      <c r="D42" s="161">
        <v>54755</v>
      </c>
    </row>
    <row r="43" spans="1:4" ht="16.5" x14ac:dyDescent="0.3">
      <c r="A43" s="160" t="s">
        <v>209</v>
      </c>
      <c r="B43" s="161">
        <f t="shared" si="8"/>
        <v>7.5318753694165324</v>
      </c>
      <c r="C43" s="162">
        <f>D43</f>
        <v>4460</v>
      </c>
      <c r="D43" s="161">
        <v>4460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7" sqref="B7:B14"/>
    </sheetView>
  </sheetViews>
  <sheetFormatPr defaultRowHeight="15" x14ac:dyDescent="0.25"/>
  <cols>
    <col min="2" max="2" width="27.7109375" customWidth="1"/>
    <col min="3" max="3" width="17.85546875" bestFit="1" customWidth="1"/>
    <col min="4" max="4" width="23.28515625" bestFit="1" customWidth="1"/>
  </cols>
  <sheetData>
    <row r="1" spans="1:4" ht="16.5" x14ac:dyDescent="0.3">
      <c r="A1" s="143" t="s">
        <v>220</v>
      </c>
      <c r="B1" s="62"/>
      <c r="C1" s="62"/>
      <c r="D1" s="62"/>
    </row>
    <row r="2" spans="1:4" ht="16.5" x14ac:dyDescent="0.3">
      <c r="A2" s="143" t="s">
        <v>221</v>
      </c>
      <c r="B2" s="62"/>
      <c r="C2" s="62"/>
      <c r="D2" s="62"/>
    </row>
    <row r="3" spans="1:4" x14ac:dyDescent="0.25">
      <c r="A3" s="62"/>
      <c r="B3" s="62"/>
      <c r="C3" s="62"/>
      <c r="D3" s="62"/>
    </row>
    <row r="4" spans="1:4" ht="16.5" x14ac:dyDescent="0.3">
      <c r="A4" s="115" t="s">
        <v>389</v>
      </c>
      <c r="B4" s="62"/>
      <c r="C4" s="62"/>
      <c r="D4" s="62"/>
    </row>
    <row r="5" spans="1:4" x14ac:dyDescent="0.25">
      <c r="A5" s="62"/>
      <c r="B5" s="62"/>
      <c r="C5" s="62"/>
      <c r="D5" s="62"/>
    </row>
    <row r="6" spans="1:4" ht="16.5" x14ac:dyDescent="0.3">
      <c r="A6" s="147"/>
      <c r="B6" s="156" t="s">
        <v>218</v>
      </c>
      <c r="C6" s="156" t="s">
        <v>390</v>
      </c>
      <c r="D6" s="156" t="s">
        <v>219</v>
      </c>
    </row>
    <row r="7" spans="1:4" ht="16.5" x14ac:dyDescent="0.3">
      <c r="A7" s="143" t="s">
        <v>47</v>
      </c>
      <c r="B7" s="157">
        <v>20.897993943981831</v>
      </c>
      <c r="C7" s="158">
        <v>0.34894631592755959</v>
      </c>
      <c r="D7" s="159">
        <v>30.06200191152152</v>
      </c>
    </row>
    <row r="8" spans="1:4" ht="16.5" x14ac:dyDescent="0.3">
      <c r="A8" s="143" t="s">
        <v>48</v>
      </c>
      <c r="B8" s="157">
        <v>13.124526873580622</v>
      </c>
      <c r="C8" s="158">
        <v>0.24778424588017736</v>
      </c>
      <c r="D8" s="159">
        <v>33.123641947689357</v>
      </c>
    </row>
    <row r="9" spans="1:4" ht="16.5" x14ac:dyDescent="0.3">
      <c r="A9" s="143" t="s">
        <v>52</v>
      </c>
      <c r="B9" s="157">
        <v>12.637206661619985</v>
      </c>
      <c r="C9" s="158">
        <v>0.22640290245801095</v>
      </c>
      <c r="D9" s="159">
        <v>33.797991997785942</v>
      </c>
    </row>
    <row r="10" spans="1:4" ht="16.5" x14ac:dyDescent="0.3">
      <c r="A10" s="143" t="s">
        <v>51</v>
      </c>
      <c r="B10" s="157">
        <v>12.518925056775171</v>
      </c>
      <c r="C10" s="158">
        <v>0.19385940497842752</v>
      </c>
      <c r="D10" s="159">
        <v>34.881059377950294</v>
      </c>
    </row>
    <row r="11" spans="1:4" ht="16.5" x14ac:dyDescent="0.3">
      <c r="A11" s="143" t="s">
        <v>54</v>
      </c>
      <c r="B11" s="157">
        <v>11.326646479939438</v>
      </c>
      <c r="C11" s="158">
        <v>0.18329505340965854</v>
      </c>
      <c r="D11" s="159">
        <v>38.410728220400905</v>
      </c>
    </row>
    <row r="12" spans="1:4" ht="16.5" x14ac:dyDescent="0.3">
      <c r="A12" s="143" t="s">
        <v>50</v>
      </c>
      <c r="B12" s="157">
        <v>8.2418622255866776</v>
      </c>
      <c r="C12" s="158">
        <v>0.10610338090862496</v>
      </c>
      <c r="D12" s="159">
        <v>35.31132574025343</v>
      </c>
    </row>
    <row r="13" spans="1:4" ht="16.5" x14ac:dyDescent="0.3">
      <c r="A13" s="143" t="s">
        <v>53</v>
      </c>
      <c r="B13" s="157">
        <v>7.7072293716881148</v>
      </c>
      <c r="C13" s="158">
        <v>0.10227461050046462</v>
      </c>
      <c r="D13" s="159">
        <v>35.981254347887749</v>
      </c>
    </row>
    <row r="14" spans="1:4" ht="16.5" x14ac:dyDescent="0.3">
      <c r="A14" s="143" t="s">
        <v>49</v>
      </c>
      <c r="B14" s="157">
        <v>13.545609386828158</v>
      </c>
      <c r="C14" s="158">
        <v>0.20738074480997556</v>
      </c>
      <c r="D14" s="159">
        <v>33.12281847976152</v>
      </c>
    </row>
    <row r="15" spans="1:4" x14ac:dyDescent="0.25">
      <c r="A15" s="62"/>
      <c r="B15" s="62"/>
      <c r="C15" s="62"/>
      <c r="D15" s="62"/>
    </row>
    <row r="16" spans="1:4" x14ac:dyDescent="0.25">
      <c r="A16" s="62"/>
      <c r="B16" s="62"/>
      <c r="C16" s="62"/>
      <c r="D16" s="62"/>
    </row>
    <row r="17" spans="1:4" x14ac:dyDescent="0.25">
      <c r="B17" s="62"/>
      <c r="C17" s="62"/>
      <c r="D17" s="62"/>
    </row>
    <row r="18" spans="1:4" x14ac:dyDescent="0.25">
      <c r="A18" s="62"/>
      <c r="B18" s="62"/>
      <c r="C18" s="62"/>
      <c r="D18" s="62"/>
    </row>
    <row r="19" spans="1:4" x14ac:dyDescent="0.25">
      <c r="A19" s="62"/>
      <c r="B19" s="62"/>
      <c r="C19" s="62"/>
      <c r="D19" s="62"/>
    </row>
    <row r="20" spans="1:4" x14ac:dyDescent="0.25">
      <c r="B20" s="62"/>
      <c r="C20" s="62"/>
      <c r="D20" s="62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5" sqref="A5:H8"/>
    </sheetView>
  </sheetViews>
  <sheetFormatPr defaultColWidth="9.140625" defaultRowHeight="12.75" x14ac:dyDescent="0.2"/>
  <cols>
    <col min="1" max="1" width="40" style="19" customWidth="1"/>
    <col min="2" max="2" width="9.140625" style="19"/>
    <col min="3" max="3" width="10.140625" style="19" bestFit="1" customWidth="1"/>
    <col min="4" max="11" width="9.140625" style="19"/>
    <col min="12" max="12" width="31.5703125" style="19" customWidth="1"/>
    <col min="13" max="15" width="6.5703125" style="19" customWidth="1"/>
    <col min="16" max="16384" width="9.140625" style="19"/>
  </cols>
  <sheetData>
    <row r="1" spans="1:8" ht="16.5" x14ac:dyDescent="0.3">
      <c r="A1" s="128" t="s">
        <v>222</v>
      </c>
      <c r="B1" s="27"/>
      <c r="C1" s="27"/>
      <c r="D1" s="27"/>
      <c r="E1" s="27"/>
      <c r="F1" s="27"/>
      <c r="G1" s="27"/>
      <c r="H1" s="27"/>
    </row>
    <row r="2" spans="1:8" ht="15" x14ac:dyDescent="0.25">
      <c r="A2" s="67"/>
      <c r="B2" s="27"/>
      <c r="C2" s="27"/>
      <c r="D2" s="27"/>
      <c r="E2" s="27"/>
      <c r="F2" s="27"/>
      <c r="G2" s="27"/>
      <c r="H2" s="27"/>
    </row>
    <row r="3" spans="1:8" ht="15" x14ac:dyDescent="0.25">
      <c r="A3" s="114" t="s">
        <v>391</v>
      </c>
      <c r="B3" s="27"/>
      <c r="C3" s="27"/>
      <c r="D3" s="27"/>
      <c r="E3" s="27"/>
      <c r="F3" s="27"/>
      <c r="G3" s="27"/>
      <c r="H3" s="27"/>
    </row>
    <row r="4" spans="1:8" ht="15" x14ac:dyDescent="0.25">
      <c r="A4" s="67"/>
      <c r="B4" s="27"/>
      <c r="C4" s="27"/>
      <c r="D4" s="27"/>
      <c r="E4" s="27"/>
      <c r="F4" s="27"/>
      <c r="G4" s="27"/>
      <c r="H4" s="27"/>
    </row>
    <row r="5" spans="1:8" ht="16.5" x14ac:dyDescent="0.3">
      <c r="A5" s="152"/>
      <c r="B5" s="153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</row>
    <row r="6" spans="1:8" ht="16.5" x14ac:dyDescent="0.3">
      <c r="A6" s="128" t="s">
        <v>198</v>
      </c>
      <c r="B6" s="154">
        <v>26.420669579999995</v>
      </c>
      <c r="C6" s="154">
        <v>17.6364184</v>
      </c>
      <c r="D6" s="154">
        <v>16.159255770000001</v>
      </c>
      <c r="E6" s="154">
        <v>13.036795520000002</v>
      </c>
      <c r="F6" s="154">
        <v>3.1961300000000001</v>
      </c>
      <c r="G6" s="154">
        <v>2.78003</v>
      </c>
      <c r="H6" s="154">
        <v>2.29</v>
      </c>
    </row>
    <row r="7" spans="1:8" ht="16.5" x14ac:dyDescent="0.3">
      <c r="A7" s="155" t="s">
        <v>145</v>
      </c>
      <c r="B7" s="154">
        <v>41.614050810000002</v>
      </c>
      <c r="C7" s="154">
        <v>43.156131189999996</v>
      </c>
      <c r="D7" s="154">
        <v>39.466525479999994</v>
      </c>
      <c r="E7" s="154">
        <v>38.917110890000004</v>
      </c>
      <c r="F7" s="154">
        <v>41.534570070000001</v>
      </c>
      <c r="G7" s="154">
        <v>35.87850641</v>
      </c>
      <c r="H7" s="154">
        <v>27.543096250000001</v>
      </c>
    </row>
    <row r="8" spans="1:8" ht="16.5" x14ac:dyDescent="0.3">
      <c r="A8" s="155" t="s">
        <v>146</v>
      </c>
      <c r="B8" s="154">
        <v>23.467842059999999</v>
      </c>
      <c r="C8" s="154">
        <v>25.357026730000001</v>
      </c>
      <c r="D8" s="154">
        <v>27.628427030000001</v>
      </c>
      <c r="E8" s="154">
        <v>28.763190659999999</v>
      </c>
      <c r="F8" s="154">
        <v>30.096571870000002</v>
      </c>
      <c r="G8" s="154">
        <v>33.03418594</v>
      </c>
      <c r="H8" s="154">
        <v>34.717189299999994</v>
      </c>
    </row>
    <row r="27" spans="1:1" x14ac:dyDescent="0.2">
      <c r="A27" s="22"/>
    </row>
    <row r="28" spans="1:1" x14ac:dyDescent="0.2">
      <c r="A28" s="22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D5" sqref="D5:J12"/>
    </sheetView>
  </sheetViews>
  <sheetFormatPr defaultRowHeight="15" x14ac:dyDescent="0.25"/>
  <cols>
    <col min="2" max="2" width="52.5703125" bestFit="1" customWidth="1"/>
    <col min="3" max="3" width="22.5703125" customWidth="1"/>
    <col min="17" max="17" width="10.7109375" bestFit="1" customWidth="1"/>
  </cols>
  <sheetData>
    <row r="1" spans="1:12" ht="16.5" x14ac:dyDescent="0.3">
      <c r="A1" s="118" t="s">
        <v>235</v>
      </c>
    </row>
    <row r="2" spans="1:12" x14ac:dyDescent="0.25">
      <c r="A2" s="18"/>
    </row>
    <row r="3" spans="1:12" ht="15.75" x14ac:dyDescent="0.25">
      <c r="A3" s="129" t="s">
        <v>392</v>
      </c>
    </row>
    <row r="4" spans="1:12" x14ac:dyDescent="0.25">
      <c r="A4" s="18"/>
    </row>
    <row r="5" spans="1:12" ht="16.5" x14ac:dyDescent="0.3">
      <c r="A5" s="65"/>
      <c r="B5" s="65"/>
      <c r="C5" s="66"/>
      <c r="D5" s="149">
        <v>2010</v>
      </c>
      <c r="E5" s="149">
        <v>2011</v>
      </c>
      <c r="F5" s="149">
        <v>2012</v>
      </c>
      <c r="G5" s="149">
        <v>2013</v>
      </c>
      <c r="H5" s="149">
        <v>2014</v>
      </c>
      <c r="I5" s="149">
        <v>2015</v>
      </c>
      <c r="J5" s="149">
        <v>2016</v>
      </c>
      <c r="L5" s="63"/>
    </row>
    <row r="6" spans="1:12" ht="16.5" x14ac:dyDescent="0.3">
      <c r="A6" s="144" t="s">
        <v>223</v>
      </c>
      <c r="B6" s="144" t="s">
        <v>224</v>
      </c>
      <c r="C6" s="145"/>
      <c r="D6" s="150">
        <v>17.113700000000001</v>
      </c>
      <c r="E6" s="150">
        <v>19.518799999999999</v>
      </c>
      <c r="F6" s="150">
        <v>22.194599999999998</v>
      </c>
      <c r="G6" s="150">
        <v>24.1678</v>
      </c>
      <c r="H6" s="150">
        <v>26.761400000000002</v>
      </c>
      <c r="I6" s="150">
        <v>29.4435</v>
      </c>
      <c r="J6" s="150">
        <v>32.6295</v>
      </c>
    </row>
    <row r="7" spans="1:12" ht="16.5" x14ac:dyDescent="0.3">
      <c r="A7" s="145" t="s">
        <v>223</v>
      </c>
      <c r="B7" s="145" t="s">
        <v>225</v>
      </c>
      <c r="C7" s="145"/>
      <c r="D7" s="150">
        <v>0.62829999999999997</v>
      </c>
      <c r="E7" s="150">
        <v>1.2050000000000001</v>
      </c>
      <c r="F7" s="150">
        <v>2.3706999999999998</v>
      </c>
      <c r="G7" s="150">
        <v>2.5911999999999997</v>
      </c>
      <c r="H7" s="150">
        <v>2.6274000000000002</v>
      </c>
      <c r="I7" s="150">
        <v>2.6594000000000002</v>
      </c>
      <c r="J7" s="150">
        <v>2.5139999999999998</v>
      </c>
    </row>
    <row r="8" spans="1:12" ht="16.5" x14ac:dyDescent="0.3">
      <c r="A8" s="145" t="s">
        <v>223</v>
      </c>
      <c r="B8" s="145" t="s">
        <v>226</v>
      </c>
      <c r="C8" s="145"/>
      <c r="D8" s="150">
        <v>16.485400000000002</v>
      </c>
      <c r="E8" s="150">
        <v>18.313800000000001</v>
      </c>
      <c r="F8" s="150">
        <v>19.823900000000002</v>
      </c>
      <c r="G8" s="150">
        <v>21.576599999999999</v>
      </c>
      <c r="H8" s="150">
        <v>24.1341</v>
      </c>
      <c r="I8" s="150">
        <v>26.784099999999999</v>
      </c>
      <c r="J8" s="150">
        <v>30.115500000000001</v>
      </c>
    </row>
    <row r="9" spans="1:12" ht="16.5" x14ac:dyDescent="0.3">
      <c r="A9" s="145" t="s">
        <v>227</v>
      </c>
      <c r="B9" s="145" t="s">
        <v>228</v>
      </c>
      <c r="C9" s="146" t="s">
        <v>229</v>
      </c>
      <c r="D9" s="150">
        <v>9.8851754166666694</v>
      </c>
      <c r="E9" s="150">
        <v>11.407917088685835</v>
      </c>
      <c r="F9" s="150">
        <v>12.60925933333333</v>
      </c>
      <c r="G9" s="150">
        <v>14.064250000000001</v>
      </c>
      <c r="H9" s="150">
        <v>15.871044416666667</v>
      </c>
      <c r="I9" s="150">
        <v>18.058513416666667</v>
      </c>
      <c r="J9" s="150">
        <v>20.531075000000001</v>
      </c>
    </row>
    <row r="10" spans="1:12" ht="16.5" x14ac:dyDescent="0.3">
      <c r="A10" s="145" t="s">
        <v>227</v>
      </c>
      <c r="B10" s="145" t="s">
        <v>230</v>
      </c>
      <c r="C10" s="146" t="s">
        <v>231</v>
      </c>
      <c r="D10" s="150">
        <v>4.0586339166666665</v>
      </c>
      <c r="E10" s="150">
        <v>4.1899129513833335</v>
      </c>
      <c r="F10" s="150">
        <v>4.391468166666666</v>
      </c>
      <c r="G10" s="150">
        <v>4.5988333333333333</v>
      </c>
      <c r="H10" s="150">
        <v>4.8918926666666671</v>
      </c>
      <c r="I10" s="150">
        <v>5.3401845833333335</v>
      </c>
      <c r="J10" s="150">
        <v>5.9524873333333321</v>
      </c>
    </row>
    <row r="11" spans="1:12" ht="16.5" x14ac:dyDescent="0.3">
      <c r="A11" s="145" t="s">
        <v>227</v>
      </c>
      <c r="B11" s="145" t="s">
        <v>232</v>
      </c>
      <c r="C11" s="146" t="s">
        <v>233</v>
      </c>
      <c r="D11" s="150">
        <v>1.26000975</v>
      </c>
      <c r="E11" s="150">
        <v>1.3036185</v>
      </c>
      <c r="F11" s="150">
        <v>1.325337</v>
      </c>
      <c r="G11" s="150">
        <v>1.3399949999999998</v>
      </c>
      <c r="H11" s="150">
        <v>1.3358395000000001</v>
      </c>
      <c r="I11" s="150">
        <v>1.3446695574147554</v>
      </c>
      <c r="J11" s="150">
        <v>1.3171224073500001</v>
      </c>
    </row>
    <row r="12" spans="1:12" ht="16.5" x14ac:dyDescent="0.3">
      <c r="A12" s="147"/>
      <c r="B12" s="147" t="s">
        <v>234</v>
      </c>
      <c r="C12" s="148" t="s">
        <v>113</v>
      </c>
      <c r="D12" s="151">
        <v>1.2815809166666661</v>
      </c>
      <c r="E12" s="151">
        <v>1.4123514599308304</v>
      </c>
      <c r="F12" s="151">
        <v>1.4978355000000061</v>
      </c>
      <c r="G12" s="151">
        <v>1.5735216666666638</v>
      </c>
      <c r="H12" s="151">
        <v>2.0353234166666634</v>
      </c>
      <c r="I12" s="151">
        <v>2.0407324425852411</v>
      </c>
      <c r="J12" s="151">
        <v>2.3148152593166671</v>
      </c>
    </row>
    <row r="13" spans="1:12" x14ac:dyDescent="0.25">
      <c r="B13" s="64"/>
      <c r="C13" s="64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/>
  </sheetViews>
  <sheetFormatPr defaultRowHeight="15" x14ac:dyDescent="0.25"/>
  <cols>
    <col min="1" max="1" width="45.42578125" bestFit="1" customWidth="1"/>
    <col min="2" max="2" width="11.28515625" bestFit="1" customWidth="1"/>
    <col min="3" max="3" width="49.7109375" customWidth="1"/>
    <col min="4" max="4" width="9.7109375" bestFit="1" customWidth="1"/>
  </cols>
  <sheetData>
    <row r="1" spans="1:4" ht="16.5" x14ac:dyDescent="0.25">
      <c r="A1" s="132" t="s">
        <v>304</v>
      </c>
      <c r="B1" s="133"/>
      <c r="C1" s="133"/>
      <c r="D1" s="133"/>
    </row>
    <row r="2" spans="1:4" ht="16.5" x14ac:dyDescent="0.25">
      <c r="A2" s="133"/>
      <c r="B2" s="133"/>
      <c r="C2" s="133"/>
      <c r="D2" s="133"/>
    </row>
    <row r="3" spans="1:4" ht="16.5" x14ac:dyDescent="0.3">
      <c r="A3" s="119" t="s">
        <v>351</v>
      </c>
      <c r="B3" s="133"/>
      <c r="C3" s="133"/>
      <c r="D3" s="133"/>
    </row>
    <row r="4" spans="1:4" ht="15.75" thickBot="1" x14ac:dyDescent="0.3">
      <c r="A4" s="321"/>
      <c r="B4" s="321"/>
      <c r="C4" s="321"/>
      <c r="D4" s="321"/>
    </row>
    <row r="5" spans="1:4" ht="15.75" thickBot="1" x14ac:dyDescent="0.3">
      <c r="A5" s="95" t="s">
        <v>305</v>
      </c>
      <c r="B5" s="95" t="s">
        <v>306</v>
      </c>
      <c r="C5" s="96" t="s">
        <v>307</v>
      </c>
      <c r="D5" s="95" t="s">
        <v>308</v>
      </c>
    </row>
    <row r="6" spans="1:4" x14ac:dyDescent="0.25">
      <c r="A6" s="97" t="s">
        <v>309</v>
      </c>
      <c r="B6" s="97" t="s">
        <v>310</v>
      </c>
      <c r="C6" s="98" t="s">
        <v>311</v>
      </c>
      <c r="D6" s="99">
        <v>0.95</v>
      </c>
    </row>
    <row r="7" spans="1:4" x14ac:dyDescent="0.25">
      <c r="A7" s="97" t="s">
        <v>309</v>
      </c>
      <c r="B7" s="97" t="s">
        <v>310</v>
      </c>
      <c r="C7" s="98" t="s">
        <v>312</v>
      </c>
      <c r="D7" s="100">
        <v>90000</v>
      </c>
    </row>
    <row r="8" spans="1:4" x14ac:dyDescent="0.25">
      <c r="A8" s="97" t="s">
        <v>309</v>
      </c>
      <c r="B8" s="97" t="s">
        <v>310</v>
      </c>
      <c r="C8" s="98" t="s">
        <v>313</v>
      </c>
      <c r="D8" s="99">
        <v>0.01</v>
      </c>
    </row>
    <row r="9" spans="1:4" x14ac:dyDescent="0.25">
      <c r="A9" s="97" t="s">
        <v>309</v>
      </c>
      <c r="B9" s="97" t="s">
        <v>310</v>
      </c>
      <c r="C9" s="98" t="s">
        <v>314</v>
      </c>
      <c r="D9" s="97">
        <v>30</v>
      </c>
    </row>
    <row r="10" spans="1:4" x14ac:dyDescent="0.25">
      <c r="A10" s="97" t="s">
        <v>315</v>
      </c>
      <c r="B10" s="97" t="s">
        <v>316</v>
      </c>
      <c r="C10" s="98" t="s">
        <v>317</v>
      </c>
      <c r="D10" s="97">
        <v>940</v>
      </c>
    </row>
    <row r="11" spans="1:4" x14ac:dyDescent="0.25">
      <c r="A11" s="97" t="s">
        <v>315</v>
      </c>
      <c r="B11" s="97" t="s">
        <v>316</v>
      </c>
      <c r="C11" s="98" t="s">
        <v>318</v>
      </c>
      <c r="D11" s="97">
        <v>930</v>
      </c>
    </row>
    <row r="12" spans="1:4" x14ac:dyDescent="0.25">
      <c r="A12" s="97" t="s">
        <v>315</v>
      </c>
      <c r="B12" s="97" t="s">
        <v>316</v>
      </c>
      <c r="C12" s="98" t="s">
        <v>319</v>
      </c>
      <c r="D12" s="97">
        <v>920</v>
      </c>
    </row>
    <row r="13" spans="1:4" x14ac:dyDescent="0.25">
      <c r="A13" s="97" t="s">
        <v>320</v>
      </c>
      <c r="B13" s="97" t="s">
        <v>321</v>
      </c>
      <c r="C13" s="98" t="s">
        <v>322</v>
      </c>
      <c r="D13" s="97" t="s">
        <v>323</v>
      </c>
    </row>
    <row r="14" spans="1:4" x14ac:dyDescent="0.25">
      <c r="A14" s="97" t="s">
        <v>320</v>
      </c>
      <c r="B14" s="97" t="s">
        <v>324</v>
      </c>
      <c r="C14" s="98" t="s">
        <v>325</v>
      </c>
      <c r="D14" s="97" t="s">
        <v>326</v>
      </c>
    </row>
    <row r="15" spans="1:4" x14ac:dyDescent="0.25">
      <c r="A15" s="101"/>
      <c r="B15" s="97" t="s">
        <v>327</v>
      </c>
      <c r="C15" s="98" t="s">
        <v>350</v>
      </c>
      <c r="D15" s="100">
        <v>56400</v>
      </c>
    </row>
    <row r="16" spans="1:4" ht="15.75" thickBot="1" x14ac:dyDescent="0.3">
      <c r="A16" s="102" t="s">
        <v>320</v>
      </c>
      <c r="B16" s="102" t="s">
        <v>328</v>
      </c>
      <c r="C16" s="103" t="s">
        <v>329</v>
      </c>
      <c r="D16" s="104">
        <v>0.1</v>
      </c>
    </row>
    <row r="17" spans="1:4" x14ac:dyDescent="0.25">
      <c r="C17" s="93"/>
      <c r="D17" s="93"/>
    </row>
    <row r="18" spans="1:4" ht="16.5" x14ac:dyDescent="0.25">
      <c r="A18" s="132" t="s">
        <v>330</v>
      </c>
      <c r="B18" s="133"/>
    </row>
    <row r="19" spans="1:4" ht="16.5" x14ac:dyDescent="0.25">
      <c r="A19" s="133"/>
      <c r="B19" s="133"/>
    </row>
    <row r="20" spans="1:4" ht="16.5" x14ac:dyDescent="0.3">
      <c r="A20" s="119" t="s">
        <v>351</v>
      </c>
      <c r="B20" s="133"/>
    </row>
    <row r="21" spans="1:4" ht="17.25" thickBot="1" x14ac:dyDescent="0.3">
      <c r="A21" s="134"/>
      <c r="B21" s="134"/>
    </row>
    <row r="22" spans="1:4" x14ac:dyDescent="0.25">
      <c r="A22" s="98" t="s">
        <v>331</v>
      </c>
      <c r="B22" s="100">
        <v>702000</v>
      </c>
    </row>
    <row r="23" spans="1:4" x14ac:dyDescent="0.25">
      <c r="A23" s="98" t="s">
        <v>332</v>
      </c>
      <c r="B23" s="97" t="s">
        <v>333</v>
      </c>
    </row>
    <row r="24" spans="1:4" x14ac:dyDescent="0.25">
      <c r="A24" s="98" t="s">
        <v>334</v>
      </c>
      <c r="B24" s="100">
        <v>62500</v>
      </c>
    </row>
    <row r="25" spans="1:4" x14ac:dyDescent="0.25">
      <c r="A25" s="98" t="s">
        <v>335</v>
      </c>
      <c r="B25" s="100">
        <v>1250000</v>
      </c>
    </row>
    <row r="26" spans="1:4" x14ac:dyDescent="0.25">
      <c r="A26" s="98" t="s">
        <v>336</v>
      </c>
      <c r="B26" s="97" t="s">
        <v>337</v>
      </c>
    </row>
    <row r="27" spans="1:4" x14ac:dyDescent="0.25">
      <c r="A27" s="98" t="s">
        <v>338</v>
      </c>
      <c r="B27" s="97">
        <v>3819</v>
      </c>
    </row>
    <row r="28" spans="1:4" x14ac:dyDescent="0.25">
      <c r="A28" s="98" t="s">
        <v>339</v>
      </c>
      <c r="B28" s="100">
        <v>45834</v>
      </c>
    </row>
    <row r="29" spans="1:4" x14ac:dyDescent="0.25">
      <c r="A29" s="98" t="s">
        <v>340</v>
      </c>
      <c r="B29" s="100">
        <v>12500</v>
      </c>
    </row>
    <row r="30" spans="1:4" ht="15.75" thickBot="1" x14ac:dyDescent="0.3">
      <c r="A30" s="96" t="s">
        <v>341</v>
      </c>
      <c r="B30" s="95" t="s">
        <v>342</v>
      </c>
    </row>
    <row r="31" spans="1:4" x14ac:dyDescent="0.25">
      <c r="B31" s="93"/>
    </row>
    <row r="33" spans="1:2" ht="16.5" x14ac:dyDescent="0.25">
      <c r="A33" s="132" t="s">
        <v>393</v>
      </c>
      <c r="B33" s="133"/>
    </row>
    <row r="34" spans="1:2" ht="16.5" x14ac:dyDescent="0.25">
      <c r="A34" s="133"/>
      <c r="B34" s="133"/>
    </row>
    <row r="35" spans="1:2" ht="16.5" x14ac:dyDescent="0.3">
      <c r="A35" s="119" t="s">
        <v>351</v>
      </c>
      <c r="B35" s="133"/>
    </row>
    <row r="36" spans="1:2" ht="17.25" thickBot="1" x14ac:dyDescent="0.3">
      <c r="A36" s="134"/>
      <c r="B36" s="134"/>
    </row>
    <row r="37" spans="1:2" x14ac:dyDescent="0.25">
      <c r="A37" s="98" t="s">
        <v>343</v>
      </c>
      <c r="B37" s="98">
        <v>29</v>
      </c>
    </row>
    <row r="38" spans="1:2" x14ac:dyDescent="0.25">
      <c r="A38" s="98" t="s">
        <v>344</v>
      </c>
      <c r="B38" s="98">
        <v>46</v>
      </c>
    </row>
    <row r="39" spans="1:2" x14ac:dyDescent="0.25">
      <c r="A39" s="98" t="s">
        <v>345</v>
      </c>
      <c r="B39" s="105">
        <v>1250000</v>
      </c>
    </row>
    <row r="40" spans="1:2" x14ac:dyDescent="0.25">
      <c r="A40" s="98" t="s">
        <v>346</v>
      </c>
      <c r="B40" s="98">
        <v>359</v>
      </c>
    </row>
    <row r="41" spans="1:2" x14ac:dyDescent="0.25">
      <c r="A41" s="98" t="s">
        <v>347</v>
      </c>
      <c r="B41" s="105">
        <v>125000</v>
      </c>
    </row>
    <row r="42" spans="1:2" ht="15.75" thickBot="1" x14ac:dyDescent="0.3">
      <c r="A42" s="103" t="s">
        <v>348</v>
      </c>
      <c r="B42" s="106">
        <v>3750000</v>
      </c>
    </row>
    <row r="43" spans="1:2" ht="15.75" thickBot="1" x14ac:dyDescent="0.3">
      <c r="A43" s="96" t="s">
        <v>349</v>
      </c>
      <c r="B43" s="96">
        <v>15</v>
      </c>
    </row>
    <row r="44" spans="1:2" x14ac:dyDescent="0.25">
      <c r="B44" s="93"/>
    </row>
  </sheetData>
  <mergeCells count="1">
    <mergeCell ref="A4:D4"/>
  </mergeCells>
  <hyperlinks>
    <hyperlink ref="C15" location="_ftn1" display="_ftn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5" activeCellId="1" sqref="B15 J15"/>
    </sheetView>
  </sheetViews>
  <sheetFormatPr defaultColWidth="9.140625" defaultRowHeight="15" x14ac:dyDescent="0.25"/>
  <cols>
    <col min="1" max="1" width="18.7109375" style="2" bestFit="1" customWidth="1"/>
    <col min="2" max="2" width="14.5703125" style="2" bestFit="1" customWidth="1"/>
    <col min="3" max="9" width="10.85546875" style="2" bestFit="1" customWidth="1"/>
    <col min="10" max="10" width="10.28515625" style="2" bestFit="1" customWidth="1"/>
    <col min="11" max="16384" width="9.140625" style="2"/>
  </cols>
  <sheetData>
    <row r="1" spans="1:10" ht="16.5" x14ac:dyDescent="0.25">
      <c r="A1" s="110" t="s">
        <v>252</v>
      </c>
    </row>
    <row r="3" spans="1:10" ht="16.5" x14ac:dyDescent="0.3">
      <c r="A3" s="136" t="s">
        <v>44</v>
      </c>
    </row>
    <row r="5" spans="1:10" ht="16.5" x14ac:dyDescent="0.3">
      <c r="A5" s="315" t="s">
        <v>33</v>
      </c>
      <c r="B5" s="316"/>
      <c r="C5" s="319" t="s">
        <v>34</v>
      </c>
      <c r="D5" s="319"/>
      <c r="E5" s="319"/>
      <c r="F5" s="319"/>
      <c r="G5" s="319"/>
      <c r="H5" s="319"/>
      <c r="I5" s="319"/>
      <c r="J5" s="295"/>
    </row>
    <row r="6" spans="1:10" ht="16.5" x14ac:dyDescent="0.3">
      <c r="A6" s="317"/>
      <c r="B6" s="318"/>
      <c r="C6" s="296">
        <v>2012</v>
      </c>
      <c r="D6" s="296">
        <v>2013</v>
      </c>
      <c r="E6" s="296">
        <v>2014</v>
      </c>
      <c r="F6" s="296">
        <v>2015</v>
      </c>
      <c r="G6" s="296">
        <v>2016</v>
      </c>
      <c r="H6" s="296">
        <v>2017</v>
      </c>
      <c r="I6" s="296">
        <v>2018</v>
      </c>
      <c r="J6" s="296" t="s">
        <v>35</v>
      </c>
    </row>
    <row r="7" spans="1:10" ht="16.5" x14ac:dyDescent="0.3">
      <c r="A7" s="297" t="s">
        <v>36</v>
      </c>
      <c r="B7" s="298">
        <v>264629</v>
      </c>
      <c r="C7" s="299">
        <v>4570</v>
      </c>
      <c r="D7" s="299">
        <v>3568</v>
      </c>
      <c r="E7" s="299">
        <v>3591</v>
      </c>
      <c r="F7" s="300">
        <v>4746</v>
      </c>
      <c r="G7" s="300">
        <v>4548</v>
      </c>
      <c r="H7" s="300">
        <v>5637</v>
      </c>
      <c r="I7" s="300">
        <v>5978</v>
      </c>
      <c r="J7" s="301">
        <f>SUM(C7:I7)</f>
        <v>32638</v>
      </c>
    </row>
    <row r="8" spans="1:10" ht="16.5" x14ac:dyDescent="0.3">
      <c r="A8" s="297" t="s">
        <v>37</v>
      </c>
      <c r="B8" s="298">
        <v>184059</v>
      </c>
      <c r="C8" s="299">
        <v>2403</v>
      </c>
      <c r="D8" s="299">
        <v>2334</v>
      </c>
      <c r="E8" s="299">
        <v>2334</v>
      </c>
      <c r="F8" s="300">
        <v>2248</v>
      </c>
      <c r="G8" s="300">
        <v>2456</v>
      </c>
      <c r="H8" s="300">
        <v>2638</v>
      </c>
      <c r="I8" s="300">
        <v>3034</v>
      </c>
      <c r="J8" s="301">
        <f t="shared" ref="J8:J14" si="0">SUM(C8:I8)</f>
        <v>17447</v>
      </c>
    </row>
    <row r="9" spans="1:10" ht="16.5" x14ac:dyDescent="0.3">
      <c r="A9" s="297" t="s">
        <v>38</v>
      </c>
      <c r="B9" s="298">
        <v>199564</v>
      </c>
      <c r="C9" s="299">
        <v>1469</v>
      </c>
      <c r="D9" s="299">
        <v>1490</v>
      </c>
      <c r="E9" s="299">
        <v>1643</v>
      </c>
      <c r="F9" s="300">
        <v>1383</v>
      </c>
      <c r="G9" s="300">
        <v>1527</v>
      </c>
      <c r="H9" s="300">
        <v>1283</v>
      </c>
      <c r="I9" s="300">
        <v>1599</v>
      </c>
      <c r="J9" s="301">
        <f t="shared" si="0"/>
        <v>10394</v>
      </c>
    </row>
    <row r="10" spans="1:10" ht="16.5" x14ac:dyDescent="0.3">
      <c r="A10" s="297" t="s">
        <v>39</v>
      </c>
      <c r="B10" s="298">
        <v>236923</v>
      </c>
      <c r="C10" s="299">
        <v>1652</v>
      </c>
      <c r="D10" s="299">
        <v>1652</v>
      </c>
      <c r="E10" s="299">
        <v>1647</v>
      </c>
      <c r="F10" s="300">
        <v>1520</v>
      </c>
      <c r="G10" s="300">
        <v>1433</v>
      </c>
      <c r="H10" s="300">
        <v>1591</v>
      </c>
      <c r="I10" s="300">
        <v>1838</v>
      </c>
      <c r="J10" s="301">
        <f t="shared" si="0"/>
        <v>11333</v>
      </c>
    </row>
    <row r="11" spans="1:10" ht="16.5" x14ac:dyDescent="0.3">
      <c r="A11" s="297" t="s">
        <v>40</v>
      </c>
      <c r="B11" s="298">
        <v>214934</v>
      </c>
      <c r="C11" s="299">
        <v>1673</v>
      </c>
      <c r="D11" s="299">
        <v>1682</v>
      </c>
      <c r="E11" s="299">
        <v>1954</v>
      </c>
      <c r="F11" s="300">
        <v>1616</v>
      </c>
      <c r="G11" s="300">
        <v>1874</v>
      </c>
      <c r="H11" s="300">
        <v>1898</v>
      </c>
      <c r="I11" s="300">
        <v>2225</v>
      </c>
      <c r="J11" s="301">
        <f t="shared" si="0"/>
        <v>12922</v>
      </c>
    </row>
    <row r="12" spans="1:10" ht="16.5" x14ac:dyDescent="0.3">
      <c r="A12" s="297" t="s">
        <v>41</v>
      </c>
      <c r="B12" s="298">
        <v>222606</v>
      </c>
      <c r="C12" s="299">
        <v>842</v>
      </c>
      <c r="D12" s="299">
        <v>1021</v>
      </c>
      <c r="E12" s="299">
        <v>943</v>
      </c>
      <c r="F12" s="300">
        <v>1114</v>
      </c>
      <c r="G12" s="300">
        <v>1053</v>
      </c>
      <c r="H12" s="300">
        <v>858</v>
      </c>
      <c r="I12" s="300">
        <v>1067</v>
      </c>
      <c r="J12" s="301">
        <f t="shared" si="0"/>
        <v>6898</v>
      </c>
    </row>
    <row r="13" spans="1:10" ht="16.5" x14ac:dyDescent="0.3">
      <c r="A13" s="297" t="s">
        <v>42</v>
      </c>
      <c r="B13" s="298">
        <v>219651</v>
      </c>
      <c r="C13" s="299">
        <v>1440</v>
      </c>
      <c r="D13" s="299">
        <v>1957</v>
      </c>
      <c r="E13" s="299">
        <v>1659</v>
      </c>
      <c r="F13" s="300">
        <v>1570</v>
      </c>
      <c r="G13" s="300">
        <v>1648</v>
      </c>
      <c r="H13" s="300">
        <v>1576</v>
      </c>
      <c r="I13" s="300">
        <v>1873</v>
      </c>
      <c r="J13" s="301">
        <f t="shared" si="0"/>
        <v>11723</v>
      </c>
    </row>
    <row r="14" spans="1:10" ht="16.5" x14ac:dyDescent="0.3">
      <c r="A14" s="302" t="s">
        <v>43</v>
      </c>
      <c r="B14" s="303">
        <v>234350</v>
      </c>
      <c r="C14" s="304">
        <v>1206</v>
      </c>
      <c r="D14" s="304">
        <v>1396</v>
      </c>
      <c r="E14" s="304">
        <v>1214</v>
      </c>
      <c r="F14" s="305">
        <v>1274</v>
      </c>
      <c r="G14" s="305">
        <v>1133</v>
      </c>
      <c r="H14" s="305">
        <v>1465</v>
      </c>
      <c r="I14" s="305">
        <v>1457</v>
      </c>
      <c r="J14" s="306">
        <f t="shared" si="0"/>
        <v>9145</v>
      </c>
    </row>
    <row r="15" spans="1:10" ht="16.5" x14ac:dyDescent="0.3">
      <c r="A15" s="307" t="s">
        <v>35</v>
      </c>
      <c r="B15" s="308">
        <f>SUM(B7:B14)</f>
        <v>1776716</v>
      </c>
      <c r="C15" s="308">
        <f t="shared" ref="C15:I15" si="1">SUM(C7:C14)</f>
        <v>15255</v>
      </c>
      <c r="D15" s="308">
        <f t="shared" si="1"/>
        <v>15100</v>
      </c>
      <c r="E15" s="308">
        <f t="shared" si="1"/>
        <v>14985</v>
      </c>
      <c r="F15" s="308">
        <f t="shared" si="1"/>
        <v>15471</v>
      </c>
      <c r="G15" s="308">
        <f t="shared" si="1"/>
        <v>15672</v>
      </c>
      <c r="H15" s="308">
        <f t="shared" si="1"/>
        <v>16946</v>
      </c>
      <c r="I15" s="308">
        <f t="shared" si="1"/>
        <v>19071</v>
      </c>
      <c r="J15" s="309">
        <f>SUM(J7:J14)</f>
        <v>112500</v>
      </c>
    </row>
    <row r="18" spans="1:2" x14ac:dyDescent="0.25">
      <c r="A18" s="3" t="s">
        <v>45</v>
      </c>
      <c r="B18" s="3" t="s">
        <v>46</v>
      </c>
    </row>
    <row r="19" spans="1:2" x14ac:dyDescent="0.25">
      <c r="A19" s="2" t="s">
        <v>47</v>
      </c>
      <c r="B19" s="2">
        <v>32638</v>
      </c>
    </row>
    <row r="20" spans="1:2" x14ac:dyDescent="0.25">
      <c r="A20" s="2" t="s">
        <v>48</v>
      </c>
      <c r="B20" s="2">
        <v>17447</v>
      </c>
    </row>
    <row r="21" spans="1:2" x14ac:dyDescent="0.25">
      <c r="A21" s="2" t="s">
        <v>49</v>
      </c>
      <c r="B21" s="2">
        <v>12922</v>
      </c>
    </row>
    <row r="22" spans="1:2" x14ac:dyDescent="0.25">
      <c r="A22" s="2" t="s">
        <v>50</v>
      </c>
      <c r="B22" s="2">
        <v>11723</v>
      </c>
    </row>
    <row r="23" spans="1:2" x14ac:dyDescent="0.25">
      <c r="A23" s="2" t="s">
        <v>51</v>
      </c>
      <c r="B23" s="2">
        <v>11333</v>
      </c>
    </row>
    <row r="24" spans="1:2" x14ac:dyDescent="0.25">
      <c r="A24" s="2" t="s">
        <v>52</v>
      </c>
      <c r="B24" s="2">
        <v>10394</v>
      </c>
    </row>
    <row r="25" spans="1:2" x14ac:dyDescent="0.25">
      <c r="A25" s="2" t="s">
        <v>53</v>
      </c>
      <c r="B25" s="2">
        <v>9145</v>
      </c>
    </row>
    <row r="26" spans="1:2" x14ac:dyDescent="0.25">
      <c r="A26" s="2" t="s">
        <v>54</v>
      </c>
      <c r="B26" s="2">
        <v>6898</v>
      </c>
    </row>
  </sheetData>
  <mergeCells count="2">
    <mergeCell ref="A5:B6"/>
    <mergeCell ref="C5:I5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15" sqref="C15"/>
    </sheetView>
  </sheetViews>
  <sheetFormatPr defaultRowHeight="15" x14ac:dyDescent="0.25"/>
  <cols>
    <col min="2" max="2" width="8" bestFit="1" customWidth="1"/>
    <col min="3" max="3" width="19.85546875" bestFit="1" customWidth="1"/>
    <col min="4" max="4" width="12.7109375" bestFit="1" customWidth="1"/>
    <col min="5" max="5" width="48.140625" customWidth="1"/>
    <col min="6" max="6" width="44.7109375" customWidth="1"/>
    <col min="7" max="7" width="33.7109375" customWidth="1"/>
  </cols>
  <sheetData>
    <row r="1" spans="1:7" ht="15" customHeight="1" x14ac:dyDescent="0.25">
      <c r="A1" s="132" t="s">
        <v>257</v>
      </c>
      <c r="B1" s="130"/>
      <c r="C1" s="130"/>
      <c r="D1" s="130"/>
      <c r="E1" s="130"/>
      <c r="F1" s="130"/>
    </row>
    <row r="2" spans="1:7" ht="15" customHeight="1" x14ac:dyDescent="0.25">
      <c r="A2" s="130"/>
      <c r="B2" s="130"/>
      <c r="C2" s="130"/>
      <c r="D2" s="130"/>
      <c r="E2" s="130"/>
      <c r="F2" s="130"/>
    </row>
    <row r="3" spans="1:7" ht="15" customHeight="1" x14ac:dyDescent="0.3">
      <c r="A3" s="131" t="s">
        <v>303</v>
      </c>
      <c r="B3" s="130"/>
      <c r="C3" s="130"/>
      <c r="D3" s="130"/>
      <c r="E3" s="130"/>
      <c r="F3" s="130"/>
    </row>
    <row r="4" spans="1:7" ht="15.75" thickBot="1" x14ac:dyDescent="0.3">
      <c r="B4" s="322"/>
      <c r="C4" s="322"/>
      <c r="D4" s="322"/>
      <c r="E4" s="322"/>
      <c r="F4" s="322"/>
      <c r="G4" s="322"/>
    </row>
    <row r="5" spans="1:7" ht="26.25" thickBot="1" x14ac:dyDescent="0.3">
      <c r="B5" s="86" t="s">
        <v>1</v>
      </c>
      <c r="C5" s="87" t="s">
        <v>259</v>
      </c>
      <c r="D5" s="87" t="s">
        <v>260</v>
      </c>
      <c r="E5" s="86" t="s">
        <v>261</v>
      </c>
      <c r="F5" s="86" t="s">
        <v>262</v>
      </c>
      <c r="G5" s="86" t="s">
        <v>263</v>
      </c>
    </row>
    <row r="6" spans="1:7" ht="25.5" x14ac:dyDescent="0.25">
      <c r="B6" s="88" t="s">
        <v>264</v>
      </c>
      <c r="C6" s="88" t="s">
        <v>265</v>
      </c>
      <c r="D6" s="88" t="s">
        <v>266</v>
      </c>
      <c r="E6" s="89" t="s">
        <v>267</v>
      </c>
      <c r="F6" s="89" t="s">
        <v>268</v>
      </c>
      <c r="G6" s="89" t="s">
        <v>269</v>
      </c>
    </row>
    <row r="7" spans="1:7" ht="25.5" x14ac:dyDescent="0.25">
      <c r="B7" s="88" t="s">
        <v>270</v>
      </c>
      <c r="C7" s="88" t="s">
        <v>271</v>
      </c>
      <c r="D7" s="88" t="s">
        <v>272</v>
      </c>
      <c r="E7" s="89" t="s">
        <v>273</v>
      </c>
      <c r="F7" s="89" t="s">
        <v>274</v>
      </c>
      <c r="G7" s="89" t="s">
        <v>275</v>
      </c>
    </row>
    <row r="8" spans="1:7" ht="25.5" x14ac:dyDescent="0.25">
      <c r="B8" s="88" t="s">
        <v>276</v>
      </c>
      <c r="C8" s="88" t="s">
        <v>277</v>
      </c>
      <c r="D8" s="88" t="s">
        <v>278</v>
      </c>
      <c r="E8" s="89" t="s">
        <v>279</v>
      </c>
      <c r="F8" s="89" t="s">
        <v>280</v>
      </c>
      <c r="G8" s="89" t="s">
        <v>281</v>
      </c>
    </row>
    <row r="9" spans="1:7" x14ac:dyDescent="0.25">
      <c r="B9" s="88" t="s">
        <v>282</v>
      </c>
      <c r="C9" s="88"/>
      <c r="D9" s="88" t="s">
        <v>283</v>
      </c>
      <c r="E9" s="89" t="s">
        <v>284</v>
      </c>
      <c r="F9" s="89" t="s">
        <v>285</v>
      </c>
      <c r="G9" s="89" t="s">
        <v>281</v>
      </c>
    </row>
    <row r="10" spans="1:7" ht="25.5" x14ac:dyDescent="0.25">
      <c r="B10" s="88" t="s">
        <v>286</v>
      </c>
      <c r="C10" s="89" t="s">
        <v>287</v>
      </c>
      <c r="D10" s="88" t="s">
        <v>288</v>
      </c>
      <c r="E10" s="89" t="s">
        <v>289</v>
      </c>
      <c r="F10" s="89" t="s">
        <v>290</v>
      </c>
      <c r="G10" s="89" t="s">
        <v>291</v>
      </c>
    </row>
    <row r="11" spans="1:7" ht="25.5" x14ac:dyDescent="0.25">
      <c r="B11" s="88" t="s">
        <v>292</v>
      </c>
      <c r="C11" s="88" t="s">
        <v>293</v>
      </c>
      <c r="D11" s="88" t="s">
        <v>294</v>
      </c>
      <c r="E11" s="89" t="s">
        <v>295</v>
      </c>
      <c r="F11" s="89" t="s">
        <v>296</v>
      </c>
      <c r="G11" s="89" t="s">
        <v>297</v>
      </c>
    </row>
    <row r="12" spans="1:7" ht="26.25" thickBot="1" x14ac:dyDescent="0.3">
      <c r="B12" s="90" t="s">
        <v>298</v>
      </c>
      <c r="C12" s="91" t="s">
        <v>299</v>
      </c>
      <c r="D12" s="92">
        <v>43678</v>
      </c>
      <c r="E12" s="90" t="s">
        <v>300</v>
      </c>
      <c r="F12" s="90" t="s">
        <v>301</v>
      </c>
      <c r="G12" s="90" t="s">
        <v>302</v>
      </c>
    </row>
    <row r="13" spans="1:7" x14ac:dyDescent="0.25">
      <c r="G13" s="94"/>
    </row>
  </sheetData>
  <mergeCells count="1">
    <mergeCell ref="B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1:K71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19.85546875" style="7" customWidth="1"/>
    <col min="2" max="2" width="18.85546875" style="7" bestFit="1" customWidth="1"/>
    <col min="3" max="3" width="10" style="7" bestFit="1" customWidth="1"/>
    <col min="4" max="4" width="21" style="7" bestFit="1" customWidth="1"/>
    <col min="5" max="5" width="20.140625" style="7" customWidth="1"/>
    <col min="6" max="6" width="14.140625" style="7" bestFit="1" customWidth="1"/>
    <col min="7" max="7" width="18.42578125" style="7" bestFit="1" customWidth="1"/>
    <col min="8" max="16384" width="9.140625" style="7"/>
  </cols>
  <sheetData>
    <row r="1" spans="1:11" ht="16.5" x14ac:dyDescent="0.3">
      <c r="A1" s="112" t="s">
        <v>105</v>
      </c>
      <c r="B1" s="9"/>
    </row>
    <row r="2" spans="1:11" ht="16.5" x14ac:dyDescent="0.25">
      <c r="A2" s="110" t="s">
        <v>401</v>
      </c>
      <c r="B2" s="9"/>
    </row>
    <row r="3" spans="1:11" ht="16.5" x14ac:dyDescent="0.3">
      <c r="A3" s="112"/>
      <c r="B3" s="113"/>
      <c r="C3" s="276"/>
      <c r="D3" s="276"/>
      <c r="E3" s="276"/>
      <c r="F3" s="276"/>
      <c r="G3" s="276"/>
      <c r="H3" s="276"/>
      <c r="I3" s="276"/>
      <c r="J3" s="276"/>
      <c r="K3" s="276"/>
    </row>
    <row r="4" spans="1:11" ht="16.5" x14ac:dyDescent="0.3">
      <c r="A4" s="137" t="s">
        <v>106</v>
      </c>
      <c r="B4" s="277" t="s">
        <v>96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1:11" ht="16.5" x14ac:dyDescent="0.3">
      <c r="A5" s="112"/>
      <c r="B5" s="113"/>
      <c r="C5" s="276"/>
      <c r="D5" s="276"/>
      <c r="E5" s="276"/>
      <c r="F5" s="276"/>
      <c r="G5" s="276"/>
      <c r="H5" s="276"/>
      <c r="I5" s="276"/>
      <c r="J5" s="276"/>
      <c r="K5" s="276"/>
    </row>
    <row r="6" spans="1:11" ht="16.5" x14ac:dyDescent="0.3">
      <c r="A6" s="278" t="s">
        <v>1</v>
      </c>
      <c r="B6" s="278" t="s">
        <v>104</v>
      </c>
      <c r="C6" s="278" t="s">
        <v>59</v>
      </c>
      <c r="D6" s="278" t="s">
        <v>102</v>
      </c>
      <c r="E6" s="278" t="s">
        <v>103</v>
      </c>
      <c r="F6" s="278" t="s">
        <v>60</v>
      </c>
      <c r="G6" s="278" t="s">
        <v>61</v>
      </c>
      <c r="H6" s="276"/>
      <c r="I6" s="276"/>
      <c r="J6" s="276"/>
      <c r="K6" s="276"/>
    </row>
    <row r="7" spans="1:11" ht="16.5" x14ac:dyDescent="0.3">
      <c r="A7" s="113" t="s">
        <v>57</v>
      </c>
      <c r="B7" s="113"/>
      <c r="C7" s="279">
        <v>69.2</v>
      </c>
      <c r="D7" s="279">
        <v>26.5</v>
      </c>
      <c r="E7" s="279">
        <v>42.7</v>
      </c>
      <c r="F7" s="279">
        <v>19.899999999999999</v>
      </c>
      <c r="G7" s="279">
        <v>10.8</v>
      </c>
      <c r="H7" s="276"/>
      <c r="I7" s="276"/>
      <c r="J7" s="276"/>
      <c r="K7" s="276"/>
    </row>
    <row r="8" spans="1:11" ht="16.5" x14ac:dyDescent="0.3">
      <c r="A8" s="113" t="s">
        <v>58</v>
      </c>
      <c r="B8" s="113"/>
      <c r="C8" s="279">
        <v>66.400000000000006</v>
      </c>
      <c r="D8" s="279">
        <v>27.7</v>
      </c>
      <c r="E8" s="279">
        <v>38.6</v>
      </c>
      <c r="F8" s="279">
        <v>23.3</v>
      </c>
      <c r="G8" s="279">
        <v>10.3</v>
      </c>
      <c r="H8" s="276"/>
      <c r="I8" s="276"/>
      <c r="J8" s="276"/>
      <c r="K8" s="276"/>
    </row>
    <row r="9" spans="1:11" ht="16.5" x14ac:dyDescent="0.3">
      <c r="A9" s="280"/>
      <c r="B9" s="280"/>
      <c r="C9" s="281" t="s">
        <v>59</v>
      </c>
      <c r="D9" s="281"/>
      <c r="E9" s="281"/>
      <c r="F9" s="281" t="s">
        <v>60</v>
      </c>
      <c r="G9" s="281" t="s">
        <v>61</v>
      </c>
      <c r="H9" s="276"/>
      <c r="I9" s="276"/>
      <c r="J9" s="276"/>
      <c r="K9" s="276"/>
    </row>
    <row r="10" spans="1:11" ht="16.5" x14ac:dyDescent="0.3">
      <c r="A10" s="113" t="s">
        <v>62</v>
      </c>
      <c r="B10" s="113" t="s">
        <v>63</v>
      </c>
      <c r="C10" s="279">
        <v>96</v>
      </c>
      <c r="D10" s="279">
        <v>0.9</v>
      </c>
      <c r="E10" s="279">
        <v>95.1</v>
      </c>
      <c r="F10" s="279">
        <v>1.5</v>
      </c>
      <c r="G10" s="279">
        <v>2.5</v>
      </c>
      <c r="H10" s="276"/>
      <c r="I10" s="276"/>
      <c r="J10" s="276"/>
      <c r="K10" s="276"/>
    </row>
    <row r="11" spans="1:11" ht="16.5" x14ac:dyDescent="0.3">
      <c r="A11" s="113" t="s">
        <v>64</v>
      </c>
      <c r="B11" s="113" t="s">
        <v>26</v>
      </c>
      <c r="C11" s="279">
        <v>90.3</v>
      </c>
      <c r="D11" s="279">
        <v>10.199999999999999</v>
      </c>
      <c r="E11" s="279">
        <v>80.099999999999994</v>
      </c>
      <c r="F11" s="279">
        <v>1.3</v>
      </c>
      <c r="G11" s="279">
        <v>8.3000000000000007</v>
      </c>
      <c r="H11" s="276"/>
      <c r="I11" s="276"/>
      <c r="J11" s="276"/>
      <c r="K11" s="276"/>
    </row>
    <row r="12" spans="1:11" ht="16.5" x14ac:dyDescent="0.3">
      <c r="A12" s="113" t="s">
        <v>65</v>
      </c>
      <c r="B12" s="113" t="s">
        <v>16</v>
      </c>
      <c r="C12" s="279">
        <v>90</v>
      </c>
      <c r="D12" s="279">
        <v>5.8</v>
      </c>
      <c r="E12" s="279">
        <v>84.3</v>
      </c>
      <c r="F12" s="279">
        <v>1.6</v>
      </c>
      <c r="G12" s="279">
        <v>8.4</v>
      </c>
      <c r="H12" s="276"/>
      <c r="I12" s="276"/>
      <c r="J12" s="276"/>
      <c r="K12" s="276"/>
    </row>
    <row r="13" spans="1:11" ht="16.5" x14ac:dyDescent="0.3">
      <c r="A13" s="113" t="s">
        <v>66</v>
      </c>
      <c r="B13" s="113" t="s">
        <v>31</v>
      </c>
      <c r="C13" s="279">
        <v>89.5</v>
      </c>
      <c r="D13" s="279">
        <v>0</v>
      </c>
      <c r="E13" s="279">
        <v>89.5</v>
      </c>
      <c r="F13" s="279">
        <v>8.9</v>
      </c>
      <c r="G13" s="279">
        <v>1.6</v>
      </c>
      <c r="H13" s="276"/>
      <c r="I13" s="276"/>
      <c r="J13" s="276"/>
      <c r="K13" s="276"/>
    </row>
    <row r="14" spans="1:11" ht="16.5" x14ac:dyDescent="0.3">
      <c r="A14" s="113" t="s">
        <v>67</v>
      </c>
      <c r="B14" s="113" t="s">
        <v>23</v>
      </c>
      <c r="C14" s="279">
        <v>86.3</v>
      </c>
      <c r="D14" s="279">
        <v>16.3</v>
      </c>
      <c r="E14" s="279">
        <v>70</v>
      </c>
      <c r="F14" s="279">
        <v>4.3</v>
      </c>
      <c r="G14" s="279">
        <v>9.3000000000000007</v>
      </c>
      <c r="H14" s="276"/>
      <c r="I14" s="276"/>
      <c r="J14" s="276"/>
      <c r="K14" s="276"/>
    </row>
    <row r="15" spans="1:11" ht="16.5" x14ac:dyDescent="0.3">
      <c r="A15" s="113" t="s">
        <v>68</v>
      </c>
      <c r="B15" s="113" t="s">
        <v>30</v>
      </c>
      <c r="C15" s="279">
        <v>83.4</v>
      </c>
      <c r="D15" s="279">
        <v>11.6</v>
      </c>
      <c r="E15" s="279">
        <v>71.8</v>
      </c>
      <c r="F15" s="279">
        <v>4.5</v>
      </c>
      <c r="G15" s="279">
        <v>12.1</v>
      </c>
      <c r="H15" s="276"/>
      <c r="I15" s="276"/>
      <c r="J15" s="276"/>
      <c r="K15" s="276"/>
    </row>
    <row r="16" spans="1:11" ht="16.5" x14ac:dyDescent="0.3">
      <c r="A16" s="113" t="s">
        <v>69</v>
      </c>
      <c r="B16" s="113" t="s">
        <v>12</v>
      </c>
      <c r="C16" s="279">
        <v>82.3</v>
      </c>
      <c r="D16" s="279">
        <v>2.6</v>
      </c>
      <c r="E16" s="279">
        <v>79.7</v>
      </c>
      <c r="F16" s="279">
        <v>2.9</v>
      </c>
      <c r="G16" s="279">
        <v>14.8</v>
      </c>
      <c r="H16" s="276"/>
      <c r="I16" s="276"/>
      <c r="J16" s="276"/>
      <c r="K16" s="276"/>
    </row>
    <row r="17" spans="1:11" ht="16.5" x14ac:dyDescent="0.3">
      <c r="A17" s="113" t="s">
        <v>70</v>
      </c>
      <c r="B17" s="113" t="s">
        <v>19</v>
      </c>
      <c r="C17" s="279">
        <v>81.400000000000006</v>
      </c>
      <c r="D17" s="279">
        <v>19.5</v>
      </c>
      <c r="E17" s="279">
        <v>62</v>
      </c>
      <c r="F17" s="279">
        <v>4.0999999999999996</v>
      </c>
      <c r="G17" s="279">
        <v>14.5</v>
      </c>
      <c r="H17" s="276"/>
      <c r="I17" s="276"/>
      <c r="J17" s="276"/>
      <c r="K17" s="276"/>
    </row>
    <row r="18" spans="1:11" ht="16.5" x14ac:dyDescent="0.3">
      <c r="A18" s="113" t="s">
        <v>71</v>
      </c>
      <c r="B18" s="113" t="s">
        <v>9</v>
      </c>
      <c r="C18" s="279">
        <v>81.400000000000006</v>
      </c>
      <c r="D18" s="279">
        <v>21.1</v>
      </c>
      <c r="E18" s="279">
        <v>60.3</v>
      </c>
      <c r="F18" s="279">
        <v>3</v>
      </c>
      <c r="G18" s="279">
        <v>15.6</v>
      </c>
      <c r="H18" s="276"/>
      <c r="I18" s="276"/>
      <c r="J18" s="276"/>
      <c r="K18" s="276"/>
    </row>
    <row r="19" spans="1:11" ht="16.5" x14ac:dyDescent="0.3">
      <c r="A19" s="113" t="s">
        <v>72</v>
      </c>
      <c r="B19" s="113" t="s">
        <v>25</v>
      </c>
      <c r="C19" s="279">
        <v>80.900000000000006</v>
      </c>
      <c r="D19" s="279">
        <v>9.8000000000000007</v>
      </c>
      <c r="E19" s="279">
        <v>71.099999999999994</v>
      </c>
      <c r="F19" s="279">
        <v>8.6999999999999993</v>
      </c>
      <c r="G19" s="279">
        <v>10.4</v>
      </c>
      <c r="H19" s="276"/>
      <c r="I19" s="276"/>
      <c r="J19" s="276"/>
      <c r="K19" s="276"/>
    </row>
    <row r="20" spans="1:11" ht="16.5" x14ac:dyDescent="0.3">
      <c r="A20" s="113" t="s">
        <v>73</v>
      </c>
      <c r="B20" s="113" t="s">
        <v>74</v>
      </c>
      <c r="C20" s="279">
        <v>78.2</v>
      </c>
      <c r="D20" s="279">
        <v>19.399999999999999</v>
      </c>
      <c r="E20" s="279">
        <v>58.8</v>
      </c>
      <c r="F20" s="279">
        <v>16</v>
      </c>
      <c r="G20" s="279">
        <v>5.8</v>
      </c>
      <c r="H20" s="276"/>
      <c r="I20" s="276"/>
      <c r="J20" s="276"/>
      <c r="K20" s="276"/>
    </row>
    <row r="21" spans="1:11" ht="16.5" x14ac:dyDescent="0.3">
      <c r="A21" s="113" t="s">
        <v>75</v>
      </c>
      <c r="B21" s="113" t="s">
        <v>7</v>
      </c>
      <c r="C21" s="279">
        <v>77.8</v>
      </c>
      <c r="D21" s="279">
        <v>30.9</v>
      </c>
      <c r="E21" s="279">
        <v>46.9</v>
      </c>
      <c r="F21" s="279">
        <v>13.8</v>
      </c>
      <c r="G21" s="279">
        <v>8.4</v>
      </c>
      <c r="H21" s="276"/>
      <c r="I21" s="276"/>
      <c r="J21" s="276"/>
      <c r="K21" s="276"/>
    </row>
    <row r="22" spans="1:11" ht="16.5" x14ac:dyDescent="0.3">
      <c r="A22" s="113" t="s">
        <v>76</v>
      </c>
      <c r="B22" s="113" t="s">
        <v>5</v>
      </c>
      <c r="C22" s="279">
        <v>75.2</v>
      </c>
      <c r="D22" s="279">
        <v>36.700000000000003</v>
      </c>
      <c r="E22" s="279">
        <v>38.5</v>
      </c>
      <c r="F22" s="279">
        <v>12.9</v>
      </c>
      <c r="G22" s="279">
        <v>11.8</v>
      </c>
      <c r="H22" s="276"/>
      <c r="I22" s="276"/>
      <c r="J22" s="276"/>
      <c r="K22" s="276"/>
    </row>
    <row r="23" spans="1:11" ht="16.5" x14ac:dyDescent="0.3">
      <c r="A23" s="113" t="s">
        <v>77</v>
      </c>
      <c r="B23" s="113" t="s">
        <v>78</v>
      </c>
      <c r="C23" s="279">
        <v>75.099999999999994</v>
      </c>
      <c r="D23" s="279">
        <v>10.6</v>
      </c>
      <c r="E23" s="279">
        <v>64.5</v>
      </c>
      <c r="F23" s="279">
        <v>5.3</v>
      </c>
      <c r="G23" s="279">
        <v>19.600000000000001</v>
      </c>
      <c r="H23" s="276"/>
      <c r="I23" s="276"/>
      <c r="J23" s="276"/>
      <c r="K23" s="276"/>
    </row>
    <row r="24" spans="1:11" ht="16.5" x14ac:dyDescent="0.3">
      <c r="A24" s="113" t="s">
        <v>79</v>
      </c>
      <c r="B24" s="113" t="s">
        <v>80</v>
      </c>
      <c r="C24" s="279">
        <v>73.900000000000006</v>
      </c>
      <c r="D24" s="279">
        <v>13.9</v>
      </c>
      <c r="E24" s="279">
        <v>60</v>
      </c>
      <c r="F24" s="279">
        <v>20.8</v>
      </c>
      <c r="G24" s="279">
        <v>5.3</v>
      </c>
      <c r="H24" s="276"/>
      <c r="I24" s="276"/>
      <c r="J24" s="276"/>
      <c r="K24" s="276"/>
    </row>
    <row r="25" spans="1:11" ht="16.5" x14ac:dyDescent="0.3">
      <c r="A25" s="113" t="s">
        <v>81</v>
      </c>
      <c r="B25" s="113" t="s">
        <v>82</v>
      </c>
      <c r="C25" s="279">
        <v>73.900000000000006</v>
      </c>
      <c r="D25" s="279">
        <v>43.3</v>
      </c>
      <c r="E25" s="279">
        <v>30.5</v>
      </c>
      <c r="F25" s="279">
        <v>21.5</v>
      </c>
      <c r="G25" s="279">
        <v>4.5999999999999996</v>
      </c>
      <c r="H25" s="276"/>
      <c r="I25" s="276"/>
      <c r="J25" s="276"/>
      <c r="K25" s="276"/>
    </row>
    <row r="26" spans="1:11" ht="16.5" x14ac:dyDescent="0.3">
      <c r="A26" s="113" t="s">
        <v>83</v>
      </c>
      <c r="B26" s="113" t="s">
        <v>21</v>
      </c>
      <c r="C26" s="279">
        <v>72.5</v>
      </c>
      <c r="D26" s="279">
        <v>20.399999999999999</v>
      </c>
      <c r="E26" s="279">
        <v>52</v>
      </c>
      <c r="F26" s="279">
        <v>13.4</v>
      </c>
      <c r="G26" s="279">
        <v>14.1</v>
      </c>
      <c r="H26" s="276"/>
      <c r="I26" s="276"/>
      <c r="J26" s="276"/>
      <c r="K26" s="276"/>
    </row>
    <row r="27" spans="1:11" ht="16.5" x14ac:dyDescent="0.3">
      <c r="A27" s="113" t="s">
        <v>84</v>
      </c>
      <c r="B27" s="113" t="s">
        <v>14</v>
      </c>
      <c r="C27" s="279">
        <v>72.3</v>
      </c>
      <c r="D27" s="279">
        <v>15.9</v>
      </c>
      <c r="E27" s="279">
        <v>56.3</v>
      </c>
      <c r="F27" s="279">
        <v>16.8</v>
      </c>
      <c r="G27" s="279">
        <v>11</v>
      </c>
      <c r="H27" s="276"/>
      <c r="I27" s="276"/>
      <c r="J27" s="276"/>
      <c r="K27" s="276"/>
    </row>
    <row r="28" spans="1:11" ht="16.5" x14ac:dyDescent="0.3">
      <c r="A28" s="113" t="s">
        <v>85</v>
      </c>
      <c r="B28" s="113" t="s">
        <v>4</v>
      </c>
      <c r="C28" s="279">
        <v>71.599999999999994</v>
      </c>
      <c r="D28" s="279">
        <v>42</v>
      </c>
      <c r="E28" s="279">
        <v>29.5</v>
      </c>
      <c r="F28" s="279">
        <v>13</v>
      </c>
      <c r="G28" s="279">
        <v>15.4</v>
      </c>
      <c r="H28" s="276"/>
      <c r="I28" s="276"/>
      <c r="J28" s="276"/>
      <c r="K28" s="276"/>
    </row>
    <row r="29" spans="1:11" ht="16.5" x14ac:dyDescent="0.3">
      <c r="A29" s="113" t="s">
        <v>86</v>
      </c>
      <c r="B29" s="113" t="s">
        <v>20</v>
      </c>
      <c r="C29" s="279">
        <v>71.3</v>
      </c>
      <c r="D29" s="279">
        <v>41.1</v>
      </c>
      <c r="E29" s="279">
        <v>30.2</v>
      </c>
      <c r="F29" s="279">
        <v>20</v>
      </c>
      <c r="G29" s="279">
        <v>8.6999999999999993</v>
      </c>
      <c r="H29" s="276"/>
      <c r="I29" s="276"/>
      <c r="J29" s="276"/>
      <c r="K29" s="276"/>
    </row>
    <row r="30" spans="1:11" ht="16.5" x14ac:dyDescent="0.3">
      <c r="A30" s="113" t="s">
        <v>87</v>
      </c>
      <c r="B30" s="113" t="s">
        <v>28</v>
      </c>
      <c r="C30" s="279">
        <v>69.8</v>
      </c>
      <c r="D30" s="279">
        <v>32.9</v>
      </c>
      <c r="E30" s="279">
        <v>36.799999999999997</v>
      </c>
      <c r="F30" s="279">
        <v>13.2</v>
      </c>
      <c r="G30" s="279">
        <v>17.100000000000001</v>
      </c>
      <c r="H30" s="276"/>
      <c r="I30" s="276"/>
      <c r="J30" s="276"/>
      <c r="K30" s="276"/>
    </row>
    <row r="31" spans="1:11" ht="16.5" x14ac:dyDescent="0.3">
      <c r="A31" s="113" t="s">
        <v>88</v>
      </c>
      <c r="B31" s="113" t="s">
        <v>17</v>
      </c>
      <c r="C31" s="279">
        <v>69</v>
      </c>
      <c r="D31" s="279">
        <v>61</v>
      </c>
      <c r="E31" s="279">
        <v>8</v>
      </c>
      <c r="F31" s="279">
        <v>30.3</v>
      </c>
      <c r="G31" s="279">
        <v>0.7</v>
      </c>
      <c r="H31" s="276"/>
      <c r="I31" s="276"/>
      <c r="J31" s="276"/>
      <c r="K31" s="276"/>
    </row>
    <row r="32" spans="1:11" ht="16.5" x14ac:dyDescent="0.3">
      <c r="A32" s="113" t="s">
        <v>89</v>
      </c>
      <c r="B32" s="113" t="s">
        <v>15</v>
      </c>
      <c r="C32" s="279">
        <v>65.2</v>
      </c>
      <c r="D32" s="279">
        <v>54.8</v>
      </c>
      <c r="E32" s="279">
        <v>10.4</v>
      </c>
      <c r="F32" s="279">
        <v>34</v>
      </c>
      <c r="G32" s="279">
        <v>0.8</v>
      </c>
      <c r="H32" s="276"/>
      <c r="I32" s="276"/>
      <c r="J32" s="276"/>
      <c r="K32" s="276"/>
    </row>
    <row r="33" spans="1:11" ht="16.5" x14ac:dyDescent="0.3">
      <c r="A33" s="113" t="s">
        <v>90</v>
      </c>
      <c r="B33" s="113" t="s">
        <v>13</v>
      </c>
      <c r="C33" s="279">
        <v>64.900000000000006</v>
      </c>
      <c r="D33" s="279">
        <v>31</v>
      </c>
      <c r="E33" s="279">
        <v>33.799999999999997</v>
      </c>
      <c r="F33" s="279">
        <v>19.2</v>
      </c>
      <c r="G33" s="279">
        <v>16</v>
      </c>
      <c r="H33" s="276"/>
      <c r="I33" s="276"/>
      <c r="J33" s="276"/>
      <c r="K33" s="276"/>
    </row>
    <row r="34" spans="1:11" ht="16.5" x14ac:dyDescent="0.3">
      <c r="A34" s="113" t="s">
        <v>91</v>
      </c>
      <c r="B34" s="113" t="s">
        <v>92</v>
      </c>
      <c r="C34" s="279">
        <v>63.4</v>
      </c>
      <c r="D34" s="279">
        <v>35.5</v>
      </c>
      <c r="E34" s="279">
        <v>27.9</v>
      </c>
      <c r="F34" s="279">
        <v>18</v>
      </c>
      <c r="G34" s="279">
        <v>18.600000000000001</v>
      </c>
      <c r="H34" s="276"/>
      <c r="I34" s="276"/>
      <c r="J34" s="276"/>
      <c r="K34" s="276"/>
    </row>
    <row r="35" spans="1:11" ht="16.5" x14ac:dyDescent="0.3">
      <c r="A35" s="113" t="s">
        <v>93</v>
      </c>
      <c r="B35" s="113" t="s">
        <v>8</v>
      </c>
      <c r="C35" s="279">
        <v>62</v>
      </c>
      <c r="D35" s="279">
        <v>47.7</v>
      </c>
      <c r="E35" s="279">
        <v>14.4</v>
      </c>
      <c r="F35" s="279">
        <v>37.9</v>
      </c>
      <c r="G35" s="279">
        <v>0.1</v>
      </c>
      <c r="H35" s="276"/>
      <c r="I35" s="276"/>
      <c r="J35" s="276"/>
      <c r="K35" s="276"/>
    </row>
    <row r="36" spans="1:11" ht="16.5" x14ac:dyDescent="0.3">
      <c r="A36" s="113" t="s">
        <v>94</v>
      </c>
      <c r="B36" s="113" t="s">
        <v>11</v>
      </c>
      <c r="C36" s="279">
        <v>55</v>
      </c>
      <c r="D36" s="279">
        <v>25.2</v>
      </c>
      <c r="E36" s="279">
        <v>29.8</v>
      </c>
      <c r="F36" s="279">
        <v>29.7</v>
      </c>
      <c r="G36" s="279">
        <v>15.3</v>
      </c>
      <c r="H36" s="276"/>
      <c r="I36" s="276"/>
      <c r="J36" s="276"/>
      <c r="K36" s="276"/>
    </row>
    <row r="37" spans="1:11" ht="16.5" x14ac:dyDescent="0.3">
      <c r="A37" s="280" t="s">
        <v>95</v>
      </c>
      <c r="B37" s="280" t="s">
        <v>6</v>
      </c>
      <c r="C37" s="282">
        <v>51.7</v>
      </c>
      <c r="D37" s="282">
        <v>26.2</v>
      </c>
      <c r="E37" s="282">
        <v>25.5</v>
      </c>
      <c r="F37" s="282">
        <v>39.799999999999997</v>
      </c>
      <c r="G37" s="282">
        <v>8.4</v>
      </c>
      <c r="H37" s="276"/>
      <c r="I37" s="276"/>
      <c r="J37" s="276"/>
      <c r="K37" s="276"/>
    </row>
    <row r="38" spans="1:11" ht="16.5" x14ac:dyDescent="0.3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</row>
    <row r="39" spans="1:11" ht="16.5" x14ac:dyDescent="0.3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</row>
    <row r="40" spans="1:11" ht="16.5" x14ac:dyDescent="0.3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</row>
    <row r="41" spans="1:11" ht="16.5" x14ac:dyDescent="0.3">
      <c r="A41" s="283" t="s">
        <v>97</v>
      </c>
      <c r="B41" s="284">
        <v>2008</v>
      </c>
      <c r="C41" s="284">
        <v>2009</v>
      </c>
      <c r="D41" s="284">
        <v>2010</v>
      </c>
      <c r="E41" s="284">
        <v>2011</v>
      </c>
      <c r="F41" s="284">
        <v>2012</v>
      </c>
      <c r="G41" s="284">
        <v>2013</v>
      </c>
      <c r="H41" s="284">
        <v>2014</v>
      </c>
      <c r="I41" s="284">
        <v>2015</v>
      </c>
      <c r="J41" s="284">
        <v>2016</v>
      </c>
      <c r="K41" s="284">
        <v>2017</v>
      </c>
    </row>
    <row r="42" spans="1:11" ht="16.5" x14ac:dyDescent="0.3">
      <c r="A42" s="276" t="s">
        <v>98</v>
      </c>
      <c r="B42" s="285"/>
      <c r="C42" s="285"/>
      <c r="D42" s="285">
        <v>29.5</v>
      </c>
      <c r="E42" s="285">
        <v>29.5</v>
      </c>
      <c r="F42" s="285">
        <v>30</v>
      </c>
      <c r="G42" s="285">
        <v>30</v>
      </c>
      <c r="H42" s="285">
        <v>30.5</v>
      </c>
      <c r="I42" s="285">
        <v>30.7</v>
      </c>
      <c r="J42" s="285">
        <v>30.8</v>
      </c>
      <c r="K42" s="285">
        <v>30</v>
      </c>
    </row>
    <row r="43" spans="1:11" ht="16.5" x14ac:dyDescent="0.3">
      <c r="A43" s="276" t="s">
        <v>73</v>
      </c>
      <c r="B43" s="285">
        <v>24.2</v>
      </c>
      <c r="C43" s="285">
        <v>23.4</v>
      </c>
      <c r="D43" s="286">
        <v>21.3</v>
      </c>
      <c r="E43" s="285">
        <v>19.899999999999999</v>
      </c>
      <c r="F43" s="285">
        <v>19.600000000000001</v>
      </c>
      <c r="G43" s="285">
        <v>19.899999999999999</v>
      </c>
      <c r="H43" s="285">
        <v>21.1</v>
      </c>
      <c r="I43" s="285">
        <v>22</v>
      </c>
      <c r="J43" s="285">
        <v>21.8</v>
      </c>
      <c r="K43" s="287">
        <v>21.5</v>
      </c>
    </row>
    <row r="44" spans="1:11" ht="16.5" x14ac:dyDescent="0.3">
      <c r="A44" s="276" t="s">
        <v>67</v>
      </c>
      <c r="B44" s="285">
        <v>11</v>
      </c>
      <c r="C44" s="285">
        <v>10.199999999999999</v>
      </c>
      <c r="D44" s="286">
        <v>10.3</v>
      </c>
      <c r="E44" s="285">
        <v>10.7</v>
      </c>
      <c r="F44" s="285">
        <v>10.199999999999999</v>
      </c>
      <c r="G44" s="285">
        <v>11.3</v>
      </c>
      <c r="H44" s="285">
        <v>11.8</v>
      </c>
      <c r="I44" s="285">
        <v>13.7</v>
      </c>
      <c r="J44" s="285">
        <v>13.7</v>
      </c>
      <c r="K44" s="287">
        <v>14.7</v>
      </c>
    </row>
    <row r="45" spans="1:11" ht="16.5" x14ac:dyDescent="0.3">
      <c r="A45" s="276" t="s">
        <v>68</v>
      </c>
      <c r="B45" s="285">
        <v>34</v>
      </c>
      <c r="C45" s="285">
        <v>31.3</v>
      </c>
      <c r="D45" s="285">
        <v>18.7</v>
      </c>
      <c r="E45" s="285">
        <v>17.899999999999999</v>
      </c>
      <c r="F45" s="285">
        <v>17.600000000000001</v>
      </c>
      <c r="G45" s="285">
        <v>16.2</v>
      </c>
      <c r="H45" s="285">
        <v>16.5</v>
      </c>
      <c r="I45" s="285">
        <v>16.3</v>
      </c>
      <c r="J45" s="285">
        <v>16.600000000000001</v>
      </c>
      <c r="K45" s="287">
        <v>15.8</v>
      </c>
    </row>
    <row r="46" spans="1:11" ht="16.5" x14ac:dyDescent="0.3">
      <c r="A46" s="276" t="s">
        <v>66</v>
      </c>
      <c r="B46" s="285">
        <v>10.7</v>
      </c>
      <c r="C46" s="285">
        <v>10.5</v>
      </c>
      <c r="D46" s="285">
        <v>10</v>
      </c>
      <c r="E46" s="285">
        <v>9.8000000000000007</v>
      </c>
      <c r="F46" s="285">
        <v>9.6</v>
      </c>
      <c r="G46" s="285">
        <v>9.5</v>
      </c>
      <c r="H46" s="285">
        <v>9.6999999999999993</v>
      </c>
      <c r="I46" s="285">
        <v>10.7</v>
      </c>
      <c r="J46" s="285">
        <v>10.5</v>
      </c>
      <c r="K46" s="287">
        <v>9.9</v>
      </c>
    </row>
    <row r="47" spans="1:11" ht="16.5" x14ac:dyDescent="0.3">
      <c r="A47" s="288" t="s">
        <v>99</v>
      </c>
      <c r="B47" s="289">
        <f>AVERAGE(B43:B45)</f>
        <v>23.066666666666666</v>
      </c>
      <c r="C47" s="289">
        <f t="shared" ref="C47:K47" si="0">AVERAGE(C43:C45)</f>
        <v>21.633333333333329</v>
      </c>
      <c r="D47" s="289">
        <f t="shared" si="0"/>
        <v>16.766666666666666</v>
      </c>
      <c r="E47" s="289">
        <f t="shared" si="0"/>
        <v>16.166666666666668</v>
      </c>
      <c r="F47" s="289">
        <f t="shared" si="0"/>
        <v>15.800000000000002</v>
      </c>
      <c r="G47" s="289">
        <f t="shared" si="0"/>
        <v>15.799999999999999</v>
      </c>
      <c r="H47" s="289">
        <f t="shared" si="0"/>
        <v>16.466666666666669</v>
      </c>
      <c r="I47" s="289">
        <f t="shared" si="0"/>
        <v>17.333333333333332</v>
      </c>
      <c r="J47" s="289">
        <f t="shared" si="0"/>
        <v>17.366666666666667</v>
      </c>
      <c r="K47" s="289">
        <f t="shared" si="0"/>
        <v>17.333333333333332</v>
      </c>
    </row>
    <row r="48" spans="1:11" ht="16.5" x14ac:dyDescent="0.3">
      <c r="A48" s="276"/>
      <c r="B48" s="290"/>
      <c r="C48" s="290"/>
      <c r="D48" s="290"/>
      <c r="E48" s="290"/>
      <c r="F48" s="290"/>
      <c r="G48" s="290"/>
      <c r="H48" s="290"/>
      <c r="I48" s="290"/>
      <c r="J48" s="290"/>
      <c r="K48" s="276"/>
    </row>
    <row r="49" spans="1:11" ht="16.5" x14ac:dyDescent="0.3">
      <c r="A49" s="276"/>
      <c r="B49" s="276"/>
      <c r="C49" s="276"/>
      <c r="D49" s="276"/>
      <c r="E49" s="276"/>
      <c r="F49" s="276"/>
      <c r="G49" s="276"/>
      <c r="H49" s="276"/>
      <c r="I49" s="276"/>
      <c r="J49" s="276"/>
      <c r="K49" s="276"/>
    </row>
    <row r="50" spans="1:11" ht="16.5" x14ac:dyDescent="0.3">
      <c r="A50" s="283" t="s">
        <v>61</v>
      </c>
      <c r="B50" s="291">
        <v>2008</v>
      </c>
      <c r="C50" s="291">
        <v>2009</v>
      </c>
      <c r="D50" s="291">
        <v>2010</v>
      </c>
      <c r="E50" s="291">
        <v>2011</v>
      </c>
      <c r="F50" s="291">
        <v>2012</v>
      </c>
      <c r="G50" s="291">
        <v>2013</v>
      </c>
      <c r="H50" s="291">
        <v>2014</v>
      </c>
      <c r="I50" s="291">
        <v>2015</v>
      </c>
      <c r="J50" s="291">
        <v>2016</v>
      </c>
      <c r="K50" s="291">
        <v>2017</v>
      </c>
    </row>
    <row r="51" spans="1:11" ht="16.5" x14ac:dyDescent="0.3">
      <c r="A51" s="292" t="s">
        <v>73</v>
      </c>
      <c r="B51" s="290">
        <v>19.2</v>
      </c>
      <c r="C51" s="290">
        <v>17.899999999999999</v>
      </c>
      <c r="D51" s="290">
        <v>16.2</v>
      </c>
      <c r="E51" s="290">
        <v>6.9</v>
      </c>
      <c r="F51" s="290">
        <v>6.4</v>
      </c>
      <c r="G51" s="290">
        <v>3.9</v>
      </c>
      <c r="H51" s="290">
        <v>4.5</v>
      </c>
      <c r="I51" s="290">
        <v>5.6</v>
      </c>
      <c r="J51" s="290">
        <v>5.8</v>
      </c>
      <c r="K51" s="290">
        <v>6</v>
      </c>
    </row>
    <row r="52" spans="1:11" ht="16.5" x14ac:dyDescent="0.3">
      <c r="A52" s="292" t="s">
        <v>67</v>
      </c>
      <c r="B52" s="290">
        <v>8.4</v>
      </c>
      <c r="C52" s="290">
        <v>8</v>
      </c>
      <c r="D52" s="290">
        <v>7.9</v>
      </c>
      <c r="E52" s="290">
        <v>7.7</v>
      </c>
      <c r="F52" s="290">
        <v>7.1</v>
      </c>
      <c r="G52" s="290">
        <v>7.9</v>
      </c>
      <c r="H52" s="290">
        <v>8</v>
      </c>
      <c r="I52" s="290">
        <v>8.9</v>
      </c>
      <c r="J52" s="290">
        <v>9.3000000000000007</v>
      </c>
      <c r="K52" s="290">
        <v>9.3000000000000007</v>
      </c>
    </row>
    <row r="53" spans="1:11" ht="16.5" x14ac:dyDescent="0.3">
      <c r="A53" s="292" t="s">
        <v>68</v>
      </c>
      <c r="B53" s="290">
        <v>31.7</v>
      </c>
      <c r="C53" s="290">
        <v>29.1</v>
      </c>
      <c r="D53" s="290">
        <v>16.2</v>
      </c>
      <c r="E53" s="290">
        <v>14.5</v>
      </c>
      <c r="F53" s="290">
        <v>13.6</v>
      </c>
      <c r="G53" s="290">
        <v>12</v>
      </c>
      <c r="H53" s="290">
        <v>12.3</v>
      </c>
      <c r="I53" s="290">
        <v>11.8</v>
      </c>
      <c r="J53" s="290">
        <v>12.1</v>
      </c>
      <c r="K53" s="290">
        <v>11.5</v>
      </c>
    </row>
    <row r="54" spans="1:11" ht="16.5" x14ac:dyDescent="0.3">
      <c r="A54" s="292" t="s">
        <v>100</v>
      </c>
      <c r="B54" s="290">
        <v>1.7</v>
      </c>
      <c r="C54" s="290">
        <v>1.7</v>
      </c>
      <c r="D54" s="290">
        <v>1.6</v>
      </c>
      <c r="E54" s="290">
        <v>1.7</v>
      </c>
      <c r="F54" s="290">
        <v>1.8</v>
      </c>
      <c r="G54" s="290">
        <v>2</v>
      </c>
      <c r="H54" s="290">
        <v>1.8</v>
      </c>
      <c r="I54" s="290">
        <v>1.5</v>
      </c>
      <c r="J54" s="290">
        <v>1.6</v>
      </c>
      <c r="K54" s="290">
        <v>1.5</v>
      </c>
    </row>
    <row r="55" spans="1:11" ht="16.5" x14ac:dyDescent="0.3">
      <c r="A55" s="292" t="s">
        <v>99</v>
      </c>
      <c r="B55" s="287">
        <f>AVERAGE(B51:B53)</f>
        <v>19.766666666666666</v>
      </c>
      <c r="C55" s="287">
        <f t="shared" ref="C55:J55" si="1">AVERAGE(C51:C53)</f>
        <v>18.333333333333332</v>
      </c>
      <c r="D55" s="287">
        <f t="shared" si="1"/>
        <v>13.433333333333332</v>
      </c>
      <c r="E55" s="287">
        <f t="shared" si="1"/>
        <v>9.7000000000000011</v>
      </c>
      <c r="F55" s="287">
        <f t="shared" si="1"/>
        <v>9.0333333333333332</v>
      </c>
      <c r="G55" s="287">
        <f t="shared" si="1"/>
        <v>7.9333333333333336</v>
      </c>
      <c r="H55" s="287">
        <f t="shared" si="1"/>
        <v>8.2666666666666675</v>
      </c>
      <c r="I55" s="287">
        <f t="shared" si="1"/>
        <v>8.7666666666666675</v>
      </c>
      <c r="J55" s="287">
        <f t="shared" si="1"/>
        <v>9.0666666666666682</v>
      </c>
      <c r="K55" s="287">
        <f>AVERAGE(K51:K54)</f>
        <v>7.0750000000000002</v>
      </c>
    </row>
    <row r="56" spans="1:11" ht="16.5" x14ac:dyDescent="0.3">
      <c r="A56" s="293" t="s">
        <v>98</v>
      </c>
      <c r="B56" s="294"/>
      <c r="C56" s="294"/>
      <c r="D56" s="294"/>
      <c r="E56" s="294">
        <v>11.9</v>
      </c>
      <c r="F56" s="294">
        <v>11.2</v>
      </c>
      <c r="G56" s="294">
        <v>11</v>
      </c>
      <c r="H56" s="294">
        <v>10.9</v>
      </c>
      <c r="I56" s="294">
        <v>10.9</v>
      </c>
      <c r="J56" s="294">
        <v>10.9</v>
      </c>
      <c r="K56" s="294">
        <v>9.5</v>
      </c>
    </row>
    <row r="71" spans="3:7" x14ac:dyDescent="0.25">
      <c r="C71"/>
      <c r="D71"/>
      <c r="E71"/>
      <c r="F71"/>
      <c r="G71"/>
    </row>
  </sheetData>
  <hyperlinks>
    <hyperlink ref="B4" r:id="rId1"/>
  </hyperlinks>
  <pageMargins left="0.75" right="0.75" top="1" bottom="1" header="0.5" footer="0.5"/>
  <pageSetup paperSize="9" firstPageNumber="0" fitToWidth="0" fitToHeight="0" pageOrder="overThenDown" orientation="portrait" horizontalDpi="300" verticalDpi="30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4097" r:id="rId5" name="Control 1">
          <controlPr defaultSize="0" autoPict="0" r:id="rId6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914400</xdr:colOff>
                <xdr:row>41</xdr:row>
                <xdr:rowOff>19050</xdr:rowOff>
              </to>
            </anchor>
          </controlPr>
        </control>
      </mc:Choice>
      <mc:Fallback>
        <control shapeId="4097" r:id="rId5" name="Control 1"/>
      </mc:Fallback>
    </mc:AlternateContent>
    <mc:AlternateContent xmlns:mc="http://schemas.openxmlformats.org/markup-compatibility/2006">
      <mc:Choice Requires="x14">
        <control shapeId="4098" r:id="rId7" name="Control 2">
          <controlPr defaultSize="0" autoPict="0" r:id="rId8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914400</xdr:colOff>
                <xdr:row>41</xdr:row>
                <xdr:rowOff>19050</xdr:rowOff>
              </to>
            </anchor>
          </controlPr>
        </control>
      </mc:Choice>
      <mc:Fallback>
        <control shapeId="4098" r:id="rId7" name="Control 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2" sqref="A2"/>
    </sheetView>
  </sheetViews>
  <sheetFormatPr defaultColWidth="9.140625" defaultRowHeight="14.25" x14ac:dyDescent="0.2"/>
  <cols>
    <col min="1" max="1" width="29.28515625" style="1" customWidth="1"/>
    <col min="2" max="2" width="16.85546875" style="1" customWidth="1"/>
    <col min="3" max="3" width="23.42578125" style="1" bestFit="1" customWidth="1"/>
    <col min="4" max="4" width="30.7109375" style="1" bestFit="1" customWidth="1"/>
    <col min="5" max="16384" width="9.140625" style="1"/>
  </cols>
  <sheetData>
    <row r="1" spans="1:4" ht="16.5" x14ac:dyDescent="0.3">
      <c r="A1" s="138" t="s">
        <v>402</v>
      </c>
      <c r="B1" s="13"/>
      <c r="C1" s="13"/>
      <c r="D1" s="14"/>
    </row>
    <row r="2" spans="1:4" ht="15" x14ac:dyDescent="0.25">
      <c r="A2" s="12"/>
      <c r="B2" s="13"/>
      <c r="C2" s="13"/>
      <c r="D2" s="14"/>
    </row>
    <row r="3" spans="1:4" ht="16.5" x14ac:dyDescent="0.3">
      <c r="A3" s="115" t="s">
        <v>378</v>
      </c>
      <c r="B3" s="13"/>
      <c r="C3" s="13"/>
      <c r="D3" s="14"/>
    </row>
    <row r="4" spans="1:4" ht="15" x14ac:dyDescent="0.25">
      <c r="A4" s="12"/>
      <c r="B4" s="13"/>
      <c r="C4" s="13"/>
      <c r="D4" s="14"/>
    </row>
    <row r="5" spans="1:4" ht="16.5" x14ac:dyDescent="0.3">
      <c r="A5" s="275" t="s">
        <v>1</v>
      </c>
      <c r="B5" s="275" t="s">
        <v>104</v>
      </c>
      <c r="C5" s="265" t="s">
        <v>107</v>
      </c>
      <c r="D5" s="264" t="s">
        <v>108</v>
      </c>
    </row>
    <row r="6" spans="1:4" ht="16.5" x14ac:dyDescent="0.3">
      <c r="A6" s="258" t="s">
        <v>65</v>
      </c>
      <c r="B6" s="258" t="s">
        <v>16</v>
      </c>
      <c r="C6" s="259">
        <v>72.3</v>
      </c>
      <c r="D6" s="259"/>
    </row>
    <row r="7" spans="1:4" ht="16.5" x14ac:dyDescent="0.3">
      <c r="A7" s="258" t="s">
        <v>66</v>
      </c>
      <c r="B7" s="258" t="s">
        <v>31</v>
      </c>
      <c r="C7" s="259">
        <v>69.7</v>
      </c>
      <c r="D7" s="259">
        <v>-0.5</v>
      </c>
    </row>
    <row r="8" spans="1:4" ht="16.5" x14ac:dyDescent="0.3">
      <c r="A8" s="258" t="s">
        <v>71</v>
      </c>
      <c r="B8" s="258" t="s">
        <v>9</v>
      </c>
      <c r="C8" s="259">
        <v>67</v>
      </c>
      <c r="D8" s="259">
        <v>0.59999999999999432</v>
      </c>
    </row>
    <row r="9" spans="1:4" ht="16.5" x14ac:dyDescent="0.3">
      <c r="A9" s="258" t="s">
        <v>79</v>
      </c>
      <c r="B9" s="258" t="s">
        <v>80</v>
      </c>
      <c r="C9" s="259">
        <v>65.900000000000006</v>
      </c>
      <c r="D9" s="259">
        <v>7.5000000000000071</v>
      </c>
    </row>
    <row r="10" spans="1:4" ht="16.5" x14ac:dyDescent="0.3">
      <c r="A10" s="258" t="s">
        <v>84</v>
      </c>
      <c r="B10" s="258" t="s">
        <v>14</v>
      </c>
      <c r="C10" s="259">
        <v>65.8</v>
      </c>
      <c r="D10" s="259">
        <v>4.6999999999999957</v>
      </c>
    </row>
    <row r="11" spans="1:4" ht="16.5" x14ac:dyDescent="0.3">
      <c r="A11" s="258" t="s">
        <v>76</v>
      </c>
      <c r="B11" s="258" t="s">
        <v>5</v>
      </c>
      <c r="C11" s="259">
        <v>62.8</v>
      </c>
      <c r="D11" s="259">
        <v>2.1999999999999957</v>
      </c>
    </row>
    <row r="12" spans="1:4" ht="16.5" x14ac:dyDescent="0.3">
      <c r="A12" s="258" t="s">
        <v>68</v>
      </c>
      <c r="B12" s="258" t="s">
        <v>30</v>
      </c>
      <c r="C12" s="259">
        <v>60.5</v>
      </c>
      <c r="D12" s="259">
        <v>2</v>
      </c>
    </row>
    <row r="13" spans="1:4" ht="16.5" x14ac:dyDescent="0.3">
      <c r="A13" s="258" t="s">
        <v>77</v>
      </c>
      <c r="B13" s="258" t="s">
        <v>78</v>
      </c>
      <c r="C13" s="259">
        <v>60.4</v>
      </c>
      <c r="D13" s="259">
        <v>-8.6999999999999957</v>
      </c>
    </row>
    <row r="14" spans="1:4" ht="16.5" x14ac:dyDescent="0.3">
      <c r="A14" s="258" t="s">
        <v>62</v>
      </c>
      <c r="B14" s="258" t="s">
        <v>63</v>
      </c>
      <c r="C14" s="259">
        <v>59</v>
      </c>
      <c r="D14" s="259">
        <v>4.5</v>
      </c>
    </row>
    <row r="15" spans="1:4" ht="16.5" x14ac:dyDescent="0.3">
      <c r="A15" s="258" t="s">
        <v>69</v>
      </c>
      <c r="B15" s="258" t="s">
        <v>12</v>
      </c>
      <c r="C15" s="259">
        <v>58.9</v>
      </c>
      <c r="D15" s="259">
        <v>-3.8000000000000043</v>
      </c>
    </row>
    <row r="16" spans="1:4" ht="16.5" x14ac:dyDescent="0.3">
      <c r="A16" s="258" t="s">
        <v>75</v>
      </c>
      <c r="B16" s="258" t="s">
        <v>7</v>
      </c>
      <c r="C16" s="259">
        <v>58.9</v>
      </c>
      <c r="D16" s="259">
        <v>5.8999999999999986</v>
      </c>
    </row>
    <row r="17" spans="1:4" ht="16.5" x14ac:dyDescent="0.3">
      <c r="A17" s="258" t="s">
        <v>67</v>
      </c>
      <c r="B17" s="258" t="s">
        <v>23</v>
      </c>
      <c r="C17" s="259">
        <v>58.2</v>
      </c>
      <c r="D17" s="259">
        <v>5</v>
      </c>
    </row>
    <row r="18" spans="1:4" ht="16.5" x14ac:dyDescent="0.3">
      <c r="A18" s="258" t="s">
        <v>83</v>
      </c>
      <c r="B18" s="258" t="s">
        <v>21</v>
      </c>
      <c r="C18" s="259">
        <v>54.9</v>
      </c>
      <c r="D18" s="259">
        <v>2.7999999999999972</v>
      </c>
    </row>
    <row r="19" spans="1:4" ht="16.5" x14ac:dyDescent="0.3">
      <c r="A19" s="258" t="s">
        <v>81</v>
      </c>
      <c r="B19" s="258" t="s">
        <v>82</v>
      </c>
      <c r="C19" s="259">
        <v>53.8</v>
      </c>
      <c r="D19" s="259">
        <v>7.7999999999999972</v>
      </c>
    </row>
    <row r="20" spans="1:4" ht="16.5" x14ac:dyDescent="0.3">
      <c r="A20" s="258" t="s">
        <v>87</v>
      </c>
      <c r="B20" s="258" t="s">
        <v>28</v>
      </c>
      <c r="C20" s="259">
        <v>53.3</v>
      </c>
      <c r="D20" s="259">
        <v>2.8999999999999986</v>
      </c>
    </row>
    <row r="21" spans="1:4" ht="16.5" x14ac:dyDescent="0.3">
      <c r="A21" s="258" t="s">
        <v>72</v>
      </c>
      <c r="B21" s="258" t="s">
        <v>25</v>
      </c>
      <c r="C21" s="259">
        <v>50.8</v>
      </c>
      <c r="D21" s="259">
        <v>-6.7000000000000028</v>
      </c>
    </row>
    <row r="22" spans="1:4" ht="16.5" x14ac:dyDescent="0.3">
      <c r="A22" s="258" t="s">
        <v>64</v>
      </c>
      <c r="B22" s="258" t="s">
        <v>26</v>
      </c>
      <c r="C22" s="259">
        <v>50.8</v>
      </c>
      <c r="D22" s="259">
        <v>-1.9000000000000057</v>
      </c>
    </row>
    <row r="23" spans="1:4" ht="16.5" x14ac:dyDescent="0.3">
      <c r="A23" s="258" t="s">
        <v>73</v>
      </c>
      <c r="B23" s="258" t="s">
        <v>74</v>
      </c>
      <c r="C23" s="259">
        <v>50.3</v>
      </c>
      <c r="D23" s="259">
        <v>-2.4000000000000057</v>
      </c>
    </row>
    <row r="24" spans="1:4" ht="16.5" x14ac:dyDescent="0.3">
      <c r="A24" s="258" t="s">
        <v>86</v>
      </c>
      <c r="B24" s="258" t="s">
        <v>20</v>
      </c>
      <c r="C24" s="259">
        <v>48.8</v>
      </c>
      <c r="D24" s="259">
        <v>6.5999999999999943</v>
      </c>
    </row>
    <row r="25" spans="1:4" ht="16.5" x14ac:dyDescent="0.3">
      <c r="A25" s="258" t="s">
        <v>94</v>
      </c>
      <c r="B25" s="258" t="s">
        <v>11</v>
      </c>
      <c r="C25" s="259">
        <v>42.6</v>
      </c>
      <c r="D25" s="259">
        <v>-3.3999999999999986</v>
      </c>
    </row>
    <row r="26" spans="1:4" ht="16.5" x14ac:dyDescent="0.3">
      <c r="A26" s="258" t="s">
        <v>109</v>
      </c>
      <c r="B26" s="258" t="s">
        <v>6</v>
      </c>
      <c r="C26" s="259">
        <v>41.9</v>
      </c>
      <c r="D26" s="259">
        <v>-0.89999999999999858</v>
      </c>
    </row>
    <row r="27" spans="1:4" ht="16.5" x14ac:dyDescent="0.3">
      <c r="A27" s="258" t="s">
        <v>70</v>
      </c>
      <c r="B27" s="258" t="s">
        <v>19</v>
      </c>
      <c r="C27" s="259">
        <v>40.5</v>
      </c>
      <c r="D27" s="259">
        <v>-3.7000000000000028</v>
      </c>
    </row>
    <row r="28" spans="1:4" ht="16.5" x14ac:dyDescent="0.3">
      <c r="A28" s="258" t="s">
        <v>90</v>
      </c>
      <c r="B28" s="258" t="s">
        <v>13</v>
      </c>
      <c r="C28" s="259">
        <v>37.4</v>
      </c>
      <c r="D28" s="259">
        <v>4.6000000000000014</v>
      </c>
    </row>
    <row r="29" spans="1:4" ht="16.5" x14ac:dyDescent="0.3">
      <c r="A29" s="258" t="s">
        <v>88</v>
      </c>
      <c r="B29" s="258" t="s">
        <v>17</v>
      </c>
      <c r="C29" s="259">
        <v>35.9</v>
      </c>
      <c r="D29" s="259">
        <v>1.5</v>
      </c>
    </row>
    <row r="30" spans="1:4" ht="16.5" x14ac:dyDescent="0.3">
      <c r="A30" s="258" t="s">
        <v>91</v>
      </c>
      <c r="B30" s="258" t="s">
        <v>92</v>
      </c>
      <c r="C30" s="259">
        <v>34.700000000000003</v>
      </c>
      <c r="D30" s="259">
        <v>-3.7999999999999972</v>
      </c>
    </row>
    <row r="31" spans="1:4" ht="16.5" x14ac:dyDescent="0.3">
      <c r="A31" s="258" t="s">
        <v>89</v>
      </c>
      <c r="B31" s="258" t="s">
        <v>15</v>
      </c>
      <c r="C31" s="259">
        <v>24.9</v>
      </c>
      <c r="D31" s="259">
        <v>-0.30000000000000071</v>
      </c>
    </row>
    <row r="32" spans="1:4" ht="16.5" x14ac:dyDescent="0.3">
      <c r="A32" s="258" t="s">
        <v>85</v>
      </c>
      <c r="B32" s="258" t="s">
        <v>4</v>
      </c>
      <c r="C32" s="259">
        <v>20</v>
      </c>
      <c r="D32" s="259">
        <v>-1.3999999999999986</v>
      </c>
    </row>
    <row r="33" spans="1:4" ht="16.5" x14ac:dyDescent="0.3">
      <c r="A33" s="256" t="s">
        <v>93</v>
      </c>
      <c r="B33" s="256" t="s">
        <v>8</v>
      </c>
      <c r="C33" s="260">
        <v>19.7</v>
      </c>
      <c r="D33" s="260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E13" sqref="E13"/>
    </sheetView>
  </sheetViews>
  <sheetFormatPr defaultColWidth="9.140625" defaultRowHeight="14.25" x14ac:dyDescent="0.2"/>
  <cols>
    <col min="1" max="1" width="20.85546875" style="1" customWidth="1"/>
    <col min="2" max="2" width="14.140625" style="1" customWidth="1"/>
    <col min="3" max="3" width="40.42578125" style="1" bestFit="1" customWidth="1"/>
    <col min="4" max="4" width="39.140625" style="1" customWidth="1"/>
    <col min="5" max="16384" width="9.140625" style="1"/>
  </cols>
  <sheetData>
    <row r="1" spans="1:5" ht="16.5" x14ac:dyDescent="0.3">
      <c r="A1" s="138" t="s">
        <v>114</v>
      </c>
      <c r="B1" s="138"/>
      <c r="C1" s="138"/>
      <c r="D1" s="117"/>
      <c r="E1" s="117"/>
    </row>
    <row r="2" spans="1:5" x14ac:dyDescent="0.2">
      <c r="A2" s="116"/>
      <c r="B2" s="116"/>
      <c r="C2" s="116"/>
      <c r="D2" s="117"/>
      <c r="E2" s="117"/>
    </row>
    <row r="3" spans="1:5" ht="16.5" x14ac:dyDescent="0.3">
      <c r="A3" s="115" t="s">
        <v>379</v>
      </c>
      <c r="B3" s="116"/>
      <c r="C3" s="116"/>
      <c r="D3" s="117"/>
      <c r="E3" s="117"/>
    </row>
    <row r="4" spans="1:5" x14ac:dyDescent="0.2">
      <c r="A4" s="116"/>
      <c r="B4" s="116"/>
      <c r="C4" s="116"/>
      <c r="D4" s="117"/>
      <c r="E4" s="117"/>
    </row>
    <row r="5" spans="1:5" ht="16.5" x14ac:dyDescent="0.3">
      <c r="A5" s="262"/>
      <c r="B5" s="267"/>
      <c r="C5" s="268" t="s">
        <v>110</v>
      </c>
      <c r="D5" s="268" t="s">
        <v>111</v>
      </c>
      <c r="E5" s="269"/>
    </row>
    <row r="6" spans="1:5" x14ac:dyDescent="0.2">
      <c r="A6" s="270" t="s">
        <v>1</v>
      </c>
      <c r="B6" s="270" t="s">
        <v>104</v>
      </c>
      <c r="C6" s="271" t="s">
        <v>112</v>
      </c>
      <c r="D6" s="271" t="s">
        <v>113</v>
      </c>
      <c r="E6" s="271" t="s">
        <v>101</v>
      </c>
    </row>
    <row r="7" spans="1:5" x14ac:dyDescent="0.2">
      <c r="A7" s="267" t="s">
        <v>62</v>
      </c>
      <c r="B7" s="267" t="s">
        <v>63</v>
      </c>
      <c r="C7" s="272">
        <v>60.6</v>
      </c>
      <c r="D7" s="272">
        <v>44.3</v>
      </c>
      <c r="E7" s="272">
        <v>48.4</v>
      </c>
    </row>
    <row r="8" spans="1:5" x14ac:dyDescent="0.2">
      <c r="A8" s="267" t="s">
        <v>68</v>
      </c>
      <c r="B8" s="267" t="s">
        <v>30</v>
      </c>
      <c r="C8" s="272">
        <v>59.2</v>
      </c>
      <c r="D8" s="272">
        <v>36.799999999999997</v>
      </c>
      <c r="E8" s="272">
        <v>40.700000000000003</v>
      </c>
    </row>
    <row r="9" spans="1:5" x14ac:dyDescent="0.2">
      <c r="A9" s="267" t="s">
        <v>66</v>
      </c>
      <c r="B9" s="267" t="s">
        <v>31</v>
      </c>
      <c r="C9" s="272">
        <v>56.2</v>
      </c>
      <c r="D9" s="272">
        <v>38.4</v>
      </c>
      <c r="E9" s="272">
        <v>37.9</v>
      </c>
    </row>
    <row r="10" spans="1:5" x14ac:dyDescent="0.2">
      <c r="A10" s="267" t="s">
        <v>67</v>
      </c>
      <c r="B10" s="267" t="s">
        <v>23</v>
      </c>
      <c r="C10" s="272">
        <v>54.7</v>
      </c>
      <c r="D10" s="272">
        <v>38</v>
      </c>
      <c r="E10" s="272">
        <v>40.4</v>
      </c>
    </row>
    <row r="11" spans="1:5" x14ac:dyDescent="0.2">
      <c r="A11" s="267" t="s">
        <v>69</v>
      </c>
      <c r="B11" s="267" t="s">
        <v>12</v>
      </c>
      <c r="C11" s="272">
        <v>51.1</v>
      </c>
      <c r="D11" s="272">
        <v>39.9</v>
      </c>
      <c r="E11" s="272">
        <v>42.5</v>
      </c>
    </row>
    <row r="12" spans="1:5" x14ac:dyDescent="0.2">
      <c r="A12" s="267" t="s">
        <v>65</v>
      </c>
      <c r="B12" s="267" t="s">
        <v>16</v>
      </c>
      <c r="C12" s="272">
        <v>45.9</v>
      </c>
      <c r="D12" s="272">
        <v>39.9</v>
      </c>
      <c r="E12" s="272">
        <v>41.1</v>
      </c>
    </row>
    <row r="13" spans="1:5" x14ac:dyDescent="0.2">
      <c r="A13" s="267" t="s">
        <v>72</v>
      </c>
      <c r="B13" s="267" t="s">
        <v>25</v>
      </c>
      <c r="C13" s="272">
        <v>45.9</v>
      </c>
      <c r="D13" s="272">
        <v>42.4</v>
      </c>
      <c r="E13" s="272">
        <v>43.2</v>
      </c>
    </row>
    <row r="14" spans="1:5" x14ac:dyDescent="0.2">
      <c r="A14" s="267" t="s">
        <v>79</v>
      </c>
      <c r="B14" s="267" t="s">
        <v>80</v>
      </c>
      <c r="C14" s="272">
        <v>42.2</v>
      </c>
      <c r="D14" s="272">
        <v>25.1</v>
      </c>
      <c r="E14" s="272">
        <v>28.7</v>
      </c>
    </row>
    <row r="15" spans="1:5" x14ac:dyDescent="0.2">
      <c r="A15" s="267" t="s">
        <v>89</v>
      </c>
      <c r="B15" s="267" t="s">
        <v>15</v>
      </c>
      <c r="C15" s="272">
        <v>41.3</v>
      </c>
      <c r="D15" s="272">
        <v>9.3000000000000007</v>
      </c>
      <c r="E15" s="272">
        <v>14.4</v>
      </c>
    </row>
    <row r="16" spans="1:5" x14ac:dyDescent="0.2">
      <c r="A16" s="267" t="s">
        <v>73</v>
      </c>
      <c r="B16" s="267" t="s">
        <v>74</v>
      </c>
      <c r="C16" s="272">
        <v>39.5</v>
      </c>
      <c r="D16" s="272">
        <v>15.5</v>
      </c>
      <c r="E16" s="272">
        <v>17.899999999999999</v>
      </c>
    </row>
    <row r="17" spans="1:5" x14ac:dyDescent="0.2">
      <c r="A17" s="267" t="s">
        <v>84</v>
      </c>
      <c r="B17" s="267" t="s">
        <v>14</v>
      </c>
      <c r="C17" s="272">
        <v>39.200000000000003</v>
      </c>
      <c r="D17" s="272">
        <v>24.8</v>
      </c>
      <c r="E17" s="272">
        <v>27.8</v>
      </c>
    </row>
    <row r="18" spans="1:5" x14ac:dyDescent="0.2">
      <c r="A18" s="267" t="s">
        <v>94</v>
      </c>
      <c r="B18" s="267" t="s">
        <v>11</v>
      </c>
      <c r="C18" s="272">
        <v>37.5</v>
      </c>
      <c r="D18" s="272">
        <v>11.5</v>
      </c>
      <c r="E18" s="272">
        <v>15.2</v>
      </c>
    </row>
    <row r="19" spans="1:5" x14ac:dyDescent="0.2">
      <c r="A19" s="267" t="s">
        <v>64</v>
      </c>
      <c r="B19" s="267" t="s">
        <v>26</v>
      </c>
      <c r="C19" s="272">
        <v>31</v>
      </c>
      <c r="D19" s="272">
        <v>21.6</v>
      </c>
      <c r="E19" s="272">
        <v>23.7</v>
      </c>
    </row>
    <row r="20" spans="1:5" x14ac:dyDescent="0.2">
      <c r="A20" s="267" t="s">
        <v>81</v>
      </c>
      <c r="B20" s="267" t="s">
        <v>82</v>
      </c>
      <c r="C20" s="272">
        <v>26</v>
      </c>
      <c r="D20" s="272">
        <v>4.5999999999999996</v>
      </c>
      <c r="E20" s="272">
        <v>8.1</v>
      </c>
    </row>
    <row r="21" spans="1:5" x14ac:dyDescent="0.2">
      <c r="A21" s="267" t="s">
        <v>93</v>
      </c>
      <c r="B21" s="267" t="s">
        <v>8</v>
      </c>
      <c r="C21" s="272">
        <v>23.6</v>
      </c>
      <c r="D21" s="272">
        <v>6.2</v>
      </c>
      <c r="E21" s="272">
        <v>8.1999999999999993</v>
      </c>
    </row>
    <row r="22" spans="1:5" x14ac:dyDescent="0.2">
      <c r="A22" s="267" t="s">
        <v>90</v>
      </c>
      <c r="B22" s="267" t="s">
        <v>13</v>
      </c>
      <c r="C22" s="272">
        <v>23.1</v>
      </c>
      <c r="D22" s="272">
        <v>5.3</v>
      </c>
      <c r="E22" s="272">
        <v>7.7</v>
      </c>
    </row>
    <row r="23" spans="1:5" x14ac:dyDescent="0.2">
      <c r="A23" s="267" t="s">
        <v>85</v>
      </c>
      <c r="B23" s="267" t="s">
        <v>4</v>
      </c>
      <c r="C23" s="272">
        <v>20.5</v>
      </c>
      <c r="D23" s="272">
        <v>4.8</v>
      </c>
      <c r="E23" s="272">
        <v>6.6</v>
      </c>
    </row>
    <row r="24" spans="1:5" x14ac:dyDescent="0.2">
      <c r="A24" s="267" t="s">
        <v>77</v>
      </c>
      <c r="B24" s="267" t="s">
        <v>78</v>
      </c>
      <c r="C24" s="272">
        <v>20.399999999999999</v>
      </c>
      <c r="D24" s="272">
        <v>11.3</v>
      </c>
      <c r="E24" s="272">
        <v>12.6</v>
      </c>
    </row>
    <row r="25" spans="1:5" x14ac:dyDescent="0.2">
      <c r="A25" s="267" t="s">
        <v>76</v>
      </c>
      <c r="B25" s="267" t="s">
        <v>5</v>
      </c>
      <c r="C25" s="272">
        <v>19.899999999999999</v>
      </c>
      <c r="D25" s="272">
        <v>8</v>
      </c>
      <c r="E25" s="272">
        <v>10.3</v>
      </c>
    </row>
    <row r="26" spans="1:5" x14ac:dyDescent="0.2">
      <c r="A26" s="267" t="s">
        <v>95</v>
      </c>
      <c r="B26" s="267" t="s">
        <v>6</v>
      </c>
      <c r="C26" s="272">
        <v>18.899999999999999</v>
      </c>
      <c r="D26" s="272">
        <v>4.9000000000000004</v>
      </c>
      <c r="E26" s="272">
        <v>7.2</v>
      </c>
    </row>
    <row r="27" spans="1:5" x14ac:dyDescent="0.2">
      <c r="A27" s="267" t="s">
        <v>70</v>
      </c>
      <c r="B27" s="267" t="s">
        <v>19</v>
      </c>
      <c r="C27" s="272">
        <v>16.7</v>
      </c>
      <c r="D27" s="272">
        <v>12.5</v>
      </c>
      <c r="E27" s="272">
        <v>13.4</v>
      </c>
    </row>
    <row r="28" spans="1:5" x14ac:dyDescent="0.2">
      <c r="A28" s="267" t="s">
        <v>88</v>
      </c>
      <c r="B28" s="267" t="s">
        <v>17</v>
      </c>
      <c r="C28" s="272">
        <v>14.6</v>
      </c>
      <c r="D28" s="272">
        <v>2.5</v>
      </c>
      <c r="E28" s="272">
        <v>4</v>
      </c>
    </row>
    <row r="29" spans="1:5" x14ac:dyDescent="0.2">
      <c r="A29" s="267" t="s">
        <v>91</v>
      </c>
      <c r="B29" s="267" t="s">
        <v>92</v>
      </c>
      <c r="C29" s="272">
        <v>14.4</v>
      </c>
      <c r="D29" s="272">
        <v>6.8</v>
      </c>
      <c r="E29" s="272">
        <v>8</v>
      </c>
    </row>
    <row r="30" spans="1:5" x14ac:dyDescent="0.2">
      <c r="A30" s="267" t="s">
        <v>86</v>
      </c>
      <c r="B30" s="267" t="s">
        <v>20</v>
      </c>
      <c r="C30" s="272">
        <v>13</v>
      </c>
      <c r="D30" s="272">
        <v>2</v>
      </c>
      <c r="E30" s="272">
        <v>3.7</v>
      </c>
    </row>
    <row r="31" spans="1:5" x14ac:dyDescent="0.2">
      <c r="A31" s="267" t="s">
        <v>75</v>
      </c>
      <c r="B31" s="267" t="s">
        <v>7</v>
      </c>
      <c r="C31" s="272">
        <v>12.7</v>
      </c>
      <c r="D31" s="272">
        <v>3.3</v>
      </c>
      <c r="E31" s="272">
        <v>5.4</v>
      </c>
    </row>
    <row r="32" spans="1:5" x14ac:dyDescent="0.2">
      <c r="A32" s="267" t="s">
        <v>71</v>
      </c>
      <c r="B32" s="267" t="s">
        <v>9</v>
      </c>
      <c r="C32" s="272">
        <v>7.5</v>
      </c>
      <c r="D32" s="272">
        <v>1.9</v>
      </c>
      <c r="E32" s="272">
        <v>2.9</v>
      </c>
    </row>
    <row r="33" spans="1:5" x14ac:dyDescent="0.2">
      <c r="A33" s="267" t="s">
        <v>87</v>
      </c>
      <c r="B33" s="267" t="s">
        <v>28</v>
      </c>
      <c r="C33" s="272">
        <v>6</v>
      </c>
      <c r="D33" s="272">
        <v>2.6</v>
      </c>
      <c r="E33" s="272">
        <v>3.2</v>
      </c>
    </row>
    <row r="34" spans="1:5" x14ac:dyDescent="0.2">
      <c r="A34" s="273" t="s">
        <v>83</v>
      </c>
      <c r="B34" s="273" t="s">
        <v>21</v>
      </c>
      <c r="C34" s="274">
        <v>5.7</v>
      </c>
      <c r="D34" s="274">
        <v>1.7</v>
      </c>
      <c r="E34" s="274">
        <v>2.4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/>
  </sheetViews>
  <sheetFormatPr defaultColWidth="9.140625" defaultRowHeight="15" x14ac:dyDescent="0.25"/>
  <cols>
    <col min="1" max="1" width="16.7109375" style="8" customWidth="1"/>
    <col min="2" max="2" width="19.5703125" style="8" bestFit="1" customWidth="1"/>
    <col min="3" max="3" width="21.140625" style="8" bestFit="1" customWidth="1"/>
    <col min="4" max="4" width="13.140625" style="8" bestFit="1" customWidth="1"/>
    <col min="5" max="5" width="17.5703125" style="8" bestFit="1" customWidth="1"/>
    <col min="6" max="6" width="12.140625" style="8" bestFit="1" customWidth="1"/>
    <col min="7" max="7" width="11.5703125" style="8" bestFit="1" customWidth="1"/>
    <col min="8" max="16384" width="9.140625" style="8"/>
  </cols>
  <sheetData>
    <row r="1" spans="1:7" ht="16.5" x14ac:dyDescent="0.3">
      <c r="A1" s="139" t="s">
        <v>121</v>
      </c>
    </row>
    <row r="2" spans="1:7" x14ac:dyDescent="0.25">
      <c r="A2" s="10"/>
    </row>
    <row r="3" spans="1:7" ht="16.5" x14ac:dyDescent="0.3">
      <c r="A3" s="115" t="s">
        <v>380</v>
      </c>
    </row>
    <row r="4" spans="1:7" x14ac:dyDescent="0.25">
      <c r="A4" s="10"/>
    </row>
    <row r="5" spans="1:7" ht="16.5" x14ac:dyDescent="0.3">
      <c r="A5" s="256"/>
      <c r="B5" s="256"/>
      <c r="C5" s="257" t="s">
        <v>115</v>
      </c>
      <c r="D5" s="257" t="s">
        <v>116</v>
      </c>
      <c r="E5" s="257" t="s">
        <v>117</v>
      </c>
      <c r="F5" s="257" t="s">
        <v>118</v>
      </c>
      <c r="G5" s="16" t="s">
        <v>119</v>
      </c>
    </row>
    <row r="6" spans="1:7" ht="16.5" x14ac:dyDescent="0.3">
      <c r="A6" s="258" t="s">
        <v>79</v>
      </c>
      <c r="B6" s="258" t="s">
        <v>80</v>
      </c>
      <c r="C6" s="259">
        <v>96</v>
      </c>
      <c r="D6" s="259">
        <v>65.400000000000006</v>
      </c>
      <c r="E6" s="259">
        <v>31.6</v>
      </c>
      <c r="F6" s="259">
        <v>10</v>
      </c>
      <c r="G6" s="11">
        <v>1.4</v>
      </c>
    </row>
    <row r="7" spans="1:7" ht="16.5" x14ac:dyDescent="0.3">
      <c r="A7" s="258" t="s">
        <v>93</v>
      </c>
      <c r="B7" s="258" t="s">
        <v>8</v>
      </c>
      <c r="C7" s="259">
        <v>50.6</v>
      </c>
      <c r="D7" s="259">
        <v>16.3</v>
      </c>
      <c r="E7" s="259">
        <v>6.2</v>
      </c>
      <c r="F7" s="259">
        <v>1.8</v>
      </c>
      <c r="G7" s="11">
        <v>0.6</v>
      </c>
    </row>
    <row r="8" spans="1:7" ht="16.5" x14ac:dyDescent="0.3">
      <c r="A8" s="258" t="s">
        <v>62</v>
      </c>
      <c r="B8" s="258" t="s">
        <v>63</v>
      </c>
      <c r="C8" s="259">
        <v>48.5</v>
      </c>
      <c r="D8" s="259">
        <v>17.100000000000001</v>
      </c>
      <c r="E8" s="259">
        <v>8.5</v>
      </c>
      <c r="F8" s="259">
        <v>2.9</v>
      </c>
      <c r="G8" s="11">
        <v>3.3</v>
      </c>
    </row>
    <row r="9" spans="1:7" ht="16.5" x14ac:dyDescent="0.3">
      <c r="A9" s="258" t="s">
        <v>109</v>
      </c>
      <c r="B9" s="258" t="s">
        <v>6</v>
      </c>
      <c r="C9" s="259">
        <v>48.3</v>
      </c>
      <c r="D9" s="259">
        <v>15.1</v>
      </c>
      <c r="E9" s="259">
        <v>7.3</v>
      </c>
      <c r="F9" s="259">
        <v>4.5999999999999996</v>
      </c>
      <c r="G9" s="11">
        <v>2.9</v>
      </c>
    </row>
    <row r="10" spans="1:7" ht="16.5" x14ac:dyDescent="0.3">
      <c r="A10" s="258" t="s">
        <v>69</v>
      </c>
      <c r="B10" s="258" t="s">
        <v>12</v>
      </c>
      <c r="C10" s="259">
        <v>46.3</v>
      </c>
      <c r="D10" s="259">
        <v>19.2</v>
      </c>
      <c r="E10" s="259">
        <v>5.4</v>
      </c>
      <c r="F10" s="259">
        <v>2.6</v>
      </c>
      <c r="G10" s="11">
        <v>0.8</v>
      </c>
    </row>
    <row r="11" spans="1:7" ht="16.5" x14ac:dyDescent="0.3">
      <c r="A11" s="258" t="s">
        <v>88</v>
      </c>
      <c r="B11" s="258" t="s">
        <v>17</v>
      </c>
      <c r="C11" s="259">
        <v>41.3</v>
      </c>
      <c r="D11" s="259">
        <v>14.3</v>
      </c>
      <c r="E11" s="259">
        <v>9.9</v>
      </c>
      <c r="F11" s="259">
        <v>5.7</v>
      </c>
      <c r="G11" s="11">
        <v>4</v>
      </c>
    </row>
    <row r="12" spans="1:7" ht="16.5" x14ac:dyDescent="0.3">
      <c r="A12" s="258" t="s">
        <v>75</v>
      </c>
      <c r="B12" s="258" t="s">
        <v>7</v>
      </c>
      <c r="C12" s="259">
        <v>40.9</v>
      </c>
      <c r="D12" s="259">
        <v>7.6</v>
      </c>
      <c r="E12" s="259">
        <v>1.9</v>
      </c>
      <c r="F12" s="259">
        <v>1.1000000000000001</v>
      </c>
      <c r="G12" s="11">
        <v>0.2</v>
      </c>
    </row>
    <row r="13" spans="1:7" ht="16.5" x14ac:dyDescent="0.3">
      <c r="A13" s="258" t="s">
        <v>91</v>
      </c>
      <c r="B13" s="258" t="s">
        <v>92</v>
      </c>
      <c r="C13" s="259">
        <v>36.5</v>
      </c>
      <c r="D13" s="259">
        <v>14.1</v>
      </c>
      <c r="E13" s="259">
        <v>6</v>
      </c>
      <c r="F13" s="259">
        <v>3.4</v>
      </c>
      <c r="G13" s="11">
        <v>1.7</v>
      </c>
    </row>
    <row r="14" spans="1:7" ht="16.5" x14ac:dyDescent="0.3">
      <c r="A14" s="258" t="s">
        <v>64</v>
      </c>
      <c r="B14" s="258" t="s">
        <v>26</v>
      </c>
      <c r="C14" s="259">
        <v>35.200000000000003</v>
      </c>
      <c r="D14" s="259">
        <v>9</v>
      </c>
      <c r="E14" s="259">
        <v>1.4</v>
      </c>
      <c r="F14" s="259">
        <v>0.4</v>
      </c>
      <c r="G14" s="11">
        <v>0</v>
      </c>
    </row>
    <row r="15" spans="1:7" ht="16.5" x14ac:dyDescent="0.3">
      <c r="A15" s="258" t="s">
        <v>73</v>
      </c>
      <c r="B15" s="258" t="s">
        <v>74</v>
      </c>
      <c r="C15" s="259">
        <v>34.799999999999997</v>
      </c>
      <c r="D15" s="259">
        <v>9.1</v>
      </c>
      <c r="E15" s="259">
        <v>4.7</v>
      </c>
      <c r="F15" s="259">
        <v>2.2000000000000002</v>
      </c>
      <c r="G15" s="11">
        <v>1.1000000000000001</v>
      </c>
    </row>
    <row r="16" spans="1:7" ht="16.5" x14ac:dyDescent="0.3">
      <c r="A16" s="258" t="s">
        <v>89</v>
      </c>
      <c r="B16" s="258" t="s">
        <v>15</v>
      </c>
      <c r="C16" s="259">
        <v>34.6</v>
      </c>
      <c r="D16" s="259">
        <v>7.2</v>
      </c>
      <c r="E16" s="259">
        <v>1.5</v>
      </c>
      <c r="F16" s="259">
        <v>0.1</v>
      </c>
      <c r="G16" s="11">
        <v>0.1</v>
      </c>
    </row>
    <row r="17" spans="1:7" ht="16.5" x14ac:dyDescent="0.3">
      <c r="A17" s="258" t="s">
        <v>84</v>
      </c>
      <c r="B17" s="258" t="s">
        <v>14</v>
      </c>
      <c r="C17" s="259">
        <v>32.9</v>
      </c>
      <c r="D17" s="259">
        <v>5.8</v>
      </c>
      <c r="E17" s="259">
        <v>2.8</v>
      </c>
      <c r="F17" s="259">
        <v>1.2</v>
      </c>
      <c r="G17" s="11">
        <v>0.3</v>
      </c>
    </row>
    <row r="18" spans="1:7" ht="16.5" x14ac:dyDescent="0.3">
      <c r="A18" s="258" t="s">
        <v>76</v>
      </c>
      <c r="B18" s="258" t="s">
        <v>5</v>
      </c>
      <c r="C18" s="259">
        <v>32.799999999999997</v>
      </c>
      <c r="D18" s="259">
        <v>8.1999999999999993</v>
      </c>
      <c r="E18" s="259">
        <v>3</v>
      </c>
      <c r="F18" s="259">
        <v>1</v>
      </c>
      <c r="G18" s="11">
        <v>0.4</v>
      </c>
    </row>
    <row r="19" spans="1:7" ht="16.5" x14ac:dyDescent="0.3">
      <c r="A19" s="258" t="s">
        <v>86</v>
      </c>
      <c r="B19" s="258" t="s">
        <v>20</v>
      </c>
      <c r="C19" s="259">
        <v>32.1</v>
      </c>
      <c r="D19" s="259">
        <v>10.8</v>
      </c>
      <c r="E19" s="259">
        <v>3.4</v>
      </c>
      <c r="F19" s="259">
        <v>0.7</v>
      </c>
      <c r="G19" s="11">
        <v>0.2</v>
      </c>
    </row>
    <row r="20" spans="1:7" ht="16.5" x14ac:dyDescent="0.3">
      <c r="A20" s="258" t="s">
        <v>65</v>
      </c>
      <c r="B20" s="258" t="s">
        <v>16</v>
      </c>
      <c r="C20" s="259">
        <v>31.1</v>
      </c>
      <c r="D20" s="259">
        <v>4</v>
      </c>
      <c r="E20" s="259">
        <v>0.9</v>
      </c>
      <c r="F20" s="259">
        <v>0.3</v>
      </c>
      <c r="G20" s="11">
        <v>0</v>
      </c>
    </row>
    <row r="21" spans="1:7" ht="16.5" x14ac:dyDescent="0.3">
      <c r="A21" s="258" t="s">
        <v>67</v>
      </c>
      <c r="B21" s="258" t="s">
        <v>23</v>
      </c>
      <c r="C21" s="259">
        <v>28.4</v>
      </c>
      <c r="D21" s="259">
        <v>8.5</v>
      </c>
      <c r="E21" s="259">
        <v>2.9</v>
      </c>
      <c r="F21" s="259">
        <v>1.5</v>
      </c>
      <c r="G21" s="11">
        <v>1.2</v>
      </c>
    </row>
    <row r="22" spans="1:7" ht="16.5" x14ac:dyDescent="0.3">
      <c r="A22" s="258" t="s">
        <v>68</v>
      </c>
      <c r="B22" s="258" t="s">
        <v>30</v>
      </c>
      <c r="C22" s="259">
        <v>28.3</v>
      </c>
      <c r="D22" s="259">
        <v>8.5</v>
      </c>
      <c r="E22" s="259">
        <v>2.2999999999999998</v>
      </c>
      <c r="F22" s="259">
        <v>1.6</v>
      </c>
      <c r="G22" s="11">
        <v>1.2</v>
      </c>
    </row>
    <row r="23" spans="1:7" ht="16.5" x14ac:dyDescent="0.3">
      <c r="A23" s="258" t="s">
        <v>72</v>
      </c>
      <c r="B23" s="258" t="s">
        <v>25</v>
      </c>
      <c r="C23" s="259">
        <v>27.9</v>
      </c>
      <c r="D23" s="259">
        <v>7.3</v>
      </c>
      <c r="E23" s="259">
        <v>3.1</v>
      </c>
      <c r="F23" s="259">
        <v>2</v>
      </c>
      <c r="G23" s="11">
        <v>0.7</v>
      </c>
    </row>
    <row r="24" spans="1:7" ht="16.5" x14ac:dyDescent="0.3">
      <c r="A24" s="258" t="s">
        <v>70</v>
      </c>
      <c r="B24" s="258" t="s">
        <v>19</v>
      </c>
      <c r="C24" s="259">
        <v>27.2</v>
      </c>
      <c r="D24" s="259">
        <v>4.2</v>
      </c>
      <c r="E24" s="259">
        <v>2.2999999999999998</v>
      </c>
      <c r="F24" s="259">
        <v>0.4</v>
      </c>
      <c r="G24" s="11">
        <v>0</v>
      </c>
    </row>
    <row r="25" spans="1:7" ht="16.5" x14ac:dyDescent="0.3">
      <c r="A25" s="258" t="s">
        <v>94</v>
      </c>
      <c r="B25" s="258" t="s">
        <v>11</v>
      </c>
      <c r="C25" s="259">
        <v>26.7</v>
      </c>
      <c r="D25" s="259">
        <v>3.4</v>
      </c>
      <c r="E25" s="259">
        <v>1.3</v>
      </c>
      <c r="F25" s="259">
        <v>0.2</v>
      </c>
      <c r="G25" s="11">
        <v>0.2</v>
      </c>
    </row>
    <row r="26" spans="1:7" ht="16.5" x14ac:dyDescent="0.3">
      <c r="A26" s="258" t="s">
        <v>66</v>
      </c>
      <c r="B26" s="258" t="s">
        <v>31</v>
      </c>
      <c r="C26" s="259">
        <v>26.7</v>
      </c>
      <c r="D26" s="259">
        <v>8.4</v>
      </c>
      <c r="E26" s="259">
        <v>6</v>
      </c>
      <c r="F26" s="259">
        <v>3.2</v>
      </c>
      <c r="G26" s="11">
        <v>1.1000000000000001</v>
      </c>
    </row>
    <row r="27" spans="1:7" ht="16.5" x14ac:dyDescent="0.3">
      <c r="A27" s="258" t="s">
        <v>81</v>
      </c>
      <c r="B27" s="258" t="s">
        <v>82</v>
      </c>
      <c r="C27" s="259">
        <v>24.1</v>
      </c>
      <c r="D27" s="259">
        <v>4.5999999999999996</v>
      </c>
      <c r="E27" s="259">
        <v>1.2</v>
      </c>
      <c r="F27" s="259">
        <v>0.3</v>
      </c>
      <c r="G27" s="11">
        <v>0</v>
      </c>
    </row>
    <row r="28" spans="1:7" ht="16.5" x14ac:dyDescent="0.3">
      <c r="A28" s="258" t="s">
        <v>77</v>
      </c>
      <c r="B28" s="258" t="s">
        <v>78</v>
      </c>
      <c r="C28" s="259">
        <v>23.1</v>
      </c>
      <c r="D28" s="259">
        <v>4.0999999999999996</v>
      </c>
      <c r="E28" s="259">
        <v>1.7</v>
      </c>
      <c r="F28" s="259">
        <v>1.4</v>
      </c>
      <c r="G28" s="11">
        <v>0.4</v>
      </c>
    </row>
    <row r="29" spans="1:7" ht="16.5" x14ac:dyDescent="0.3">
      <c r="A29" s="258" t="s">
        <v>90</v>
      </c>
      <c r="B29" s="258" t="s">
        <v>13</v>
      </c>
      <c r="C29" s="259">
        <v>17.5</v>
      </c>
      <c r="D29" s="259">
        <v>5.7</v>
      </c>
      <c r="E29" s="259">
        <v>2.9</v>
      </c>
      <c r="F29" s="259">
        <v>1.7</v>
      </c>
      <c r="G29" s="11">
        <v>0.5</v>
      </c>
    </row>
    <row r="30" spans="1:7" ht="16.5" x14ac:dyDescent="0.3">
      <c r="A30" s="258" t="s">
        <v>87</v>
      </c>
      <c r="B30" s="258" t="s">
        <v>28</v>
      </c>
      <c r="C30" s="259">
        <v>15.6</v>
      </c>
      <c r="D30" s="259">
        <v>4.7</v>
      </c>
      <c r="E30" s="259">
        <v>1.9</v>
      </c>
      <c r="F30" s="259">
        <v>0.4</v>
      </c>
      <c r="G30" s="11">
        <v>0.8</v>
      </c>
    </row>
    <row r="31" spans="1:7" ht="16.5" x14ac:dyDescent="0.3">
      <c r="A31" s="258" t="s">
        <v>85</v>
      </c>
      <c r="B31" s="258" t="s">
        <v>4</v>
      </c>
      <c r="C31" s="259">
        <v>15.4</v>
      </c>
      <c r="D31" s="259">
        <v>5.8</v>
      </c>
      <c r="E31" s="259">
        <v>1.8</v>
      </c>
      <c r="F31" s="259">
        <v>1</v>
      </c>
      <c r="G31" s="11">
        <v>0.6</v>
      </c>
    </row>
    <row r="32" spans="1:7" ht="16.5" x14ac:dyDescent="0.3">
      <c r="A32" s="258" t="s">
        <v>83</v>
      </c>
      <c r="B32" s="258" t="s">
        <v>21</v>
      </c>
      <c r="C32" s="259">
        <v>11.5</v>
      </c>
      <c r="D32" s="259">
        <v>4.2</v>
      </c>
      <c r="E32" s="259">
        <v>2.1</v>
      </c>
      <c r="F32" s="259">
        <v>1.2</v>
      </c>
      <c r="G32" s="11">
        <v>0.3</v>
      </c>
    </row>
    <row r="33" spans="1:7" ht="16.5" x14ac:dyDescent="0.3">
      <c r="A33" s="256" t="s">
        <v>71</v>
      </c>
      <c r="B33" s="256" t="s">
        <v>9</v>
      </c>
      <c r="C33" s="260">
        <v>4.0999999999999996</v>
      </c>
      <c r="D33" s="260">
        <v>0.8</v>
      </c>
      <c r="E33" s="260">
        <v>0.2</v>
      </c>
      <c r="F33" s="260">
        <v>0.1</v>
      </c>
      <c r="G33" s="15">
        <v>0.2</v>
      </c>
    </row>
    <row r="34" spans="1:7" ht="16.5" x14ac:dyDescent="0.3">
      <c r="A34" s="261"/>
      <c r="B34" s="261"/>
      <c r="C34" s="261"/>
      <c r="D34" s="261"/>
      <c r="E34" s="261"/>
      <c r="F34" s="261"/>
      <c r="G34" s="14"/>
    </row>
    <row r="35" spans="1:7" ht="16.5" x14ac:dyDescent="0.3">
      <c r="A35" s="138" t="s">
        <v>122</v>
      </c>
      <c r="B35" s="258"/>
      <c r="C35" s="262"/>
      <c r="D35" s="262"/>
      <c r="E35" s="262"/>
      <c r="F35" s="262"/>
    </row>
    <row r="36" spans="1:7" ht="16.5" x14ac:dyDescent="0.3">
      <c r="A36" s="138"/>
      <c r="B36" s="258"/>
      <c r="C36" s="262"/>
      <c r="D36" s="262"/>
      <c r="E36" s="262"/>
      <c r="F36" s="262"/>
    </row>
    <row r="37" spans="1:7" ht="16.5" x14ac:dyDescent="0.3">
      <c r="A37" s="115" t="s">
        <v>380</v>
      </c>
      <c r="B37" s="258"/>
      <c r="C37" s="262"/>
      <c r="D37" s="262"/>
      <c r="E37" s="262"/>
      <c r="F37" s="262"/>
    </row>
    <row r="38" spans="1:7" ht="16.5" x14ac:dyDescent="0.3">
      <c r="A38" s="138"/>
      <c r="B38" s="258"/>
      <c r="C38" s="262"/>
      <c r="D38" s="262"/>
      <c r="E38" s="262"/>
      <c r="F38" s="262"/>
    </row>
    <row r="39" spans="1:7" ht="16.5" x14ac:dyDescent="0.3">
      <c r="A39" s="263"/>
      <c r="B39" s="264" t="s">
        <v>120</v>
      </c>
      <c r="C39" s="264" t="s">
        <v>103</v>
      </c>
      <c r="D39" s="265" t="s">
        <v>60</v>
      </c>
      <c r="E39" s="265" t="s">
        <v>61</v>
      </c>
      <c r="F39" s="262"/>
    </row>
    <row r="40" spans="1:7" ht="16.5" x14ac:dyDescent="0.3">
      <c r="A40" s="266" t="s">
        <v>100</v>
      </c>
      <c r="B40" s="266">
        <v>8.6</v>
      </c>
      <c r="C40" s="266">
        <v>6.7</v>
      </c>
      <c r="D40" s="266">
        <v>20.9</v>
      </c>
      <c r="E40" s="266">
        <v>21.3</v>
      </c>
      <c r="F40" s="262"/>
    </row>
    <row r="41" spans="1:7" ht="16.5" x14ac:dyDescent="0.3">
      <c r="A41" s="263" t="s">
        <v>98</v>
      </c>
      <c r="B41" s="263">
        <v>4.7</v>
      </c>
      <c r="C41" s="263">
        <v>5.9</v>
      </c>
      <c r="D41" s="263">
        <v>26.4</v>
      </c>
      <c r="E41" s="263">
        <v>13.9</v>
      </c>
      <c r="F41" s="262"/>
    </row>
    <row r="42" spans="1:7" x14ac:dyDescent="0.25">
      <c r="A42" s="17"/>
      <c r="B42" s="17"/>
      <c r="C42" s="17"/>
      <c r="D42" s="17"/>
      <c r="E42" s="1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5" sqref="A5"/>
    </sheetView>
  </sheetViews>
  <sheetFormatPr defaultRowHeight="15" x14ac:dyDescent="0.25"/>
  <cols>
    <col min="1" max="1" width="27.28515625" customWidth="1"/>
  </cols>
  <sheetData>
    <row r="1" spans="1:12" ht="16.5" x14ac:dyDescent="0.3">
      <c r="A1" s="118" t="s">
        <v>140</v>
      </c>
    </row>
    <row r="3" spans="1:12" ht="16.5" x14ac:dyDescent="0.3">
      <c r="A3" s="119" t="s">
        <v>381</v>
      </c>
    </row>
    <row r="5" spans="1:12" ht="16.5" x14ac:dyDescent="0.3">
      <c r="A5" s="251" t="s">
        <v>141</v>
      </c>
      <c r="B5" s="251" t="s">
        <v>123</v>
      </c>
      <c r="C5" s="251" t="s">
        <v>124</v>
      </c>
      <c r="D5" s="251" t="s">
        <v>125</v>
      </c>
      <c r="E5" s="251" t="s">
        <v>126</v>
      </c>
      <c r="F5" s="251" t="s">
        <v>127</v>
      </c>
      <c r="G5" s="251" t="s">
        <v>128</v>
      </c>
      <c r="H5" s="251" t="s">
        <v>129</v>
      </c>
      <c r="I5" s="251" t="s">
        <v>130</v>
      </c>
      <c r="J5" s="251" t="s">
        <v>131</v>
      </c>
      <c r="K5" s="251" t="s">
        <v>132</v>
      </c>
      <c r="L5" s="251" t="s">
        <v>133</v>
      </c>
    </row>
    <row r="6" spans="1:12" ht="16.5" x14ac:dyDescent="0.3">
      <c r="A6" s="252" t="s">
        <v>134</v>
      </c>
      <c r="B6" s="253"/>
      <c r="C6" s="254"/>
      <c r="D6" s="254"/>
      <c r="E6" s="254"/>
      <c r="F6" s="254"/>
      <c r="G6" s="254"/>
      <c r="H6" s="254"/>
      <c r="I6" s="254"/>
      <c r="J6" s="254"/>
      <c r="K6" s="254"/>
      <c r="L6" s="253"/>
    </row>
    <row r="7" spans="1:12" ht="16.5" x14ac:dyDescent="0.3">
      <c r="A7" s="253">
        <v>1</v>
      </c>
      <c r="B7" s="254">
        <v>506</v>
      </c>
      <c r="C7" s="254"/>
      <c r="D7" s="254">
        <v>609</v>
      </c>
      <c r="E7" s="254">
        <v>516</v>
      </c>
      <c r="F7" s="254">
        <v>514</v>
      </c>
      <c r="G7" s="254"/>
      <c r="H7" s="254">
        <v>562</v>
      </c>
      <c r="I7" s="254"/>
      <c r="J7" s="254">
        <v>510</v>
      </c>
      <c r="K7" s="254">
        <v>529</v>
      </c>
      <c r="L7" s="254">
        <v>549</v>
      </c>
    </row>
    <row r="8" spans="1:12" ht="16.5" x14ac:dyDescent="0.3">
      <c r="A8" s="253">
        <v>2</v>
      </c>
      <c r="B8" s="254">
        <v>662</v>
      </c>
      <c r="C8" s="254"/>
      <c r="D8" s="254">
        <v>803</v>
      </c>
      <c r="E8" s="254">
        <v>759</v>
      </c>
      <c r="F8" s="254">
        <v>714</v>
      </c>
      <c r="G8" s="254"/>
      <c r="H8" s="254">
        <v>734</v>
      </c>
      <c r="I8" s="254"/>
      <c r="J8" s="254">
        <v>772</v>
      </c>
      <c r="K8" s="254">
        <v>779</v>
      </c>
      <c r="L8" s="254">
        <v>846</v>
      </c>
    </row>
    <row r="9" spans="1:12" ht="16.5" x14ac:dyDescent="0.3">
      <c r="A9" s="253">
        <v>3</v>
      </c>
      <c r="B9" s="254">
        <v>879</v>
      </c>
      <c r="C9" s="254"/>
      <c r="D9" s="254">
        <v>1126</v>
      </c>
      <c r="E9" s="254">
        <v>1008</v>
      </c>
      <c r="F9" s="254">
        <v>994</v>
      </c>
      <c r="G9" s="254"/>
      <c r="H9" s="254">
        <v>1085</v>
      </c>
      <c r="I9" s="254"/>
      <c r="J9" s="254">
        <v>1095</v>
      </c>
      <c r="K9" s="254">
        <v>1090</v>
      </c>
      <c r="L9" s="254">
        <v>1118</v>
      </c>
    </row>
    <row r="10" spans="1:12" ht="16.5" x14ac:dyDescent="0.3">
      <c r="A10" s="253">
        <v>4</v>
      </c>
      <c r="B10" s="254">
        <v>1244</v>
      </c>
      <c r="C10" s="254"/>
      <c r="D10" s="254">
        <v>1720</v>
      </c>
      <c r="E10" s="254">
        <v>1226</v>
      </c>
      <c r="F10" s="254">
        <v>1138</v>
      </c>
      <c r="G10" s="254"/>
      <c r="H10" s="254">
        <v>1717</v>
      </c>
      <c r="I10" s="254"/>
      <c r="J10" s="254">
        <v>1431</v>
      </c>
      <c r="K10" s="254">
        <v>1736</v>
      </c>
      <c r="L10" s="254">
        <v>2302</v>
      </c>
    </row>
    <row r="11" spans="1:12" ht="16.5" x14ac:dyDescent="0.3">
      <c r="A11" s="255">
        <v>5</v>
      </c>
      <c r="B11" s="255">
        <v>2157</v>
      </c>
      <c r="C11" s="255"/>
      <c r="D11" s="255">
        <v>2117</v>
      </c>
      <c r="E11" s="255">
        <v>1450</v>
      </c>
      <c r="F11" s="255"/>
      <c r="G11" s="255"/>
      <c r="H11" s="255">
        <v>2230</v>
      </c>
      <c r="I11" s="255"/>
      <c r="J11" s="255">
        <v>2000</v>
      </c>
      <c r="K11" s="255">
        <v>1800</v>
      </c>
      <c r="L11" s="255"/>
    </row>
    <row r="12" spans="1:12" ht="16.5" x14ac:dyDescent="0.3">
      <c r="A12" s="252" t="s">
        <v>135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</row>
    <row r="13" spans="1:12" ht="16.5" x14ac:dyDescent="0.3">
      <c r="A13" s="253">
        <v>1</v>
      </c>
      <c r="B13" s="253">
        <v>427</v>
      </c>
      <c r="C13" s="253"/>
      <c r="D13" s="253">
        <v>470</v>
      </c>
      <c r="E13" s="253">
        <v>439</v>
      </c>
      <c r="F13" s="253">
        <v>443</v>
      </c>
      <c r="G13" s="253"/>
      <c r="H13" s="253">
        <v>450</v>
      </c>
      <c r="I13" s="253"/>
      <c r="J13" s="253">
        <v>460</v>
      </c>
      <c r="K13" s="253">
        <v>449</v>
      </c>
      <c r="L13" s="253">
        <v>493</v>
      </c>
    </row>
    <row r="14" spans="1:12" ht="16.5" x14ac:dyDescent="0.3">
      <c r="A14" s="253">
        <v>2</v>
      </c>
      <c r="B14" s="253">
        <v>587</v>
      </c>
      <c r="C14" s="253"/>
      <c r="D14" s="253">
        <v>609</v>
      </c>
      <c r="E14" s="253">
        <v>599</v>
      </c>
      <c r="F14" s="253">
        <v>614</v>
      </c>
      <c r="G14" s="253"/>
      <c r="H14" s="253">
        <v>603</v>
      </c>
      <c r="I14" s="253"/>
      <c r="J14" s="253">
        <v>602</v>
      </c>
      <c r="K14" s="253">
        <v>593</v>
      </c>
      <c r="L14" s="253">
        <v>633</v>
      </c>
    </row>
    <row r="15" spans="1:12" ht="16.5" x14ac:dyDescent="0.3">
      <c r="A15" s="253">
        <v>3</v>
      </c>
      <c r="B15" s="253">
        <v>719</v>
      </c>
      <c r="C15" s="253"/>
      <c r="D15" s="253">
        <v>761</v>
      </c>
      <c r="E15" s="253">
        <v>779</v>
      </c>
      <c r="F15" s="253">
        <v>750</v>
      </c>
      <c r="G15" s="253"/>
      <c r="H15" s="253">
        <v>750</v>
      </c>
      <c r="I15" s="253"/>
      <c r="J15" s="253">
        <v>749</v>
      </c>
      <c r="K15" s="253">
        <v>754</v>
      </c>
      <c r="L15" s="253">
        <v>805</v>
      </c>
    </row>
    <row r="16" spans="1:12" ht="16.5" x14ac:dyDescent="0.3">
      <c r="A16" s="253">
        <v>4</v>
      </c>
      <c r="B16" s="253">
        <v>1163</v>
      </c>
      <c r="C16" s="253"/>
      <c r="D16" s="253">
        <v>915</v>
      </c>
      <c r="E16" s="253">
        <v>1064</v>
      </c>
      <c r="F16" s="253">
        <v>1012</v>
      </c>
      <c r="G16" s="253"/>
      <c r="H16" s="253">
        <v>856</v>
      </c>
      <c r="I16" s="253"/>
      <c r="J16" s="253">
        <v>1213</v>
      </c>
      <c r="K16" s="253">
        <v>1090</v>
      </c>
      <c r="L16" s="253">
        <v>1060</v>
      </c>
    </row>
    <row r="17" spans="1:12" ht="16.5" x14ac:dyDescent="0.3">
      <c r="A17" s="255">
        <v>5</v>
      </c>
      <c r="B17" s="255">
        <v>1224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16.5" x14ac:dyDescent="0.3">
      <c r="A18" s="252" t="s">
        <v>136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</row>
    <row r="19" spans="1:12" ht="16.5" x14ac:dyDescent="0.3">
      <c r="A19" s="253">
        <v>1</v>
      </c>
      <c r="B19" s="253">
        <v>451</v>
      </c>
      <c r="C19" s="253"/>
      <c r="D19" s="253">
        <v>455</v>
      </c>
      <c r="E19" s="253">
        <v>432</v>
      </c>
      <c r="F19" s="253">
        <v>435</v>
      </c>
      <c r="G19" s="253"/>
      <c r="H19" s="253">
        <v>461</v>
      </c>
      <c r="I19" s="253"/>
      <c r="J19" s="253">
        <v>462</v>
      </c>
      <c r="K19" s="253">
        <v>466</v>
      </c>
      <c r="L19" s="253">
        <v>439</v>
      </c>
    </row>
    <row r="20" spans="1:12" ht="16.5" x14ac:dyDescent="0.3">
      <c r="A20" s="253">
        <v>2</v>
      </c>
      <c r="B20" s="253">
        <v>592</v>
      </c>
      <c r="C20" s="253"/>
      <c r="D20" s="253">
        <v>665</v>
      </c>
      <c r="E20" s="253">
        <v>636</v>
      </c>
      <c r="F20" s="253">
        <v>623</v>
      </c>
      <c r="G20" s="253"/>
      <c r="H20" s="253">
        <v>623</v>
      </c>
      <c r="I20" s="253"/>
      <c r="J20" s="253">
        <v>645</v>
      </c>
      <c r="K20" s="253">
        <v>641</v>
      </c>
      <c r="L20" s="253">
        <v>658</v>
      </c>
    </row>
    <row r="21" spans="1:12" ht="16.5" x14ac:dyDescent="0.3">
      <c r="A21" s="253">
        <v>3</v>
      </c>
      <c r="B21" s="253">
        <v>826</v>
      </c>
      <c r="C21" s="253"/>
      <c r="D21" s="253">
        <v>972</v>
      </c>
      <c r="E21" s="253">
        <v>879</v>
      </c>
      <c r="F21" s="253">
        <v>845</v>
      </c>
      <c r="G21" s="253"/>
      <c r="H21" s="253">
        <v>822</v>
      </c>
      <c r="I21" s="253"/>
      <c r="J21" s="253">
        <v>842</v>
      </c>
      <c r="K21" s="253">
        <v>815</v>
      </c>
      <c r="L21" s="253">
        <v>935</v>
      </c>
    </row>
    <row r="22" spans="1:12" ht="16.5" x14ac:dyDescent="0.3">
      <c r="A22" s="253">
        <v>4</v>
      </c>
      <c r="B22" s="253">
        <v>1210</v>
      </c>
      <c r="C22" s="253"/>
      <c r="D22" s="253">
        <v>1242</v>
      </c>
      <c r="E22" s="253">
        <v>1065</v>
      </c>
      <c r="F22" s="253">
        <v>883</v>
      </c>
      <c r="G22" s="253"/>
      <c r="H22" s="253">
        <v>1085</v>
      </c>
      <c r="I22" s="253"/>
      <c r="J22" s="253">
        <v>984</v>
      </c>
      <c r="K22" s="253">
        <v>1721</v>
      </c>
      <c r="L22" s="253">
        <v>1330</v>
      </c>
    </row>
    <row r="23" spans="1:12" ht="16.5" x14ac:dyDescent="0.3">
      <c r="A23" s="255">
        <v>5</v>
      </c>
      <c r="B23" s="255">
        <v>1700</v>
      </c>
      <c r="C23" s="255"/>
      <c r="D23" s="255">
        <v>1000</v>
      </c>
      <c r="E23" s="255"/>
      <c r="F23" s="255">
        <v>1540</v>
      </c>
      <c r="G23" s="255"/>
      <c r="H23" s="255">
        <v>1350</v>
      </c>
      <c r="I23" s="255"/>
      <c r="J23" s="255"/>
      <c r="K23" s="255"/>
      <c r="L23" s="255"/>
    </row>
    <row r="24" spans="1:12" ht="16.5" x14ac:dyDescent="0.3">
      <c r="A24" s="252" t="s">
        <v>137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</row>
    <row r="25" spans="1:12" ht="16.5" x14ac:dyDescent="0.3">
      <c r="A25" s="253">
        <v>1</v>
      </c>
      <c r="B25" s="253">
        <v>411</v>
      </c>
      <c r="C25" s="253"/>
      <c r="D25" s="253">
        <v>441</v>
      </c>
      <c r="E25" s="253">
        <v>438</v>
      </c>
      <c r="F25" s="253">
        <v>441</v>
      </c>
      <c r="G25" s="253"/>
      <c r="H25" s="253">
        <v>433</v>
      </c>
      <c r="I25" s="253"/>
      <c r="J25" s="253">
        <v>433</v>
      </c>
      <c r="K25" s="253">
        <v>441</v>
      </c>
      <c r="L25" s="253">
        <v>446</v>
      </c>
    </row>
    <row r="26" spans="1:12" ht="16.5" x14ac:dyDescent="0.3">
      <c r="A26" s="253">
        <v>2</v>
      </c>
      <c r="B26" s="253">
        <v>604</v>
      </c>
      <c r="C26" s="253"/>
      <c r="D26" s="253">
        <v>601</v>
      </c>
      <c r="E26" s="253">
        <v>606</v>
      </c>
      <c r="F26" s="253">
        <v>608</v>
      </c>
      <c r="G26" s="253"/>
      <c r="H26" s="253">
        <v>617</v>
      </c>
      <c r="I26" s="253"/>
      <c r="J26" s="253">
        <v>603</v>
      </c>
      <c r="K26" s="253">
        <v>611</v>
      </c>
      <c r="L26" s="253">
        <v>637</v>
      </c>
    </row>
    <row r="27" spans="1:12" ht="16.5" x14ac:dyDescent="0.3">
      <c r="A27" s="253">
        <v>3</v>
      </c>
      <c r="B27" s="253">
        <v>826</v>
      </c>
      <c r="C27" s="253"/>
      <c r="D27" s="253">
        <v>713</v>
      </c>
      <c r="E27" s="253">
        <v>715</v>
      </c>
      <c r="F27" s="253">
        <v>746</v>
      </c>
      <c r="G27" s="253"/>
      <c r="H27" s="253">
        <v>780</v>
      </c>
      <c r="I27" s="253"/>
      <c r="J27" s="253">
        <v>729</v>
      </c>
      <c r="K27" s="253">
        <v>809</v>
      </c>
      <c r="L27" s="253">
        <v>758</v>
      </c>
    </row>
    <row r="28" spans="1:12" ht="16.5" x14ac:dyDescent="0.3">
      <c r="A28" s="253">
        <v>4</v>
      </c>
      <c r="B28" s="253">
        <v>1210</v>
      </c>
      <c r="C28" s="253"/>
      <c r="D28" s="253">
        <v>1263</v>
      </c>
      <c r="E28" s="253">
        <v>842</v>
      </c>
      <c r="F28" s="253">
        <v>914</v>
      </c>
      <c r="G28" s="253"/>
      <c r="H28" s="253">
        <v>990</v>
      </c>
      <c r="I28" s="253"/>
      <c r="J28" s="253">
        <v>834</v>
      </c>
      <c r="K28" s="253">
        <v>1002</v>
      </c>
      <c r="L28" s="253">
        <v>1442</v>
      </c>
    </row>
    <row r="29" spans="1:12" ht="16.5" x14ac:dyDescent="0.3">
      <c r="A29" s="255">
        <v>5</v>
      </c>
      <c r="B29" s="255">
        <v>1000</v>
      </c>
      <c r="C29" s="255"/>
      <c r="D29" s="255">
        <v>2483</v>
      </c>
      <c r="E29" s="255">
        <v>1750</v>
      </c>
      <c r="F29" s="255"/>
      <c r="G29" s="255"/>
      <c r="H29" s="255">
        <v>1790</v>
      </c>
      <c r="I29" s="255"/>
      <c r="J29" s="255"/>
      <c r="K29" s="255">
        <v>1150</v>
      </c>
      <c r="L29" s="255"/>
    </row>
    <row r="30" spans="1:12" ht="16.5" x14ac:dyDescent="0.3">
      <c r="A30" s="252" t="s">
        <v>138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</row>
    <row r="31" spans="1:12" ht="16.5" x14ac:dyDescent="0.3">
      <c r="A31" s="253">
        <v>1</v>
      </c>
      <c r="B31" s="253">
        <v>450</v>
      </c>
      <c r="C31" s="253"/>
      <c r="D31" s="253">
        <v>440</v>
      </c>
      <c r="E31" s="253">
        <v>443</v>
      </c>
      <c r="F31" s="253">
        <v>441</v>
      </c>
      <c r="G31" s="253"/>
      <c r="H31" s="253">
        <v>445</v>
      </c>
      <c r="I31" s="253"/>
      <c r="J31" s="253">
        <v>468</v>
      </c>
      <c r="K31" s="253">
        <v>460</v>
      </c>
      <c r="L31" s="253">
        <v>472</v>
      </c>
    </row>
    <row r="32" spans="1:12" ht="16.5" x14ac:dyDescent="0.3">
      <c r="A32" s="253">
        <v>2</v>
      </c>
      <c r="B32" s="253">
        <v>562</v>
      </c>
      <c r="C32" s="253"/>
      <c r="D32" s="253">
        <v>661</v>
      </c>
      <c r="E32" s="253">
        <v>615</v>
      </c>
      <c r="F32" s="253">
        <v>664</v>
      </c>
      <c r="G32" s="253"/>
      <c r="H32" s="253">
        <v>616</v>
      </c>
      <c r="I32" s="253"/>
      <c r="J32" s="253">
        <v>629</v>
      </c>
      <c r="K32" s="253">
        <v>620</v>
      </c>
      <c r="L32" s="253">
        <v>640</v>
      </c>
    </row>
    <row r="33" spans="1:12" ht="16.5" x14ac:dyDescent="0.3">
      <c r="A33" s="253">
        <v>3</v>
      </c>
      <c r="B33" s="253">
        <v>736</v>
      </c>
      <c r="C33" s="253"/>
      <c r="D33" s="253">
        <v>739</v>
      </c>
      <c r="E33" s="253">
        <v>694</v>
      </c>
      <c r="F33" s="253">
        <v>689</v>
      </c>
      <c r="G33" s="253"/>
      <c r="H33" s="253">
        <v>704</v>
      </c>
      <c r="I33" s="253"/>
      <c r="J33" s="253">
        <v>721</v>
      </c>
      <c r="K33" s="253">
        <v>764</v>
      </c>
      <c r="L33" s="253">
        <v>847</v>
      </c>
    </row>
    <row r="34" spans="1:12" ht="16.5" x14ac:dyDescent="0.3">
      <c r="A34" s="253">
        <v>4</v>
      </c>
      <c r="B34" s="253">
        <v>776</v>
      </c>
      <c r="C34" s="253"/>
      <c r="D34" s="253">
        <v>829</v>
      </c>
      <c r="E34" s="253">
        <v>838</v>
      </c>
      <c r="F34" s="253">
        <v>884</v>
      </c>
      <c r="G34" s="253"/>
      <c r="H34" s="253">
        <v>785</v>
      </c>
      <c r="I34" s="253"/>
      <c r="J34" s="253">
        <v>920</v>
      </c>
      <c r="K34" s="253">
        <v>882</v>
      </c>
      <c r="L34" s="253"/>
    </row>
    <row r="35" spans="1:12" ht="16.5" x14ac:dyDescent="0.3">
      <c r="A35" s="255">
        <v>5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1:12" ht="16.5" x14ac:dyDescent="0.3">
      <c r="A36" s="119"/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</row>
    <row r="37" spans="1:12" ht="16.5" x14ac:dyDescent="0.3">
      <c r="A37" s="251" t="s">
        <v>142</v>
      </c>
      <c r="B37" s="251" t="str">
        <f>B5</f>
        <v>1q2016</v>
      </c>
      <c r="C37" s="251" t="str">
        <f t="shared" ref="C37:L37" si="0">C5</f>
        <v>2q2016</v>
      </c>
      <c r="D37" s="251" t="str">
        <f t="shared" si="0"/>
        <v>3q2016</v>
      </c>
      <c r="E37" s="251" t="str">
        <f t="shared" si="0"/>
        <v>4q2016</v>
      </c>
      <c r="F37" s="251" t="str">
        <f t="shared" si="0"/>
        <v>1q2017</v>
      </c>
      <c r="G37" s="251" t="str">
        <f t="shared" si="0"/>
        <v>2q2017</v>
      </c>
      <c r="H37" s="251" t="str">
        <f t="shared" si="0"/>
        <v>3q2017</v>
      </c>
      <c r="I37" s="251" t="str">
        <f t="shared" si="0"/>
        <v>4q2017</v>
      </c>
      <c r="J37" s="251" t="str">
        <f t="shared" si="0"/>
        <v>1q2018</v>
      </c>
      <c r="K37" s="251" t="str">
        <f t="shared" si="0"/>
        <v>2q2018</v>
      </c>
      <c r="L37" s="251" t="str">
        <f t="shared" si="0"/>
        <v>3q2018</v>
      </c>
    </row>
    <row r="38" spans="1:12" ht="16.5" x14ac:dyDescent="0.3">
      <c r="A38" s="253" t="s">
        <v>134</v>
      </c>
      <c r="B38" s="253">
        <f>B9</f>
        <v>879</v>
      </c>
      <c r="C38" s="253"/>
      <c r="D38" s="253">
        <f t="shared" ref="D38:L38" si="1">D9</f>
        <v>1126</v>
      </c>
      <c r="E38" s="253">
        <f t="shared" si="1"/>
        <v>1008</v>
      </c>
      <c r="F38" s="253">
        <f t="shared" si="1"/>
        <v>994</v>
      </c>
      <c r="G38" s="253"/>
      <c r="H38" s="253">
        <f t="shared" si="1"/>
        <v>1085</v>
      </c>
      <c r="I38" s="253"/>
      <c r="J38" s="253">
        <f t="shared" si="1"/>
        <v>1095</v>
      </c>
      <c r="K38" s="253">
        <f t="shared" si="1"/>
        <v>1090</v>
      </c>
      <c r="L38" s="253">
        <f t="shared" si="1"/>
        <v>1118</v>
      </c>
    </row>
    <row r="39" spans="1:12" ht="16.5" x14ac:dyDescent="0.3">
      <c r="A39" s="253" t="s">
        <v>135</v>
      </c>
      <c r="B39" s="253">
        <f>B15</f>
        <v>719</v>
      </c>
      <c r="C39" s="253"/>
      <c r="D39" s="253">
        <f t="shared" ref="D39:L39" si="2">D15</f>
        <v>761</v>
      </c>
      <c r="E39" s="253">
        <f t="shared" si="2"/>
        <v>779</v>
      </c>
      <c r="F39" s="253">
        <f t="shared" si="2"/>
        <v>750</v>
      </c>
      <c r="G39" s="253"/>
      <c r="H39" s="253">
        <f t="shared" si="2"/>
        <v>750</v>
      </c>
      <c r="I39" s="253"/>
      <c r="J39" s="253">
        <f t="shared" si="2"/>
        <v>749</v>
      </c>
      <c r="K39" s="253">
        <f t="shared" si="2"/>
        <v>754</v>
      </c>
      <c r="L39" s="253">
        <f t="shared" si="2"/>
        <v>805</v>
      </c>
    </row>
    <row r="40" spans="1:12" ht="16.5" x14ac:dyDescent="0.3">
      <c r="A40" s="253" t="s">
        <v>136</v>
      </c>
      <c r="B40" s="253">
        <f>B21</f>
        <v>826</v>
      </c>
      <c r="C40" s="253"/>
      <c r="D40" s="253">
        <f t="shared" ref="D40:L40" si="3">D21</f>
        <v>972</v>
      </c>
      <c r="E40" s="253">
        <f t="shared" si="3"/>
        <v>879</v>
      </c>
      <c r="F40" s="253">
        <f t="shared" si="3"/>
        <v>845</v>
      </c>
      <c r="G40" s="253"/>
      <c r="H40" s="253">
        <f t="shared" si="3"/>
        <v>822</v>
      </c>
      <c r="I40" s="253"/>
      <c r="J40" s="253">
        <f t="shared" si="3"/>
        <v>842</v>
      </c>
      <c r="K40" s="253">
        <f t="shared" si="3"/>
        <v>815</v>
      </c>
      <c r="L40" s="253">
        <f t="shared" si="3"/>
        <v>935</v>
      </c>
    </row>
    <row r="41" spans="1:12" ht="16.5" x14ac:dyDescent="0.3">
      <c r="A41" s="253" t="s">
        <v>137</v>
      </c>
      <c r="B41" s="253">
        <f>B27</f>
        <v>826</v>
      </c>
      <c r="C41" s="253"/>
      <c r="D41" s="253">
        <f t="shared" ref="D41:L41" si="4">D27</f>
        <v>713</v>
      </c>
      <c r="E41" s="253">
        <f t="shared" si="4"/>
        <v>715</v>
      </c>
      <c r="F41" s="253">
        <f t="shared" si="4"/>
        <v>746</v>
      </c>
      <c r="G41" s="253"/>
      <c r="H41" s="253">
        <f t="shared" si="4"/>
        <v>780</v>
      </c>
      <c r="I41" s="253"/>
      <c r="J41" s="253">
        <f t="shared" si="4"/>
        <v>729</v>
      </c>
      <c r="K41" s="253">
        <f t="shared" si="4"/>
        <v>809</v>
      </c>
      <c r="L41" s="253">
        <f t="shared" si="4"/>
        <v>758</v>
      </c>
    </row>
    <row r="42" spans="1:12" ht="16.5" x14ac:dyDescent="0.3">
      <c r="A42" s="255" t="s">
        <v>138</v>
      </c>
      <c r="B42" s="255">
        <f>B33</f>
        <v>736</v>
      </c>
      <c r="C42" s="255"/>
      <c r="D42" s="255">
        <f t="shared" ref="D42:L42" si="5">D33</f>
        <v>739</v>
      </c>
      <c r="E42" s="255">
        <f t="shared" si="5"/>
        <v>694</v>
      </c>
      <c r="F42" s="255">
        <f t="shared" si="5"/>
        <v>689</v>
      </c>
      <c r="G42" s="255"/>
      <c r="H42" s="255">
        <f t="shared" si="5"/>
        <v>704</v>
      </c>
      <c r="I42" s="255"/>
      <c r="J42" s="255">
        <f t="shared" si="5"/>
        <v>721</v>
      </c>
      <c r="K42" s="255">
        <f t="shared" si="5"/>
        <v>764</v>
      </c>
      <c r="L42" s="255">
        <f t="shared" si="5"/>
        <v>847</v>
      </c>
    </row>
    <row r="43" spans="1:12" ht="16.5" x14ac:dyDescent="0.3">
      <c r="A43" s="119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</row>
    <row r="44" spans="1:12" ht="16.5" x14ac:dyDescent="0.3">
      <c r="A44" s="253" t="s">
        <v>139</v>
      </c>
      <c r="B44" s="253">
        <f>AVERAGE(B38:B42)</f>
        <v>797.2</v>
      </c>
      <c r="C44" s="253"/>
      <c r="D44" s="253">
        <f t="shared" ref="D44:L44" si="6">AVERAGE(D38:D42)</f>
        <v>862.2</v>
      </c>
      <c r="E44" s="253">
        <f t="shared" si="6"/>
        <v>815</v>
      </c>
      <c r="F44" s="253">
        <f t="shared" si="6"/>
        <v>804.8</v>
      </c>
      <c r="G44" s="253"/>
      <c r="H44" s="253">
        <f t="shared" si="6"/>
        <v>828.2</v>
      </c>
      <c r="I44" s="253"/>
      <c r="J44" s="253">
        <f t="shared" si="6"/>
        <v>827.2</v>
      </c>
      <c r="K44" s="253">
        <f t="shared" si="6"/>
        <v>846.4</v>
      </c>
      <c r="L44" s="253">
        <f t="shared" si="6"/>
        <v>892.6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8" workbookViewId="0">
      <selection activeCell="C39" sqref="C39"/>
    </sheetView>
  </sheetViews>
  <sheetFormatPr defaultColWidth="9.140625" defaultRowHeight="12.75" x14ac:dyDescent="0.2"/>
  <cols>
    <col min="1" max="1" width="45.5703125" style="19" bestFit="1" customWidth="1"/>
    <col min="2" max="2" width="17.5703125" style="19" bestFit="1" customWidth="1"/>
    <col min="3" max="13" width="5.5703125" style="19" bestFit="1" customWidth="1"/>
    <col min="14" max="14" width="11.42578125" style="19" bestFit="1" customWidth="1"/>
    <col min="15" max="16384" width="9.140625" style="19"/>
  </cols>
  <sheetData>
    <row r="1" spans="1:15" ht="16.5" x14ac:dyDescent="0.3">
      <c r="A1" s="128" t="s">
        <v>155</v>
      </c>
      <c r="O1" s="20"/>
    </row>
    <row r="2" spans="1:15" x14ac:dyDescent="0.2">
      <c r="A2" s="20"/>
      <c r="O2" s="20"/>
    </row>
    <row r="3" spans="1:15" ht="16.5" x14ac:dyDescent="0.3">
      <c r="A3" s="115" t="s">
        <v>382</v>
      </c>
      <c r="O3" s="20"/>
    </row>
    <row r="4" spans="1:15" x14ac:dyDescent="0.2">
      <c r="A4" s="20"/>
      <c r="O4" s="20"/>
    </row>
    <row r="5" spans="1:15" s="20" customFormat="1" ht="16.5" x14ac:dyDescent="0.3">
      <c r="A5" s="153" t="s">
        <v>152</v>
      </c>
      <c r="B5" s="244">
        <v>2010</v>
      </c>
      <c r="C5" s="244">
        <v>2011</v>
      </c>
      <c r="D5" s="244">
        <v>2012</v>
      </c>
      <c r="E5" s="244">
        <v>2013</v>
      </c>
      <c r="F5" s="244">
        <v>2014</v>
      </c>
      <c r="G5" s="244">
        <v>2015</v>
      </c>
      <c r="H5" s="244">
        <v>2016</v>
      </c>
    </row>
    <row r="6" spans="1:15" ht="16.5" x14ac:dyDescent="0.3">
      <c r="A6" s="245" t="s">
        <v>143</v>
      </c>
      <c r="B6" s="246">
        <v>40.356180000000002</v>
      </c>
      <c r="C6" s="246">
        <v>34.532130000000002</v>
      </c>
      <c r="D6" s="246">
        <v>20.082609999999999</v>
      </c>
      <c r="E6" s="246">
        <v>22.201170000000001</v>
      </c>
      <c r="F6" s="246">
        <v>37.877079999999999</v>
      </c>
      <c r="G6" s="246">
        <v>34.861089999999997</v>
      </c>
      <c r="H6" s="246">
        <v>28.071364629999998</v>
      </c>
    </row>
    <row r="7" spans="1:15" ht="16.5" x14ac:dyDescent="0.3">
      <c r="A7" s="226" t="s">
        <v>144</v>
      </c>
      <c r="B7" s="246">
        <v>126.28229225000001</v>
      </c>
      <c r="C7" s="246">
        <v>143.84823316999999</v>
      </c>
      <c r="D7" s="246">
        <v>137.20008490999996</v>
      </c>
      <c r="E7" s="246">
        <v>158.76551134000002</v>
      </c>
      <c r="F7" s="246">
        <v>181.60233565999999</v>
      </c>
      <c r="G7" s="246">
        <v>175.05406128999999</v>
      </c>
      <c r="H7" s="246">
        <v>231.71324965999997</v>
      </c>
      <c r="I7" s="22"/>
    </row>
    <row r="8" spans="1:15" ht="16.5" x14ac:dyDescent="0.3">
      <c r="A8" s="245" t="s">
        <v>145</v>
      </c>
      <c r="B8" s="246">
        <v>41.614050810000002</v>
      </c>
      <c r="C8" s="246">
        <v>43.156131189999996</v>
      </c>
      <c r="D8" s="246">
        <v>39.466525479999994</v>
      </c>
      <c r="E8" s="246">
        <v>38.917110890000004</v>
      </c>
      <c r="F8" s="246">
        <v>41.534570070000001</v>
      </c>
      <c r="G8" s="246">
        <v>35.87850641</v>
      </c>
      <c r="H8" s="246">
        <v>27.543096250000001</v>
      </c>
    </row>
    <row r="9" spans="1:15" ht="16.5" x14ac:dyDescent="0.3">
      <c r="A9" s="245" t="s">
        <v>146</v>
      </c>
      <c r="B9" s="246">
        <v>23.467842059999999</v>
      </c>
      <c r="C9" s="246">
        <v>25.357026730000001</v>
      </c>
      <c r="D9" s="246">
        <v>27.628427030000001</v>
      </c>
      <c r="E9" s="246">
        <v>28.763190659999999</v>
      </c>
      <c r="F9" s="246">
        <v>30.096571870000002</v>
      </c>
      <c r="G9" s="246">
        <v>33.03418594</v>
      </c>
      <c r="H9" s="246">
        <v>34.717189299999994</v>
      </c>
    </row>
    <row r="10" spans="1:15" ht="16.5" x14ac:dyDescent="0.3">
      <c r="A10" s="245" t="s">
        <v>147</v>
      </c>
      <c r="B10" s="246"/>
      <c r="C10" s="246"/>
      <c r="D10" s="246"/>
      <c r="E10" s="246">
        <v>1.59982</v>
      </c>
      <c r="F10" s="246">
        <v>0.31534000000000001</v>
      </c>
      <c r="G10" s="246">
        <v>0.90646000000000004</v>
      </c>
      <c r="H10" s="246">
        <v>1.12026</v>
      </c>
    </row>
    <row r="11" spans="1:15" ht="16.5" x14ac:dyDescent="0.3">
      <c r="A11" s="247" t="s">
        <v>35</v>
      </c>
      <c r="B11" s="248">
        <f>SUM(B6:B10)</f>
        <v>231.72036512000003</v>
      </c>
      <c r="C11" s="248">
        <f t="shared" ref="C11:H11" si="0">SUM(C6:C10)</f>
        <v>246.89352108999998</v>
      </c>
      <c r="D11" s="248">
        <f t="shared" si="0"/>
        <v>224.37764741999996</v>
      </c>
      <c r="E11" s="248">
        <f t="shared" si="0"/>
        <v>250.24680289</v>
      </c>
      <c r="F11" s="248">
        <f t="shared" si="0"/>
        <v>291.42589759999998</v>
      </c>
      <c r="G11" s="248">
        <f t="shared" si="0"/>
        <v>279.73430363999995</v>
      </c>
      <c r="H11" s="248">
        <f t="shared" si="0"/>
        <v>323.16515983999994</v>
      </c>
    </row>
    <row r="12" spans="1:15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7" spans="1:15" ht="16.5" x14ac:dyDescent="0.3">
      <c r="A17" s="128" t="s">
        <v>154</v>
      </c>
    </row>
    <row r="19" spans="1:15" ht="16.5" x14ac:dyDescent="0.3">
      <c r="A19" s="115" t="s">
        <v>382</v>
      </c>
    </row>
    <row r="20" spans="1:15" x14ac:dyDescent="0.2">
      <c r="O20" s="20"/>
    </row>
    <row r="21" spans="1:15" ht="16.5" x14ac:dyDescent="0.3">
      <c r="A21" s="153" t="s">
        <v>153</v>
      </c>
      <c r="B21" s="153">
        <v>2010</v>
      </c>
      <c r="C21" s="153">
        <v>2011</v>
      </c>
      <c r="D21" s="153">
        <v>2012</v>
      </c>
      <c r="E21" s="153">
        <v>2013</v>
      </c>
      <c r="F21" s="153">
        <v>2014</v>
      </c>
      <c r="G21" s="153">
        <v>2015</v>
      </c>
      <c r="H21" s="153">
        <v>2016</v>
      </c>
    </row>
    <row r="22" spans="1:15" ht="16.5" x14ac:dyDescent="0.3">
      <c r="A22" s="184" t="s">
        <v>148</v>
      </c>
      <c r="B22" s="154">
        <v>91.502562449999985</v>
      </c>
      <c r="C22" s="154">
        <v>86.149576319999994</v>
      </c>
      <c r="D22" s="154">
        <v>83.25420828</v>
      </c>
      <c r="E22" s="154">
        <v>80.717097069999994</v>
      </c>
      <c r="F22" s="154">
        <v>74.827271940000003</v>
      </c>
      <c r="G22" s="154">
        <v>71.692722349999997</v>
      </c>
      <c r="H22" s="154">
        <v>64.550285549999998</v>
      </c>
      <c r="N22" s="21"/>
    </row>
    <row r="23" spans="1:15" ht="16.5" x14ac:dyDescent="0.3">
      <c r="A23" s="184" t="s">
        <v>149</v>
      </c>
      <c r="B23" s="154">
        <v>114.53291995000001</v>
      </c>
      <c r="C23" s="154">
        <v>87.331255819999981</v>
      </c>
      <c r="D23" s="154">
        <v>56.002165210000001</v>
      </c>
      <c r="E23" s="154">
        <v>62.01716680000002</v>
      </c>
      <c r="F23" s="154">
        <v>97.446230000000014</v>
      </c>
      <c r="G23" s="154">
        <v>95.990130000000008</v>
      </c>
      <c r="H23" s="154">
        <v>68.190804630000002</v>
      </c>
      <c r="N23" s="21"/>
    </row>
    <row r="24" spans="1:15" ht="16.5" x14ac:dyDescent="0.3">
      <c r="A24" s="184" t="s">
        <v>150</v>
      </c>
      <c r="B24" s="154">
        <v>31.35382998</v>
      </c>
      <c r="C24" s="154">
        <v>53.6971025</v>
      </c>
      <c r="D24" s="154">
        <v>69.541671390000005</v>
      </c>
      <c r="E24" s="154">
        <v>92.256156910000001</v>
      </c>
      <c r="F24" s="154">
        <v>114.41598163</v>
      </c>
      <c r="G24" s="154">
        <v>109.38251</v>
      </c>
      <c r="H24" s="154">
        <v>194.03444999999999</v>
      </c>
    </row>
    <row r="25" spans="1:15" ht="16.5" x14ac:dyDescent="0.3">
      <c r="A25" s="152" t="s">
        <v>35</v>
      </c>
      <c r="B25" s="249">
        <v>237.38931237999998</v>
      </c>
      <c r="C25" s="249">
        <v>227.17793463999996</v>
      </c>
      <c r="D25" s="249">
        <v>208.79804487999999</v>
      </c>
      <c r="E25" s="249">
        <v>234.99042078000002</v>
      </c>
      <c r="F25" s="249">
        <v>286.68948356999999</v>
      </c>
      <c r="G25" s="249">
        <v>277.06536234999999</v>
      </c>
      <c r="H25" s="249">
        <v>326.77554018000001</v>
      </c>
      <c r="J25" s="22"/>
    </row>
    <row r="26" spans="1:15" ht="16.5" x14ac:dyDescent="0.3">
      <c r="A26" s="184"/>
      <c r="B26" s="184"/>
      <c r="C26" s="184"/>
      <c r="D26" s="184"/>
      <c r="E26" s="184"/>
      <c r="F26" s="184"/>
      <c r="G26" s="184"/>
      <c r="H26" s="184"/>
    </row>
    <row r="27" spans="1:15" ht="16.5" x14ac:dyDescent="0.3">
      <c r="A27" s="128" t="s">
        <v>150</v>
      </c>
      <c r="B27" s="154">
        <v>33.108677489999998</v>
      </c>
      <c r="C27" s="154">
        <v>51.900842540000006</v>
      </c>
      <c r="D27" s="154">
        <v>70.476950979999984</v>
      </c>
      <c r="E27" s="154">
        <v>84.32747040000001</v>
      </c>
      <c r="F27" s="154">
        <v>109.578903</v>
      </c>
      <c r="G27" s="154">
        <v>199.2328</v>
      </c>
      <c r="H27" s="154">
        <v>155.83032</v>
      </c>
    </row>
    <row r="28" spans="1:15" ht="16.5" x14ac:dyDescent="0.3">
      <c r="A28" s="184"/>
      <c r="B28" s="184"/>
      <c r="C28" s="184"/>
      <c r="D28" s="184"/>
      <c r="E28" s="184"/>
      <c r="F28" s="184"/>
      <c r="G28" s="184"/>
      <c r="H28" s="184"/>
      <c r="N28" s="22"/>
    </row>
    <row r="29" spans="1:15" ht="16.5" x14ac:dyDescent="0.3">
      <c r="A29" s="128" t="s">
        <v>151</v>
      </c>
      <c r="B29" s="184"/>
      <c r="C29" s="184"/>
      <c r="D29" s="184"/>
      <c r="E29" s="184"/>
      <c r="F29" s="184"/>
      <c r="G29" s="184"/>
      <c r="H29" s="184"/>
      <c r="N29" s="22"/>
    </row>
    <row r="30" spans="1:15" ht="16.5" x14ac:dyDescent="0.3">
      <c r="A30" s="152"/>
      <c r="B30" s="153">
        <v>2010</v>
      </c>
      <c r="C30" s="153">
        <v>2011</v>
      </c>
      <c r="D30" s="153">
        <v>2012</v>
      </c>
      <c r="E30" s="153">
        <v>2013</v>
      </c>
      <c r="F30" s="153">
        <v>2014</v>
      </c>
      <c r="G30" s="153">
        <v>2015</v>
      </c>
      <c r="H30" s="153">
        <v>2016</v>
      </c>
    </row>
    <row r="31" spans="1:15" ht="16.5" x14ac:dyDescent="0.3">
      <c r="A31" s="184" t="s">
        <v>148</v>
      </c>
      <c r="B31" s="154">
        <f t="shared" ref="B31:H33" si="1">B22/B$25*100</f>
        <v>38.54535890121609</v>
      </c>
      <c r="C31" s="154">
        <f t="shared" si="1"/>
        <v>37.921630221930606</v>
      </c>
      <c r="D31" s="154">
        <f t="shared" si="1"/>
        <v>39.873078470561211</v>
      </c>
      <c r="E31" s="154">
        <f t="shared" si="1"/>
        <v>34.349101040832643</v>
      </c>
      <c r="F31" s="154">
        <f t="shared" si="1"/>
        <v>26.100459287244725</v>
      </c>
      <c r="G31" s="154">
        <f t="shared" si="1"/>
        <v>25.875743449819939</v>
      </c>
      <c r="H31" s="154">
        <f t="shared" si="1"/>
        <v>19.753707855380888</v>
      </c>
    </row>
    <row r="32" spans="1:15" ht="16.5" x14ac:dyDescent="0.3">
      <c r="A32" s="184" t="s">
        <v>149</v>
      </c>
      <c r="B32" s="154">
        <f>B23/B$25*100</f>
        <v>48.246872953851394</v>
      </c>
      <c r="C32" s="154">
        <f t="shared" si="1"/>
        <v>38.441786152510993</v>
      </c>
      <c r="D32" s="154">
        <f t="shared" si="1"/>
        <v>26.8212114927539</v>
      </c>
      <c r="E32" s="154">
        <f t="shared" si="1"/>
        <v>26.391359526123409</v>
      </c>
      <c r="F32" s="154">
        <f t="shared" si="1"/>
        <v>33.990165522136046</v>
      </c>
      <c r="G32" s="154">
        <f t="shared" si="1"/>
        <v>34.645301450111063</v>
      </c>
      <c r="H32" s="154">
        <f t="shared" si="1"/>
        <v>20.867781166374325</v>
      </c>
    </row>
    <row r="33" spans="1:8" ht="16.5" x14ac:dyDescent="0.3">
      <c r="A33" s="183" t="s">
        <v>150</v>
      </c>
      <c r="B33" s="250">
        <f t="shared" si="1"/>
        <v>13.207768144932524</v>
      </c>
      <c r="C33" s="250">
        <f t="shared" si="1"/>
        <v>23.636583625558401</v>
      </c>
      <c r="D33" s="250">
        <f t="shared" si="1"/>
        <v>33.305710036684907</v>
      </c>
      <c r="E33" s="250">
        <f t="shared" si="1"/>
        <v>39.25953943304394</v>
      </c>
      <c r="F33" s="250">
        <f t="shared" si="1"/>
        <v>39.909375190619237</v>
      </c>
      <c r="G33" s="250">
        <f t="shared" si="1"/>
        <v>39.478955100069008</v>
      </c>
      <c r="H33" s="250">
        <f t="shared" si="1"/>
        <v>59.378510978244783</v>
      </c>
    </row>
    <row r="34" spans="1:8" ht="16.5" x14ac:dyDescent="0.3">
      <c r="A34" s="152" t="s">
        <v>35</v>
      </c>
      <c r="B34" s="249">
        <f>SUM(B31:B33)</f>
        <v>100.00000000000001</v>
      </c>
      <c r="C34" s="249">
        <f t="shared" ref="C34:H34" si="2">SUM(C31:C33)</f>
        <v>100</v>
      </c>
      <c r="D34" s="249">
        <f t="shared" si="2"/>
        <v>100.00000000000003</v>
      </c>
      <c r="E34" s="249">
        <f t="shared" si="2"/>
        <v>100</v>
      </c>
      <c r="F34" s="249">
        <f t="shared" si="2"/>
        <v>100</v>
      </c>
      <c r="G34" s="249">
        <f t="shared" si="2"/>
        <v>100</v>
      </c>
      <c r="H34" s="249">
        <f t="shared" si="2"/>
        <v>100</v>
      </c>
    </row>
    <row r="51" spans="1:1" x14ac:dyDescent="0.2">
      <c r="A51" s="2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30</vt:i4>
      </vt:variant>
      <vt:variant>
        <vt:lpstr>Pomenované rozsahy</vt:lpstr>
      </vt:variant>
      <vt:variant>
        <vt:i4>2</vt:i4>
      </vt:variant>
    </vt:vector>
  </HeadingPairs>
  <TitlesOfParts>
    <vt:vector size="32" baseType="lpstr">
      <vt:lpstr>Zoznam</vt:lpstr>
      <vt:lpstr>Graf 1</vt:lpstr>
      <vt:lpstr>Graf 2</vt:lpstr>
      <vt:lpstr>Graf 3 a 4</vt:lpstr>
      <vt:lpstr>Graf 5</vt:lpstr>
      <vt:lpstr>Graf 6</vt:lpstr>
      <vt:lpstr>Graf 7 a 8</vt:lpstr>
      <vt:lpstr>Graf 9</vt:lpstr>
      <vt:lpstr>Graf 10 a 11</vt:lpstr>
      <vt:lpstr>Graf 12</vt:lpstr>
      <vt:lpstr>Graf 13</vt:lpstr>
      <vt:lpstr>Graf 14 a 15</vt:lpstr>
      <vt:lpstr>Graf 16</vt:lpstr>
      <vt:lpstr>Graf 17</vt:lpstr>
      <vt:lpstr>Graf 18</vt:lpstr>
      <vt:lpstr>Graf 19</vt:lpstr>
      <vt:lpstr>Graf 20</vt:lpstr>
      <vt:lpstr>Graf 21</vt:lpstr>
      <vt:lpstr>Graf 22 a 23</vt:lpstr>
      <vt:lpstr>Graf 24 a 25</vt:lpstr>
      <vt:lpstr>Graf 26</vt:lpstr>
      <vt:lpstr>Graf 27</vt:lpstr>
      <vt:lpstr>Graf 28</vt:lpstr>
      <vt:lpstr>Graf 29</vt:lpstr>
      <vt:lpstr>Graf 30</vt:lpstr>
      <vt:lpstr>Graf 31 a 32</vt:lpstr>
      <vt:lpstr>Graf 33</vt:lpstr>
      <vt:lpstr>Graf 34</vt:lpstr>
      <vt:lpstr>Tab 1_2_3</vt:lpstr>
      <vt:lpstr>Tab 4</vt:lpstr>
      <vt:lpstr>'Tab 1_2_3'!_ftn1</vt:lpstr>
      <vt:lpstr>'Tab 1_2_3'!_ftnref1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2023-05-26T08:04:06Z</dcterms:modified>
</cp:coreProperties>
</file>