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1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84F152A7-2047-474B-BA2C-791E0856CF12}" xr6:coauthVersionLast="47" xr6:coauthVersionMax="47" xr10:uidLastSave="{00000000-0000-0000-0000-000000000000}"/>
  <bookViews>
    <workbookView xWindow="-23148" yWindow="5208" windowWidth="23256" windowHeight="12456" xr2:uid="{00000000-000D-0000-FFFF-FFFF00000000}"/>
  </bookViews>
  <sheets>
    <sheet name="Graf 1" sheetId="9" r:id="rId1"/>
    <sheet name="Graf 2" sheetId="1" r:id="rId2"/>
    <sheet name="Graf 3" sheetId="8" r:id="rId3"/>
    <sheet name="Graf 4" sheetId="2" r:id="rId4"/>
    <sheet name="Graf 5" sheetId="3" r:id="rId5"/>
    <sheet name="Graf 6-7" sheetId="10" r:id="rId6"/>
    <sheet name="Tabuľka A-C" sheetId="11" r:id="rId7"/>
    <sheet name="Tabuľka D" sheetId="12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7" i="11" l="1"/>
  <c r="E45" i="11"/>
  <c r="E44" i="11"/>
  <c r="E43" i="11"/>
  <c r="E42" i="11"/>
  <c r="E41" i="11"/>
  <c r="E40" i="11"/>
  <c r="E39" i="11"/>
  <c r="E38" i="11"/>
  <c r="E37" i="11"/>
  <c r="E36" i="11"/>
  <c r="E32" i="11"/>
  <c r="E30" i="11"/>
  <c r="E29" i="11"/>
  <c r="E28" i="11"/>
  <c r="E27" i="11"/>
  <c r="E26" i="11"/>
  <c r="E25" i="11"/>
  <c r="E24" i="11"/>
  <c r="E23" i="11"/>
  <c r="E22" i="11"/>
  <c r="E21" i="11"/>
  <c r="D21" i="11"/>
  <c r="E14" i="11"/>
  <c r="E15" i="11"/>
  <c r="E6" i="11"/>
  <c r="E5" i="11"/>
  <c r="E7" i="11"/>
  <c r="E8" i="11"/>
  <c r="E4" i="11"/>
  <c r="E3" i="11"/>
  <c r="B9" i="11" l="1"/>
  <c r="C8" i="2"/>
  <c r="D8" i="2"/>
  <c r="E8" i="2"/>
  <c r="F8" i="2"/>
  <c r="B8" i="2"/>
  <c r="C6" i="10"/>
  <c r="D6" i="10"/>
  <c r="B6" i="10"/>
  <c r="C9" i="3"/>
  <c r="D9" i="3"/>
  <c r="E9" i="3"/>
  <c r="B9" i="3"/>
  <c r="C6" i="8" l="1"/>
  <c r="D6" i="8"/>
  <c r="E6" i="8"/>
  <c r="F6" i="8"/>
  <c r="G6" i="8"/>
  <c r="B6" i="8"/>
  <c r="B7" i="1"/>
  <c r="D4" i="1"/>
  <c r="C4" i="1"/>
  <c r="E7" i="9"/>
  <c r="C7" i="1" l="1"/>
  <c r="D7" i="1"/>
  <c r="E7" i="1"/>
  <c r="D3" i="9" l="1"/>
  <c r="C7" i="9"/>
  <c r="D7" i="9"/>
  <c r="B7" i="9"/>
  <c r="C3" i="12"/>
  <c r="B3" i="12"/>
  <c r="D4" i="11" l="1"/>
  <c r="D12" i="12"/>
  <c r="D6" i="12"/>
  <c r="D4" i="12"/>
  <c r="D8" i="12"/>
  <c r="D9" i="12"/>
  <c r="D10" i="12"/>
  <c r="D11" i="12"/>
  <c r="D7" i="12"/>
  <c r="D5" i="12"/>
  <c r="D3" i="12" l="1"/>
  <c r="B3" i="11"/>
  <c r="D16" i="11"/>
  <c r="C3" i="11"/>
  <c r="C9" i="11"/>
  <c r="E10" i="11"/>
  <c r="E12" i="11"/>
  <c r="E16" i="11"/>
  <c r="E13" i="11"/>
  <c r="E11" i="11"/>
  <c r="C17" i="11" l="1"/>
  <c r="B17" i="11"/>
  <c r="E9" i="11"/>
  <c r="C3" i="9"/>
  <c r="E17" i="11" l="1"/>
  <c r="D15" i="11"/>
  <c r="D10" i="11"/>
  <c r="D11" i="11"/>
  <c r="D12" i="11"/>
  <c r="D13" i="11"/>
  <c r="D14" i="11"/>
  <c r="D9" i="11" l="1"/>
  <c r="D47" i="11"/>
  <c r="D45" i="11"/>
  <c r="D44" i="11"/>
  <c r="D43" i="11"/>
  <c r="D42" i="11"/>
  <c r="D41" i="11"/>
  <c r="D40" i="11"/>
  <c r="D39" i="11"/>
  <c r="D38" i="11"/>
  <c r="D37" i="11"/>
  <c r="D36" i="11"/>
  <c r="D32" i="11"/>
  <c r="D30" i="11"/>
  <c r="D29" i="11"/>
  <c r="D28" i="11"/>
  <c r="D27" i="11"/>
  <c r="D26" i="11"/>
  <c r="D25" i="11"/>
  <c r="D24" i="11"/>
  <c r="D23" i="11"/>
  <c r="D22" i="11"/>
  <c r="D5" i="11" l="1"/>
  <c r="D6" i="11"/>
  <c r="D7" i="11"/>
  <c r="D8" i="11"/>
  <c r="D3" i="11" l="1"/>
  <c r="D17" i="11" s="1"/>
  <c r="C64" i="2" l="1"/>
  <c r="B67" i="2"/>
  <c r="A67" i="2"/>
  <c r="C67" i="2" l="1"/>
  <c r="C65" i="2" s="1"/>
</calcChain>
</file>

<file path=xl/sharedStrings.xml><?xml version="1.0" encoding="utf-8"?>
<sst xmlns="http://schemas.openxmlformats.org/spreadsheetml/2006/main" count="136" uniqueCount="80">
  <si>
    <t>PN</t>
  </si>
  <si>
    <t>MAT</t>
  </si>
  <si>
    <t>TEH</t>
  </si>
  <si>
    <t>KRRZ</t>
  </si>
  <si>
    <t>NBS</t>
  </si>
  <si>
    <t>IFP</t>
  </si>
  <si>
    <t>OČR</t>
  </si>
  <si>
    <t>VYR</t>
  </si>
  <si>
    <t>Makro</t>
  </si>
  <si>
    <t>Legislatíva</t>
  </si>
  <si>
    <t>Makro - priemerná mzda</t>
  </si>
  <si>
    <t>Makro - zamestnanosť</t>
  </si>
  <si>
    <t>Ostatné faktory</t>
  </si>
  <si>
    <t>Celková odchýlka</t>
  </si>
  <si>
    <t>Makro - nezamestnanosť</t>
  </si>
  <si>
    <t>Graf 1:  Odchýlky od skutočnosti podľa dávok (mil. eur)  </t>
  </si>
  <si>
    <r>
      <t>Graf 2: Odchýlky od skutočnosti podľa faktorov (mil. eur)</t>
    </r>
    <r>
      <rPr>
        <b/>
        <sz val="8"/>
        <color theme="4"/>
        <rFont val="Calibri"/>
        <family val="2"/>
        <charset val="238"/>
        <scheme val="minor"/>
      </rPr>
      <t>  </t>
    </r>
  </si>
  <si>
    <t>Graf 3: Odchýlky od skutočnosti podľa faktorov - starobné dôchodky (mil. eur)</t>
  </si>
  <si>
    <t>Graf 4: Odchýlky od skutočnosti podľa faktorov - nemocenské dávky (mil. eur)</t>
  </si>
  <si>
    <t>Graf 5:  Odchýlky od skutočnosti podľa faktorov - dávka v nezamestnanosti (mil. eur)</t>
  </si>
  <si>
    <t>Odhad Výboru (mil. EUR)</t>
  </si>
  <si>
    <t>Skutočnosť (mil. EUR)</t>
  </si>
  <si>
    <t>Položka rozpočtu VS</t>
  </si>
  <si>
    <t>Dávka nemocenské</t>
  </si>
  <si>
    <t>Dávka ošetrovné</t>
  </si>
  <si>
    <t>Dávka materské</t>
  </si>
  <si>
    <t>Vyrovnávacia dávka</t>
  </si>
  <si>
    <t>Dávka tehotenské</t>
  </si>
  <si>
    <t>Dávka v nezamestnanosti</t>
  </si>
  <si>
    <t>Starobné dôchodky</t>
  </si>
  <si>
    <t>Dôchodky</t>
  </si>
  <si>
    <t>Nemocenské dávky</t>
  </si>
  <si>
    <t>Invalidné dôchodky</t>
  </si>
  <si>
    <t>Vdovské dôchodky</t>
  </si>
  <si>
    <t>Vdovecké dôchodky</t>
  </si>
  <si>
    <t>Predčasné starobné dôchodky</t>
  </si>
  <si>
    <t>Sirotské dôchodky</t>
  </si>
  <si>
    <t>Nemocenské dôchodky</t>
  </si>
  <si>
    <t>Jednorazové faktory</t>
  </si>
  <si>
    <t>Rodičovský bonus</t>
  </si>
  <si>
    <t>Sprísnenie podmienok pre predčasné starobné dôchodky</t>
  </si>
  <si>
    <t>Zníženie aktuálnej dôchodkovej hodnoty</t>
  </si>
  <si>
    <t>Zmeny pri uznávaní invalidity</t>
  </si>
  <si>
    <t>Predĺženie podporného obdobia pre vdovy a vdovcov</t>
  </si>
  <si>
    <t>Zjemnenie podmienok pre vdovy a vdovcov</t>
  </si>
  <si>
    <t>SD</t>
  </si>
  <si>
    <t>PSD</t>
  </si>
  <si>
    <t>INV</t>
  </si>
  <si>
    <t>VD</t>
  </si>
  <si>
    <t>VDm</t>
  </si>
  <si>
    <t>SIR</t>
  </si>
  <si>
    <t>Level</t>
  </si>
  <si>
    <t>Tabuľka B: Prognóza a skutočnosť v roku 2024 – priemerný mesačný počet poberateľov</t>
  </si>
  <si>
    <t>Tabuľka C: Prognóza a skutočnosť v roku 2024 – priemerná výška dávky</t>
  </si>
  <si>
    <t>-</t>
  </si>
  <si>
    <t>13. dôchodok</t>
  </si>
  <si>
    <t>Odchod do predčasného dôchodku po 40 odpracovaných rokoch – prepočet krátenia</t>
  </si>
  <si>
    <t>Dôchodky - nezahrnutá legislatíva*</t>
  </si>
  <si>
    <t>Legislatíva zapracovaná v prognóze - aktualizácia o level</t>
  </si>
  <si>
    <t>Rozdiel  (v %)</t>
  </si>
  <si>
    <t>Dôchodkové dávky</t>
  </si>
  <si>
    <t>Celková odchýlka (v %)</t>
  </si>
  <si>
    <t>Graf 7: Porovnanie presnosti prognózy IFP a ostatných členov Výboru (v %)</t>
  </si>
  <si>
    <t>Odhad Výboru (EUR)</t>
  </si>
  <si>
    <t>Skutočnosť (EUR)</t>
  </si>
  <si>
    <t>Rozdiel (EUR)</t>
  </si>
  <si>
    <t>Graf 6: Porovnanie presnosti prognózy IFP a ostatných členov Výboru (mil. EUR)</t>
  </si>
  <si>
    <t>Celková odchýlka (mil. EUR)</t>
  </si>
  <si>
    <t>Odhad Výboru (počet dávok)</t>
  </si>
  <si>
    <t>Skutočnosť (počet dávok)</t>
  </si>
  <si>
    <t>SPOLU</t>
  </si>
  <si>
    <t>Rozdiel
 (mil. EUR)</t>
  </si>
  <si>
    <t>Rozdiel
  (v %)</t>
  </si>
  <si>
    <t>Rozdiel 
(počet dávok)</t>
  </si>
  <si>
    <t>Rozdiel  
(v %)</t>
  </si>
  <si>
    <t>Legislatíva mimo SP*</t>
  </si>
  <si>
    <t>Elasticita dávky</t>
  </si>
  <si>
    <t>Odchod do predčasného dôchodku po 40 odpracovaných rokoch – sprísnenie krátenia</t>
  </si>
  <si>
    <t>Tabuľka D: Vplyvy aktualizácie levelu legislatívy v roku 2025 – vybrané výdavky (ESA2010, v mil. eur)</t>
  </si>
  <si>
    <t>Tabuľka A: Prognóza a skutočnosť v roku 2025 – vybrané výdavky (ESA2010)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</si>
</sst>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%"/>
    <numFmt numFmtId="165" formatCode="_-* #,##0.0000000_-;\-* #,##0.0000000_-;_-* &quot;-&quot;??_-;_-@_-"/>
    <numFmt numFmtId="166" formatCode="0.00000%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4"/>
      <name val="Calibri"/>
      <family val="2"/>
      <charset val="238"/>
      <scheme val="minor"/>
    </font>
    <font>
      <b/>
      <sz val="8"/>
      <color theme="4"/>
      <name val="Calibri"/>
      <family val="2"/>
      <charset val="238"/>
      <scheme val="minor"/>
    </font>
    <font>
      <sz val="9"/>
      <color rgb="FF2C9ADC"/>
      <name val="NeueHaasGroteskDisp W02 Bd"/>
      <family val="2"/>
      <charset val="238"/>
    </font>
    <font>
      <b/>
      <i/>
      <sz val="11"/>
      <color rgb="FFFF00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2C9ADC"/>
      <name val="NeueHaasGroteskDisp W02 Bd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2EAAE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rgb="FF2EAAE1"/>
      </top>
      <bottom/>
      <diagonal/>
    </border>
    <border>
      <left/>
      <right/>
      <top style="thin">
        <color rgb="FF00B0F0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9">
    <xf numFmtId="0" fontId="0" fillId="0" borderId="0"/>
    <xf numFmtId="9" fontId="10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12" fillId="0" borderId="0"/>
    <xf numFmtId="43" fontId="10" fillId="0" borderId="0" applyFont="0" applyFill="0" applyBorder="0" applyAlignment="0" applyProtection="0"/>
    <xf numFmtId="0" fontId="12" fillId="0" borderId="0"/>
  </cellStyleXfs>
  <cellXfs count="60">
    <xf numFmtId="0" fontId="0" fillId="0" borderId="0" xfId="0"/>
    <xf numFmtId="3" fontId="0" fillId="0" borderId="0" xfId="0" applyNumberFormat="1"/>
    <xf numFmtId="0" fontId="11" fillId="0" borderId="0" xfId="0" applyFont="1"/>
    <xf numFmtId="3" fontId="11" fillId="0" borderId="0" xfId="0" applyNumberFormat="1" applyFont="1"/>
    <xf numFmtId="9" fontId="0" fillId="0" borderId="0" xfId="1" applyFont="1"/>
    <xf numFmtId="0" fontId="8" fillId="0" borderId="0" xfId="4"/>
    <xf numFmtId="1" fontId="8" fillId="0" borderId="0" xfId="4" applyNumberFormat="1"/>
    <xf numFmtId="0" fontId="13" fillId="0" borderId="0" xfId="0" applyFont="1"/>
    <xf numFmtId="0" fontId="13" fillId="0" borderId="0" xfId="4" applyFont="1"/>
    <xf numFmtId="1" fontId="5" fillId="0" borderId="0" xfId="0" applyNumberFormat="1" applyFont="1"/>
    <xf numFmtId="0" fontId="5" fillId="0" borderId="0" xfId="0" applyFont="1"/>
    <xf numFmtId="0" fontId="15" fillId="0" borderId="0" xfId="0" applyFont="1"/>
    <xf numFmtId="0" fontId="4" fillId="0" borderId="0" xfId="0" applyFont="1"/>
    <xf numFmtId="1" fontId="6" fillId="0" borderId="0" xfId="4" applyNumberFormat="1" applyFont="1"/>
    <xf numFmtId="1" fontId="7" fillId="0" borderId="0" xfId="4" applyNumberFormat="1" applyFont="1"/>
    <xf numFmtId="0" fontId="3" fillId="0" borderId="0" xfId="0" applyFont="1"/>
    <xf numFmtId="0" fontId="16" fillId="0" borderId="0" xfId="0" applyFont="1"/>
    <xf numFmtId="164" fontId="0" fillId="0" borderId="0" xfId="1" applyNumberFormat="1" applyFont="1"/>
    <xf numFmtId="165" fontId="16" fillId="0" borderId="0" xfId="7" applyNumberFormat="1" applyFont="1"/>
    <xf numFmtId="1" fontId="0" fillId="0" borderId="0" xfId="0" applyNumberFormat="1"/>
    <xf numFmtId="11" fontId="0" fillId="0" borderId="0" xfId="0" applyNumberFormat="1"/>
    <xf numFmtId="164" fontId="11" fillId="0" borderId="0" xfId="0" applyNumberFormat="1" applyFont="1"/>
    <xf numFmtId="0" fontId="11" fillId="0" borderId="0" xfId="0" applyFont="1" applyAlignment="1">
      <alignment horizontal="left"/>
    </xf>
    <xf numFmtId="166" fontId="0" fillId="0" borderId="0" xfId="0" applyNumberFormat="1"/>
    <xf numFmtId="164" fontId="2" fillId="0" borderId="0" xfId="1" applyNumberFormat="1" applyFont="1"/>
    <xf numFmtId="0" fontId="0" fillId="0" borderId="0" xfId="0" applyAlignment="1">
      <alignment wrapText="1"/>
    </xf>
    <xf numFmtId="0" fontId="17" fillId="2" borderId="0" xfId="0" applyFont="1" applyFill="1"/>
    <xf numFmtId="0" fontId="17" fillId="2" borderId="0" xfId="0" applyFont="1" applyFill="1" applyAlignment="1">
      <alignment horizontal="center"/>
    </xf>
    <xf numFmtId="0" fontId="2" fillId="0" borderId="0" xfId="0" applyFont="1"/>
    <xf numFmtId="0" fontId="11" fillId="0" borderId="3" xfId="0" applyFont="1" applyBorder="1"/>
    <xf numFmtId="1" fontId="11" fillId="0" borderId="3" xfId="0" applyNumberFormat="1" applyFont="1" applyBorder="1"/>
    <xf numFmtId="0" fontId="17" fillId="2" borderId="0" xfId="0" applyFont="1" applyFill="1" applyAlignment="1">
      <alignment horizontal="left"/>
    </xf>
    <xf numFmtId="0" fontId="17" fillId="2" borderId="0" xfId="4" applyFont="1" applyFill="1" applyAlignment="1">
      <alignment horizontal="center"/>
    </xf>
    <xf numFmtId="0" fontId="2" fillId="0" borderId="1" xfId="4" applyFont="1" applyBorder="1"/>
    <xf numFmtId="0" fontId="2" fillId="0" borderId="0" xfId="4" applyFont="1"/>
    <xf numFmtId="0" fontId="11" fillId="0" borderId="4" xfId="4" applyFont="1" applyBorder="1"/>
    <xf numFmtId="1" fontId="11" fillId="0" borderId="4" xfId="0" applyNumberFormat="1" applyFont="1" applyBorder="1"/>
    <xf numFmtId="164" fontId="11" fillId="0" borderId="3" xfId="1" applyNumberFormat="1" applyFont="1" applyBorder="1"/>
    <xf numFmtId="0" fontId="2" fillId="0" borderId="0" xfId="0" applyFont="1" applyAlignment="1">
      <alignment horizontal="left" indent="1"/>
    </xf>
    <xf numFmtId="0" fontId="11" fillId="0" borderId="2" xfId="0" applyFont="1" applyBorder="1" applyAlignment="1">
      <alignment wrapText="1"/>
    </xf>
    <xf numFmtId="0" fontId="11" fillId="0" borderId="2" xfId="0" applyFont="1" applyBorder="1" applyAlignment="1">
      <alignment horizontal="center" wrapText="1"/>
    </xf>
    <xf numFmtId="0" fontId="11" fillId="0" borderId="2" xfId="0" applyFont="1" applyBorder="1"/>
    <xf numFmtId="3" fontId="11" fillId="0" borderId="2" xfId="0" applyNumberFormat="1" applyFont="1" applyBorder="1"/>
    <xf numFmtId="164" fontId="11" fillId="0" borderId="2" xfId="1" applyNumberFormat="1" applyFont="1" applyBorder="1"/>
    <xf numFmtId="0" fontId="2" fillId="0" borderId="0" xfId="0" applyFont="1" applyAlignment="1">
      <alignment horizontal="left"/>
    </xf>
    <xf numFmtId="3" fontId="8" fillId="0" borderId="0" xfId="4" applyNumberFormat="1"/>
    <xf numFmtId="0" fontId="11" fillId="0" borderId="5" xfId="0" applyFont="1" applyBorder="1"/>
    <xf numFmtId="3" fontId="11" fillId="0" borderId="5" xfId="0" applyNumberFormat="1" applyFont="1" applyBorder="1"/>
    <xf numFmtId="164" fontId="11" fillId="0" borderId="5" xfId="1" applyNumberFormat="1" applyFont="1" applyBorder="1"/>
    <xf numFmtId="0" fontId="2" fillId="0" borderId="5" xfId="0" applyFont="1" applyBorder="1" applyAlignment="1">
      <alignment horizontal="left"/>
    </xf>
    <xf numFmtId="3" fontId="8" fillId="0" borderId="5" xfId="4" applyNumberFormat="1" applyBorder="1"/>
    <xf numFmtId="3" fontId="0" fillId="0" borderId="5" xfId="0" applyNumberFormat="1" applyBorder="1"/>
    <xf numFmtId="164" fontId="0" fillId="0" borderId="5" xfId="1" applyNumberFormat="1" applyFont="1" applyBorder="1"/>
    <xf numFmtId="0" fontId="18" fillId="0" borderId="0" xfId="0" applyFont="1"/>
    <xf numFmtId="0" fontId="0" fillId="0" borderId="2" xfId="0" applyBorder="1"/>
    <xf numFmtId="3" fontId="11" fillId="0" borderId="2" xfId="0" applyNumberFormat="1" applyFont="1" applyBorder="1" applyAlignment="1">
      <alignment horizontal="center" wrapText="1"/>
    </xf>
    <xf numFmtId="0" fontId="4" fillId="0" borderId="6" xfId="0" applyFont="1" applyBorder="1"/>
    <xf numFmtId="3" fontId="0" fillId="0" borderId="6" xfId="0" applyNumberFormat="1" applyBorder="1"/>
    <xf numFmtId="1" fontId="1" fillId="0" borderId="0" xfId="0" applyNumberFormat="1" applyFont="1"/>
    <xf numFmtId="0" fontId="1" fillId="0" borderId="0" xfId="0" applyFont="1"/>
  </cellXfs>
  <cellStyles count="9">
    <cellStyle name="Čiarka" xfId="7" builtinId="3"/>
    <cellStyle name="Čiarka 2" xfId="3" xr:uid="{00000000-0005-0000-0000-000000000000}"/>
    <cellStyle name="Čiarka 3" xfId="5" xr:uid="{00000000-0005-0000-0000-000001000000}"/>
    <cellStyle name="Normálna" xfId="0" builtinId="0"/>
    <cellStyle name="Normálna 2" xfId="2" xr:uid="{00000000-0005-0000-0000-000003000000}"/>
    <cellStyle name="Normálna 3" xfId="4" xr:uid="{00000000-0005-0000-0000-000004000000}"/>
    <cellStyle name="Normálne 2" xfId="8" xr:uid="{DA1FB8A7-B5AE-47AF-85A5-996805A87EF4}"/>
    <cellStyle name="normálne_dane pre rozpocet 2006-2008_JUN2005_final 2" xfId="6" xr:uid="{00000000-0005-0000-0000-000005000000}"/>
    <cellStyle name="Percentá" xfId="1" builtinId="5"/>
  </cellStyles>
  <dxfs count="0"/>
  <tableStyles count="0" defaultTableStyle="TableStyleMedium2" defaultPivotStyle="PivotStyleLight16"/>
  <colors>
    <mruColors>
      <color rgb="FF1AA380"/>
      <color rgb="FFC8E7F5"/>
      <color rgb="FF2EAAE1"/>
      <color rgb="FFF2CA6D"/>
      <color rgb="FF86858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081901818640103E-2"/>
          <c:y val="5.9443024167433606E-2"/>
          <c:w val="0.84729193812022019"/>
          <c:h val="0.72091481788499046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'Graf 1'!$A$6</c:f>
              <c:strCache>
                <c:ptCount val="1"/>
                <c:pt idx="0">
                  <c:v>Dávka v nezamestnanosti</c:v>
                </c:pt>
              </c:strCache>
            </c:strRef>
          </c:tx>
          <c:spPr>
            <a:solidFill>
              <a:srgbClr val="F2CA6D"/>
            </a:solidFill>
            <a:ln w="25400"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2CA6D"/>
              </a:solidFill>
              <a:ln w="2540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113-4EF1-B652-974D1B96AC0D}"/>
              </c:ext>
            </c:extLst>
          </c:dPt>
          <c:cat>
            <c:numRef>
              <c:f>'Graf 1'!$B$2:$E$2</c:f>
              <c:numCache>
                <c:formatCode>General</c:formatCode>
                <c:ptCount val="4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</c:numCache>
            </c:numRef>
          </c:cat>
          <c:val>
            <c:numRef>
              <c:f>'Graf 1'!$B$6:$E$6</c:f>
              <c:numCache>
                <c:formatCode>0</c:formatCode>
                <c:ptCount val="4"/>
                <c:pt idx="0">
                  <c:v>-48.221460040110088</c:v>
                </c:pt>
                <c:pt idx="1">
                  <c:v>4.0244674517215344</c:v>
                </c:pt>
                <c:pt idx="2">
                  <c:v>24.585859256415972</c:v>
                </c:pt>
                <c:pt idx="3">
                  <c:v>33.322627623355743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113-4EF1-B652-974D1B96AC0D}"/>
            </c:ext>
          </c:extLst>
        </c:ser>
        <c:ser>
          <c:idx val="1"/>
          <c:order val="1"/>
          <c:tx>
            <c:strRef>
              <c:f>'Graf 1'!$A$5</c:f>
              <c:strCache>
                <c:ptCount val="1"/>
                <c:pt idx="0">
                  <c:v>Nemocenské dávky</c:v>
                </c:pt>
              </c:strCache>
            </c:strRef>
          </c:tx>
          <c:spPr>
            <a:solidFill>
              <a:srgbClr val="1AA380"/>
            </a:solidFill>
            <a:ln w="25400">
              <a:noFill/>
            </a:ln>
            <a:effectLst/>
          </c:spPr>
          <c:invertIfNegative val="0"/>
          <c:cat>
            <c:numRef>
              <c:f>'Graf 1'!$B$2:$E$2</c:f>
              <c:numCache>
                <c:formatCode>General</c:formatCode>
                <c:ptCount val="4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</c:numCache>
            </c:numRef>
          </c:cat>
          <c:val>
            <c:numRef>
              <c:f>'Graf 1'!$B$5:$E$5</c:f>
              <c:numCache>
                <c:formatCode>0</c:formatCode>
                <c:ptCount val="4"/>
                <c:pt idx="0">
                  <c:v>-36.97522339805758</c:v>
                </c:pt>
                <c:pt idx="1">
                  <c:v>-112.58042137660868</c:v>
                </c:pt>
                <c:pt idx="2">
                  <c:v>-104.47853736028014</c:v>
                </c:pt>
                <c:pt idx="3">
                  <c:v>-109.52439403217863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113-4EF1-B652-974D1B96AC0D}"/>
            </c:ext>
          </c:extLst>
        </c:ser>
        <c:ser>
          <c:idx val="0"/>
          <c:order val="2"/>
          <c:tx>
            <c:strRef>
              <c:f>'Graf 1'!$A$3</c:f>
              <c:strCache>
                <c:ptCount val="1"/>
                <c:pt idx="0">
                  <c:v>Dôchodky</c:v>
                </c:pt>
              </c:strCache>
            </c:strRef>
          </c:tx>
          <c:spPr>
            <a:solidFill>
              <a:srgbClr val="2EAAE1"/>
            </a:solidFill>
            <a:ln w="25400">
              <a:noFill/>
            </a:ln>
            <a:effectLst/>
          </c:spPr>
          <c:invertIfNegative val="0"/>
          <c:cat>
            <c:numRef>
              <c:f>'Graf 1'!$B$2:$E$2</c:f>
              <c:numCache>
                <c:formatCode>General</c:formatCode>
                <c:ptCount val="4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</c:numCache>
            </c:numRef>
          </c:cat>
          <c:val>
            <c:numRef>
              <c:f>'Graf 1'!$B$3:$E$3</c:f>
              <c:numCache>
                <c:formatCode>0</c:formatCode>
                <c:ptCount val="4"/>
                <c:pt idx="0">
                  <c:v>11.461447273905833</c:v>
                </c:pt>
                <c:pt idx="1">
                  <c:v>190.91132629552703</c:v>
                </c:pt>
                <c:pt idx="2">
                  <c:v>314.64893088124995</c:v>
                </c:pt>
                <c:pt idx="3">
                  <c:v>-169.44408359303799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113-4EF1-B652-974D1B96AC0D}"/>
            </c:ext>
          </c:extLst>
        </c:ser>
        <c:ser>
          <c:idx val="3"/>
          <c:order val="3"/>
          <c:tx>
            <c:strRef>
              <c:f>'Graf 1'!$A$4</c:f>
              <c:strCache>
                <c:ptCount val="1"/>
                <c:pt idx="0">
                  <c:v>Dôchodky - nezahrnutá legislatíva*</c:v>
                </c:pt>
              </c:strCache>
            </c:strRef>
          </c:tx>
          <c:spPr>
            <a:pattFill prst="dkUpDiag">
              <a:fgClr>
                <a:srgbClr val="2EAAE1"/>
              </a:fgClr>
              <a:bgClr>
                <a:schemeClr val="bg1"/>
              </a:bgClr>
            </a:pattFill>
            <a:ln w="25400">
              <a:noFill/>
            </a:ln>
            <a:effectLst/>
          </c:spPr>
          <c:invertIfNegative val="0"/>
          <c:cat>
            <c:numRef>
              <c:f>'Graf 1'!$B$2:$E$2</c:f>
              <c:numCache>
                <c:formatCode>General</c:formatCode>
                <c:ptCount val="4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</c:numCache>
            </c:numRef>
          </c:cat>
          <c:val>
            <c:numRef>
              <c:f>'Graf 1'!$B$4:$E$4</c:f>
              <c:numCache>
                <c:formatCode>0</c:formatCode>
                <c:ptCount val="4"/>
                <c:pt idx="0">
                  <c:v>0</c:v>
                </c:pt>
                <c:pt idx="1">
                  <c:v>524</c:v>
                </c:pt>
                <c:pt idx="2">
                  <c:v>823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113-4EF1-B652-974D1B96AC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59146136"/>
        <c:axId val="759147120"/>
      </c:barChart>
      <c:scatterChart>
        <c:scatterStyle val="lineMarker"/>
        <c:varyColors val="0"/>
        <c:ser>
          <c:idx val="7"/>
          <c:order val="4"/>
          <c:tx>
            <c:strRef>
              <c:f>'Graf 1'!$A$7</c:f>
              <c:strCache>
                <c:ptCount val="1"/>
                <c:pt idx="0">
                  <c:v>Celková odchýlka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6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dLbls>
            <c:dLbl>
              <c:idx val="2"/>
              <c:numFmt formatCode="#,##0" sourceLinked="0"/>
              <c:spPr>
                <a:solidFill>
                  <a:sysClr val="window" lastClr="FFFFFF"/>
                </a:solidFill>
                <a:ln w="19050">
                  <a:solidFill>
                    <a:sysClr val="windowText" lastClr="000000"/>
                  </a:solidFill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800" b="0" i="0" u="none" strike="noStrike" kern="1200" baseline="0">
                      <a:solidFill>
                        <a:sysClr val="windowText" lastClr="000000"/>
                      </a:solidFill>
                      <a:latin typeface="Aptos" panose="020B0004020202020204" pitchFamily="34" charset="0"/>
                      <a:ea typeface="+mn-ea"/>
                      <a:cs typeface="+mn-cs"/>
                    </a:defRPr>
                  </a:pPr>
                  <a:endParaRPr lang="sk-SK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C113-4EF1-B652-974D1B96AC0D}"/>
                </c:ext>
              </c:extLst>
            </c:dLbl>
            <c:spPr>
              <a:solidFill>
                <a:sysClr val="window" lastClr="FFFFFF"/>
              </a:solidFill>
              <a:ln w="19050">
                <a:solidFill>
                  <a:sysClr val="windowText" lastClr="000000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ptos" panose="020B000402020202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yVal>
            <c:numRef>
              <c:f>'Graf 1'!$B$7:$E$7</c:f>
              <c:numCache>
                <c:formatCode>0</c:formatCode>
                <c:ptCount val="4"/>
                <c:pt idx="0">
                  <c:v>-73.735236164261835</c:v>
                </c:pt>
                <c:pt idx="1">
                  <c:v>606.35537237063988</c:v>
                </c:pt>
                <c:pt idx="2">
                  <c:v>1057.7562527773857</c:v>
                </c:pt>
                <c:pt idx="3">
                  <c:v>-245.64585000186088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C113-4EF1-B652-974D1B96AC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9146136"/>
        <c:axId val="759147120"/>
      </c:scatterChart>
      <c:catAx>
        <c:axId val="759146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endParaRPr lang="sk-SK"/>
          </a:p>
        </c:txPr>
        <c:crossAx val="759147120"/>
        <c:crosses val="autoZero"/>
        <c:auto val="1"/>
        <c:lblAlgn val="ctr"/>
        <c:lblOffset val="100"/>
        <c:noMultiLvlLbl val="0"/>
      </c:catAx>
      <c:valAx>
        <c:axId val="759147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endParaRPr lang="sk-SK"/>
          </a:p>
        </c:txPr>
        <c:crossAx val="7591461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8.742056184540244E-4"/>
          <c:y val="0.87236400438835293"/>
          <c:w val="0.99617772976275509"/>
          <c:h val="0.1232303116809647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ptos" panose="020B000402020202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ptos" panose="020B000402020202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6900481189851275E-2"/>
          <c:y val="5.0925925925925923E-2"/>
          <c:w val="0.87034709025781509"/>
          <c:h val="0.7618986891335692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'Graf 2'!$A$3</c:f>
              <c:strCache>
                <c:ptCount val="1"/>
                <c:pt idx="0">
                  <c:v>Makro</c:v>
                </c:pt>
              </c:strCache>
            </c:strRef>
          </c:tx>
          <c:spPr>
            <a:solidFill>
              <a:srgbClr val="2EAAE1"/>
            </a:solidFill>
            <a:ln w="25400">
              <a:noFill/>
            </a:ln>
            <a:effectLst/>
          </c:spPr>
          <c:invertIfNegative val="0"/>
          <c:cat>
            <c:numRef>
              <c:f>'Graf 2'!$B$2:$E$2</c:f>
              <c:numCache>
                <c:formatCode>General</c:formatCode>
                <c:ptCount val="4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</c:numCache>
            </c:numRef>
          </c:cat>
          <c:val>
            <c:numRef>
              <c:f>'Graf 2'!$B$3:$E$3</c:f>
              <c:numCache>
                <c:formatCode>0</c:formatCode>
                <c:ptCount val="4"/>
                <c:pt idx="0">
                  <c:v>14.941186080995863</c:v>
                </c:pt>
                <c:pt idx="1">
                  <c:v>-19.299826114608528</c:v>
                </c:pt>
                <c:pt idx="2">
                  <c:v>-6.7170722038882964</c:v>
                </c:pt>
                <c:pt idx="3">
                  <c:v>4.0829641883351897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5E-422D-B3E0-0FCB1AC77A7A}"/>
            </c:ext>
          </c:extLst>
        </c:ser>
        <c:ser>
          <c:idx val="2"/>
          <c:order val="1"/>
          <c:tx>
            <c:strRef>
              <c:f>'Graf 2'!$A$4</c:f>
              <c:strCache>
                <c:ptCount val="1"/>
                <c:pt idx="0">
                  <c:v>Legislatíva</c:v>
                </c:pt>
              </c:strCache>
            </c:strRef>
          </c:tx>
          <c:spPr>
            <a:solidFill>
              <a:srgbClr val="1AA380"/>
            </a:solidFill>
            <a:ln w="25400">
              <a:noFill/>
            </a:ln>
            <a:effectLst/>
          </c:spPr>
          <c:invertIfNegative val="0"/>
          <c:cat>
            <c:numRef>
              <c:f>'Graf 2'!$B$2:$E$2</c:f>
              <c:numCache>
                <c:formatCode>General</c:formatCode>
                <c:ptCount val="4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</c:numCache>
            </c:numRef>
          </c:cat>
          <c:val>
            <c:numRef>
              <c:f>'Graf 2'!$B$4:$E$4</c:f>
              <c:numCache>
                <c:formatCode>0</c:formatCode>
                <c:ptCount val="4"/>
                <c:pt idx="0">
                  <c:v>0.79600000000000004</c:v>
                </c:pt>
                <c:pt idx="1">
                  <c:v>9.2246472250000124</c:v>
                </c:pt>
                <c:pt idx="2">
                  <c:v>1.9000000000005457E-2</c:v>
                </c:pt>
                <c:pt idx="3">
                  <c:v>-100.66609789055676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25E-422D-B3E0-0FCB1AC77A7A}"/>
            </c:ext>
          </c:extLst>
        </c:ser>
        <c:ser>
          <c:idx val="1"/>
          <c:order val="2"/>
          <c:tx>
            <c:strRef>
              <c:f>'Graf 2'!$A$5</c:f>
              <c:strCache>
                <c:ptCount val="1"/>
                <c:pt idx="0">
                  <c:v>Legislatíva mimo SP*</c:v>
                </c:pt>
              </c:strCache>
            </c:strRef>
          </c:tx>
          <c:spPr>
            <a:pattFill prst="dkUpDiag">
              <a:fgClr>
                <a:srgbClr val="1AA380"/>
              </a:fgClr>
              <a:bgClr>
                <a:schemeClr val="bg1"/>
              </a:bgClr>
            </a:pattFill>
            <a:ln w="25400">
              <a:noFill/>
            </a:ln>
            <a:effectLst/>
          </c:spPr>
          <c:invertIfNegative val="0"/>
          <c:val>
            <c:numRef>
              <c:f>'Graf 2'!$B$5:$E$5</c:f>
              <c:numCache>
                <c:formatCode>0</c:formatCode>
                <c:ptCount val="4"/>
                <c:pt idx="1">
                  <c:v>524</c:v>
                </c:pt>
                <c:pt idx="2">
                  <c:v>823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557-4B9C-9CE2-0367B1D1E664}"/>
            </c:ext>
          </c:extLst>
        </c:ser>
        <c:ser>
          <c:idx val="3"/>
          <c:order val="3"/>
          <c:tx>
            <c:strRef>
              <c:f>'Graf 2'!$A$6</c:f>
              <c:strCache>
                <c:ptCount val="1"/>
                <c:pt idx="0">
                  <c:v>Level</c:v>
                </c:pt>
              </c:strCache>
            </c:strRef>
          </c:tx>
          <c:spPr>
            <a:solidFill>
              <a:srgbClr val="F2CA6D"/>
            </a:solidFill>
            <a:ln>
              <a:noFill/>
            </a:ln>
            <a:effectLst/>
          </c:spPr>
          <c:invertIfNegative val="0"/>
          <c:cat>
            <c:numRef>
              <c:f>'Graf 2'!$B$2:$E$2</c:f>
              <c:numCache>
                <c:formatCode>General</c:formatCode>
                <c:ptCount val="4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</c:numCache>
            </c:numRef>
          </c:cat>
          <c:val>
            <c:numRef>
              <c:f>'Graf 2'!$B$6:$E$6</c:f>
              <c:numCache>
                <c:formatCode>0</c:formatCode>
                <c:ptCount val="4"/>
                <c:pt idx="0">
                  <c:v>-89.472422245257718</c:v>
                </c:pt>
                <c:pt idx="1">
                  <c:v>92.430551260253694</c:v>
                </c:pt>
                <c:pt idx="2">
                  <c:v>241.45344788126624</c:v>
                </c:pt>
                <c:pt idx="3">
                  <c:v>-149.12224348869498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5E-422D-B3E0-0FCB1AC77A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95225464"/>
        <c:axId val="495223496"/>
      </c:barChart>
      <c:lineChart>
        <c:grouping val="standard"/>
        <c:varyColors val="0"/>
        <c:ser>
          <c:idx val="4"/>
          <c:order val="4"/>
          <c:tx>
            <c:strRef>
              <c:f>'Graf 2'!$A$7</c:f>
              <c:strCache>
                <c:ptCount val="1"/>
                <c:pt idx="0">
                  <c:v>Celková odchýlka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6"/>
            <c:spPr>
              <a:solidFill>
                <a:schemeClr val="accent5"/>
              </a:solidFill>
              <a:ln w="9525">
                <a:noFill/>
              </a:ln>
              <a:effectLst/>
            </c:spPr>
          </c:marker>
          <c:dPt>
            <c:idx val="0"/>
            <c:marker>
              <c:symbol val="diamond"/>
              <c:size val="6"/>
              <c:spPr>
                <a:solidFill>
                  <a:schemeClr val="accent5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25E-422D-B3E0-0FCB1AC77A7A}"/>
              </c:ext>
            </c:extLst>
          </c:dPt>
          <c:dLbls>
            <c:spPr>
              <a:solidFill>
                <a:sysClr val="window" lastClr="FFFFFF"/>
              </a:solidFill>
              <a:ln w="19050">
                <a:solidFill>
                  <a:sysClr val="windowText" lastClr="000000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ptos" panose="020B000402020202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2'!$B$2:$E$2</c:f>
              <c:numCache>
                <c:formatCode>General</c:formatCode>
                <c:ptCount val="4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</c:numCache>
            </c:numRef>
          </c:cat>
          <c:val>
            <c:numRef>
              <c:f>'Graf 2'!$B$7:$E$7</c:f>
              <c:numCache>
                <c:formatCode>0</c:formatCode>
                <c:ptCount val="4"/>
                <c:pt idx="0">
                  <c:v>-73.735236164261863</c:v>
                </c:pt>
                <c:pt idx="1">
                  <c:v>606.35537237064511</c:v>
                </c:pt>
                <c:pt idx="2">
                  <c:v>1057.755375677378</c:v>
                </c:pt>
                <c:pt idx="3">
                  <c:v>-245.70537719091655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25E-422D-B3E0-0FCB1AC77A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5225464"/>
        <c:axId val="495223496"/>
      </c:lineChart>
      <c:catAx>
        <c:axId val="495225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endParaRPr lang="sk-SK"/>
          </a:p>
        </c:txPr>
        <c:crossAx val="495223496"/>
        <c:crosses val="autoZero"/>
        <c:auto val="1"/>
        <c:lblAlgn val="ctr"/>
        <c:lblOffset val="100"/>
        <c:noMultiLvlLbl val="0"/>
      </c:catAx>
      <c:valAx>
        <c:axId val="495223496"/>
        <c:scaling>
          <c:orientation val="minMax"/>
          <c:min val="-2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low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endParaRPr lang="sk-SK"/>
          </a:p>
        </c:txPr>
        <c:crossAx val="4952254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8.5221535321615991E-4"/>
          <c:y val="0.90710815162608693"/>
          <c:w val="0.9961962888775322"/>
          <c:h val="9.173057575536541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ptos" panose="020B000402020202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ptos" panose="020B000402020202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'Graf 3'!$A$3</c:f>
              <c:strCache>
                <c:ptCount val="1"/>
                <c:pt idx="0">
                  <c:v>Makro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'Graf 3'!$B$2:$G$2</c:f>
              <c:strCache>
                <c:ptCount val="6"/>
                <c:pt idx="0">
                  <c:v>SD</c:v>
                </c:pt>
                <c:pt idx="1">
                  <c:v>PSD</c:v>
                </c:pt>
                <c:pt idx="2">
                  <c:v>INV</c:v>
                </c:pt>
                <c:pt idx="3">
                  <c:v>VD</c:v>
                </c:pt>
                <c:pt idx="4">
                  <c:v>VDm</c:v>
                </c:pt>
                <c:pt idx="5">
                  <c:v>SIR</c:v>
                </c:pt>
              </c:strCache>
            </c:strRef>
          </c:cat>
          <c:val>
            <c:numRef>
              <c:f>'Graf 3'!$B$3:$G$3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7D-479F-ADC6-B2DF9C45910D}"/>
            </c:ext>
          </c:extLst>
        </c:ser>
        <c:ser>
          <c:idx val="1"/>
          <c:order val="1"/>
          <c:tx>
            <c:strRef>
              <c:f>'Graf 3'!$A$4</c:f>
              <c:strCache>
                <c:ptCount val="1"/>
                <c:pt idx="0">
                  <c:v>Legislatíva</c:v>
                </c:pt>
              </c:strCache>
            </c:strRef>
          </c:tx>
          <c:spPr>
            <a:solidFill>
              <a:srgbClr val="1AA380"/>
            </a:solidFill>
            <a:ln>
              <a:noFill/>
            </a:ln>
            <a:effectLst/>
          </c:spPr>
          <c:invertIfNegative val="0"/>
          <c:cat>
            <c:strRef>
              <c:f>'Graf 3'!$B$2:$G$2</c:f>
              <c:strCache>
                <c:ptCount val="6"/>
                <c:pt idx="0">
                  <c:v>SD</c:v>
                </c:pt>
                <c:pt idx="1">
                  <c:v>PSD</c:v>
                </c:pt>
                <c:pt idx="2">
                  <c:v>INV</c:v>
                </c:pt>
                <c:pt idx="3">
                  <c:v>VD</c:v>
                </c:pt>
                <c:pt idx="4">
                  <c:v>VDm</c:v>
                </c:pt>
                <c:pt idx="5">
                  <c:v>SIR</c:v>
                </c:pt>
              </c:strCache>
            </c:strRef>
          </c:cat>
          <c:val>
            <c:numRef>
              <c:f>'Graf 3'!$B$4:$G$4</c:f>
              <c:numCache>
                <c:formatCode>0</c:formatCode>
                <c:ptCount val="6"/>
                <c:pt idx="0">
                  <c:v>77.45557031507451</c:v>
                </c:pt>
                <c:pt idx="1">
                  <c:v>-44.645968157349898</c:v>
                </c:pt>
                <c:pt idx="2">
                  <c:v>-70.250654971582264</c:v>
                </c:pt>
                <c:pt idx="3">
                  <c:v>-3.2161771652253037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7D-479F-ADC6-B2DF9C45910D}"/>
            </c:ext>
          </c:extLst>
        </c:ser>
        <c:ser>
          <c:idx val="2"/>
          <c:order val="2"/>
          <c:tx>
            <c:strRef>
              <c:f>'Graf 3'!$A$5</c:f>
              <c:strCache>
                <c:ptCount val="1"/>
                <c:pt idx="0">
                  <c:v>Level</c:v>
                </c:pt>
              </c:strCache>
            </c:strRef>
          </c:tx>
          <c:spPr>
            <a:solidFill>
              <a:srgbClr val="F2CA6D"/>
            </a:solidFill>
            <a:ln>
              <a:noFill/>
            </a:ln>
            <a:effectLst/>
          </c:spPr>
          <c:invertIfNegative val="0"/>
          <c:cat>
            <c:strRef>
              <c:f>'Graf 3'!$B$2:$G$2</c:f>
              <c:strCache>
                <c:ptCount val="6"/>
                <c:pt idx="0">
                  <c:v>SD</c:v>
                </c:pt>
                <c:pt idx="1">
                  <c:v>PSD</c:v>
                </c:pt>
                <c:pt idx="2">
                  <c:v>INV</c:v>
                </c:pt>
                <c:pt idx="3">
                  <c:v>VD</c:v>
                </c:pt>
                <c:pt idx="4">
                  <c:v>VDm</c:v>
                </c:pt>
                <c:pt idx="5">
                  <c:v>SIR</c:v>
                </c:pt>
              </c:strCache>
            </c:strRef>
          </c:cat>
          <c:val>
            <c:numRef>
              <c:f>'Graf 3'!$B$5:$G$5</c:f>
              <c:numCache>
                <c:formatCode>0</c:formatCode>
                <c:ptCount val="6"/>
                <c:pt idx="0">
                  <c:v>23.769009538131286</c:v>
                </c:pt>
                <c:pt idx="1">
                  <c:v>-163.30015534595077</c:v>
                </c:pt>
                <c:pt idx="2">
                  <c:v>20.262639230372145</c:v>
                </c:pt>
                <c:pt idx="3">
                  <c:v>-9.1023359369271475</c:v>
                </c:pt>
                <c:pt idx="4">
                  <c:v>-0.45063048473186029</c:v>
                </c:pt>
                <c:pt idx="5">
                  <c:v>3.4619385154023519E-2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D7D-479F-ADC6-B2DF9C4591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086100079"/>
        <c:axId val="560623727"/>
      </c:barChart>
      <c:scatterChart>
        <c:scatterStyle val="lineMarker"/>
        <c:varyColors val="0"/>
        <c:ser>
          <c:idx val="3"/>
          <c:order val="3"/>
          <c:tx>
            <c:strRef>
              <c:f>'Graf 3'!$A$6</c:f>
              <c:strCache>
                <c:ptCount val="1"/>
                <c:pt idx="0">
                  <c:v>Celková odchýlka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A60-46EC-8493-22283A71C3DD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A60-46EC-8493-22283A71C3DD}"/>
                </c:ext>
              </c:extLst>
            </c:dLbl>
            <c:numFmt formatCode="#,##0" sourceLinked="0"/>
            <c:spPr>
              <a:solidFill>
                <a:schemeClr val="bg1"/>
              </a:solidFill>
              <a:ln w="19050">
                <a:solidFill>
                  <a:schemeClr val="tx1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ptos" panose="020B000402020202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strRef>
              <c:f>'Graf 3'!$B$2:$G$2</c:f>
              <c:strCache>
                <c:ptCount val="6"/>
                <c:pt idx="0">
                  <c:v>SD</c:v>
                </c:pt>
                <c:pt idx="1">
                  <c:v>PSD</c:v>
                </c:pt>
                <c:pt idx="2">
                  <c:v>INV</c:v>
                </c:pt>
                <c:pt idx="3">
                  <c:v>VD</c:v>
                </c:pt>
                <c:pt idx="4">
                  <c:v>VDm</c:v>
                </c:pt>
                <c:pt idx="5">
                  <c:v>SIR</c:v>
                </c:pt>
              </c:strCache>
            </c:strRef>
          </c:xVal>
          <c:yVal>
            <c:numRef>
              <c:f>'Graf 3'!$B$6:$G$6</c:f>
              <c:numCache>
                <c:formatCode>0</c:formatCode>
                <c:ptCount val="6"/>
                <c:pt idx="0">
                  <c:v>101.2245798532058</c:v>
                </c:pt>
                <c:pt idx="1">
                  <c:v>-207.94612350330067</c:v>
                </c:pt>
                <c:pt idx="2">
                  <c:v>-49.98801574121012</c:v>
                </c:pt>
                <c:pt idx="3">
                  <c:v>-12.318513102152451</c:v>
                </c:pt>
                <c:pt idx="4">
                  <c:v>-0.45063048473186029</c:v>
                </c:pt>
                <c:pt idx="5">
                  <c:v>3.4619385154023519E-2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DD7D-479F-ADC6-B2DF9C4591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86100079"/>
        <c:axId val="560623727"/>
      </c:scatterChart>
      <c:catAx>
        <c:axId val="208610007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endParaRPr lang="sk-SK"/>
          </a:p>
        </c:txPr>
        <c:crossAx val="560623727"/>
        <c:crosses val="autoZero"/>
        <c:auto val="1"/>
        <c:lblAlgn val="ctr"/>
        <c:lblOffset val="100"/>
        <c:noMultiLvlLbl val="0"/>
      </c:catAx>
      <c:valAx>
        <c:axId val="5606237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endParaRPr lang="sk-SK"/>
          </a:p>
        </c:txPr>
        <c:crossAx val="20861000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ptos" panose="020B000402020202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ptos" panose="020B000402020202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5051917711316201E-2"/>
          <c:y val="4.8232058932974879E-2"/>
          <c:w val="0.89862152777777782"/>
          <c:h val="0.72629379084967316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'Graf 4'!$A$4</c:f>
              <c:strCache>
                <c:ptCount val="1"/>
                <c:pt idx="0">
                  <c:v>Makro - zamestnanosť</c:v>
                </c:pt>
              </c:strCache>
            </c:strRef>
          </c:tx>
          <c:spPr>
            <a:solidFill>
              <a:srgbClr val="C8E7F5"/>
            </a:solidFill>
            <a:ln>
              <a:noFill/>
            </a:ln>
            <a:effectLst/>
          </c:spPr>
          <c:invertIfNegative val="0"/>
          <c:cat>
            <c:strRef>
              <c:f>'Graf 4'!$B$2:$F$2</c:f>
              <c:strCache>
                <c:ptCount val="4"/>
                <c:pt idx="0">
                  <c:v>PN</c:v>
                </c:pt>
                <c:pt idx="1">
                  <c:v>OČR</c:v>
                </c:pt>
                <c:pt idx="2">
                  <c:v>MAT</c:v>
                </c:pt>
                <c:pt idx="3">
                  <c:v>TEH</c:v>
                </c:pt>
              </c:strCache>
            </c:strRef>
          </c:cat>
          <c:val>
            <c:numRef>
              <c:f>'Graf 4'!$B$4:$F$4</c:f>
              <c:numCache>
                <c:formatCode>0</c:formatCode>
                <c:ptCount val="4"/>
                <c:pt idx="0">
                  <c:v>-1.1212428214668431</c:v>
                </c:pt>
                <c:pt idx="1">
                  <c:v>-0.27400669364224201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AB-47E7-A515-50FA49435A94}"/>
            </c:ext>
          </c:extLst>
        </c:ser>
        <c:ser>
          <c:idx val="0"/>
          <c:order val="1"/>
          <c:tx>
            <c:strRef>
              <c:f>'Graf 4'!$A$3</c:f>
              <c:strCache>
                <c:ptCount val="1"/>
                <c:pt idx="0">
                  <c:v>Makro - priemerná mzda</c:v>
                </c:pt>
              </c:strCache>
            </c:strRef>
          </c:tx>
          <c:spPr>
            <a:solidFill>
              <a:srgbClr val="2EAAE1"/>
            </a:solidFill>
            <a:ln>
              <a:noFill/>
            </a:ln>
            <a:effectLst/>
          </c:spPr>
          <c:invertIfNegative val="0"/>
          <c:cat>
            <c:strRef>
              <c:f>'Graf 4'!$B$2:$F$2</c:f>
              <c:strCache>
                <c:ptCount val="4"/>
                <c:pt idx="0">
                  <c:v>PN</c:v>
                </c:pt>
                <c:pt idx="1">
                  <c:v>OČR</c:v>
                </c:pt>
                <c:pt idx="2">
                  <c:v>MAT</c:v>
                </c:pt>
                <c:pt idx="3">
                  <c:v>TEH</c:v>
                </c:pt>
              </c:strCache>
            </c:strRef>
          </c:cat>
          <c:val>
            <c:numRef>
              <c:f>'Graf 4'!$B$3:$F$3</c:f>
              <c:numCache>
                <c:formatCode>0</c:formatCode>
                <c:ptCount val="4"/>
                <c:pt idx="0">
                  <c:v>-0.48957915372407873</c:v>
                </c:pt>
                <c:pt idx="1">
                  <c:v>-0.11964220650492585</c:v>
                </c:pt>
                <c:pt idx="2">
                  <c:v>-0.95939545288321304</c:v>
                </c:pt>
                <c:pt idx="3">
                  <c:v>-0.1249275658281097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6AB-47E7-A515-50FA49435A94}"/>
            </c:ext>
          </c:extLst>
        </c:ser>
        <c:ser>
          <c:idx val="3"/>
          <c:order val="2"/>
          <c:tx>
            <c:strRef>
              <c:f>'Graf 4'!$A$6</c:f>
              <c:strCache>
                <c:ptCount val="1"/>
                <c:pt idx="0">
                  <c:v>Legislatíva</c:v>
                </c:pt>
              </c:strCache>
            </c:strRef>
          </c:tx>
          <c:spPr>
            <a:solidFill>
              <a:srgbClr val="1AA380"/>
            </a:solidFill>
            <a:ln>
              <a:noFill/>
            </a:ln>
            <a:effectLst/>
          </c:spPr>
          <c:invertIfNegative val="0"/>
          <c:cat>
            <c:strRef>
              <c:f>'Graf 4'!$B$2:$F$2</c:f>
              <c:strCache>
                <c:ptCount val="4"/>
                <c:pt idx="0">
                  <c:v>PN</c:v>
                </c:pt>
                <c:pt idx="1">
                  <c:v>OČR</c:v>
                </c:pt>
                <c:pt idx="2">
                  <c:v>MAT</c:v>
                </c:pt>
                <c:pt idx="3">
                  <c:v>TEH</c:v>
                </c:pt>
              </c:strCache>
            </c:strRef>
          </c:cat>
          <c:val>
            <c:numRef>
              <c:f>'Graf 4'!$B$6:$F$6</c:f>
              <c:numCache>
                <c:formatCode>0</c:formatCode>
                <c:ptCount val="4"/>
                <c:pt idx="0">
                  <c:v>-59.666097890556749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6AB-47E7-A515-50FA49435A94}"/>
            </c:ext>
          </c:extLst>
        </c:ser>
        <c:ser>
          <c:idx val="2"/>
          <c:order val="3"/>
          <c:tx>
            <c:strRef>
              <c:f>'Graf 4'!$A$5</c:f>
              <c:strCache>
                <c:ptCount val="1"/>
                <c:pt idx="0">
                  <c:v>Level</c:v>
                </c:pt>
              </c:strCache>
            </c:strRef>
          </c:tx>
          <c:spPr>
            <a:solidFill>
              <a:srgbClr val="F2CA6D"/>
            </a:solidFill>
            <a:ln>
              <a:noFill/>
            </a:ln>
            <a:effectLst/>
          </c:spPr>
          <c:invertIfNegative val="0"/>
          <c:cat>
            <c:strRef>
              <c:f>'Graf 4'!$B$2:$F$2</c:f>
              <c:strCache>
                <c:ptCount val="4"/>
                <c:pt idx="0">
                  <c:v>PN</c:v>
                </c:pt>
                <c:pt idx="1">
                  <c:v>OČR</c:v>
                </c:pt>
                <c:pt idx="2">
                  <c:v>MAT</c:v>
                </c:pt>
                <c:pt idx="3">
                  <c:v>TEH</c:v>
                </c:pt>
              </c:strCache>
            </c:strRef>
          </c:cat>
          <c:val>
            <c:numRef>
              <c:f>'Graf 4'!$B$5:$F$5</c:f>
              <c:numCache>
                <c:formatCode>0</c:formatCode>
                <c:ptCount val="4"/>
                <c:pt idx="0">
                  <c:v>-19.145399397153156</c:v>
                </c:pt>
                <c:pt idx="1">
                  <c:v>3.0284688061361158</c:v>
                </c:pt>
                <c:pt idx="2">
                  <c:v>-25.050719250722963</c:v>
                </c:pt>
                <c:pt idx="3">
                  <c:v>-2.9864088098151238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6AB-47E7-A515-50FA49435A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27895104"/>
        <c:axId val="327894776"/>
      </c:barChart>
      <c:lineChart>
        <c:grouping val="standard"/>
        <c:varyColors val="0"/>
        <c:ser>
          <c:idx val="6"/>
          <c:order val="4"/>
          <c:tx>
            <c:strRef>
              <c:f>'Graf 4'!$A$8</c:f>
              <c:strCache>
                <c:ptCount val="1"/>
                <c:pt idx="0">
                  <c:v>Celková odchýlka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6"/>
            <c:spPr>
              <a:solidFill>
                <a:schemeClr val="accent5"/>
              </a:solidFill>
              <a:ln w="9525">
                <a:noFill/>
              </a:ln>
              <a:effectLst/>
            </c:spPr>
          </c:marker>
          <c:dLbls>
            <c:spPr>
              <a:solidFill>
                <a:sysClr val="window" lastClr="FFFFFF"/>
              </a:solidFill>
              <a:ln w="19050">
                <a:solidFill>
                  <a:sysClr val="windowText" lastClr="000000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ptos" panose="020B000402020202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 4'!$B$2:$F$2</c:f>
              <c:strCache>
                <c:ptCount val="4"/>
                <c:pt idx="0">
                  <c:v>PN</c:v>
                </c:pt>
                <c:pt idx="1">
                  <c:v>OČR</c:v>
                </c:pt>
                <c:pt idx="2">
                  <c:v>MAT</c:v>
                </c:pt>
                <c:pt idx="3">
                  <c:v>TEH</c:v>
                </c:pt>
              </c:strCache>
            </c:strRef>
          </c:cat>
          <c:val>
            <c:numRef>
              <c:f>'Graf 4'!$B$8:$F$8</c:f>
              <c:numCache>
                <c:formatCode>0</c:formatCode>
                <c:ptCount val="4"/>
                <c:pt idx="0">
                  <c:v>-83.057255575448607</c:v>
                </c:pt>
                <c:pt idx="1">
                  <c:v>2.6348199059889481</c:v>
                </c:pt>
                <c:pt idx="2">
                  <c:v>-26.010114703606177</c:v>
                </c:pt>
                <c:pt idx="3">
                  <c:v>-3.1113363756432335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6AB-47E7-A515-50FA49435A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7895104"/>
        <c:axId val="327894776"/>
      </c:lineChart>
      <c:catAx>
        <c:axId val="327895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sq" cmpd="sng" algn="ctr">
            <a:solidFill>
              <a:schemeClr val="tx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endParaRPr lang="sk-SK"/>
          </a:p>
        </c:txPr>
        <c:crossAx val="327894776"/>
        <c:crosses val="autoZero"/>
        <c:auto val="1"/>
        <c:lblAlgn val="ctr"/>
        <c:lblOffset val="100"/>
        <c:noMultiLvlLbl val="0"/>
      </c:catAx>
      <c:valAx>
        <c:axId val="327894776"/>
        <c:scaling>
          <c:orientation val="minMax"/>
          <c:min val="-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endParaRPr lang="sk-SK"/>
          </a:p>
        </c:txPr>
        <c:crossAx val="327895104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0332843137254906"/>
          <c:w val="1"/>
          <c:h val="0.1842205882352941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ptos" panose="020B000402020202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ptos" panose="020B000402020202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233415459069686E-2"/>
          <c:y val="3.8974340973157447E-2"/>
          <c:w val="0.91432779760930605"/>
          <c:h val="0.79978431372549019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'Graf 5'!$A$5</c:f>
              <c:strCache>
                <c:ptCount val="1"/>
                <c:pt idx="0">
                  <c:v>Level</c:v>
                </c:pt>
              </c:strCache>
            </c:strRef>
          </c:tx>
          <c:spPr>
            <a:solidFill>
              <a:srgbClr val="F2CA6D"/>
            </a:solidFill>
            <a:ln>
              <a:noFill/>
            </a:ln>
            <a:effectLst/>
          </c:spPr>
          <c:invertIfNegative val="0"/>
          <c:cat>
            <c:numRef>
              <c:f>'Graf 5'!$B$2:$E$2</c:f>
              <c:numCache>
                <c:formatCode>General</c:formatCode>
                <c:ptCount val="4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</c:numCache>
            </c:numRef>
          </c:cat>
          <c:val>
            <c:numRef>
              <c:f>'Graf 5'!$B$5:$E$5</c:f>
              <c:numCache>
                <c:formatCode>0</c:formatCode>
                <c:ptCount val="4"/>
                <c:pt idx="0">
                  <c:v>-33.562234675218924</c:v>
                </c:pt>
                <c:pt idx="1">
                  <c:v>10.901430052229957</c:v>
                </c:pt>
                <c:pt idx="2">
                  <c:v>25.70663952791767</c:v>
                </c:pt>
                <c:pt idx="3">
                  <c:v>24.031815162860138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1E-46AE-ADB7-AB8FA693562E}"/>
            </c:ext>
          </c:extLst>
        </c:ser>
        <c:ser>
          <c:idx val="3"/>
          <c:order val="1"/>
          <c:tx>
            <c:strRef>
              <c:f>'Graf 5'!$A$6</c:f>
              <c:strCache>
                <c:ptCount val="1"/>
                <c:pt idx="0">
                  <c:v>Legislatíva</c:v>
                </c:pt>
              </c:strCache>
            </c:strRef>
          </c:tx>
          <c:spPr>
            <a:solidFill>
              <a:srgbClr val="1AA380"/>
            </a:solidFill>
            <a:ln w="9525">
              <a:noFill/>
            </a:ln>
            <a:effectLst/>
          </c:spPr>
          <c:invertIfNegative val="0"/>
          <c:cat>
            <c:numRef>
              <c:f>'Graf 5'!$B$2:$E$2</c:f>
              <c:numCache>
                <c:formatCode>General</c:formatCode>
                <c:ptCount val="4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</c:numCache>
            </c:numRef>
          </c:cat>
          <c:val>
            <c:numRef>
              <c:f>'Graf 5'!$B$6:$E$6</c:f>
              <c:numCache>
                <c:formatCode>0</c:formatCode>
                <c:ptCount val="4"/>
                <c:pt idx="0">
                  <c:v>0</c:v>
                </c:pt>
                <c:pt idx="1">
                  <c:v>4.2895690763622101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41E-46AE-ADB7-AB8FA693562E}"/>
            </c:ext>
          </c:extLst>
        </c:ser>
        <c:ser>
          <c:idx val="0"/>
          <c:order val="2"/>
          <c:tx>
            <c:strRef>
              <c:f>'Graf 5'!$A$3</c:f>
              <c:strCache>
                <c:ptCount val="1"/>
                <c:pt idx="0">
                  <c:v>Makro - priemerná mzda</c:v>
                </c:pt>
              </c:strCache>
            </c:strRef>
          </c:tx>
          <c:spPr>
            <a:solidFill>
              <a:srgbClr val="2EAAE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2EAAE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41E-46AE-ADB7-AB8FA693562E}"/>
              </c:ext>
            </c:extLst>
          </c:dPt>
          <c:cat>
            <c:numRef>
              <c:f>'Graf 5'!$B$2:$E$2</c:f>
              <c:numCache>
                <c:formatCode>General</c:formatCode>
                <c:ptCount val="4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</c:numCache>
            </c:numRef>
          </c:cat>
          <c:val>
            <c:numRef>
              <c:f>'Graf 5'!$B$3:$E$3</c:f>
              <c:numCache>
                <c:formatCode>0</c:formatCode>
                <c:ptCount val="4"/>
                <c:pt idx="0">
                  <c:v>1.9126784117890334</c:v>
                </c:pt>
                <c:pt idx="1">
                  <c:v>-0.85196562822771971</c:v>
                </c:pt>
                <c:pt idx="2">
                  <c:v>-0.20763763305477773</c:v>
                </c:pt>
                <c:pt idx="3">
                  <c:v>-0.4324980705314046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41E-46AE-ADB7-AB8FA693562E}"/>
            </c:ext>
          </c:extLst>
        </c:ser>
        <c:ser>
          <c:idx val="1"/>
          <c:order val="3"/>
          <c:tx>
            <c:strRef>
              <c:f>'Graf 5'!$A$4</c:f>
              <c:strCache>
                <c:ptCount val="1"/>
                <c:pt idx="0">
                  <c:v>Makro - nezamestnanosť</c:v>
                </c:pt>
              </c:strCache>
            </c:strRef>
          </c:tx>
          <c:spPr>
            <a:solidFill>
              <a:srgbClr val="C8E7F5"/>
            </a:solidFill>
            <a:ln>
              <a:noFill/>
            </a:ln>
            <a:effectLst/>
          </c:spPr>
          <c:invertIfNegative val="0"/>
          <c:cat>
            <c:numRef>
              <c:f>'Graf 5'!$B$2:$E$2</c:f>
              <c:numCache>
                <c:formatCode>General</c:formatCode>
                <c:ptCount val="4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</c:numCache>
            </c:numRef>
          </c:cat>
          <c:val>
            <c:numRef>
              <c:f>'Graf 5'!$B$4:$E$4</c:f>
              <c:numCache>
                <c:formatCode>0</c:formatCode>
                <c:ptCount val="4"/>
                <c:pt idx="0">
                  <c:v>-16.571903776680195</c:v>
                </c:pt>
                <c:pt idx="1">
                  <c:v>-10.314566048642931</c:v>
                </c:pt>
                <c:pt idx="2">
                  <c:v>-0.91314263844691868</c:v>
                </c:pt>
                <c:pt idx="3">
                  <c:v>9.7233105310270087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41E-46AE-ADB7-AB8FA69356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91761616"/>
        <c:axId val="991753744"/>
      </c:barChart>
      <c:lineChart>
        <c:grouping val="standard"/>
        <c:varyColors val="0"/>
        <c:ser>
          <c:idx val="6"/>
          <c:order val="4"/>
          <c:tx>
            <c:strRef>
              <c:f>'Graf 5'!$A$9</c:f>
              <c:strCache>
                <c:ptCount val="1"/>
                <c:pt idx="0">
                  <c:v>Celková odchýlka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7"/>
            <c:spPr>
              <a:solidFill>
                <a:schemeClr val="accent5"/>
              </a:solidFill>
              <a:ln w="9525">
                <a:noFill/>
              </a:ln>
              <a:effectLst/>
            </c:spPr>
          </c:marker>
          <c:dLbls>
            <c:spPr>
              <a:solidFill>
                <a:sysClr val="window" lastClr="FFFFFF"/>
              </a:solidFill>
              <a:ln w="19050">
                <a:solidFill>
                  <a:sysClr val="windowText" lastClr="000000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ptos" panose="020B000402020202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5'!$B$2:$E$2</c:f>
              <c:numCache>
                <c:formatCode>General</c:formatCode>
                <c:ptCount val="4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</c:numCache>
            </c:numRef>
          </c:cat>
          <c:val>
            <c:numRef>
              <c:f>'Graf 5'!$B$9:$E$9</c:f>
              <c:numCache>
                <c:formatCode>0</c:formatCode>
                <c:ptCount val="4"/>
                <c:pt idx="0">
                  <c:v>-48.221460040110088</c:v>
                </c:pt>
                <c:pt idx="1">
                  <c:v>4.0244674517215158</c:v>
                </c:pt>
                <c:pt idx="2">
                  <c:v>24.585859256415972</c:v>
                </c:pt>
                <c:pt idx="3">
                  <c:v>33.322627623355743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41E-46AE-ADB7-AB8FA693562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91761616"/>
        <c:axId val="991753744"/>
      </c:lineChart>
      <c:catAx>
        <c:axId val="991761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endParaRPr lang="sk-SK"/>
          </a:p>
        </c:txPr>
        <c:crossAx val="991753744"/>
        <c:crosses val="autoZero"/>
        <c:auto val="1"/>
        <c:lblAlgn val="ctr"/>
        <c:lblOffset val="100"/>
        <c:noMultiLvlLbl val="0"/>
      </c:catAx>
      <c:valAx>
        <c:axId val="991753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endParaRPr lang="sk-SK"/>
          </a:p>
        </c:txPr>
        <c:crossAx val="9917616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6846185915199E-3"/>
          <c:y val="0.90107843137254906"/>
          <c:w val="0.99216458514708672"/>
          <c:h val="9.477124183006538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ptos" panose="020B000402020202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ptos" panose="020B000402020202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793320597610138E-2"/>
          <c:y val="3.7684138403562863E-2"/>
          <c:w val="0.85961898148148164"/>
          <c:h val="0.70169477124183011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'Graf 6-7'!$A$5</c:f>
              <c:strCache>
                <c:ptCount val="1"/>
                <c:pt idx="0">
                  <c:v>Dávka v nezamestnanosti</c:v>
                </c:pt>
              </c:strCache>
            </c:strRef>
          </c:tx>
          <c:spPr>
            <a:solidFill>
              <a:schemeClr val="accent4"/>
            </a:solidFill>
            <a:ln w="9525">
              <a:solidFill>
                <a:schemeClr val="accent4"/>
              </a:solidFill>
              <a:round/>
            </a:ln>
            <a:effectLst/>
          </c:spPr>
          <c:invertIfNegative val="0"/>
          <c:cat>
            <c:strRef>
              <c:f>'Graf 6-7'!$B$2:$D$2</c:f>
              <c:strCache>
                <c:ptCount val="3"/>
                <c:pt idx="0">
                  <c:v>IFP</c:v>
                </c:pt>
                <c:pt idx="1">
                  <c:v>KRRZ</c:v>
                </c:pt>
                <c:pt idx="2">
                  <c:v>NBS</c:v>
                </c:pt>
              </c:strCache>
            </c:strRef>
          </c:cat>
          <c:val>
            <c:numRef>
              <c:f>'Graf 6-7'!$B$5:$D$5</c:f>
              <c:numCache>
                <c:formatCode>0</c:formatCode>
                <c:ptCount val="3"/>
                <c:pt idx="0">
                  <c:v>33.32262762335597</c:v>
                </c:pt>
                <c:pt idx="1">
                  <c:v>34.566800139999998</c:v>
                </c:pt>
                <c:pt idx="2">
                  <c:v>38.386617511290012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05-4DCD-AA33-E96D20D8F2E5}"/>
            </c:ext>
          </c:extLst>
        </c:ser>
        <c:ser>
          <c:idx val="1"/>
          <c:order val="1"/>
          <c:tx>
            <c:strRef>
              <c:f>'Graf 6-7'!$A$4</c:f>
              <c:strCache>
                <c:ptCount val="1"/>
                <c:pt idx="0">
                  <c:v>Nemocenské dôchodky</c:v>
                </c:pt>
              </c:strCache>
            </c:strRef>
          </c:tx>
          <c:spPr>
            <a:solidFill>
              <a:schemeClr val="tx2"/>
            </a:solidFill>
            <a:ln>
              <a:solidFill>
                <a:schemeClr val="tx2"/>
              </a:solidFill>
            </a:ln>
            <a:effectLst/>
          </c:spPr>
          <c:invertIfNegative val="0"/>
          <c:cat>
            <c:strRef>
              <c:f>'Graf 6-7'!$B$2:$D$2</c:f>
              <c:strCache>
                <c:ptCount val="3"/>
                <c:pt idx="0">
                  <c:v>IFP</c:v>
                </c:pt>
                <c:pt idx="1">
                  <c:v>KRRZ</c:v>
                </c:pt>
                <c:pt idx="2">
                  <c:v>NBS</c:v>
                </c:pt>
              </c:strCache>
            </c:strRef>
          </c:cat>
          <c:val>
            <c:numRef>
              <c:f>'Graf 6-7'!$B$4:$D$4</c:f>
              <c:numCache>
                <c:formatCode>0</c:formatCode>
                <c:ptCount val="3"/>
                <c:pt idx="0">
                  <c:v>-109.52439403217861</c:v>
                </c:pt>
                <c:pt idx="1">
                  <c:v>-53.139800560559934</c:v>
                </c:pt>
                <c:pt idx="2">
                  <c:v>-84.382543785089865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405-4DCD-AA33-E96D20D8F2E5}"/>
            </c:ext>
          </c:extLst>
        </c:ser>
        <c:ser>
          <c:idx val="0"/>
          <c:order val="2"/>
          <c:tx>
            <c:strRef>
              <c:f>'Graf 6-7'!$A$3</c:f>
              <c:strCache>
                <c:ptCount val="1"/>
                <c:pt idx="0">
                  <c:v>Dôchodky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accent1"/>
              </a:solidFill>
            </a:ln>
            <a:effectLst/>
          </c:spPr>
          <c:invertIfNegative val="0"/>
          <c:cat>
            <c:strRef>
              <c:f>'Graf 6-7'!$B$2:$D$2</c:f>
              <c:strCache>
                <c:ptCount val="3"/>
                <c:pt idx="0">
                  <c:v>IFP</c:v>
                </c:pt>
                <c:pt idx="1">
                  <c:v>KRRZ</c:v>
                </c:pt>
                <c:pt idx="2">
                  <c:v>NBS</c:v>
                </c:pt>
              </c:strCache>
            </c:strRef>
          </c:cat>
          <c:val>
            <c:numRef>
              <c:f>'Graf 6-7'!$B$3:$D$3</c:f>
              <c:numCache>
                <c:formatCode>0</c:formatCode>
                <c:ptCount val="3"/>
                <c:pt idx="0">
                  <c:v>-169.44408359303816</c:v>
                </c:pt>
                <c:pt idx="1">
                  <c:v>0.69542727924635983</c:v>
                </c:pt>
                <c:pt idx="2">
                  <c:v>-200.84726009195401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405-4DCD-AA33-E96D20D8F2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85640384"/>
        <c:axId val="685634152"/>
      </c:barChart>
      <c:lineChart>
        <c:grouping val="standard"/>
        <c:varyColors val="0"/>
        <c:ser>
          <c:idx val="7"/>
          <c:order val="3"/>
          <c:tx>
            <c:strRef>
              <c:f>'Graf 6-7'!$A$6</c:f>
              <c:strCache>
                <c:ptCount val="1"/>
                <c:pt idx="0">
                  <c:v>Celková odchýlka (mil. EUR)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6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dLbls>
            <c:spPr>
              <a:solidFill>
                <a:sysClr val="window" lastClr="FFFFFF"/>
              </a:solidFill>
              <a:ln w="19050">
                <a:solidFill>
                  <a:sysClr val="windowText" lastClr="000000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sk-SK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 6-7'!$B$2:$D$2</c:f>
              <c:strCache>
                <c:ptCount val="3"/>
                <c:pt idx="0">
                  <c:v>IFP</c:v>
                </c:pt>
                <c:pt idx="1">
                  <c:v>KRRZ</c:v>
                </c:pt>
                <c:pt idx="2">
                  <c:v>NBS</c:v>
                </c:pt>
              </c:strCache>
            </c:strRef>
          </c:cat>
          <c:val>
            <c:numRef>
              <c:f>'Graf 6-7'!$B$6:$D$6</c:f>
              <c:numCache>
                <c:formatCode>0</c:formatCode>
                <c:ptCount val="3"/>
                <c:pt idx="0">
                  <c:v>-245.64585000186082</c:v>
                </c:pt>
                <c:pt idx="1">
                  <c:v>-17.877573141313576</c:v>
                </c:pt>
                <c:pt idx="2">
                  <c:v>-246.84318636575387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405-4DCD-AA33-E96D20D8F2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5640384"/>
        <c:axId val="685634152"/>
      </c:lineChart>
      <c:catAx>
        <c:axId val="685640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685634152"/>
        <c:crosses val="autoZero"/>
        <c:auto val="1"/>
        <c:lblAlgn val="ctr"/>
        <c:lblOffset val="100"/>
        <c:noMultiLvlLbl val="0"/>
      </c:catAx>
      <c:valAx>
        <c:axId val="685634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685640384"/>
        <c:crosses val="autoZero"/>
        <c:crossBetween val="between"/>
        <c:majorUnit val="2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4433333333333338"/>
          <c:w val="1"/>
          <c:h val="0.155666666666666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clustered"/>
        <c:varyColors val="0"/>
        <c:ser>
          <c:idx val="3"/>
          <c:order val="0"/>
          <c:tx>
            <c:strRef>
              <c:f>'Graf 6-7'!$F$6</c:f>
              <c:strCache>
                <c:ptCount val="1"/>
                <c:pt idx="0">
                  <c:v>Celková odchýlka (v %)</c:v>
                </c:pt>
              </c:strCache>
            </c:strRef>
          </c:tx>
          <c:spPr>
            <a:solidFill>
              <a:srgbClr val="2EAAE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2EAAE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FF03-4745-9666-72FB163FB00C}"/>
              </c:ext>
            </c:extLst>
          </c:dPt>
          <c:dPt>
            <c:idx val="2"/>
            <c:invertIfNegative val="0"/>
            <c:bubble3D val="0"/>
            <c:spPr>
              <a:solidFill>
                <a:srgbClr val="2EAAE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FF03-4745-9666-72FB163FB00C}"/>
              </c:ext>
            </c:extLst>
          </c:dPt>
          <c:dLbls>
            <c:spPr>
              <a:noFill/>
              <a:ln w="19050">
                <a:solidFill>
                  <a:sysClr val="windowText" lastClr="000000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 6-7'!$G$2:$I$2</c:f>
              <c:strCache>
                <c:ptCount val="3"/>
                <c:pt idx="0">
                  <c:v>IFP</c:v>
                </c:pt>
                <c:pt idx="1">
                  <c:v>KRRZ</c:v>
                </c:pt>
                <c:pt idx="2">
                  <c:v>NBS</c:v>
                </c:pt>
              </c:strCache>
            </c:strRef>
          </c:cat>
          <c:val>
            <c:numRef>
              <c:f>'Graf 6-7'!$G$6:$I$6</c:f>
              <c:numCache>
                <c:formatCode>0.0%</c:formatCode>
                <c:ptCount val="3"/>
                <c:pt idx="0">
                  <c:v>-1.7310571529211557E-2</c:v>
                </c:pt>
                <c:pt idx="1">
                  <c:v>-1.2652449848969936E-3</c:v>
                </c:pt>
                <c:pt idx="2">
                  <c:v>-1.7469770708616224E-2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F03-4745-9666-72FB163FB0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07616896"/>
        <c:axId val="1007615936"/>
      </c:barChart>
      <c:catAx>
        <c:axId val="100761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1007615936"/>
        <c:crosses val="autoZero"/>
        <c:auto val="1"/>
        <c:lblAlgn val="ctr"/>
        <c:lblOffset val="100"/>
        <c:noMultiLvlLbl val="0"/>
      </c:catAx>
      <c:valAx>
        <c:axId val="1007615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10076168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396240</xdr:colOff>
      <xdr:row>0</xdr:row>
      <xdr:rowOff>134007</xdr:rowOff>
    </xdr:from>
    <xdr:to>
      <xdr:col>12</xdr:col>
      <xdr:colOff>427754</xdr:colOff>
      <xdr:row>16</xdr:row>
      <xdr:rowOff>144102</xdr:rowOff>
    </xdr:to>
    <xdr:graphicFrame macro="">
      <xdr:nvGraphicFramePr>
        <xdr:cNvPr id="6" name="Graf 1">
          <a:extLst>
            <a:ext uri="{FF2B5EF4-FFF2-40B4-BE49-F238E27FC236}">
              <a16:creationId xmlns:a16="http://schemas.microsoft.com/office/drawing/2014/main" id="{BB87B196-9F4B-4FC2-BDB3-7F9066DEC9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227137</xdr:colOff>
      <xdr:row>1</xdr:row>
      <xdr:rowOff>68874</xdr:rowOff>
    </xdr:from>
    <xdr:to>
      <xdr:col>12</xdr:col>
      <xdr:colOff>273098</xdr:colOff>
      <xdr:row>17</xdr:row>
      <xdr:rowOff>132977</xdr:rowOff>
    </xdr:to>
    <xdr:graphicFrame macro="">
      <xdr:nvGraphicFramePr>
        <xdr:cNvPr id="3" name="Graf 5">
          <a:extLst>
            <a:ext uri="{FF2B5EF4-FFF2-40B4-BE49-F238E27FC236}">
              <a16:creationId xmlns:a16="http://schemas.microsoft.com/office/drawing/2014/main" id="{B42CB57F-624F-48C2-8314-D1B45ACAD2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266700</xdr:colOff>
      <xdr:row>1</xdr:row>
      <xdr:rowOff>47625</xdr:rowOff>
    </xdr:from>
    <xdr:to>
      <xdr:col>15</xdr:col>
      <xdr:colOff>14700</xdr:colOff>
      <xdr:row>17</xdr:row>
      <xdr:rowOff>59625</xdr:rowOff>
    </xdr:to>
    <xdr:graphicFrame macro="">
      <xdr:nvGraphicFramePr>
        <xdr:cNvPr id="4" name="Graf 1">
          <a:extLst>
            <a:ext uri="{FF2B5EF4-FFF2-40B4-BE49-F238E27FC236}">
              <a16:creationId xmlns:a16="http://schemas.microsoft.com/office/drawing/2014/main" id="{AB09119D-3278-460F-A4F8-F6C404A87B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333375</xdr:colOff>
      <xdr:row>0</xdr:row>
      <xdr:rowOff>38100</xdr:rowOff>
    </xdr:from>
    <xdr:to>
      <xdr:col>13</xdr:col>
      <xdr:colOff>386175</xdr:colOff>
      <xdr:row>16</xdr:row>
      <xdr:rowOff>50100</xdr:rowOff>
    </xdr:to>
    <xdr:graphicFrame macro="">
      <xdr:nvGraphicFramePr>
        <xdr:cNvPr id="3" name="Graf 1">
          <a:extLst>
            <a:ext uri="{FF2B5EF4-FFF2-40B4-BE49-F238E27FC236}">
              <a16:creationId xmlns:a16="http://schemas.microsoft.com/office/drawing/2014/main" id="{35E939E8-21A4-490A-8665-71B4F45421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529167</xdr:colOff>
      <xdr:row>1</xdr:row>
      <xdr:rowOff>158750</xdr:rowOff>
    </xdr:from>
    <xdr:to>
      <xdr:col>13</xdr:col>
      <xdr:colOff>552334</xdr:colOff>
      <xdr:row>17</xdr:row>
      <xdr:rowOff>170750</xdr:rowOff>
    </xdr:to>
    <xdr:graphicFrame macro="">
      <xdr:nvGraphicFramePr>
        <xdr:cNvPr id="5" name="Graf 2">
          <a:extLst>
            <a:ext uri="{FF2B5EF4-FFF2-40B4-BE49-F238E27FC236}">
              <a16:creationId xmlns:a16="http://schemas.microsoft.com/office/drawing/2014/main" id="{3884DDB3-069A-48AA-B369-E91673E776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1</xdr:row>
      <xdr:rowOff>0</xdr:rowOff>
    </xdr:from>
    <xdr:to>
      <xdr:col>17</xdr:col>
      <xdr:colOff>29609</xdr:colOff>
      <xdr:row>17</xdr:row>
      <xdr:rowOff>12000</xdr:rowOff>
    </xdr:to>
    <xdr:graphicFrame macro="">
      <xdr:nvGraphicFramePr>
        <xdr:cNvPr id="7" name="Graf 2">
          <a:extLst>
            <a:ext uri="{FF2B5EF4-FFF2-40B4-BE49-F238E27FC236}">
              <a16:creationId xmlns:a16="http://schemas.microsoft.com/office/drawing/2014/main" id="{4E771DB5-C8DC-4973-BA72-34D7BEAA8B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19</xdr:row>
      <xdr:rowOff>0</xdr:rowOff>
    </xdr:from>
    <xdr:to>
      <xdr:col>17</xdr:col>
      <xdr:colOff>29609</xdr:colOff>
      <xdr:row>35</xdr:row>
      <xdr:rowOff>12000</xdr:rowOff>
    </xdr:to>
    <xdr:graphicFrame macro="">
      <xdr:nvGraphicFramePr>
        <xdr:cNvPr id="10" name="Graf 7">
          <a:extLst>
            <a:ext uri="{FF2B5EF4-FFF2-40B4-BE49-F238E27FC236}">
              <a16:creationId xmlns:a16="http://schemas.microsoft.com/office/drawing/2014/main" id="{5CC3C5F1-E51B-43FB-B0E3-BC1380D20F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IFP theme">
  <a:themeElements>
    <a:clrScheme name="IFP motív">
      <a:dk1>
        <a:srgbClr val="686767"/>
      </a:dk1>
      <a:lt1>
        <a:srgbClr val="FFFFFF"/>
      </a:lt1>
      <a:dk2>
        <a:srgbClr val="868585"/>
      </a:dk2>
      <a:lt2>
        <a:srgbClr val="FFFFFF"/>
      </a:lt2>
      <a:accent1>
        <a:srgbClr val="2EAAE1"/>
      </a:accent1>
      <a:accent2>
        <a:srgbClr val="131D2B"/>
      </a:accent2>
      <a:accent3>
        <a:srgbClr val="1AA380"/>
      </a:accent3>
      <a:accent4>
        <a:srgbClr val="F2CA6D"/>
      </a:accent4>
      <a:accent5>
        <a:srgbClr val="E85477"/>
      </a:accent5>
      <a:accent6>
        <a:srgbClr val="7D5708"/>
      </a:accent6>
      <a:hlink>
        <a:srgbClr val="65358E"/>
      </a:hlink>
      <a:folHlink>
        <a:srgbClr val="868585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IFP motív">
    <a:dk1>
      <a:srgbClr val="686767"/>
    </a:dk1>
    <a:lt1>
      <a:srgbClr val="FFFFFF"/>
    </a:lt1>
    <a:dk2>
      <a:srgbClr val="868585"/>
    </a:dk2>
    <a:lt2>
      <a:srgbClr val="FFFFFF"/>
    </a:lt2>
    <a:accent1>
      <a:srgbClr val="2EAAE1"/>
    </a:accent1>
    <a:accent2>
      <a:srgbClr val="131D2B"/>
    </a:accent2>
    <a:accent3>
      <a:srgbClr val="1AA380"/>
    </a:accent3>
    <a:accent4>
      <a:srgbClr val="F2CA6D"/>
    </a:accent4>
    <a:accent5>
      <a:srgbClr val="E85477"/>
    </a:accent5>
    <a:accent6>
      <a:srgbClr val="7D5708"/>
    </a:accent6>
    <a:hlink>
      <a:srgbClr val="65358E"/>
    </a:hlink>
    <a:folHlink>
      <a:srgbClr val="868585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AA380"/>
  </sheetPr>
  <dimension ref="A1:E7"/>
  <sheetViews>
    <sheetView showGridLines="0" tabSelected="1" zoomScale="145" zoomScaleNormal="145" workbookViewId="0">
      <selection activeCell="A12" sqref="A12"/>
    </sheetView>
  </sheetViews>
  <sheetFormatPr defaultRowHeight="15" x14ac:dyDescent="0.25"/>
  <cols>
    <col min="1" max="1" width="30.7109375" customWidth="1"/>
    <col min="2" max="4" width="9.140625" customWidth="1"/>
    <col min="15" max="15" width="9.140625" customWidth="1"/>
  </cols>
  <sheetData>
    <row r="1" spans="1:5" x14ac:dyDescent="0.25">
      <c r="A1" s="7" t="s">
        <v>15</v>
      </c>
    </row>
    <row r="2" spans="1:5" x14ac:dyDescent="0.25">
      <c r="A2" s="31"/>
      <c r="B2" s="27">
        <v>2022</v>
      </c>
      <c r="C2" s="27">
        <v>2023</v>
      </c>
      <c r="D2" s="27">
        <v>2024</v>
      </c>
      <c r="E2" s="27">
        <v>2025</v>
      </c>
    </row>
    <row r="3" spans="1:5" x14ac:dyDescent="0.25">
      <c r="A3" s="28" t="s">
        <v>30</v>
      </c>
      <c r="B3" s="9">
        <v>11.461447273905833</v>
      </c>
      <c r="C3" s="9">
        <f>714.911326295527-C4</f>
        <v>190.91132629552703</v>
      </c>
      <c r="D3" s="9">
        <f>1137.64893088125-D4</f>
        <v>314.64893088124995</v>
      </c>
      <c r="E3" s="9">
        <v>-169.44408359303799</v>
      </c>
    </row>
    <row r="4" spans="1:5" x14ac:dyDescent="0.25">
      <c r="A4" s="28" t="s">
        <v>57</v>
      </c>
      <c r="B4" s="9">
        <v>0</v>
      </c>
      <c r="C4" s="9">
        <v>524</v>
      </c>
      <c r="D4" s="9">
        <v>823</v>
      </c>
      <c r="E4" s="9"/>
    </row>
    <row r="5" spans="1:5" x14ac:dyDescent="0.25">
      <c r="A5" s="28" t="s">
        <v>31</v>
      </c>
      <c r="B5" s="9">
        <v>-36.97522339805758</v>
      </c>
      <c r="C5" s="9">
        <v>-112.58042137660868</v>
      </c>
      <c r="D5" s="9">
        <v>-104.47853736028014</v>
      </c>
      <c r="E5" s="58">
        <v>-109.52439403217863</v>
      </c>
    </row>
    <row r="6" spans="1:5" x14ac:dyDescent="0.25">
      <c r="A6" s="28" t="s">
        <v>28</v>
      </c>
      <c r="B6" s="9">
        <v>-48.221460040110088</v>
      </c>
      <c r="C6" s="9">
        <v>4.0244674517215344</v>
      </c>
      <c r="D6" s="9">
        <v>24.585859256415972</v>
      </c>
      <c r="E6" s="58">
        <v>33.322627623355743</v>
      </c>
    </row>
    <row r="7" spans="1:5" x14ac:dyDescent="0.25">
      <c r="A7" s="29" t="s">
        <v>13</v>
      </c>
      <c r="B7" s="30">
        <f>SUM(B3:B6)</f>
        <v>-73.735236164261835</v>
      </c>
      <c r="C7" s="30">
        <f t="shared" ref="C7:D7" si="0">SUM(C3:C6)</f>
        <v>606.35537237063988</v>
      </c>
      <c r="D7" s="30">
        <f t="shared" si="0"/>
        <v>1057.7562527773857</v>
      </c>
      <c r="E7" s="30">
        <f>SUM(E3:E6)</f>
        <v>-245.64585000186088</v>
      </c>
    </row>
  </sheetData>
  <pageMargins left="0.7" right="0.7" top="0.75" bottom="0.75" header="0.3" footer="0.3"/>
  <pageSetup paperSize="9" orientation="portrait" r:id="rId1"/>
  <headerFooter>
    <oddFooter>&amp;L_x000D_&amp;1#&amp;"Calibri"&amp;10&amp;K000000 Interné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1AA380"/>
  </sheetPr>
  <dimension ref="A1:H11"/>
  <sheetViews>
    <sheetView showGridLines="0" topLeftCell="B1" zoomScale="130" zoomScaleNormal="130" workbookViewId="0">
      <selection activeCell="C13" sqref="C13"/>
    </sheetView>
  </sheetViews>
  <sheetFormatPr defaultRowHeight="15" x14ac:dyDescent="0.25"/>
  <cols>
    <col min="1" max="1" width="30.7109375" customWidth="1"/>
    <col min="2" max="2" width="9.140625" customWidth="1"/>
  </cols>
  <sheetData>
    <row r="1" spans="1:8" x14ac:dyDescent="0.25">
      <c r="A1" s="7" t="s">
        <v>16</v>
      </c>
    </row>
    <row r="2" spans="1:8" x14ac:dyDescent="0.25">
      <c r="A2" s="27"/>
      <c r="B2" s="27">
        <v>2022</v>
      </c>
      <c r="C2" s="27">
        <v>2023</v>
      </c>
      <c r="D2" s="27">
        <v>2024</v>
      </c>
      <c r="E2" s="27">
        <v>2025</v>
      </c>
    </row>
    <row r="3" spans="1:8" x14ac:dyDescent="0.25">
      <c r="A3" s="28" t="s">
        <v>8</v>
      </c>
      <c r="B3" s="9">
        <v>14.941186080995863</v>
      </c>
      <c r="C3" s="9">
        <v>-19.299826114608528</v>
      </c>
      <c r="D3" s="9">
        <v>-6.7170722038882964</v>
      </c>
      <c r="E3" s="9">
        <v>4.0829641883351897</v>
      </c>
    </row>
    <row r="4" spans="1:8" x14ac:dyDescent="0.25">
      <c r="A4" s="59" t="s">
        <v>9</v>
      </c>
      <c r="B4" s="9">
        <v>0.79600000000000004</v>
      </c>
      <c r="C4" s="9">
        <f>533.224647225-C5</f>
        <v>9.2246472250000124</v>
      </c>
      <c r="D4" s="9">
        <f>823.019-D5</f>
        <v>1.9000000000005457E-2</v>
      </c>
      <c r="E4" s="9">
        <v>-100.66609789055676</v>
      </c>
    </row>
    <row r="5" spans="1:8" x14ac:dyDescent="0.25">
      <c r="A5" s="28" t="s">
        <v>75</v>
      </c>
      <c r="B5" s="9"/>
      <c r="C5" s="9">
        <v>524</v>
      </c>
      <c r="D5" s="9">
        <v>823</v>
      </c>
      <c r="E5" s="9"/>
    </row>
    <row r="6" spans="1:8" x14ac:dyDescent="0.25">
      <c r="A6" s="28" t="s">
        <v>51</v>
      </c>
      <c r="B6" s="9">
        <v>-89.472422245257718</v>
      </c>
      <c r="C6" s="9">
        <v>92.430551260253694</v>
      </c>
      <c r="D6" s="9">
        <v>241.45344788126624</v>
      </c>
      <c r="E6" s="9">
        <v>-149.12224348869498</v>
      </c>
    </row>
    <row r="7" spans="1:8" x14ac:dyDescent="0.25">
      <c r="A7" s="29" t="s">
        <v>13</v>
      </c>
      <c r="B7" s="30">
        <f>SUM(B3:B6)</f>
        <v>-73.735236164261863</v>
      </c>
      <c r="C7" s="30">
        <f t="shared" ref="C7:E7" si="0">SUM(C3:C6)</f>
        <v>606.35537237064511</v>
      </c>
      <c r="D7" s="30">
        <f t="shared" si="0"/>
        <v>1057.755375677378</v>
      </c>
      <c r="E7" s="30">
        <f t="shared" si="0"/>
        <v>-245.70537719091655</v>
      </c>
    </row>
    <row r="8" spans="1:8" x14ac:dyDescent="0.25">
      <c r="B8" s="19"/>
      <c r="C8" s="19"/>
      <c r="D8" s="19"/>
      <c r="F8" s="20"/>
      <c r="G8" s="20"/>
      <c r="H8" s="20"/>
    </row>
    <row r="11" spans="1:8" x14ac:dyDescent="0.25">
      <c r="A11" s="28"/>
      <c r="B11" s="9"/>
      <c r="C11" s="9"/>
      <c r="D11" s="9"/>
      <c r="E11" s="9"/>
    </row>
  </sheetData>
  <pageMargins left="0.7" right="0.7" top="0.75" bottom="0.75" header="0.3" footer="0.3"/>
  <pageSetup paperSize="9" orientation="portrait" r:id="rId1"/>
  <headerFooter>
    <oddFooter>&amp;L_x000D_&amp;1#&amp;"Calibri"&amp;10&amp;K000000 Interné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1AA380"/>
  </sheetPr>
  <dimension ref="A1:G6"/>
  <sheetViews>
    <sheetView showGridLines="0" zoomScaleNormal="100" workbookViewId="0">
      <selection activeCell="B16" sqref="B16"/>
    </sheetView>
  </sheetViews>
  <sheetFormatPr defaultColWidth="8.5703125" defaultRowHeight="15" x14ac:dyDescent="0.25"/>
  <cols>
    <col min="1" max="1" width="30.7109375" style="5" customWidth="1"/>
    <col min="2" max="7" width="9.140625" style="5" customWidth="1"/>
    <col min="8" max="16384" width="8.5703125" style="5"/>
  </cols>
  <sheetData>
    <row r="1" spans="1:7" x14ac:dyDescent="0.25">
      <c r="A1" s="8" t="s">
        <v>17</v>
      </c>
    </row>
    <row r="2" spans="1:7" x14ac:dyDescent="0.25">
      <c r="A2" s="26"/>
      <c r="B2" s="32" t="s">
        <v>45</v>
      </c>
      <c r="C2" s="32" t="s">
        <v>46</v>
      </c>
      <c r="D2" s="32" t="s">
        <v>47</v>
      </c>
      <c r="E2" s="32" t="s">
        <v>48</v>
      </c>
      <c r="F2" s="32" t="s">
        <v>49</v>
      </c>
      <c r="G2" s="32" t="s">
        <v>50</v>
      </c>
    </row>
    <row r="3" spans="1:7" x14ac:dyDescent="0.25">
      <c r="A3" s="33" t="s">
        <v>8</v>
      </c>
      <c r="B3" s="9">
        <v>0</v>
      </c>
      <c r="C3" s="9">
        <v>0</v>
      </c>
      <c r="D3" s="9">
        <v>0</v>
      </c>
      <c r="E3" s="9">
        <v>0</v>
      </c>
      <c r="F3" s="9">
        <v>0</v>
      </c>
      <c r="G3" s="9">
        <v>0</v>
      </c>
    </row>
    <row r="4" spans="1:7" x14ac:dyDescent="0.25">
      <c r="A4" s="33" t="s">
        <v>9</v>
      </c>
      <c r="B4" s="9">
        <v>77.45557031507451</v>
      </c>
      <c r="C4" s="13">
        <v>-44.645968157349898</v>
      </c>
      <c r="D4" s="6">
        <v>-70.250654971582264</v>
      </c>
      <c r="E4" s="6">
        <v>-3.2161771652253037</v>
      </c>
      <c r="F4" s="6">
        <v>0</v>
      </c>
      <c r="G4" s="6">
        <v>0</v>
      </c>
    </row>
    <row r="5" spans="1:7" x14ac:dyDescent="0.25">
      <c r="A5" s="34" t="s">
        <v>51</v>
      </c>
      <c r="B5" s="9">
        <v>23.769009538131286</v>
      </c>
      <c r="C5" s="14">
        <v>-163.30015534595077</v>
      </c>
      <c r="D5" s="6">
        <v>20.262639230372145</v>
      </c>
      <c r="E5" s="6">
        <v>-9.1023359369271475</v>
      </c>
      <c r="F5" s="6">
        <v>-0.45063048473186029</v>
      </c>
      <c r="G5" s="6">
        <v>3.4619385154023519E-2</v>
      </c>
    </row>
    <row r="6" spans="1:7" x14ac:dyDescent="0.25">
      <c r="A6" s="35" t="s">
        <v>13</v>
      </c>
      <c r="B6" s="36">
        <f>SUM(B3:B5)</f>
        <v>101.2245798532058</v>
      </c>
      <c r="C6" s="36">
        <f t="shared" ref="C6:G6" si="0">SUM(C3:C5)</f>
        <v>-207.94612350330067</v>
      </c>
      <c r="D6" s="36">
        <f t="shared" si="0"/>
        <v>-49.98801574121012</v>
      </c>
      <c r="E6" s="36">
        <f t="shared" si="0"/>
        <v>-12.318513102152451</v>
      </c>
      <c r="F6" s="36">
        <f t="shared" si="0"/>
        <v>-0.45063048473186029</v>
      </c>
      <c r="G6" s="36">
        <f t="shared" si="0"/>
        <v>3.4619385154023519E-2</v>
      </c>
    </row>
  </sheetData>
  <pageMargins left="0.7" right="0.7" top="0.75" bottom="0.75" header="0.3" footer="0.3"/>
  <pageSetup paperSize="9" orientation="portrait" r:id="rId1"/>
  <headerFooter>
    <oddFooter>&amp;L_x000D_&amp;1#&amp;"Calibri"&amp;10&amp;K000000 Interné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1AA380"/>
  </sheetPr>
  <dimension ref="A1:J67"/>
  <sheetViews>
    <sheetView showGridLines="0" topLeftCell="D1" zoomScale="145" zoomScaleNormal="145" workbookViewId="0">
      <selection activeCell="D11" sqref="D11"/>
    </sheetView>
  </sheetViews>
  <sheetFormatPr defaultRowHeight="15" x14ac:dyDescent="0.25"/>
  <cols>
    <col min="1" max="1" width="30.7109375" customWidth="1"/>
    <col min="5" max="5" width="9.140625" hidden="1" customWidth="1"/>
  </cols>
  <sheetData>
    <row r="1" spans="1:10" x14ac:dyDescent="0.25">
      <c r="A1" s="7" t="s">
        <v>18</v>
      </c>
    </row>
    <row r="2" spans="1:10" x14ac:dyDescent="0.25">
      <c r="A2" s="27"/>
      <c r="B2" s="27" t="s">
        <v>0</v>
      </c>
      <c r="C2" s="27" t="s">
        <v>6</v>
      </c>
      <c r="D2" s="27" t="s">
        <v>1</v>
      </c>
      <c r="E2" s="27" t="s">
        <v>7</v>
      </c>
      <c r="F2" s="27" t="s">
        <v>2</v>
      </c>
    </row>
    <row r="3" spans="1:10" x14ac:dyDescent="0.25">
      <c r="A3" s="2" t="s">
        <v>10</v>
      </c>
      <c r="B3" s="9">
        <v>-0.48957915372407873</v>
      </c>
      <c r="C3" s="9">
        <v>-0.11964220650492585</v>
      </c>
      <c r="D3" s="9">
        <v>-0.95939545288321304</v>
      </c>
      <c r="E3" s="9">
        <v>-3.8662528649123122E-4</v>
      </c>
      <c r="F3" s="9">
        <v>-0.1249275658281097</v>
      </c>
    </row>
    <row r="4" spans="1:10" x14ac:dyDescent="0.25">
      <c r="A4" s="2" t="s">
        <v>11</v>
      </c>
      <c r="B4" s="9">
        <v>-1.1212428214668431</v>
      </c>
      <c r="C4" s="9">
        <v>-0.27400669364224201</v>
      </c>
      <c r="D4" s="9">
        <v>0</v>
      </c>
      <c r="E4" s="9">
        <v>-3.724361759719232E-4</v>
      </c>
      <c r="F4" s="9">
        <v>0</v>
      </c>
    </row>
    <row r="5" spans="1:10" x14ac:dyDescent="0.25">
      <c r="A5" s="2" t="s">
        <v>51</v>
      </c>
      <c r="B5" s="9">
        <v>-19.145399397153156</v>
      </c>
      <c r="C5" s="9">
        <v>3.0284688061361158</v>
      </c>
      <c r="D5" s="9">
        <v>-25.050719250722963</v>
      </c>
      <c r="E5" s="9">
        <v>-1.8522167899121637E-2</v>
      </c>
      <c r="F5" s="9">
        <v>-2.9864088098151238</v>
      </c>
    </row>
    <row r="6" spans="1:10" x14ac:dyDescent="0.25">
      <c r="A6" s="2" t="s">
        <v>9</v>
      </c>
      <c r="B6" s="9">
        <v>-59.666097890556749</v>
      </c>
      <c r="C6" s="9"/>
      <c r="D6" s="9"/>
      <c r="E6" s="9">
        <v>0</v>
      </c>
      <c r="F6" s="9"/>
      <c r="J6" s="19"/>
    </row>
    <row r="7" spans="1:10" x14ac:dyDescent="0.25">
      <c r="A7" s="2" t="s">
        <v>76</v>
      </c>
      <c r="B7" s="9">
        <v>-2.6349363125477794</v>
      </c>
      <c r="C7" s="9"/>
      <c r="D7" s="9"/>
      <c r="E7" s="9">
        <v>0</v>
      </c>
      <c r="F7" s="9"/>
    </row>
    <row r="8" spans="1:10" x14ac:dyDescent="0.25">
      <c r="A8" s="29" t="s">
        <v>13</v>
      </c>
      <c r="B8" s="30">
        <f>SUM(B3:B7)</f>
        <v>-83.057255575448607</v>
      </c>
      <c r="C8" s="30">
        <f t="shared" ref="C8:F8" si="0">SUM(C3:C7)</f>
        <v>2.6348199059889481</v>
      </c>
      <c r="D8" s="30">
        <f t="shared" si="0"/>
        <v>-26.010114703606177</v>
      </c>
      <c r="E8" s="30">
        <f t="shared" si="0"/>
        <v>-1.928122936158479E-2</v>
      </c>
      <c r="F8" s="30">
        <f t="shared" si="0"/>
        <v>-3.1113363756432335</v>
      </c>
    </row>
    <row r="64" spans="1:3" x14ac:dyDescent="0.25">
      <c r="A64">
        <v>22.640416666666667</v>
      </c>
      <c r="B64">
        <v>0.44058333333333338</v>
      </c>
      <c r="C64">
        <f>A64+B64</f>
        <v>23.081</v>
      </c>
    </row>
    <row r="65" spans="1:3" x14ac:dyDescent="0.25">
      <c r="A65">
        <v>145.29110723816154</v>
      </c>
      <c r="B65">
        <v>425.41267637601635</v>
      </c>
      <c r="C65">
        <f>C67/C64/12*1000</f>
        <v>150.63822801582802</v>
      </c>
    </row>
    <row r="67" spans="1:3" x14ac:dyDescent="0.25">
      <c r="A67">
        <f>A64*A65*12/1000</f>
        <v>39.473414469999916</v>
      </c>
      <c r="B67">
        <f>B64*B65*12/1000</f>
        <v>2.2491568199999983</v>
      </c>
      <c r="C67">
        <f>A67+B67</f>
        <v>41.722571289999912</v>
      </c>
    </row>
  </sheetData>
  <pageMargins left="0.7" right="0.7" top="0.75" bottom="0.75" header="0.3" footer="0.3"/>
  <pageSetup paperSize="9" orientation="portrait" r:id="rId1"/>
  <headerFooter>
    <oddFooter>&amp;L_x000D_&amp;1#&amp;"Calibri"&amp;10&amp;K000000 Interné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1AA380"/>
  </sheetPr>
  <dimension ref="A1:F9"/>
  <sheetViews>
    <sheetView showGridLines="0" zoomScale="90" zoomScaleNormal="100" workbookViewId="0">
      <selection activeCell="E9" sqref="E9"/>
    </sheetView>
  </sheetViews>
  <sheetFormatPr defaultRowHeight="15" x14ac:dyDescent="0.25"/>
  <cols>
    <col min="1" max="1" width="30.7109375" customWidth="1"/>
    <col min="2" max="9" width="9.140625" customWidth="1"/>
  </cols>
  <sheetData>
    <row r="1" spans="1:6" x14ac:dyDescent="0.25">
      <c r="A1" s="7" t="s">
        <v>19</v>
      </c>
      <c r="C1" s="1"/>
      <c r="D1" s="4"/>
    </row>
    <row r="2" spans="1:6" x14ac:dyDescent="0.25">
      <c r="A2" s="27"/>
      <c r="B2" s="27">
        <v>2022</v>
      </c>
      <c r="C2" s="27">
        <v>2023</v>
      </c>
      <c r="D2" s="27">
        <v>2024</v>
      </c>
      <c r="E2" s="27">
        <v>2025</v>
      </c>
    </row>
    <row r="3" spans="1:6" x14ac:dyDescent="0.25">
      <c r="A3" s="28" t="s">
        <v>10</v>
      </c>
      <c r="B3" s="9">
        <v>1.9126784117890334</v>
      </c>
      <c r="C3" s="9">
        <v>-0.85196562822771971</v>
      </c>
      <c r="D3" s="9">
        <v>-0.20763763305477773</v>
      </c>
      <c r="E3" s="9">
        <v>-0.4324980705314046</v>
      </c>
    </row>
    <row r="4" spans="1:6" x14ac:dyDescent="0.25">
      <c r="A4" s="28" t="s">
        <v>14</v>
      </c>
      <c r="B4" s="9">
        <v>-16.571903776680195</v>
      </c>
      <c r="C4" s="9">
        <v>-10.314566048642931</v>
      </c>
      <c r="D4" s="9">
        <v>-0.91314263844691868</v>
      </c>
      <c r="E4" s="9">
        <v>9.7233105310270087</v>
      </c>
    </row>
    <row r="5" spans="1:6" x14ac:dyDescent="0.25">
      <c r="A5" s="28" t="s">
        <v>51</v>
      </c>
      <c r="B5" s="9">
        <v>-33.562234675218924</v>
      </c>
      <c r="C5" s="9">
        <v>10.901430052229957</v>
      </c>
      <c r="D5" s="9">
        <v>25.70663952791767</v>
      </c>
      <c r="E5" s="9">
        <v>24.031815162860138</v>
      </c>
    </row>
    <row r="6" spans="1:6" x14ac:dyDescent="0.25">
      <c r="A6" s="28" t="s">
        <v>9</v>
      </c>
      <c r="B6" s="9">
        <v>0</v>
      </c>
      <c r="C6" s="9">
        <v>4.2895690763622101</v>
      </c>
      <c r="D6" s="9">
        <v>0</v>
      </c>
      <c r="E6" s="9">
        <v>0</v>
      </c>
      <c r="F6" s="19"/>
    </row>
    <row r="7" spans="1:6" x14ac:dyDescent="0.25">
      <c r="A7" s="28" t="s">
        <v>38</v>
      </c>
      <c r="B7" s="10">
        <v>0</v>
      </c>
      <c r="C7" s="10">
        <v>0</v>
      </c>
      <c r="D7" s="10">
        <v>0</v>
      </c>
      <c r="E7" s="10">
        <v>0</v>
      </c>
    </row>
    <row r="8" spans="1:6" x14ac:dyDescent="0.25">
      <c r="A8" s="28" t="s">
        <v>12</v>
      </c>
      <c r="B8" s="9">
        <v>0</v>
      </c>
      <c r="C8" s="9">
        <v>0</v>
      </c>
      <c r="D8" s="9">
        <v>0</v>
      </c>
      <c r="E8" s="9">
        <v>0</v>
      </c>
    </row>
    <row r="9" spans="1:6" x14ac:dyDescent="0.25">
      <c r="A9" s="29" t="s">
        <v>13</v>
      </c>
      <c r="B9" s="30">
        <f>SUM(B3:B8)</f>
        <v>-48.221460040110088</v>
      </c>
      <c r="C9" s="30">
        <f t="shared" ref="C9:E9" si="0">SUM(C3:C8)</f>
        <v>4.0244674517215158</v>
      </c>
      <c r="D9" s="30">
        <f t="shared" si="0"/>
        <v>24.585859256415972</v>
      </c>
      <c r="E9" s="30">
        <f t="shared" si="0"/>
        <v>33.322627623355743</v>
      </c>
    </row>
  </sheetData>
  <pageMargins left="0.7" right="0.7" top="0.75" bottom="0.75" header="0.3" footer="0.3"/>
  <pageSetup paperSize="9" orientation="portrait" r:id="rId1"/>
  <headerFooter>
    <oddFooter>&amp;L_x000D_&amp;1#&amp;"Calibri"&amp;10&amp;K000000 Interné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1AA380"/>
  </sheetPr>
  <dimension ref="A1:I6"/>
  <sheetViews>
    <sheetView showGridLines="0" zoomScaleNormal="100" workbookViewId="0">
      <selection activeCell="C10" sqref="C10"/>
    </sheetView>
  </sheetViews>
  <sheetFormatPr defaultRowHeight="15" x14ac:dyDescent="0.25"/>
  <cols>
    <col min="1" max="1" width="30.7109375" customWidth="1"/>
    <col min="2" max="5" width="9.140625" customWidth="1"/>
    <col min="6" max="6" width="30.7109375" customWidth="1"/>
    <col min="18" max="18" width="32.5703125" customWidth="1"/>
    <col min="19" max="19" width="11.5703125" bestFit="1" customWidth="1"/>
  </cols>
  <sheetData>
    <row r="1" spans="1:9" x14ac:dyDescent="0.25">
      <c r="A1" s="7" t="s">
        <v>66</v>
      </c>
      <c r="F1" s="7" t="s">
        <v>62</v>
      </c>
    </row>
    <row r="2" spans="1:9" x14ac:dyDescent="0.25">
      <c r="A2" s="27"/>
      <c r="B2" s="27" t="s">
        <v>5</v>
      </c>
      <c r="C2" s="27" t="s">
        <v>3</v>
      </c>
      <c r="D2" s="27" t="s">
        <v>4</v>
      </c>
      <c r="F2" s="27"/>
      <c r="G2" s="27" t="s">
        <v>5</v>
      </c>
      <c r="H2" s="27" t="s">
        <v>3</v>
      </c>
      <c r="I2" s="27" t="s">
        <v>4</v>
      </c>
    </row>
    <row r="3" spans="1:9" x14ac:dyDescent="0.25">
      <c r="A3" s="28" t="s">
        <v>30</v>
      </c>
      <c r="B3" s="9">
        <v>-169.44408359303816</v>
      </c>
      <c r="C3" s="9">
        <v>0.69542727924635983</v>
      </c>
      <c r="D3" s="9">
        <v>-200.84726009195401</v>
      </c>
      <c r="F3" s="28" t="s">
        <v>30</v>
      </c>
      <c r="G3" s="24">
        <v>-1.3317677833184131E-2</v>
      </c>
      <c r="H3" s="24">
        <v>5.4658010271131809E-5</v>
      </c>
      <c r="I3" s="24">
        <v>-1.5785851278269609E-2</v>
      </c>
    </row>
    <row r="4" spans="1:9" x14ac:dyDescent="0.25">
      <c r="A4" s="28" t="s">
        <v>37</v>
      </c>
      <c r="B4" s="9">
        <v>-109.52439403217861</v>
      </c>
      <c r="C4" s="9">
        <v>-53.139800560559934</v>
      </c>
      <c r="D4" s="9">
        <v>-84.382543785089865</v>
      </c>
      <c r="F4" s="28" t="s">
        <v>37</v>
      </c>
      <c r="G4" s="24">
        <v>-0.1013835280509327</v>
      </c>
      <c r="H4" s="24">
        <v>-4.9667067332785718E-2</v>
      </c>
      <c r="I4" s="24">
        <v>-7.8868069501118132E-2</v>
      </c>
    </row>
    <row r="5" spans="1:9" x14ac:dyDescent="0.25">
      <c r="A5" s="28" t="s">
        <v>28</v>
      </c>
      <c r="B5" s="9">
        <v>33.32262762335597</v>
      </c>
      <c r="C5" s="9">
        <v>34.566800139999998</v>
      </c>
      <c r="D5" s="9">
        <v>38.386617511290012</v>
      </c>
      <c r="F5" s="28" t="s">
        <v>28</v>
      </c>
      <c r="G5" s="24">
        <v>9.9007470759132882E-2</v>
      </c>
      <c r="H5" s="24">
        <v>0.10270412924156934</v>
      </c>
      <c r="I5" s="24">
        <v>0.11405348803067482</v>
      </c>
    </row>
    <row r="6" spans="1:9" x14ac:dyDescent="0.25">
      <c r="A6" s="29" t="s">
        <v>67</v>
      </c>
      <c r="B6" s="30">
        <f>SUM(B3:B5)</f>
        <v>-245.64585000186082</v>
      </c>
      <c r="C6" s="30">
        <f t="shared" ref="C6:D6" si="0">SUM(C3:C5)</f>
        <v>-17.877573141313576</v>
      </c>
      <c r="D6" s="30">
        <f t="shared" si="0"/>
        <v>-246.84318636575387</v>
      </c>
      <c r="F6" s="29" t="s">
        <v>61</v>
      </c>
      <c r="G6" s="37">
        <v>-1.7310571529211557E-2</v>
      </c>
      <c r="H6" s="37">
        <v>-1.2652449848969936E-3</v>
      </c>
      <c r="I6" s="37">
        <v>-1.7469770708616224E-2</v>
      </c>
    </row>
  </sheetData>
  <pageMargins left="0.7" right="0.7" top="0.75" bottom="0.75" header="0.3" footer="0.3"/>
  <pageSetup paperSize="9" orientation="portrait" r:id="rId1"/>
  <headerFooter>
    <oddFooter>&amp;L_x000D_&amp;1#&amp;"Calibri"&amp;10&amp;K000000 Interné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1AA380"/>
  </sheetPr>
  <dimension ref="A1:K48"/>
  <sheetViews>
    <sheetView showGridLines="0" zoomScale="115" zoomScaleNormal="115" workbookViewId="0">
      <selection activeCell="D3" sqref="D3"/>
    </sheetView>
  </sheetViews>
  <sheetFormatPr defaultRowHeight="15" x14ac:dyDescent="0.25"/>
  <cols>
    <col min="1" max="1" width="30.7109375" customWidth="1"/>
    <col min="2" max="5" width="14.7109375" customWidth="1"/>
    <col min="6" max="11" width="9.140625" customWidth="1"/>
  </cols>
  <sheetData>
    <row r="1" spans="1:11" x14ac:dyDescent="0.25">
      <c r="A1" s="53" t="s">
        <v>79</v>
      </c>
    </row>
    <row r="2" spans="1:11" s="25" customFormat="1" ht="28.5" customHeight="1" x14ac:dyDescent="0.25">
      <c r="A2" s="39" t="s">
        <v>22</v>
      </c>
      <c r="B2" s="40" t="s">
        <v>20</v>
      </c>
      <c r="C2" s="40" t="s">
        <v>21</v>
      </c>
      <c r="D2" s="40" t="s">
        <v>71</v>
      </c>
      <c r="E2" s="40" t="s">
        <v>72</v>
      </c>
    </row>
    <row r="3" spans="1:11" x14ac:dyDescent="0.25">
      <c r="A3" s="2" t="s">
        <v>31</v>
      </c>
      <c r="B3" s="3">
        <f>SUM(B4:B8)</f>
        <v>1178.3925277721785</v>
      </c>
      <c r="C3" s="3">
        <f>SUM(C4:C8)</f>
        <v>1068.8681337399998</v>
      </c>
      <c r="D3" s="3">
        <f>SUM(D4:D8)</f>
        <v>-109.52439403217861</v>
      </c>
      <c r="E3" s="21">
        <f>B3/C3-1</f>
        <v>0.10246763896772726</v>
      </c>
      <c r="F3" s="23"/>
    </row>
    <row r="4" spans="1:11" x14ac:dyDescent="0.25">
      <c r="A4" s="38" t="s">
        <v>23</v>
      </c>
      <c r="B4" s="1">
        <v>705.59301625544845</v>
      </c>
      <c r="C4" s="1">
        <v>622.53576067999984</v>
      </c>
      <c r="D4" s="1">
        <f>C4-B4</f>
        <v>-83.057255575448607</v>
      </c>
      <c r="E4" s="17">
        <f>B4/C4-1</f>
        <v>0.1334176457344789</v>
      </c>
      <c r="H4" s="1"/>
      <c r="I4" s="1"/>
      <c r="J4" s="1"/>
      <c r="K4" s="4"/>
    </row>
    <row r="5" spans="1:11" x14ac:dyDescent="0.25">
      <c r="A5" s="38" t="s">
        <v>24</v>
      </c>
      <c r="B5" s="1">
        <v>44.338739814011049</v>
      </c>
      <c r="C5" s="1">
        <v>46.973559719999997</v>
      </c>
      <c r="D5" s="1">
        <f t="shared" ref="D5:D15" si="0">C5-B5</f>
        <v>2.6348199059889481</v>
      </c>
      <c r="E5" s="17">
        <f t="shared" ref="E5:E8" si="1">B5/C5-1</f>
        <v>-5.6091552815979551E-2</v>
      </c>
    </row>
    <row r="6" spans="1:11" x14ac:dyDescent="0.25">
      <c r="A6" s="38" t="s">
        <v>25</v>
      </c>
      <c r="B6" s="1">
        <v>379.16823223360632</v>
      </c>
      <c r="C6" s="1">
        <v>353.15811753000014</v>
      </c>
      <c r="D6" s="1">
        <f t="shared" si="0"/>
        <v>-26.010114703606177</v>
      </c>
      <c r="E6" s="17">
        <f>B6/C6-1</f>
        <v>7.3650054784303975E-2</v>
      </c>
      <c r="G6" s="16"/>
    </row>
    <row r="7" spans="1:11" x14ac:dyDescent="0.25">
      <c r="A7" s="38" t="s">
        <v>26</v>
      </c>
      <c r="B7" s="1">
        <v>6.0107183469530014E-2</v>
      </c>
      <c r="C7" s="1">
        <v>7.9599899999999987E-2</v>
      </c>
      <c r="D7" s="1">
        <f t="shared" si="0"/>
        <v>1.9492716530469974E-2</v>
      </c>
      <c r="E7" s="17">
        <f t="shared" si="1"/>
        <v>-0.24488368114118209</v>
      </c>
    </row>
    <row r="8" spans="1:11" x14ac:dyDescent="0.25">
      <c r="A8" s="38" t="s">
        <v>27</v>
      </c>
      <c r="B8" s="1">
        <v>49.232432285643227</v>
      </c>
      <c r="C8" s="1">
        <v>46.121095909999994</v>
      </c>
      <c r="D8" s="1">
        <f t="shared" si="0"/>
        <v>-3.1113363756432335</v>
      </c>
      <c r="E8" s="17">
        <f t="shared" si="1"/>
        <v>6.746015709849229E-2</v>
      </c>
    </row>
    <row r="9" spans="1:11" x14ac:dyDescent="0.25">
      <c r="A9" s="22" t="s">
        <v>60</v>
      </c>
      <c r="B9" s="3">
        <f>SUM(B10:B15)</f>
        <v>12892.689510872284</v>
      </c>
      <c r="C9" s="3">
        <f t="shared" ref="C9" si="2">SUM(C10:C15)</f>
        <v>12723.245427279246</v>
      </c>
      <c r="D9" s="3">
        <f>SUM(D10:D15)</f>
        <v>-169.44408359303526</v>
      </c>
      <c r="E9" s="21">
        <f t="shared" ref="E4:E16" si="3">C9/B9-1</f>
        <v>-1.3142648277548852E-2</v>
      </c>
    </row>
    <row r="10" spans="1:11" x14ac:dyDescent="0.25">
      <c r="A10" s="38" t="s">
        <v>29</v>
      </c>
      <c r="B10" s="1">
        <v>10005.990023839444</v>
      </c>
      <c r="C10" s="1">
        <v>10107.21460369265</v>
      </c>
      <c r="D10" s="1">
        <f t="shared" si="0"/>
        <v>101.2245798532058</v>
      </c>
      <c r="E10" s="17">
        <f t="shared" si="3"/>
        <v>1.011639823865873E-2</v>
      </c>
    </row>
    <row r="11" spans="1:11" x14ac:dyDescent="0.25">
      <c r="A11" s="38" t="s">
        <v>32</v>
      </c>
      <c r="B11" s="45">
        <v>1250.5248296449704</v>
      </c>
      <c r="C11" s="45">
        <v>1200.5368139037603</v>
      </c>
      <c r="D11" s="1">
        <f t="shared" si="0"/>
        <v>-49.98801574121012</v>
      </c>
      <c r="E11" s="17">
        <f t="shared" si="3"/>
        <v>-3.9973629116506149E-2</v>
      </c>
    </row>
    <row r="12" spans="1:11" x14ac:dyDescent="0.25">
      <c r="A12" s="38" t="s">
        <v>33</v>
      </c>
      <c r="B12" s="45">
        <v>896.46432700591242</v>
      </c>
      <c r="C12" s="45">
        <v>884.14581390375997</v>
      </c>
      <c r="D12" s="1">
        <f t="shared" si="0"/>
        <v>-12.318513102152451</v>
      </c>
      <c r="E12" s="17">
        <f t="shared" si="3"/>
        <v>-1.3741219512096836E-2</v>
      </c>
      <c r="G12" s="17"/>
    </row>
    <row r="13" spans="1:11" x14ac:dyDescent="0.25">
      <c r="A13" s="38" t="s">
        <v>34</v>
      </c>
      <c r="B13" s="45">
        <v>121.23797626570177</v>
      </c>
      <c r="C13" s="45">
        <v>120.78734578096991</v>
      </c>
      <c r="D13" s="1">
        <f t="shared" si="0"/>
        <v>-0.45063048473186029</v>
      </c>
      <c r="E13" s="17">
        <f t="shared" si="3"/>
        <v>-3.7169086668378259E-3</v>
      </c>
    </row>
    <row r="14" spans="1:11" x14ac:dyDescent="0.25">
      <c r="A14" s="38" t="s">
        <v>35</v>
      </c>
      <c r="B14" s="45">
        <v>563.48197350140799</v>
      </c>
      <c r="C14" s="45">
        <v>355.53584999810732</v>
      </c>
      <c r="D14" s="1">
        <f t="shared" si="0"/>
        <v>-207.94612350330067</v>
      </c>
      <c r="E14" s="17">
        <f>C14/B14-1</f>
        <v>-0.36903775680905804</v>
      </c>
    </row>
    <row r="15" spans="1:11" x14ac:dyDescent="0.25">
      <c r="A15" s="38" t="s">
        <v>36</v>
      </c>
      <c r="B15" s="45">
        <v>54.990380614845975</v>
      </c>
      <c r="C15" s="45">
        <v>55.024999999999999</v>
      </c>
      <c r="D15" s="1">
        <f t="shared" si="0"/>
        <v>3.4619385154023519E-2</v>
      </c>
      <c r="E15" s="17">
        <f>C15/B15-1</f>
        <v>6.2955347402482431E-4</v>
      </c>
    </row>
    <row r="16" spans="1:11" x14ac:dyDescent="0.25">
      <c r="A16" s="2" t="s">
        <v>28</v>
      </c>
      <c r="B16" s="3">
        <v>303.24417251664426</v>
      </c>
      <c r="C16" s="3">
        <v>336.56680014</v>
      </c>
      <c r="D16" s="3">
        <f>C16-B16</f>
        <v>33.322627623355743</v>
      </c>
      <c r="E16" s="21">
        <f t="shared" si="3"/>
        <v>0.10988711620345071</v>
      </c>
    </row>
    <row r="17" spans="1:5" x14ac:dyDescent="0.25">
      <c r="A17" s="41" t="s">
        <v>70</v>
      </c>
      <c r="B17" s="42">
        <f>B16+B9+B3</f>
        <v>14374.326211161107</v>
      </c>
      <c r="C17" s="42">
        <f t="shared" ref="C17:D17" si="4">C16+C9+C3</f>
        <v>14128.680361159246</v>
      </c>
      <c r="D17" s="42">
        <f>D16+D9+D3</f>
        <v>-245.64585000185812</v>
      </c>
      <c r="E17" s="43">
        <f>C17/B17-1</f>
        <v>-1.7089207966570763E-2</v>
      </c>
    </row>
    <row r="18" spans="1:5" x14ac:dyDescent="0.25">
      <c r="A18" s="16"/>
      <c r="B18" s="18"/>
      <c r="C18" s="18"/>
      <c r="D18" s="18"/>
      <c r="E18" s="16"/>
    </row>
    <row r="19" spans="1:5" x14ac:dyDescent="0.25">
      <c r="A19" s="53" t="s">
        <v>52</v>
      </c>
    </row>
    <row r="20" spans="1:5" ht="30" x14ac:dyDescent="0.25">
      <c r="A20" s="39" t="s">
        <v>22</v>
      </c>
      <c r="B20" s="40" t="s">
        <v>68</v>
      </c>
      <c r="C20" s="40" t="s">
        <v>69</v>
      </c>
      <c r="D20" s="40" t="s">
        <v>73</v>
      </c>
      <c r="E20" s="40" t="s">
        <v>74</v>
      </c>
    </row>
    <row r="21" spans="1:5" x14ac:dyDescent="0.25">
      <c r="A21" s="28" t="s">
        <v>23</v>
      </c>
      <c r="B21" s="1">
        <v>125837</v>
      </c>
      <c r="C21" s="45">
        <v>114568</v>
      </c>
      <c r="D21" s="1">
        <f>C21-B21</f>
        <v>-11269</v>
      </c>
      <c r="E21" s="17">
        <f>B21/C21-1</f>
        <v>9.8360798826897522E-2</v>
      </c>
    </row>
    <row r="22" spans="1:5" x14ac:dyDescent="0.25">
      <c r="A22" s="44" t="s">
        <v>24</v>
      </c>
      <c r="B22" s="1">
        <v>17933</v>
      </c>
      <c r="C22" s="1">
        <v>18066</v>
      </c>
      <c r="D22" s="1">
        <f t="shared" ref="D22:D32" si="5">C22-B22</f>
        <v>133</v>
      </c>
      <c r="E22" s="17">
        <f>B22/C22-1</f>
        <v>-7.3618952728883302E-3</v>
      </c>
    </row>
    <row r="23" spans="1:5" x14ac:dyDescent="0.25">
      <c r="A23" s="44" t="s">
        <v>25</v>
      </c>
      <c r="B23" s="1">
        <v>29187</v>
      </c>
      <c r="C23" s="1">
        <v>25787</v>
      </c>
      <c r="D23" s="1">
        <f t="shared" si="5"/>
        <v>-3400</v>
      </c>
      <c r="E23" s="17">
        <f t="shared" ref="E23:E26" si="6">B23/C23-1</f>
        <v>0.131849381471284</v>
      </c>
    </row>
    <row r="24" spans="1:5" x14ac:dyDescent="0.25">
      <c r="A24" s="44" t="s">
        <v>26</v>
      </c>
      <c r="B24" s="1">
        <v>38</v>
      </c>
      <c r="C24" s="1">
        <v>38</v>
      </c>
      <c r="D24" s="1">
        <f t="shared" si="5"/>
        <v>0</v>
      </c>
      <c r="E24" s="17">
        <f>B24/C24-1</f>
        <v>0</v>
      </c>
    </row>
    <row r="25" spans="1:5" x14ac:dyDescent="0.25">
      <c r="A25" s="44" t="s">
        <v>27</v>
      </c>
      <c r="B25" s="1">
        <v>16133</v>
      </c>
      <c r="C25" s="1">
        <v>15179</v>
      </c>
      <c r="D25" s="1">
        <f t="shared" si="5"/>
        <v>-954</v>
      </c>
      <c r="E25" s="17">
        <f t="shared" si="6"/>
        <v>6.2849990117926025E-2</v>
      </c>
    </row>
    <row r="26" spans="1:5" x14ac:dyDescent="0.25">
      <c r="A26" s="44" t="s">
        <v>29</v>
      </c>
      <c r="B26" s="1">
        <v>1140142</v>
      </c>
      <c r="C26" s="1">
        <v>1145945</v>
      </c>
      <c r="D26" s="1">
        <f t="shared" si="5"/>
        <v>5803</v>
      </c>
      <c r="E26" s="17">
        <f t="shared" si="6"/>
        <v>-5.0639428593868274E-3</v>
      </c>
    </row>
    <row r="27" spans="1:5" x14ac:dyDescent="0.25">
      <c r="A27" s="44" t="s">
        <v>32</v>
      </c>
      <c r="B27" s="1">
        <v>212429</v>
      </c>
      <c r="C27" s="45">
        <v>218305</v>
      </c>
      <c r="D27" s="1">
        <f t="shared" si="5"/>
        <v>5876</v>
      </c>
      <c r="E27" s="17">
        <f t="shared" ref="E27:E32" si="7">C27/B27-1</f>
        <v>2.7661006736368288E-2</v>
      </c>
    </row>
    <row r="28" spans="1:5" x14ac:dyDescent="0.25">
      <c r="A28" s="44" t="s">
        <v>33</v>
      </c>
      <c r="B28" s="1">
        <v>287826</v>
      </c>
      <c r="C28" s="1">
        <v>288067</v>
      </c>
      <c r="D28" s="1">
        <f t="shared" si="5"/>
        <v>241</v>
      </c>
      <c r="E28" s="17">
        <f t="shared" si="7"/>
        <v>8.3731143121190676E-4</v>
      </c>
    </row>
    <row r="29" spans="1:5" x14ac:dyDescent="0.25">
      <c r="A29" s="44" t="s">
        <v>34</v>
      </c>
      <c r="B29" s="45">
        <v>54438</v>
      </c>
      <c r="C29" s="45">
        <v>54697</v>
      </c>
      <c r="D29" s="1">
        <f t="shared" si="5"/>
        <v>259</v>
      </c>
      <c r="E29" s="17">
        <f t="shared" si="7"/>
        <v>4.75770601418124E-3</v>
      </c>
    </row>
    <row r="30" spans="1:5" x14ac:dyDescent="0.25">
      <c r="A30" s="44" t="s">
        <v>35</v>
      </c>
      <c r="B30" s="45">
        <v>58904</v>
      </c>
      <c r="C30" s="45">
        <v>37645</v>
      </c>
      <c r="D30" s="1">
        <f t="shared" si="5"/>
        <v>-21259</v>
      </c>
      <c r="E30" s="17">
        <f t="shared" si="7"/>
        <v>-0.36090927611028112</v>
      </c>
    </row>
    <row r="31" spans="1:5" x14ac:dyDescent="0.25">
      <c r="A31" s="44" t="s">
        <v>36</v>
      </c>
      <c r="B31" s="45" t="s">
        <v>54</v>
      </c>
      <c r="C31" s="45">
        <v>19610</v>
      </c>
      <c r="D31" s="1" t="s">
        <v>54</v>
      </c>
      <c r="E31" s="1" t="s">
        <v>54</v>
      </c>
    </row>
    <row r="32" spans="1:5" x14ac:dyDescent="0.25">
      <c r="A32" s="44" t="s">
        <v>28</v>
      </c>
      <c r="B32" s="45">
        <v>35232</v>
      </c>
      <c r="C32" s="45">
        <v>38382</v>
      </c>
      <c r="D32" s="1">
        <f t="shared" si="5"/>
        <v>3150</v>
      </c>
      <c r="E32" s="17">
        <f>C32/B32-1</f>
        <v>8.9407356948228989E-2</v>
      </c>
    </row>
    <row r="33" spans="1:5" x14ac:dyDescent="0.25">
      <c r="A33" s="46"/>
      <c r="B33" s="47"/>
      <c r="C33" s="47"/>
      <c r="D33" s="47"/>
      <c r="E33" s="48"/>
    </row>
    <row r="34" spans="1:5" x14ac:dyDescent="0.25">
      <c r="A34" s="53" t="s">
        <v>53</v>
      </c>
      <c r="D34" s="1"/>
    </row>
    <row r="35" spans="1:5" ht="30" x14ac:dyDescent="0.25">
      <c r="A35" s="39" t="s">
        <v>22</v>
      </c>
      <c r="B35" s="40" t="s">
        <v>63</v>
      </c>
      <c r="C35" s="40" t="s">
        <v>64</v>
      </c>
      <c r="D35" s="40" t="s">
        <v>65</v>
      </c>
      <c r="E35" s="40" t="s">
        <v>59</v>
      </c>
    </row>
    <row r="36" spans="1:5" x14ac:dyDescent="0.25">
      <c r="A36" s="28" t="s">
        <v>23</v>
      </c>
      <c r="B36" s="1">
        <v>471</v>
      </c>
      <c r="C36" s="1">
        <v>458</v>
      </c>
      <c r="D36" s="1">
        <f t="shared" ref="D36:D47" si="8">C36-B36</f>
        <v>-13</v>
      </c>
      <c r="E36" s="17">
        <f>B36/C36-1</f>
        <v>2.8384279475982543E-2</v>
      </c>
    </row>
    <row r="37" spans="1:5" x14ac:dyDescent="0.25">
      <c r="A37" s="44" t="s">
        <v>24</v>
      </c>
      <c r="B37" s="1">
        <v>210</v>
      </c>
      <c r="C37" s="1">
        <v>190</v>
      </c>
      <c r="D37" s="1">
        <f t="shared" si="8"/>
        <v>-20</v>
      </c>
      <c r="E37" s="17">
        <f>B37/C37-1</f>
        <v>0.10526315789473695</v>
      </c>
    </row>
    <row r="38" spans="1:5" x14ac:dyDescent="0.25">
      <c r="A38" s="44" t="s">
        <v>25</v>
      </c>
      <c r="B38" s="1">
        <v>1064</v>
      </c>
      <c r="C38" s="1">
        <v>1113</v>
      </c>
      <c r="D38" s="1">
        <f t="shared" si="8"/>
        <v>49</v>
      </c>
      <c r="E38" s="17">
        <f t="shared" ref="E38:E41" si="9">B38/C38-1</f>
        <v>-4.4025157232704393E-2</v>
      </c>
    </row>
    <row r="39" spans="1:5" x14ac:dyDescent="0.25">
      <c r="A39" s="44" t="s">
        <v>26</v>
      </c>
      <c r="B39" s="1">
        <v>131</v>
      </c>
      <c r="C39" s="1">
        <v>168</v>
      </c>
      <c r="D39" s="1">
        <f t="shared" si="8"/>
        <v>37</v>
      </c>
      <c r="E39" s="17">
        <f>B39/C39-1</f>
        <v>-0.22023809523809523</v>
      </c>
    </row>
    <row r="40" spans="1:5" x14ac:dyDescent="0.25">
      <c r="A40" s="44" t="s">
        <v>27</v>
      </c>
      <c r="B40" s="1">
        <v>252</v>
      </c>
      <c r="C40" s="1">
        <v>254</v>
      </c>
      <c r="D40" s="1">
        <f t="shared" si="8"/>
        <v>2</v>
      </c>
      <c r="E40" s="17">
        <f t="shared" si="9"/>
        <v>-7.8740157480314821E-3</v>
      </c>
    </row>
    <row r="41" spans="1:5" x14ac:dyDescent="0.25">
      <c r="A41" s="44" t="s">
        <v>29</v>
      </c>
      <c r="B41" s="1">
        <v>662</v>
      </c>
      <c r="C41" s="1">
        <v>660</v>
      </c>
      <c r="D41" s="1">
        <f t="shared" si="8"/>
        <v>-2</v>
      </c>
      <c r="E41" s="17">
        <f t="shared" si="9"/>
        <v>3.0303030303029388E-3</v>
      </c>
    </row>
    <row r="42" spans="1:5" x14ac:dyDescent="0.25">
      <c r="A42" s="44" t="s">
        <v>32</v>
      </c>
      <c r="B42" s="1">
        <v>402</v>
      </c>
      <c r="C42" s="1">
        <v>408</v>
      </c>
      <c r="D42" s="1">
        <f t="shared" si="8"/>
        <v>6</v>
      </c>
      <c r="E42" s="17">
        <f t="shared" ref="E42:E47" si="10">C42/B42-1</f>
        <v>1.4925373134328401E-2</v>
      </c>
    </row>
    <row r="43" spans="1:5" x14ac:dyDescent="0.25">
      <c r="A43" s="44" t="s">
        <v>33</v>
      </c>
      <c r="B43" s="1">
        <v>254</v>
      </c>
      <c r="C43" s="1">
        <v>253</v>
      </c>
      <c r="D43" s="1">
        <f t="shared" si="8"/>
        <v>-1</v>
      </c>
      <c r="E43" s="17">
        <f t="shared" si="10"/>
        <v>-3.937007874015741E-3</v>
      </c>
    </row>
    <row r="44" spans="1:5" x14ac:dyDescent="0.25">
      <c r="A44" s="44" t="s">
        <v>34</v>
      </c>
      <c r="B44" s="45">
        <v>181</v>
      </c>
      <c r="C44" s="45">
        <v>179</v>
      </c>
      <c r="D44" s="1">
        <f t="shared" si="8"/>
        <v>-2</v>
      </c>
      <c r="E44" s="17">
        <f t="shared" si="10"/>
        <v>-1.1049723756906049E-2</v>
      </c>
    </row>
    <row r="45" spans="1:5" x14ac:dyDescent="0.25">
      <c r="A45" s="44" t="s">
        <v>35</v>
      </c>
      <c r="B45" s="45">
        <v>740</v>
      </c>
      <c r="C45" s="45">
        <v>734</v>
      </c>
      <c r="D45" s="1">
        <f t="shared" si="8"/>
        <v>-6</v>
      </c>
      <c r="E45" s="17">
        <f t="shared" si="10"/>
        <v>-8.1081081081081363E-3</v>
      </c>
    </row>
    <row r="46" spans="1:5" x14ac:dyDescent="0.25">
      <c r="A46" s="44" t="s">
        <v>36</v>
      </c>
      <c r="B46" s="45" t="s">
        <v>54</v>
      </c>
      <c r="C46" s="45">
        <v>212</v>
      </c>
      <c r="D46" s="1" t="s">
        <v>54</v>
      </c>
      <c r="E46" s="1" t="s">
        <v>54</v>
      </c>
    </row>
    <row r="47" spans="1:5" x14ac:dyDescent="0.25">
      <c r="A47" s="44" t="s">
        <v>28</v>
      </c>
      <c r="B47" s="45">
        <v>717</v>
      </c>
      <c r="C47" s="45">
        <v>730</v>
      </c>
      <c r="D47" s="1">
        <f t="shared" si="8"/>
        <v>13</v>
      </c>
      <c r="E47" s="17">
        <f>C47/B47-1</f>
        <v>1.8131101813110284E-2</v>
      </c>
    </row>
    <row r="48" spans="1:5" x14ac:dyDescent="0.25">
      <c r="A48" s="49"/>
      <c r="B48" s="50"/>
      <c r="C48" s="50"/>
      <c r="D48" s="51"/>
      <c r="E48" s="52"/>
    </row>
  </sheetData>
  <pageMargins left="0.7" right="0.7" top="0.75" bottom="0.75" header="0.3" footer="0.3"/>
  <pageSetup orientation="portrait" r:id="rId1"/>
  <headerFooter>
    <oddFooter>&amp;L_x000D_&amp;1#&amp;"Calibri"&amp;10&amp;K000000 Interné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1AA380"/>
  </sheetPr>
  <dimension ref="A1:D12"/>
  <sheetViews>
    <sheetView showGridLines="0" workbookViewId="0">
      <selection activeCell="A2" sqref="A2"/>
    </sheetView>
  </sheetViews>
  <sheetFormatPr defaultRowHeight="15" x14ac:dyDescent="0.25"/>
  <cols>
    <col min="1" max="1" width="75.5703125" customWidth="1"/>
    <col min="2" max="4" width="14" customWidth="1"/>
  </cols>
  <sheetData>
    <row r="1" spans="1:4" x14ac:dyDescent="0.25">
      <c r="A1" s="11" t="s">
        <v>78</v>
      </c>
    </row>
    <row r="2" spans="1:4" ht="30" x14ac:dyDescent="0.25">
      <c r="A2" s="54"/>
      <c r="B2" s="55" t="s">
        <v>20</v>
      </c>
      <c r="C2" s="55" t="s">
        <v>21</v>
      </c>
      <c r="D2" s="40" t="s">
        <v>71</v>
      </c>
    </row>
    <row r="3" spans="1:4" x14ac:dyDescent="0.25">
      <c r="A3" s="2" t="s">
        <v>58</v>
      </c>
      <c r="B3" s="3">
        <f>SUM(B4:B12)</f>
        <v>1027</v>
      </c>
      <c r="C3" s="3">
        <f>SUM(C4:C12)</f>
        <v>972</v>
      </c>
      <c r="D3" s="3">
        <f>SUM(D4:D12)</f>
        <v>-55</v>
      </c>
    </row>
    <row r="4" spans="1:4" x14ac:dyDescent="0.25">
      <c r="A4" s="15" t="s">
        <v>55</v>
      </c>
      <c r="B4" s="1">
        <v>910</v>
      </c>
      <c r="C4" s="1">
        <v>926</v>
      </c>
      <c r="D4" s="1">
        <f>C4-B4</f>
        <v>16</v>
      </c>
    </row>
    <row r="5" spans="1:4" x14ac:dyDescent="0.25">
      <c r="A5" s="15" t="s">
        <v>39</v>
      </c>
      <c r="B5" s="1">
        <v>0</v>
      </c>
      <c r="C5" s="1">
        <v>1</v>
      </c>
      <c r="D5" s="1">
        <f>C5-B5</f>
        <v>1</v>
      </c>
    </row>
    <row r="6" spans="1:4" x14ac:dyDescent="0.25">
      <c r="A6" s="12" t="s">
        <v>77</v>
      </c>
      <c r="B6" s="1">
        <v>3</v>
      </c>
      <c r="C6" s="1">
        <v>3</v>
      </c>
      <c r="D6" s="1">
        <f>C6-B6</f>
        <v>0</v>
      </c>
    </row>
    <row r="7" spans="1:4" x14ac:dyDescent="0.25">
      <c r="A7" s="12" t="s">
        <v>56</v>
      </c>
      <c r="B7" s="1">
        <v>62</v>
      </c>
      <c r="C7" s="1">
        <v>48</v>
      </c>
      <c r="D7" s="1">
        <f t="shared" ref="D7:D12" si="0">C7-B7</f>
        <v>-14</v>
      </c>
    </row>
    <row r="8" spans="1:4" x14ac:dyDescent="0.25">
      <c r="A8" s="12" t="s">
        <v>40</v>
      </c>
      <c r="B8" s="1">
        <v>-18</v>
      </c>
      <c r="C8" s="1">
        <v>-18</v>
      </c>
      <c r="D8" s="1">
        <f t="shared" si="0"/>
        <v>0</v>
      </c>
    </row>
    <row r="9" spans="1:4" x14ac:dyDescent="0.25">
      <c r="A9" s="12" t="s">
        <v>41</v>
      </c>
      <c r="B9" s="1">
        <v>-10</v>
      </c>
      <c r="C9" s="1">
        <v>-10</v>
      </c>
      <c r="D9" s="1">
        <f t="shared" si="0"/>
        <v>0</v>
      </c>
    </row>
    <row r="10" spans="1:4" x14ac:dyDescent="0.25">
      <c r="A10" s="12" t="s">
        <v>43</v>
      </c>
      <c r="B10" s="1">
        <v>3</v>
      </c>
      <c r="C10" s="1">
        <v>3</v>
      </c>
      <c r="D10" s="1">
        <f t="shared" si="0"/>
        <v>0</v>
      </c>
    </row>
    <row r="11" spans="1:4" x14ac:dyDescent="0.25">
      <c r="A11" s="12" t="s">
        <v>44</v>
      </c>
      <c r="B11" s="1">
        <v>6</v>
      </c>
      <c r="C11" s="1">
        <v>6</v>
      </c>
      <c r="D11" s="1">
        <f t="shared" si="0"/>
        <v>0</v>
      </c>
    </row>
    <row r="12" spans="1:4" x14ac:dyDescent="0.25">
      <c r="A12" s="56" t="s">
        <v>42</v>
      </c>
      <c r="B12" s="57">
        <v>71</v>
      </c>
      <c r="C12" s="57">
        <v>13</v>
      </c>
      <c r="D12" s="57">
        <f t="shared" si="0"/>
        <v>-58</v>
      </c>
    </row>
  </sheetData>
  <pageMargins left="0.7" right="0.7" top="0.75" bottom="0.75" header="0.3" footer="0.3"/>
  <headerFooter>
    <oddFooter>&amp;L_x000D_&amp;1#&amp;"Calibri"&amp;10&amp;K000000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8</vt:i4>
      </vt:variant>
    </vt:vector>
  </HeadingPairs>
  <TitlesOfParts>
    <vt:vector size="8" baseType="lpstr">
      <vt:lpstr>Graf 1</vt:lpstr>
      <vt:lpstr>Graf 2</vt:lpstr>
      <vt:lpstr>Graf 3</vt:lpstr>
      <vt:lpstr>Graf 4</vt:lpstr>
      <vt:lpstr>Graf 5</vt:lpstr>
      <vt:lpstr>Graf 6-7</vt:lpstr>
      <vt:lpstr>Tabuľka A-C</vt:lpstr>
      <vt:lpstr>Tabuľka 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2026-07-20T09:11:42Z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c805978-f532-4a1a-b9e1-4e19c2c6466f_Enabled">
    <vt:lpwstr>true</vt:lpwstr>
  </property>
  <property fmtid="{D5CDD505-2E9C-101B-9397-08002B2CF9AE}" pid="3" name="MSIP_Label_4c805978-f532-4a1a-b9e1-4e19c2c6466f_SetDate">
    <vt:lpwstr>2026-06-30T10:46:19Z</vt:lpwstr>
  </property>
  <property fmtid="{D5CDD505-2E9C-101B-9397-08002B2CF9AE}" pid="4" name="MSIP_Label_4c805978-f532-4a1a-b9e1-4e19c2c6466f_Method">
    <vt:lpwstr>Standard</vt:lpwstr>
  </property>
  <property fmtid="{D5CDD505-2E9C-101B-9397-08002B2CF9AE}" pid="5" name="MSIP_Label_4c805978-f532-4a1a-b9e1-4e19c2c6466f_Name">
    <vt:lpwstr>Internal</vt:lpwstr>
  </property>
  <property fmtid="{D5CDD505-2E9C-101B-9397-08002B2CF9AE}" pid="6" name="MSIP_Label_4c805978-f532-4a1a-b9e1-4e19c2c6466f_SiteId">
    <vt:lpwstr>579df390-dbff-49fd-8f10-624670566482</vt:lpwstr>
  </property>
  <property fmtid="{D5CDD505-2E9C-101B-9397-08002B2CF9AE}" pid="7" name="MSIP_Label_4c805978-f532-4a1a-b9e1-4e19c2c6466f_ActionId">
    <vt:lpwstr>0b0a9810-efd7-4e09-87ee-383e5ba35f18</vt:lpwstr>
  </property>
  <property fmtid="{D5CDD505-2E9C-101B-9397-08002B2CF9AE}" pid="8" name="MSIP_Label_4c805978-f532-4a1a-b9e1-4e19c2c6466f_ContentBits">
    <vt:lpwstr>2</vt:lpwstr>
  </property>
  <property fmtid="{D5CDD505-2E9C-101B-9397-08002B2CF9AE}" pid="9" name="MSIP_Label_4c805978-f532-4a1a-b9e1-4e19c2c6466f_Tag">
    <vt:lpwstr>10, 3, 0, 1</vt:lpwstr>
  </property>
</Properties>
</file>