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315502F1-82D1-42F3-8712-263A7D5561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f 1" sheetId="9" r:id="rId1"/>
    <sheet name="Graf 2" sheetId="1" r:id="rId2"/>
    <sheet name="Graf 3" sheetId="8" r:id="rId3"/>
    <sheet name="Graf 4" sheetId="2" r:id="rId4"/>
    <sheet name="Graf 5" sheetId="3" r:id="rId5"/>
    <sheet name="Graf 6-7" sheetId="10" r:id="rId6"/>
    <sheet name="Tabuľka A-C" sheetId="11" r:id="rId7"/>
    <sheet name="Tabuľka D-E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2" l="1"/>
  <c r="C8" i="12"/>
  <c r="B8" i="12"/>
  <c r="D21" i="11"/>
  <c r="E4" i="11" l="1"/>
  <c r="D4" i="11"/>
  <c r="D17" i="12"/>
  <c r="D11" i="12"/>
  <c r="D9" i="12"/>
  <c r="D13" i="12"/>
  <c r="D14" i="12"/>
  <c r="D15" i="12"/>
  <c r="D16" i="12"/>
  <c r="D12" i="12"/>
  <c r="D10" i="12"/>
  <c r="B9" i="11" l="1"/>
  <c r="E6" i="11"/>
  <c r="B3" i="11"/>
  <c r="D16" i="11"/>
  <c r="C3" i="11"/>
  <c r="E8" i="11"/>
  <c r="C9" i="11"/>
  <c r="E10" i="11"/>
  <c r="E7" i="11"/>
  <c r="E15" i="11"/>
  <c r="E12" i="11"/>
  <c r="E16" i="11"/>
  <c r="E13" i="11"/>
  <c r="E14" i="11"/>
  <c r="E11" i="11"/>
  <c r="E5" i="11"/>
  <c r="C17" i="11" l="1"/>
  <c r="E3" i="11"/>
  <c r="B17" i="11"/>
  <c r="E9" i="11"/>
  <c r="C3" i="9"/>
  <c r="D3" i="9"/>
  <c r="E17" i="11" l="1"/>
  <c r="D15" i="11"/>
  <c r="D10" i="11"/>
  <c r="D11" i="11"/>
  <c r="D12" i="11"/>
  <c r="D13" i="11"/>
  <c r="D14" i="11"/>
  <c r="D9" i="11" l="1"/>
  <c r="D47" i="11"/>
  <c r="E47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2" i="11"/>
  <c r="E32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E21" i="11"/>
  <c r="D5" i="11" l="1"/>
  <c r="D6" i="11"/>
  <c r="D7" i="11"/>
  <c r="D8" i="11"/>
  <c r="D3" i="11" l="1"/>
  <c r="D17" i="11" s="1"/>
  <c r="B3" i="12"/>
  <c r="C3" i="12"/>
  <c r="D3" i="12"/>
  <c r="C65" i="2" l="1"/>
  <c r="B68" i="2"/>
  <c r="A68" i="2"/>
  <c r="C68" i="2" l="1"/>
  <c r="C66" i="2" s="1"/>
</calcChain>
</file>

<file path=xl/sharedStrings.xml><?xml version="1.0" encoding="utf-8"?>
<sst xmlns="http://schemas.openxmlformats.org/spreadsheetml/2006/main" count="142" uniqueCount="82">
  <si>
    <t>PN</t>
  </si>
  <si>
    <t>MAT</t>
  </si>
  <si>
    <t>TEH</t>
  </si>
  <si>
    <t>KRRZ</t>
  </si>
  <si>
    <t>NBS</t>
  </si>
  <si>
    <t>IFP</t>
  </si>
  <si>
    <t>OČR</t>
  </si>
  <si>
    <t>VYR</t>
  </si>
  <si>
    <t>Makro</t>
  </si>
  <si>
    <t>Legislatíva</t>
  </si>
  <si>
    <t>Makro - priemerná mzda</t>
  </si>
  <si>
    <t>Makro - zamestnanosť</t>
  </si>
  <si>
    <t>Ostatné faktory</t>
  </si>
  <si>
    <t>Celková odchýlka</t>
  </si>
  <si>
    <t>Makro - nezamestnanosť</t>
  </si>
  <si>
    <t>Graf 1:  Odchýlky od skutočnosti podľa dávok (mil. eur)  </t>
  </si>
  <si>
    <r>
      <t>Graf 2: Odchýlky od skutočnosti podľa faktorov (mil. eur)</t>
    </r>
    <r>
      <rPr>
        <b/>
        <sz val="8"/>
        <color theme="4"/>
        <rFont val="Calibri"/>
        <family val="2"/>
        <charset val="238"/>
        <scheme val="minor"/>
      </rPr>
      <t>  </t>
    </r>
  </si>
  <si>
    <t>Graf 3: Odchýlky od skutočnosti podľa faktorov - starobné dôchodky (mil. eur)</t>
  </si>
  <si>
    <t>Graf 4: Odchýlky od skutočnosti podľa faktorov - nemocenské dávky (mil. eur)</t>
  </si>
  <si>
    <t>Graf 5:  Odchýlky od skutočnosti podľa faktorov - dávka v nezamestnanosti (mil. eur)</t>
  </si>
  <si>
    <t>Odhad Výboru (mil. EUR)</t>
  </si>
  <si>
    <t>Skutočnosť (mil. EUR)</t>
  </si>
  <si>
    <t>Položka rozpočtu VS</t>
  </si>
  <si>
    <t>Dávka nemocenské</t>
  </si>
  <si>
    <t>Dávka ošetrovné</t>
  </si>
  <si>
    <t>Dávka materské</t>
  </si>
  <si>
    <t>Vyrovnávacia dávka</t>
  </si>
  <si>
    <t>Dávka tehotenské</t>
  </si>
  <si>
    <t>Dávka v nezamestnanosti</t>
  </si>
  <si>
    <t>Starobné dôchodky</t>
  </si>
  <si>
    <t>Dôchodky</t>
  </si>
  <si>
    <t>Nemocenské dávky</t>
  </si>
  <si>
    <t>Invalidné dôchodky</t>
  </si>
  <si>
    <t>Vdovské dôchodky</t>
  </si>
  <si>
    <t>Vdovecké dôchodky</t>
  </si>
  <si>
    <t>Predčasné starobné dôchodky</t>
  </si>
  <si>
    <t>Sirotské dôchodky</t>
  </si>
  <si>
    <t>Nemocenské dôchodky</t>
  </si>
  <si>
    <t>Jednorazové faktory</t>
  </si>
  <si>
    <t>Rodičovský bonus</t>
  </si>
  <si>
    <t>Sprísnenie podmienok pre predčasné starobné dôchodky</t>
  </si>
  <si>
    <t>Zníženie aktuálnej dôchodkovej hodnoty</t>
  </si>
  <si>
    <t>Nová legislatíva (nezapracovaná v prognóze)</t>
  </si>
  <si>
    <t>Zmeny pri uznávaní invalidity</t>
  </si>
  <si>
    <t>Predĺženie podporného obdobia pre vdovy a vdovcov</t>
  </si>
  <si>
    <t>Zjemnenie podmienok pre vdovy a vdovcov</t>
  </si>
  <si>
    <t>SD</t>
  </si>
  <si>
    <t>PSD</t>
  </si>
  <si>
    <t>INV</t>
  </si>
  <si>
    <t>VD</t>
  </si>
  <si>
    <t>VDm</t>
  </si>
  <si>
    <t>SIR</t>
  </si>
  <si>
    <t>Tabuľka A: Prognóza a skutočnosť v roku 2024 – vybrané výdavky (ESA2010)</t>
  </si>
  <si>
    <t>Úprava výpočtu poistného obdobia - započítanie ukončených poistení</t>
  </si>
  <si>
    <t>Započítavanie obdobia štúdia do nároku na dávku pre absolventky</t>
  </si>
  <si>
    <t>Level</t>
  </si>
  <si>
    <t>Tabuľka B: Prognóza a skutočnosť v roku 2024 – priemerný mesačný počet poberateľov</t>
  </si>
  <si>
    <t>Tabuľka C: Prognóza a skutočnosť v roku 2024 – priemerná výška dávky</t>
  </si>
  <si>
    <t>-</t>
  </si>
  <si>
    <t>13. dôchodok</t>
  </si>
  <si>
    <t>Odchod do predčasného dôchodku po 40 odpracovaných rokoch – prepočet krátenia</t>
  </si>
  <si>
    <t>Dôchodky - nezahrnutá legislatíva*</t>
  </si>
  <si>
    <t>Legislatíva*</t>
  </si>
  <si>
    <t>Legislatíva zapracovaná v prognóze - aktualizácia o level</t>
  </si>
  <si>
    <t>Tabuľka D: Vplyvy legislatívy v roku 2024 – vybrané výdavky (ESA2010, v mil. eur)</t>
  </si>
  <si>
    <t>Tabuľka E: Vplyvy aktualizácie levelu legislatívy v roku 2024 – vybrané výdavky (ESA2010, v mil. eur)</t>
  </si>
  <si>
    <t>Rozdiel  (v %)</t>
  </si>
  <si>
    <t>Dôchodkové dávky</t>
  </si>
  <si>
    <t>Celková odchýlka (v %)</t>
  </si>
  <si>
    <t>Graf 7: Porovnanie presnosti prognózy IFP a ostatných členov Výboru (v %)</t>
  </si>
  <si>
    <t>Odhad Výboru (EUR)</t>
  </si>
  <si>
    <t>Skutočnosť (EUR)</t>
  </si>
  <si>
    <t>Rozdiel (EUR)</t>
  </si>
  <si>
    <t>Graf 6: Porovnanie presnosti prognózy IFP a ostatných členov Výboru (mil. EUR)</t>
  </si>
  <si>
    <t>Celková odchýlka (mil. EUR)</t>
  </si>
  <si>
    <t>Odhad Výboru (počet dávok)</t>
  </si>
  <si>
    <t>Skutočnosť (počet dávok)</t>
  </si>
  <si>
    <t>SPOLU</t>
  </si>
  <si>
    <t>Rozdiel
 (mil. EUR)</t>
  </si>
  <si>
    <t>Rozdiel
  (v %)</t>
  </si>
  <si>
    <t>Rozdiel 
(počet dávok)</t>
  </si>
  <si>
    <t>Rozdiel  
(v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</si>
</sst>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00000_-;\-* #,##0.0000000_-;_-* &quot;-&quot;??_-;_-@_-"/>
    <numFmt numFmtId="166" formatCode="0.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sz val="9"/>
      <color rgb="FF2C9ADC"/>
      <name val="NeueHaasGroteskDisp W02 Bd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2C9ADC"/>
      <name val="NeueHaasGroteskDisp W02 B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EAAE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2EAAE1"/>
      </top>
      <bottom/>
      <diagonal/>
    </border>
    <border>
      <left/>
      <right/>
      <top style="thin">
        <color rgb="FF00B0F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9" fontId="0" fillId="0" borderId="0" xfId="1" applyFont="1"/>
    <xf numFmtId="0" fontId="7" fillId="0" borderId="0" xfId="4"/>
    <xf numFmtId="1" fontId="7" fillId="0" borderId="0" xfId="4" applyNumberFormat="1"/>
    <xf numFmtId="0" fontId="12" fillId="0" borderId="0" xfId="0" applyFont="1"/>
    <xf numFmtId="0" fontId="12" fillId="0" borderId="0" xfId="4" applyFont="1"/>
    <xf numFmtId="1" fontId="4" fillId="0" borderId="0" xfId="0" applyNumberFormat="1" applyFont="1"/>
    <xf numFmtId="0" fontId="4" fillId="0" borderId="0" xfId="0" applyFont="1"/>
    <xf numFmtId="0" fontId="14" fillId="0" borderId="0" xfId="0" applyFont="1"/>
    <xf numFmtId="0" fontId="3" fillId="0" borderId="0" xfId="0" applyFont="1"/>
    <xf numFmtId="1" fontId="5" fillId="0" borderId="0" xfId="4" applyNumberFormat="1" applyFont="1"/>
    <xf numFmtId="1" fontId="6" fillId="0" borderId="0" xfId="4" applyNumberFormat="1" applyFont="1"/>
    <xf numFmtId="0" fontId="2" fillId="0" borderId="0" xfId="0" applyFont="1"/>
    <xf numFmtId="0" fontId="15" fillId="0" borderId="0" xfId="0" applyFont="1"/>
    <xf numFmtId="164" fontId="0" fillId="0" borderId="0" xfId="1" applyNumberFormat="1" applyFont="1"/>
    <xf numFmtId="165" fontId="15" fillId="0" borderId="0" xfId="7" applyNumberFormat="1" applyFont="1"/>
    <xf numFmtId="1" fontId="0" fillId="0" borderId="0" xfId="0" applyNumberFormat="1"/>
    <xf numFmtId="11" fontId="0" fillId="0" borderId="0" xfId="0" applyNumberFormat="1"/>
    <xf numFmtId="164" fontId="10" fillId="0" borderId="0" xfId="0" applyNumberFormat="1" applyFont="1"/>
    <xf numFmtId="0" fontId="10" fillId="0" borderId="0" xfId="0" applyFont="1" applyAlignment="1">
      <alignment horizontal="left"/>
    </xf>
    <xf numFmtId="166" fontId="0" fillId="0" borderId="0" xfId="0" applyNumberFormat="1"/>
    <xf numFmtId="164" fontId="1" fillId="0" borderId="0" xfId="1" applyNumberFormat="1" applyFont="1"/>
    <xf numFmtId="0" fontId="0" fillId="0" borderId="0" xfId="0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0" borderId="0" xfId="0" applyFont="1"/>
    <xf numFmtId="0" fontId="10" fillId="0" borderId="3" xfId="0" applyFont="1" applyBorder="1"/>
    <xf numFmtId="1" fontId="10" fillId="0" borderId="3" xfId="0" applyNumberFormat="1" applyFont="1" applyBorder="1"/>
    <xf numFmtId="0" fontId="16" fillId="2" borderId="0" xfId="0" applyFont="1" applyFill="1" applyAlignment="1">
      <alignment horizontal="left"/>
    </xf>
    <xf numFmtId="0" fontId="16" fillId="2" borderId="0" xfId="4" applyFont="1" applyFill="1" applyAlignment="1">
      <alignment horizontal="center"/>
    </xf>
    <xf numFmtId="0" fontId="1" fillId="0" borderId="1" xfId="4" applyFont="1" applyBorder="1"/>
    <xf numFmtId="0" fontId="1" fillId="0" borderId="0" xfId="4" applyFont="1"/>
    <xf numFmtId="0" fontId="10" fillId="0" borderId="4" xfId="4" applyFont="1" applyBorder="1"/>
    <xf numFmtId="1" fontId="10" fillId="0" borderId="4" xfId="0" applyNumberFormat="1" applyFont="1" applyBorder="1"/>
    <xf numFmtId="1" fontId="10" fillId="0" borderId="4" xfId="4" applyNumberFormat="1" applyFont="1" applyBorder="1"/>
    <xf numFmtId="164" fontId="10" fillId="0" borderId="3" xfId="1" applyNumberFormat="1" applyFont="1" applyBorder="1"/>
    <xf numFmtId="0" fontId="1" fillId="0" borderId="0" xfId="0" applyFont="1" applyAlignment="1">
      <alignment horizontal="left" inden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/>
    <xf numFmtId="3" fontId="10" fillId="0" borderId="2" xfId="0" applyNumberFormat="1" applyFont="1" applyBorder="1"/>
    <xf numFmtId="164" fontId="10" fillId="0" borderId="2" xfId="1" applyNumberFormat="1" applyFont="1" applyBorder="1"/>
    <xf numFmtId="0" fontId="1" fillId="0" borderId="0" xfId="0" applyFont="1" applyAlignment="1">
      <alignment horizontal="left"/>
    </xf>
    <xf numFmtId="3" fontId="7" fillId="0" borderId="0" xfId="4" applyNumberFormat="1"/>
    <xf numFmtId="0" fontId="10" fillId="0" borderId="5" xfId="0" applyFont="1" applyBorder="1"/>
    <xf numFmtId="3" fontId="10" fillId="0" borderId="5" xfId="0" applyNumberFormat="1" applyFont="1" applyBorder="1"/>
    <xf numFmtId="164" fontId="10" fillId="0" borderId="5" xfId="1" applyNumberFormat="1" applyFont="1" applyBorder="1"/>
    <xf numFmtId="0" fontId="1" fillId="0" borderId="5" xfId="0" applyFont="1" applyBorder="1" applyAlignment="1">
      <alignment horizontal="left"/>
    </xf>
    <xf numFmtId="3" fontId="7" fillId="0" borderId="5" xfId="4" applyNumberFormat="1" applyBorder="1"/>
    <xf numFmtId="3" fontId="0" fillId="0" borderId="5" xfId="0" applyNumberFormat="1" applyBorder="1"/>
    <xf numFmtId="164" fontId="0" fillId="0" borderId="5" xfId="1" applyNumberFormat="1" applyFont="1" applyBorder="1"/>
    <xf numFmtId="0" fontId="17" fillId="0" borderId="0" xfId="0" applyFont="1"/>
    <xf numFmtId="0" fontId="0" fillId="0" borderId="2" xfId="0" applyBorder="1"/>
    <xf numFmtId="0" fontId="3" fillId="0" borderId="2" xfId="0" applyFont="1" applyBorder="1"/>
    <xf numFmtId="3" fontId="0" fillId="0" borderId="2" xfId="0" applyNumberFormat="1" applyBorder="1"/>
    <xf numFmtId="3" fontId="10" fillId="0" borderId="2" xfId="0" applyNumberFormat="1" applyFont="1" applyBorder="1" applyAlignment="1">
      <alignment horizontal="center" wrapText="1"/>
    </xf>
    <xf numFmtId="0" fontId="3" fillId="0" borderId="6" xfId="0" applyFont="1" applyBorder="1"/>
    <xf numFmtId="3" fontId="0" fillId="0" borderId="6" xfId="0" applyNumberFormat="1" applyBorder="1"/>
  </cellXfs>
  <cellStyles count="9">
    <cellStyle name="Comma" xfId="7" builtinId="3"/>
    <cellStyle name="Čiarka 2" xfId="3" xr:uid="{00000000-0005-0000-0000-000000000000}"/>
    <cellStyle name="Čiarka 3" xfId="5" xr:uid="{00000000-0005-0000-0000-000001000000}"/>
    <cellStyle name="Normal" xfId="0" builtinId="0"/>
    <cellStyle name="Normálna 2" xfId="2" xr:uid="{00000000-0005-0000-0000-000003000000}"/>
    <cellStyle name="Normálna 3" xfId="4" xr:uid="{00000000-0005-0000-0000-000004000000}"/>
    <cellStyle name="Normálne 2" xfId="8" xr:uid="{DA1FB8A7-B5AE-47AF-85A5-996805A87EF4}"/>
    <cellStyle name="normálne_dane pre rozpocet 2006-2008_JUN2005_final 2" xfId="6" xr:uid="{00000000-0005-0000-0000-000005000000}"/>
    <cellStyle name="Per cent" xfId="1" builtinId="5"/>
  </cellStyles>
  <dxfs count="0"/>
  <tableStyles count="0" defaultTableStyle="TableStyleMedium2" defaultPivotStyle="PivotStyleLight16"/>
  <colors>
    <mruColors>
      <color rgb="FF2EAAE1"/>
      <color rgb="FF868585"/>
      <color rgb="FF1AA380"/>
      <color rgb="FFF2CA6D"/>
      <color rgb="FFC8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1901818640103E-2"/>
          <c:y val="5.9443024167433606E-2"/>
          <c:w val="0.84729193812022019"/>
          <c:h val="0.679385650963911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1'!$A$6</c:f>
              <c:strCache>
                <c:ptCount val="1"/>
                <c:pt idx="0">
                  <c:v>Dávka v nezamestnanosti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3-4EF1-B652-974D1B96AC0D}"/>
              </c:ext>
            </c:extLst>
          </c:dPt>
          <c:cat>
            <c:numRef>
              <c:f>'Graf 1'!$B$2:$D$2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1'!$B$6:$D$6</c:f>
              <c:numCache>
                <c:formatCode>0</c:formatCode>
                <c:ptCount val="3"/>
                <c:pt idx="0">
                  <c:v>-48.221460040110088</c:v>
                </c:pt>
                <c:pt idx="1">
                  <c:v>4.0244674517215344</c:v>
                </c:pt>
                <c:pt idx="2">
                  <c:v>24.585859256415972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3-4EF1-B652-974D1B96AC0D}"/>
            </c:ext>
          </c:extLst>
        </c:ser>
        <c:ser>
          <c:idx val="1"/>
          <c:order val="1"/>
          <c:tx>
            <c:strRef>
              <c:f>'Graf 1'!$A$5</c:f>
              <c:strCache>
                <c:ptCount val="1"/>
                <c:pt idx="0">
                  <c:v>Nemocenské dávky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cat>
            <c:numRef>
              <c:f>'Graf 1'!$B$2:$D$2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1'!$B$5:$D$5</c:f>
              <c:numCache>
                <c:formatCode>0</c:formatCode>
                <c:ptCount val="3"/>
                <c:pt idx="0">
                  <c:v>-36.97522339805758</c:v>
                </c:pt>
                <c:pt idx="1">
                  <c:v>-112.58042137660868</c:v>
                </c:pt>
                <c:pt idx="2">
                  <c:v>-104.47853736028014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3-4EF1-B652-974D1B96AC0D}"/>
            </c:ext>
          </c:extLst>
        </c:ser>
        <c:ser>
          <c:idx val="0"/>
          <c:order val="2"/>
          <c:tx>
            <c:strRef>
              <c:f>'Graf 1'!$A$3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'Graf 1'!$B$2:$D$2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1'!$B$3:$D$3</c:f>
              <c:numCache>
                <c:formatCode>0</c:formatCode>
                <c:ptCount val="3"/>
                <c:pt idx="0">
                  <c:v>11.461447273905833</c:v>
                </c:pt>
                <c:pt idx="1">
                  <c:v>190.91132629552703</c:v>
                </c:pt>
                <c:pt idx="2">
                  <c:v>314.64893088124995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3-4EF1-B652-974D1B96AC0D}"/>
            </c:ext>
          </c:extLst>
        </c:ser>
        <c:ser>
          <c:idx val="3"/>
          <c:order val="3"/>
          <c:tx>
            <c:strRef>
              <c:f>'Graf 1'!$A$4</c:f>
              <c:strCache>
                <c:ptCount val="1"/>
                <c:pt idx="0">
                  <c:v>Dôchodky - nezahrnutá legislatíva*</c:v>
                </c:pt>
              </c:strCache>
            </c:strRef>
          </c:tx>
          <c:spPr>
            <a:pattFill prst="dkUpDiag">
              <a:fgClr>
                <a:srgbClr val="2EAAE1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invertIfNegative val="0"/>
          <c:val>
            <c:numRef>
              <c:f>'Graf 1'!$B$4:$D$4</c:f>
              <c:numCache>
                <c:formatCode>0</c:formatCode>
                <c:ptCount val="3"/>
                <c:pt idx="0">
                  <c:v>0</c:v>
                </c:pt>
                <c:pt idx="1">
                  <c:v>524</c:v>
                </c:pt>
                <c:pt idx="2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3-4EF1-B652-974D1B96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9146136"/>
        <c:axId val="759147120"/>
      </c:barChart>
      <c:scatterChart>
        <c:scatterStyle val="lineMarker"/>
        <c:varyColors val="0"/>
        <c:ser>
          <c:idx val="7"/>
          <c:order val="4"/>
          <c:tx>
            <c:strRef>
              <c:f>'Graf 1'!$A$7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2"/>
              <c:numFmt formatCode="#,##0" sourceLinked="0"/>
              <c:spPr>
                <a:solidFill>
                  <a:sysClr val="window" lastClr="FFFFFF"/>
                </a:solidFill>
                <a:ln w="190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113-4EF1-B652-974D1B96AC0D}"/>
                </c:ext>
              </c:extLst>
            </c:dLbl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'Graf 1'!$B$7:$D$7</c:f>
              <c:numCache>
                <c:formatCode>0</c:formatCode>
                <c:ptCount val="3"/>
                <c:pt idx="0">
                  <c:v>-73.735236164261551</c:v>
                </c:pt>
                <c:pt idx="1">
                  <c:v>606.35537237063909</c:v>
                </c:pt>
                <c:pt idx="2">
                  <c:v>1057.756252777381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13-4EF1-B652-974D1B96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146136"/>
        <c:axId val="759147120"/>
      </c:scatterChart>
      <c:catAx>
        <c:axId val="75914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9147120"/>
        <c:crosses val="autoZero"/>
        <c:auto val="1"/>
        <c:lblAlgn val="ctr"/>
        <c:lblOffset val="100"/>
        <c:noMultiLvlLbl val="0"/>
      </c:catAx>
      <c:valAx>
        <c:axId val="75914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914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06216734795963E-4"/>
          <c:y val="0.83339941515069427"/>
          <c:w val="0.9860713635623517"/>
          <c:h val="0.15699097705750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0481189851275E-2"/>
          <c:y val="5.0925925925925923E-2"/>
          <c:w val="0.87034709025781509"/>
          <c:h val="0.76189868913356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'Graf 2'!$B$2:$D$2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2'!$B$3:$D$3</c:f>
              <c:numCache>
                <c:formatCode>0</c:formatCode>
                <c:ptCount val="3"/>
                <c:pt idx="0">
                  <c:v>14.941186080995863</c:v>
                </c:pt>
                <c:pt idx="1">
                  <c:v>-19.299826114608528</c:v>
                </c:pt>
                <c:pt idx="2">
                  <c:v>-6.7170722038882964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E-422D-B3E0-0FCB1AC77A7A}"/>
            </c:ext>
          </c:extLst>
        </c:ser>
        <c:ser>
          <c:idx val="2"/>
          <c:order val="1"/>
          <c:tx>
            <c:strRef>
              <c:f>'Graf 2'!$A$4</c:f>
              <c:strCache>
                <c:ptCount val="1"/>
                <c:pt idx="0">
                  <c:v>Legislatíva*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'Graf 2'!$B$2:$D$2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2'!$B$4:$D$4</c:f>
              <c:numCache>
                <c:formatCode>0</c:formatCode>
                <c:ptCount val="3"/>
                <c:pt idx="0">
                  <c:v>0.79600000000000004</c:v>
                </c:pt>
                <c:pt idx="1">
                  <c:v>533.22464722500001</c:v>
                </c:pt>
                <c:pt idx="2">
                  <c:v>823.01900000000001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E-422D-B3E0-0FCB1AC77A7A}"/>
            </c:ext>
          </c:extLst>
        </c:ser>
        <c:ser>
          <c:idx val="3"/>
          <c:order val="2"/>
          <c:tx>
            <c:strRef>
              <c:f>'Graf 2'!$A$5</c:f>
              <c:strCache>
                <c:ptCount val="1"/>
                <c:pt idx="0">
                  <c:v>Level</c:v>
                </c:pt>
              </c:strCache>
            </c:strRef>
          </c:tx>
          <c:spPr>
            <a:solidFill>
              <a:srgbClr val="868585"/>
            </a:solidFill>
            <a:ln>
              <a:noFill/>
            </a:ln>
            <a:effectLst/>
          </c:spPr>
          <c:invertIfNegative val="0"/>
          <c:cat>
            <c:numRef>
              <c:f>'Graf 2'!$B$2:$D$2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2'!$B$5:$D$5</c:f>
              <c:numCache>
                <c:formatCode>0</c:formatCode>
                <c:ptCount val="3"/>
                <c:pt idx="0">
                  <c:v>-89.472422245257718</c:v>
                </c:pt>
                <c:pt idx="1">
                  <c:v>92.430551260253694</c:v>
                </c:pt>
                <c:pt idx="2">
                  <c:v>241.45344788126624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E-422D-B3E0-0FCB1AC77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225464"/>
        <c:axId val="495223496"/>
      </c:barChart>
      <c:lineChart>
        <c:grouping val="standard"/>
        <c:varyColors val="0"/>
        <c:ser>
          <c:idx val="4"/>
          <c:order val="3"/>
          <c:tx>
            <c:strRef>
              <c:f>'Graf 2'!$A$6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6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25E-422D-B3E0-0FCB1AC77A7A}"/>
              </c:ext>
            </c:extLst>
          </c:dPt>
          <c:dLbls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2'!$B$6:$D$6</c:f>
              <c:numCache>
                <c:formatCode>0</c:formatCode>
                <c:ptCount val="3"/>
                <c:pt idx="0">
                  <c:v>-73.735236164261863</c:v>
                </c:pt>
                <c:pt idx="1">
                  <c:v>606.35537237064511</c:v>
                </c:pt>
                <c:pt idx="2">
                  <c:v>1057.755375677378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5E-422D-B3E0-0FCB1AC77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225464"/>
        <c:axId val="495223496"/>
      </c:lineChart>
      <c:catAx>
        <c:axId val="49522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95223496"/>
        <c:crosses val="autoZero"/>
        <c:auto val="1"/>
        <c:lblAlgn val="ctr"/>
        <c:lblOffset val="100"/>
        <c:noMultiLvlLbl val="0"/>
      </c:catAx>
      <c:valAx>
        <c:axId val="495223496"/>
        <c:scaling>
          <c:orientation val="minMax"/>
          <c:min val="-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9522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2596202898493E-2"/>
          <c:y val="0.9134569499780939"/>
          <c:w val="0.9660480026961058"/>
          <c:h val="6.6951016831664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3'!$A$3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3'!$B$2:$G$2</c:f>
              <c:strCache>
                <c:ptCount val="6"/>
                <c:pt idx="0">
                  <c:v>SD</c:v>
                </c:pt>
                <c:pt idx="1">
                  <c:v>PSD</c:v>
                </c:pt>
                <c:pt idx="2">
                  <c:v>INV</c:v>
                </c:pt>
                <c:pt idx="3">
                  <c:v>VD</c:v>
                </c:pt>
                <c:pt idx="4">
                  <c:v>VDm</c:v>
                </c:pt>
                <c:pt idx="5">
                  <c:v>SIR</c:v>
                </c:pt>
              </c:strCache>
            </c:strRef>
          </c:cat>
          <c:val>
            <c:numRef>
              <c:f>'Graf 3'!$B$3:$G$3</c:f>
              <c:numCache>
                <c:formatCode>0</c:formatCode>
                <c:ptCount val="6"/>
                <c:pt idx="0">
                  <c:v>-4.589984891936183E-2</c:v>
                </c:pt>
                <c:pt idx="1">
                  <c:v>-6.8096638506176532E-3</c:v>
                </c:pt>
                <c:pt idx="2">
                  <c:v>9.6048707409863709E-3</c:v>
                </c:pt>
                <c:pt idx="3">
                  <c:v>1.5436345890975645E-3</c:v>
                </c:pt>
                <c:pt idx="4">
                  <c:v>1.7712590717167132E-4</c:v>
                </c:pt>
                <c:pt idx="5">
                  <c:v>8.6476132032942132E-5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D-479F-ADC6-B2DF9C45910D}"/>
            </c:ext>
          </c:extLst>
        </c:ser>
        <c:ser>
          <c:idx val="1"/>
          <c:order val="1"/>
          <c:tx>
            <c:strRef>
              <c:f>'Graf 3'!$A$4</c:f>
              <c:strCache>
                <c:ptCount val="1"/>
                <c:pt idx="0">
                  <c:v>Legislatíva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 3'!$B$2:$G$2</c:f>
              <c:strCache>
                <c:ptCount val="6"/>
                <c:pt idx="0">
                  <c:v>SD</c:v>
                </c:pt>
                <c:pt idx="1">
                  <c:v>PSD</c:v>
                </c:pt>
                <c:pt idx="2">
                  <c:v>INV</c:v>
                </c:pt>
                <c:pt idx="3">
                  <c:v>VD</c:v>
                </c:pt>
                <c:pt idx="4">
                  <c:v>VDm</c:v>
                </c:pt>
                <c:pt idx="5">
                  <c:v>SIR</c:v>
                </c:pt>
              </c:strCache>
            </c:strRef>
          </c:cat>
          <c:val>
            <c:numRef>
              <c:f>'Graf 3'!$B$4:$G$4</c:f>
              <c:numCache>
                <c:formatCode>0</c:formatCode>
                <c:ptCount val="6"/>
                <c:pt idx="0">
                  <c:v>725.53</c:v>
                </c:pt>
                <c:pt idx="1">
                  <c:v>0</c:v>
                </c:pt>
                <c:pt idx="2">
                  <c:v>97.489000000000004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D-479F-ADC6-B2DF9C45910D}"/>
            </c:ext>
          </c:extLst>
        </c:ser>
        <c:ser>
          <c:idx val="2"/>
          <c:order val="2"/>
          <c:tx>
            <c:strRef>
              <c:f>'Graf 3'!$A$5</c:f>
              <c:strCache>
                <c:ptCount val="1"/>
                <c:pt idx="0">
                  <c:v>Level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3'!$B$2:$G$2</c:f>
              <c:strCache>
                <c:ptCount val="6"/>
                <c:pt idx="0">
                  <c:v>SD</c:v>
                </c:pt>
                <c:pt idx="1">
                  <c:v>PSD</c:v>
                </c:pt>
                <c:pt idx="2">
                  <c:v>INV</c:v>
                </c:pt>
                <c:pt idx="3">
                  <c:v>VD</c:v>
                </c:pt>
                <c:pt idx="4">
                  <c:v>VDm</c:v>
                </c:pt>
                <c:pt idx="5">
                  <c:v>SIR</c:v>
                </c:pt>
              </c:strCache>
            </c:strRef>
          </c:cat>
          <c:val>
            <c:numRef>
              <c:f>'Graf 3'!$B$5:$G$5</c:f>
              <c:numCache>
                <c:formatCode>0</c:formatCode>
                <c:ptCount val="6"/>
                <c:pt idx="0">
                  <c:v>124.9489353447978</c:v>
                </c:pt>
                <c:pt idx="1">
                  <c:v>184.27795254405009</c:v>
                </c:pt>
                <c:pt idx="2">
                  <c:v>6.7576893754865281</c:v>
                </c:pt>
                <c:pt idx="3">
                  <c:v>-7.1983973769533804</c:v>
                </c:pt>
                <c:pt idx="4">
                  <c:v>-6.5831902947820709E-2</c:v>
                </c:pt>
                <c:pt idx="5">
                  <c:v>5.9500032022092668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D-479F-ADC6-B2DF9C45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6100079"/>
        <c:axId val="560623727"/>
      </c:barChart>
      <c:scatterChart>
        <c:scatterStyle val="lineMarker"/>
        <c:varyColors val="0"/>
        <c:ser>
          <c:idx val="3"/>
          <c:order val="3"/>
          <c:tx>
            <c:strRef>
              <c:f>'Graf 3'!$A$6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numFmt formatCode="#,##0" sourceLinked="0"/>
            <c:spPr>
              <a:noFill/>
              <a:ln w="19050">
                <a:solidFill>
                  <a:schemeClr val="tx1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'Graf 3'!$B$2:$G$2</c:f>
              <c:strCache>
                <c:ptCount val="6"/>
                <c:pt idx="0">
                  <c:v>SD</c:v>
                </c:pt>
                <c:pt idx="1">
                  <c:v>PSD</c:v>
                </c:pt>
                <c:pt idx="2">
                  <c:v>INV</c:v>
                </c:pt>
                <c:pt idx="3">
                  <c:v>VD</c:v>
                </c:pt>
                <c:pt idx="4">
                  <c:v>VDm</c:v>
                </c:pt>
                <c:pt idx="5">
                  <c:v>SIR</c:v>
                </c:pt>
              </c:strCache>
            </c:strRef>
          </c:xVal>
          <c:yVal>
            <c:numRef>
              <c:f>'Graf 3'!$B$6:$G$6</c:f>
              <c:numCache>
                <c:formatCode>0</c:formatCode>
                <c:ptCount val="6"/>
                <c:pt idx="0">
                  <c:v>850.43303549587836</c:v>
                </c:pt>
                <c:pt idx="1">
                  <c:v>184.27114288019948</c:v>
                </c:pt>
                <c:pt idx="2">
                  <c:v>104.25629424622753</c:v>
                </c:pt>
                <c:pt idx="3">
                  <c:v>-7.1968537423642829</c:v>
                </c:pt>
                <c:pt idx="4">
                  <c:v>-6.5654777040649037E-2</c:v>
                </c:pt>
                <c:pt idx="5">
                  <c:v>5.9500896783412998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7D-479F-ADC6-B2DF9C45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00079"/>
        <c:axId val="560623727"/>
      </c:scatterChart>
      <c:catAx>
        <c:axId val="20861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623727"/>
        <c:crosses val="autoZero"/>
        <c:auto val="1"/>
        <c:lblAlgn val="ctr"/>
        <c:lblOffset val="100"/>
        <c:noMultiLvlLbl val="0"/>
      </c:catAx>
      <c:valAx>
        <c:axId val="56062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610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917711316201E-2"/>
          <c:y val="4.8232058932974879E-2"/>
          <c:w val="0.89862152777777782"/>
          <c:h val="0.62668594771241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4'!$A$4</c:f>
              <c:strCache>
                <c:ptCount val="1"/>
                <c:pt idx="0">
                  <c:v>Makro - zamestnanosť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'Graf 4'!$B$2:$F$2</c:f>
              <c:strCache>
                <c:ptCount val="4"/>
                <c:pt idx="0">
                  <c:v>PN</c:v>
                </c:pt>
                <c:pt idx="1">
                  <c:v>OČR</c:v>
                </c:pt>
                <c:pt idx="2">
                  <c:v>MAT</c:v>
                </c:pt>
                <c:pt idx="3">
                  <c:v>TEH</c:v>
                </c:pt>
              </c:strCache>
            </c:strRef>
          </c:cat>
          <c:val>
            <c:numRef>
              <c:f>'Graf 4'!$B$4:$F$4</c:f>
              <c:numCache>
                <c:formatCode>0</c:formatCode>
                <c:ptCount val="4"/>
                <c:pt idx="0">
                  <c:v>-3.7368919415300144</c:v>
                </c:pt>
                <c:pt idx="1">
                  <c:v>-0.24557534619297236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7E7-A515-50FA49435A94}"/>
            </c:ext>
          </c:extLst>
        </c:ser>
        <c:ser>
          <c:idx val="0"/>
          <c:order val="1"/>
          <c:tx>
            <c:strRef>
              <c:f>'Graf 4'!$A$3</c:f>
              <c:strCache>
                <c:ptCount val="1"/>
                <c:pt idx="0">
                  <c:v>Makro - priemerná mzda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'Graf 4'!$B$2:$F$2</c:f>
              <c:strCache>
                <c:ptCount val="4"/>
                <c:pt idx="0">
                  <c:v>PN</c:v>
                </c:pt>
                <c:pt idx="1">
                  <c:v>OČR</c:v>
                </c:pt>
                <c:pt idx="2">
                  <c:v>MAT</c:v>
                </c:pt>
                <c:pt idx="3">
                  <c:v>TEH</c:v>
                </c:pt>
              </c:strCache>
            </c:strRef>
          </c:cat>
          <c:val>
            <c:numRef>
              <c:f>'Graf 4'!$B$3:$F$3</c:f>
              <c:numCache>
                <c:formatCode>0</c:formatCode>
                <c:ptCount val="4"/>
                <c:pt idx="0">
                  <c:v>-0.92079096052165166</c:v>
                </c:pt>
                <c:pt idx="1">
                  <c:v>-6.0511131292943214E-2</c:v>
                </c:pt>
                <c:pt idx="2">
                  <c:v>-0.5218824597125552</c:v>
                </c:pt>
                <c:pt idx="3">
                  <c:v>-6.8583626272435111E-2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7E7-A515-50FA49435A94}"/>
            </c:ext>
          </c:extLst>
        </c:ser>
        <c:ser>
          <c:idx val="3"/>
          <c:order val="2"/>
          <c:tx>
            <c:strRef>
              <c:f>'Graf 4'!$A$6</c:f>
              <c:strCache>
                <c:ptCount val="1"/>
                <c:pt idx="0">
                  <c:v>Legislatíva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'Graf 4'!$B$2:$F$2</c:f>
              <c:strCache>
                <c:ptCount val="4"/>
                <c:pt idx="0">
                  <c:v>PN</c:v>
                </c:pt>
                <c:pt idx="1">
                  <c:v>OČR</c:v>
                </c:pt>
                <c:pt idx="2">
                  <c:v>MAT</c:v>
                </c:pt>
                <c:pt idx="3">
                  <c:v>TEH</c:v>
                </c:pt>
              </c:strCache>
            </c:strRef>
          </c:cat>
          <c:val>
            <c:numRef>
              <c:f>'Graf 4'!$B$6:$F$6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7E7-A515-50FA49435A94}"/>
            </c:ext>
          </c:extLst>
        </c:ser>
        <c:ser>
          <c:idx val="2"/>
          <c:order val="3"/>
          <c:tx>
            <c:strRef>
              <c:f>'Graf 4'!$A$5</c:f>
              <c:strCache>
                <c:ptCount val="1"/>
                <c:pt idx="0">
                  <c:v>Level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'Graf 4'!$B$2:$F$2</c:f>
              <c:strCache>
                <c:ptCount val="4"/>
                <c:pt idx="0">
                  <c:v>PN</c:v>
                </c:pt>
                <c:pt idx="1">
                  <c:v>OČR</c:v>
                </c:pt>
                <c:pt idx="2">
                  <c:v>MAT</c:v>
                </c:pt>
                <c:pt idx="3">
                  <c:v>TEH</c:v>
                </c:pt>
              </c:strCache>
            </c:strRef>
          </c:cat>
          <c:val>
            <c:numRef>
              <c:f>'Graf 4'!$B$5:$F$5</c:f>
              <c:numCache>
                <c:formatCode>0</c:formatCode>
                <c:ptCount val="4"/>
                <c:pt idx="0">
                  <c:v>-44.818983834129291</c:v>
                </c:pt>
                <c:pt idx="1">
                  <c:v>-4.0962522298484849</c:v>
                </c:pt>
                <c:pt idx="2">
                  <c:v>-44.100001024900408</c:v>
                </c:pt>
                <c:pt idx="3">
                  <c:v>-5.8897835765165638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7E7-A515-50FA4943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895104"/>
        <c:axId val="327894776"/>
      </c:barChart>
      <c:lineChart>
        <c:grouping val="standard"/>
        <c:varyColors val="0"/>
        <c:ser>
          <c:idx val="6"/>
          <c:order val="4"/>
          <c:tx>
            <c:strRef>
              <c:f>'Graf 4'!$A$9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dLbls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4'!$B$2:$F$2</c:f>
              <c:strCache>
                <c:ptCount val="4"/>
                <c:pt idx="0">
                  <c:v>PN</c:v>
                </c:pt>
                <c:pt idx="1">
                  <c:v>OČR</c:v>
                </c:pt>
                <c:pt idx="2">
                  <c:v>MAT</c:v>
                </c:pt>
                <c:pt idx="3">
                  <c:v>TEH</c:v>
                </c:pt>
              </c:strCache>
            </c:strRef>
          </c:cat>
          <c:val>
            <c:numRef>
              <c:f>'Graf 4'!$B$9:$F$9</c:f>
              <c:numCache>
                <c:formatCode>0</c:formatCode>
                <c:ptCount val="4"/>
                <c:pt idx="0">
                  <c:v>-49.47666673618096</c:v>
                </c:pt>
                <c:pt idx="1">
                  <c:v>-4.4023387073344011</c:v>
                </c:pt>
                <c:pt idx="2">
                  <c:v>-44.621883484612965</c:v>
                </c:pt>
                <c:pt idx="3">
                  <c:v>-5.9583672027889989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AB-47E7-A515-50FA4943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95104"/>
        <c:axId val="327894776"/>
      </c:lineChart>
      <c:catAx>
        <c:axId val="3278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sq" cmpd="sng" algn="ctr">
            <a:solidFill>
              <a:schemeClr val="tx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7894776"/>
        <c:crosses val="autoZero"/>
        <c:auto val="1"/>
        <c:lblAlgn val="ctr"/>
        <c:lblOffset val="100"/>
        <c:noMultiLvlLbl val="0"/>
      </c:catAx>
      <c:valAx>
        <c:axId val="327894776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789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332843137254906"/>
          <c:w val="1"/>
          <c:h val="0.18422058823529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33415459069686E-2"/>
          <c:y val="3.8974340973157447E-2"/>
          <c:w val="0.87905"/>
          <c:h val="0.592267973856209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5'!$A$5</c:f>
              <c:strCache>
                <c:ptCount val="1"/>
                <c:pt idx="0">
                  <c:v>Level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'Graf 5'!$B$2:$D$2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5'!$B$5:$D$5</c:f>
              <c:numCache>
                <c:formatCode>0</c:formatCode>
                <c:ptCount val="3"/>
                <c:pt idx="0">
                  <c:v>-38.127515726071536</c:v>
                </c:pt>
                <c:pt idx="1">
                  <c:v>16.975300829610152</c:v>
                </c:pt>
                <c:pt idx="2">
                  <c:v>25.70663952791767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E-46AE-ADB7-AB8FA693562E}"/>
            </c:ext>
          </c:extLst>
        </c:ser>
        <c:ser>
          <c:idx val="3"/>
          <c:order val="1"/>
          <c:tx>
            <c:strRef>
              <c:f>'Graf 5'!$A$6</c:f>
              <c:strCache>
                <c:ptCount val="1"/>
                <c:pt idx="0">
                  <c:v>Legislatíva</c:v>
                </c:pt>
              </c:strCache>
            </c:strRef>
          </c:tx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'Graf 5'!$B$2:$D$2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5'!$B$6:$D$6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E-46AE-ADB7-AB8FA693562E}"/>
            </c:ext>
          </c:extLst>
        </c:ser>
        <c:ser>
          <c:idx val="0"/>
          <c:order val="2"/>
          <c:tx>
            <c:strRef>
              <c:f>'Graf 5'!$A$3</c:f>
              <c:strCache>
                <c:ptCount val="1"/>
                <c:pt idx="0">
                  <c:v>Makro - priemerná mzda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1E-46AE-ADB7-AB8FA693562E}"/>
              </c:ext>
            </c:extLst>
          </c:dPt>
          <c:cat>
            <c:numRef>
              <c:f>'Graf 5'!$B$2:$D$2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5'!$B$3:$D$3</c:f>
              <c:numCache>
                <c:formatCode>0</c:formatCode>
                <c:ptCount val="3"/>
                <c:pt idx="0">
                  <c:v>6.4779594626416444</c:v>
                </c:pt>
                <c:pt idx="1">
                  <c:v>-2.6362673292457055</c:v>
                </c:pt>
                <c:pt idx="2">
                  <c:v>-0.20763763305477773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1E-46AE-ADB7-AB8FA693562E}"/>
            </c:ext>
          </c:extLst>
        </c:ser>
        <c:ser>
          <c:idx val="1"/>
          <c:order val="3"/>
          <c:tx>
            <c:strRef>
              <c:f>'Graf 5'!$A$4</c:f>
              <c:strCache>
                <c:ptCount val="1"/>
                <c:pt idx="0">
                  <c:v>Makro - nezamestnanosť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'Graf 5'!$B$2:$D$2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5'!$B$4:$D$4</c:f>
              <c:numCache>
                <c:formatCode>0</c:formatCode>
                <c:ptCount val="3"/>
                <c:pt idx="0">
                  <c:v>-16.571903776680195</c:v>
                </c:pt>
                <c:pt idx="1">
                  <c:v>-10.314566048642931</c:v>
                </c:pt>
                <c:pt idx="2">
                  <c:v>-0.91314263844691868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1E-46AE-ADB7-AB8FA693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761616"/>
        <c:axId val="991753744"/>
      </c:barChart>
      <c:lineChart>
        <c:grouping val="standard"/>
        <c:varyColors val="0"/>
        <c:ser>
          <c:idx val="6"/>
          <c:order val="4"/>
          <c:tx>
            <c:strRef>
              <c:f>'Graf 5'!$A$9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dLbls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5'!$B$2:$D$2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5'!$B$9:$D$9</c:f>
              <c:numCache>
                <c:formatCode>0</c:formatCode>
                <c:ptCount val="3"/>
                <c:pt idx="0">
                  <c:v>-48.221460040110088</c:v>
                </c:pt>
                <c:pt idx="1">
                  <c:v>4.0244674517215344</c:v>
                </c:pt>
                <c:pt idx="2">
                  <c:v>24.585859256415972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E-46AE-ADB7-AB8FA6935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1761616"/>
        <c:axId val="991753744"/>
      </c:lineChart>
      <c:catAx>
        <c:axId val="9917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1753744"/>
        <c:crosses val="autoZero"/>
        <c:auto val="1"/>
        <c:lblAlgn val="ctr"/>
        <c:lblOffset val="100"/>
        <c:noMultiLvlLbl val="0"/>
      </c:catAx>
      <c:valAx>
        <c:axId val="9917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17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93320597610138E-2"/>
          <c:y val="3.7684138403562863E-2"/>
          <c:w val="0.85961898148148164"/>
          <c:h val="0.701694771241830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6-7'!$A$5</c:f>
              <c:strCache>
                <c:ptCount val="1"/>
                <c:pt idx="0">
                  <c:v>Dávka v nezamestnanosti</c:v>
                </c:pt>
              </c:strCache>
            </c:strRef>
          </c:tx>
          <c:spPr>
            <a:solidFill>
              <a:schemeClr val="accent4"/>
            </a:solidFill>
            <a:ln w="9525">
              <a:solidFill>
                <a:schemeClr val="accent4"/>
              </a:solidFill>
              <a:round/>
            </a:ln>
            <a:effectLst/>
          </c:spPr>
          <c:invertIfNegative val="0"/>
          <c:cat>
            <c:strRef>
              <c:f>'Graf 6-7'!$B$2:$D$2</c:f>
              <c:strCache>
                <c:ptCount val="3"/>
                <c:pt idx="0">
                  <c:v>IFP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'Graf 6-7'!$B$5:$D$5</c:f>
              <c:numCache>
                <c:formatCode>0</c:formatCode>
                <c:ptCount val="3"/>
                <c:pt idx="0">
                  <c:v>24.585859256415972</c:v>
                </c:pt>
                <c:pt idx="1">
                  <c:v>37.329759050000007</c:v>
                </c:pt>
                <c:pt idx="2">
                  <c:v>23.570970493023992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5-4DCD-AA33-E96D20D8F2E5}"/>
            </c:ext>
          </c:extLst>
        </c:ser>
        <c:ser>
          <c:idx val="1"/>
          <c:order val="1"/>
          <c:tx>
            <c:strRef>
              <c:f>'Graf 6-7'!$A$4</c:f>
              <c:strCache>
                <c:ptCount val="1"/>
                <c:pt idx="0">
                  <c:v>Nemocenské dôchodky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'Graf 6-7'!$B$2:$D$2</c:f>
              <c:strCache>
                <c:ptCount val="3"/>
                <c:pt idx="0">
                  <c:v>IFP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'Graf 6-7'!$B$4:$D$4</c:f>
              <c:numCache>
                <c:formatCode>0</c:formatCode>
                <c:ptCount val="3"/>
                <c:pt idx="0">
                  <c:v>-104.47853736027878</c:v>
                </c:pt>
                <c:pt idx="1">
                  <c:v>-50.856680260000076</c:v>
                </c:pt>
                <c:pt idx="2">
                  <c:v>-40.665874322786522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5-4DCD-AA33-E96D20D8F2E5}"/>
            </c:ext>
          </c:extLst>
        </c:ser>
        <c:ser>
          <c:idx val="0"/>
          <c:order val="2"/>
          <c:tx>
            <c:strRef>
              <c:f>'Graf 6-7'!$A$3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'Graf 6-7'!$B$2:$D$2</c:f>
              <c:strCache>
                <c:ptCount val="3"/>
                <c:pt idx="0">
                  <c:v>IFP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'Graf 6-7'!$B$3:$D$3</c:f>
              <c:numCache>
                <c:formatCode>0</c:formatCode>
                <c:ptCount val="3"/>
                <c:pt idx="0">
                  <c:v>1137.6489308812452</c:v>
                </c:pt>
                <c:pt idx="1">
                  <c:v>1085.6410000000014</c:v>
                </c:pt>
                <c:pt idx="2">
                  <c:v>1429.5251810284681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DCD-AA33-E96D20D8F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640384"/>
        <c:axId val="685634152"/>
      </c:barChart>
      <c:lineChart>
        <c:grouping val="standard"/>
        <c:varyColors val="0"/>
        <c:ser>
          <c:idx val="7"/>
          <c:order val="3"/>
          <c:tx>
            <c:strRef>
              <c:f>'Graf 6-7'!$A$6</c:f>
              <c:strCache>
                <c:ptCount val="1"/>
                <c:pt idx="0">
                  <c:v>Celková odchýlka (mil. EUR)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6-7'!$B$2:$D$2</c:f>
              <c:strCache>
                <c:ptCount val="3"/>
                <c:pt idx="0">
                  <c:v>IFP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'Graf 6-7'!$B$6:$D$6</c:f>
              <c:numCache>
                <c:formatCode>0</c:formatCode>
                <c:ptCount val="3"/>
                <c:pt idx="0">
                  <c:v>1057.7562527773823</c:v>
                </c:pt>
                <c:pt idx="1">
                  <c:v>1072.1140787900013</c:v>
                </c:pt>
                <c:pt idx="2">
                  <c:v>1412.4302771987054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5-4DCD-AA33-E96D20D8F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640384"/>
        <c:axId val="685634152"/>
      </c:lineChart>
      <c:catAx>
        <c:axId val="6856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5634152"/>
        <c:crosses val="autoZero"/>
        <c:auto val="1"/>
        <c:lblAlgn val="ctr"/>
        <c:lblOffset val="100"/>
        <c:noMultiLvlLbl val="0"/>
      </c:catAx>
      <c:valAx>
        <c:axId val="68563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5640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433333333333338"/>
          <c:w val="1"/>
          <c:h val="0.1556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'Graf 6-7'!$F$6</c:f>
              <c:strCache>
                <c:ptCount val="1"/>
                <c:pt idx="0">
                  <c:v>Celková odchýlka (v %)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03-4745-9666-72FB163FB00C}"/>
              </c:ext>
            </c:extLst>
          </c:dPt>
          <c:dPt>
            <c:idx val="2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03-4745-9666-72FB163FB00C}"/>
              </c:ext>
            </c:extLst>
          </c:dPt>
          <c:dLbls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6-7'!$G$2:$I$2</c:f>
              <c:strCache>
                <c:ptCount val="3"/>
                <c:pt idx="0">
                  <c:v>IFP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'Graf 6-7'!$G$6:$I$6</c:f>
              <c:numCache>
                <c:formatCode>0.0%</c:formatCode>
                <c:ptCount val="3"/>
                <c:pt idx="0">
                  <c:v>8.1778830916851189E-2</c:v>
                </c:pt>
                <c:pt idx="1">
                  <c:v>8.298099796400861E-2</c:v>
                </c:pt>
                <c:pt idx="2">
                  <c:v>0.11227872344562859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03-4745-9666-72FB163F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616896"/>
        <c:axId val="1007615936"/>
      </c:barChart>
      <c:catAx>
        <c:axId val="10076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07615936"/>
        <c:crosses val="autoZero"/>
        <c:auto val="1"/>
        <c:lblAlgn val="ctr"/>
        <c:lblOffset val="100"/>
        <c:noMultiLvlLbl val="0"/>
      </c:catAx>
      <c:valAx>
        <c:axId val="100761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0761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29609</xdr:colOff>
      <xdr:row>17</xdr:row>
      <xdr:rowOff>12000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BB87B196-9F4B-4FC2-BDB3-7F9066DE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</xdr:row>
      <xdr:rowOff>0</xdr:rowOff>
    </xdr:from>
    <xdr:to>
      <xdr:col>12</xdr:col>
      <xdr:colOff>45962</xdr:colOff>
      <xdr:row>17</xdr:row>
      <xdr:rowOff>64103</xdr:rowOff>
    </xdr:to>
    <xdr:graphicFrame macro="">
      <xdr:nvGraphicFramePr>
        <xdr:cNvPr id="3" name="Graf 5">
          <a:extLst>
            <a:ext uri="{FF2B5EF4-FFF2-40B4-BE49-F238E27FC236}">
              <a16:creationId xmlns:a16="http://schemas.microsoft.com/office/drawing/2014/main" id="{B42CB57F-624F-48C2-8314-D1B45ACAD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319500</xdr:colOff>
      <xdr:row>17</xdr:row>
      <xdr:rowOff>12000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AB09119D-3278-460F-A4F8-F6C404A87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52800</xdr:colOff>
      <xdr:row>17</xdr:row>
      <xdr:rowOff>12000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35E939E8-21A4-490A-8665-71B4F4542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23168</xdr:colOff>
      <xdr:row>17</xdr:row>
      <xdr:rowOff>12000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3884DDB3-069A-48AA-B369-E91673E77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17</xdr:col>
      <xdr:colOff>29609</xdr:colOff>
      <xdr:row>17</xdr:row>
      <xdr:rowOff>12000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4E771DB5-C8DC-4973-BA72-34D7BEAA8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29609</xdr:colOff>
      <xdr:row>35</xdr:row>
      <xdr:rowOff>12000</xdr:rowOff>
    </xdr:to>
    <xdr:graphicFrame macro="">
      <xdr:nvGraphicFramePr>
        <xdr:cNvPr id="10" name="Graf 7">
          <a:extLst>
            <a:ext uri="{FF2B5EF4-FFF2-40B4-BE49-F238E27FC236}">
              <a16:creationId xmlns:a16="http://schemas.microsoft.com/office/drawing/2014/main" id="{5CC3C5F1-E51B-43FB-B0E3-BC1380D2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IFP theme">
  <a:themeElements>
    <a:clrScheme name="IFP motív">
      <a:dk1>
        <a:srgbClr val="686767"/>
      </a:dk1>
      <a:lt1>
        <a:srgbClr val="FFFFFF"/>
      </a:lt1>
      <a:dk2>
        <a:srgbClr val="868585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7D5708"/>
      </a:accent6>
      <a:hlink>
        <a:srgbClr val="65358E"/>
      </a:hlink>
      <a:folHlink>
        <a:srgbClr val="86858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868585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F2CA6D"/>
    </a:accent4>
    <a:accent5>
      <a:srgbClr val="E85477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D7"/>
  <sheetViews>
    <sheetView showGridLines="0" tabSelected="1" zoomScaleNormal="100" workbookViewId="0"/>
  </sheetViews>
  <sheetFormatPr defaultRowHeight="15" x14ac:dyDescent="0.25"/>
  <cols>
    <col min="1" max="1" width="30.7109375" customWidth="1"/>
    <col min="2" max="4" width="9.140625" customWidth="1"/>
    <col min="15" max="15" width="9.140625" customWidth="1"/>
  </cols>
  <sheetData>
    <row r="1" spans="1:4" x14ac:dyDescent="0.25">
      <c r="A1" s="7" t="s">
        <v>15</v>
      </c>
    </row>
    <row r="2" spans="1:4" x14ac:dyDescent="0.25">
      <c r="A2" s="31"/>
      <c r="B2" s="27">
        <v>2022</v>
      </c>
      <c r="C2" s="27">
        <v>2023</v>
      </c>
      <c r="D2" s="27">
        <v>2024</v>
      </c>
    </row>
    <row r="3" spans="1:4" x14ac:dyDescent="0.25">
      <c r="A3" s="28" t="s">
        <v>30</v>
      </c>
      <c r="B3" s="9">
        <v>11.461447273905833</v>
      </c>
      <c r="C3" s="9">
        <f>714.911326295527-C4</f>
        <v>190.91132629552703</v>
      </c>
      <c r="D3" s="9">
        <f>1137.64893088125-D4</f>
        <v>314.64893088124995</v>
      </c>
    </row>
    <row r="4" spans="1:4" x14ac:dyDescent="0.25">
      <c r="A4" s="28" t="s">
        <v>61</v>
      </c>
      <c r="B4" s="9">
        <v>0</v>
      </c>
      <c r="C4" s="9">
        <v>524</v>
      </c>
      <c r="D4" s="9">
        <v>823</v>
      </c>
    </row>
    <row r="5" spans="1:4" x14ac:dyDescent="0.25">
      <c r="A5" s="28" t="s">
        <v>31</v>
      </c>
      <c r="B5" s="9">
        <v>-36.97522339805758</v>
      </c>
      <c r="C5" s="9">
        <v>-112.58042137660868</v>
      </c>
      <c r="D5" s="9">
        <v>-104.47853736028014</v>
      </c>
    </row>
    <row r="6" spans="1:4" x14ac:dyDescent="0.25">
      <c r="A6" s="28" t="s">
        <v>28</v>
      </c>
      <c r="B6" s="9">
        <v>-48.221460040110088</v>
      </c>
      <c r="C6" s="9">
        <v>4.0244674517215344</v>
      </c>
      <c r="D6" s="9">
        <v>24.585859256415972</v>
      </c>
    </row>
    <row r="7" spans="1:4" x14ac:dyDescent="0.25">
      <c r="A7" s="29" t="s">
        <v>13</v>
      </c>
      <c r="B7" s="30">
        <v>-73.735236164261551</v>
      </c>
      <c r="C7" s="30">
        <v>606.35537237063909</v>
      </c>
      <c r="D7" s="30">
        <v>1057.756252777381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H7"/>
  <sheetViews>
    <sheetView showGridLines="0" zoomScaleNormal="100" workbookViewId="0">
      <selection activeCell="G26" sqref="G26"/>
    </sheetView>
  </sheetViews>
  <sheetFormatPr defaultRowHeight="15" x14ac:dyDescent="0.25"/>
  <cols>
    <col min="1" max="1" width="30.7109375" customWidth="1"/>
    <col min="2" max="2" width="9.140625" customWidth="1"/>
  </cols>
  <sheetData>
    <row r="1" spans="1:8" x14ac:dyDescent="0.25">
      <c r="A1" s="7" t="s">
        <v>16</v>
      </c>
    </row>
    <row r="2" spans="1:8" x14ac:dyDescent="0.25">
      <c r="A2" s="27"/>
      <c r="B2" s="27">
        <v>2022</v>
      </c>
      <c r="C2" s="27">
        <v>2023</v>
      </c>
      <c r="D2" s="27">
        <v>2024</v>
      </c>
    </row>
    <row r="3" spans="1:8" x14ac:dyDescent="0.25">
      <c r="A3" s="28" t="s">
        <v>8</v>
      </c>
      <c r="B3" s="9">
        <v>14.941186080995863</v>
      </c>
      <c r="C3" s="9">
        <v>-19.299826114608528</v>
      </c>
      <c r="D3" s="9">
        <v>-6.7170722038882964</v>
      </c>
    </row>
    <row r="4" spans="1:8" x14ac:dyDescent="0.25">
      <c r="A4" s="28" t="s">
        <v>62</v>
      </c>
      <c r="B4" s="9">
        <v>0.79600000000000004</v>
      </c>
      <c r="C4" s="9">
        <v>533.22464722500001</v>
      </c>
      <c r="D4" s="9">
        <v>823.01900000000001</v>
      </c>
    </row>
    <row r="5" spans="1:8" x14ac:dyDescent="0.25">
      <c r="A5" s="28" t="s">
        <v>55</v>
      </c>
      <c r="B5" s="9">
        <v>-89.472422245257718</v>
      </c>
      <c r="C5" s="9">
        <v>92.430551260253694</v>
      </c>
      <c r="D5" s="9">
        <v>241.45344788126624</v>
      </c>
    </row>
    <row r="6" spans="1:8" x14ac:dyDescent="0.25">
      <c r="A6" s="29" t="s">
        <v>13</v>
      </c>
      <c r="B6" s="30">
        <v>-73.735236164261863</v>
      </c>
      <c r="C6" s="30">
        <v>606.35537237064511</v>
      </c>
      <c r="D6" s="30">
        <v>1057.755375677378</v>
      </c>
    </row>
    <row r="7" spans="1:8" x14ac:dyDescent="0.25">
      <c r="B7" s="19"/>
      <c r="C7" s="19"/>
      <c r="D7" s="19"/>
      <c r="F7" s="20"/>
      <c r="G7" s="20"/>
      <c r="H7" s="2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G6"/>
  <sheetViews>
    <sheetView showGridLines="0" zoomScaleNormal="100" workbookViewId="0">
      <selection activeCell="K24" sqref="K24"/>
    </sheetView>
  </sheetViews>
  <sheetFormatPr defaultColWidth="8.5703125" defaultRowHeight="15" x14ac:dyDescent="0.25"/>
  <cols>
    <col min="1" max="1" width="30.7109375" style="5" customWidth="1"/>
    <col min="2" max="7" width="9.140625" style="5" customWidth="1"/>
    <col min="8" max="16384" width="8.5703125" style="5"/>
  </cols>
  <sheetData>
    <row r="1" spans="1:7" x14ac:dyDescent="0.25">
      <c r="A1" s="8" t="s">
        <v>17</v>
      </c>
    </row>
    <row r="2" spans="1:7" x14ac:dyDescent="0.25">
      <c r="A2" s="26"/>
      <c r="B2" s="32" t="s">
        <v>46</v>
      </c>
      <c r="C2" s="32" t="s">
        <v>47</v>
      </c>
      <c r="D2" s="32" t="s">
        <v>48</v>
      </c>
      <c r="E2" s="32" t="s">
        <v>49</v>
      </c>
      <c r="F2" s="32" t="s">
        <v>50</v>
      </c>
      <c r="G2" s="32" t="s">
        <v>51</v>
      </c>
    </row>
    <row r="3" spans="1:7" x14ac:dyDescent="0.25">
      <c r="A3" s="33" t="s">
        <v>8</v>
      </c>
      <c r="B3" s="9">
        <v>-4.589984891936183E-2</v>
      </c>
      <c r="C3" s="6">
        <v>-6.8096638506176532E-3</v>
      </c>
      <c r="D3" s="6">
        <v>9.6048707409863709E-3</v>
      </c>
      <c r="E3" s="6">
        <v>1.5436345890975645E-3</v>
      </c>
      <c r="F3" s="6">
        <v>1.7712590717167132E-4</v>
      </c>
      <c r="G3" s="6">
        <v>8.6476132032942132E-5</v>
      </c>
    </row>
    <row r="4" spans="1:7" x14ac:dyDescent="0.25">
      <c r="A4" s="33" t="s">
        <v>9</v>
      </c>
      <c r="B4" s="9">
        <v>725.53</v>
      </c>
      <c r="C4" s="13">
        <v>0</v>
      </c>
      <c r="D4" s="6">
        <v>97.489000000000004</v>
      </c>
      <c r="E4" s="6">
        <v>0</v>
      </c>
      <c r="F4" s="6">
        <v>0</v>
      </c>
      <c r="G4" s="6">
        <v>0</v>
      </c>
    </row>
    <row r="5" spans="1:7" x14ac:dyDescent="0.25">
      <c r="A5" s="34" t="s">
        <v>55</v>
      </c>
      <c r="B5" s="9">
        <v>124.9489353447978</v>
      </c>
      <c r="C5" s="14">
        <v>184.27795254405009</v>
      </c>
      <c r="D5" s="6">
        <v>6.7576893754865281</v>
      </c>
      <c r="E5" s="6">
        <v>-7.1983973769533804</v>
      </c>
      <c r="F5" s="6">
        <v>-6.5831902947820709E-2</v>
      </c>
      <c r="G5" s="6">
        <v>5.9500032022092668</v>
      </c>
    </row>
    <row r="6" spans="1:7" x14ac:dyDescent="0.25">
      <c r="A6" s="35" t="s">
        <v>13</v>
      </c>
      <c r="B6" s="36">
        <v>850.43303549587836</v>
      </c>
      <c r="C6" s="37">
        <v>184.27114288019948</v>
      </c>
      <c r="D6" s="37">
        <v>104.25629424622753</v>
      </c>
      <c r="E6" s="37">
        <v>-7.1968537423642829</v>
      </c>
      <c r="F6" s="37">
        <v>-6.5654777040649037E-2</v>
      </c>
      <c r="G6" s="37">
        <v>5.9500896783412998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J68"/>
  <sheetViews>
    <sheetView showGridLines="0" zoomScaleNormal="100" workbookViewId="0">
      <selection activeCell="G24" sqref="G24"/>
    </sheetView>
  </sheetViews>
  <sheetFormatPr defaultRowHeight="15" x14ac:dyDescent="0.25"/>
  <cols>
    <col min="1" max="1" width="30.7109375" customWidth="1"/>
    <col min="5" max="5" width="9.140625" hidden="1" customWidth="1"/>
  </cols>
  <sheetData>
    <row r="1" spans="1:10" x14ac:dyDescent="0.25">
      <c r="A1" s="7" t="s">
        <v>18</v>
      </c>
    </row>
    <row r="2" spans="1:10" x14ac:dyDescent="0.25">
      <c r="A2" s="27"/>
      <c r="B2" s="27" t="s">
        <v>0</v>
      </c>
      <c r="C2" s="27" t="s">
        <v>6</v>
      </c>
      <c r="D2" s="27" t="s">
        <v>1</v>
      </c>
      <c r="E2" s="27" t="s">
        <v>7</v>
      </c>
      <c r="F2" s="27" t="s">
        <v>2</v>
      </c>
    </row>
    <row r="3" spans="1:10" x14ac:dyDescent="0.25">
      <c r="A3" s="2" t="s">
        <v>10</v>
      </c>
      <c r="B3" s="9">
        <v>-0.92079096052165166</v>
      </c>
      <c r="C3" s="9">
        <v>-6.0511131292943214E-2</v>
      </c>
      <c r="D3" s="9">
        <v>-0.5218824597125552</v>
      </c>
      <c r="E3" s="9">
        <v>-3.8662528649123122E-4</v>
      </c>
      <c r="F3" s="9">
        <v>-6.8583626272435111E-2</v>
      </c>
    </row>
    <row r="4" spans="1:10" x14ac:dyDescent="0.25">
      <c r="A4" s="2" t="s">
        <v>11</v>
      </c>
      <c r="B4" s="9">
        <v>-3.7368919415300144</v>
      </c>
      <c r="C4" s="9">
        <v>-0.24557534619297236</v>
      </c>
      <c r="D4" s="9">
        <v>0</v>
      </c>
      <c r="E4" s="9">
        <v>-3.724361759719232E-4</v>
      </c>
      <c r="F4" s="9">
        <v>0</v>
      </c>
    </row>
    <row r="5" spans="1:10" x14ac:dyDescent="0.25">
      <c r="A5" s="2" t="s">
        <v>55</v>
      </c>
      <c r="B5" s="9">
        <v>-44.818983834129291</v>
      </c>
      <c r="C5" s="9">
        <v>-4.0962522298484849</v>
      </c>
      <c r="D5" s="9">
        <v>-44.100001024900408</v>
      </c>
      <c r="E5" s="9">
        <v>-1.8522167899121637E-2</v>
      </c>
      <c r="F5" s="9">
        <v>-5.8897835765165638</v>
      </c>
    </row>
    <row r="6" spans="1:10" x14ac:dyDescent="0.25">
      <c r="A6" s="2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J6" s="19"/>
    </row>
    <row r="7" spans="1:10" x14ac:dyDescent="0.25">
      <c r="A7" s="2" t="s">
        <v>38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10" x14ac:dyDescent="0.25">
      <c r="A8" s="2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10" x14ac:dyDescent="0.25">
      <c r="A9" s="29" t="s">
        <v>13</v>
      </c>
      <c r="B9" s="30">
        <v>-49.47666673618096</v>
      </c>
      <c r="C9" s="30">
        <v>-4.4023387073344011</v>
      </c>
      <c r="D9" s="30">
        <v>-44.621883484612965</v>
      </c>
      <c r="E9" s="30">
        <v>-1.9281229361584794E-2</v>
      </c>
      <c r="F9" s="30">
        <v>-5.9583672027889989</v>
      </c>
    </row>
    <row r="65" spans="1:3" x14ac:dyDescent="0.25">
      <c r="A65">
        <v>22.640416666666667</v>
      </c>
      <c r="B65">
        <v>0.44058333333333338</v>
      </c>
      <c r="C65">
        <f>A65+B65</f>
        <v>23.081</v>
      </c>
    </row>
    <row r="66" spans="1:3" x14ac:dyDescent="0.25">
      <c r="A66">
        <v>145.29110723816154</v>
      </c>
      <c r="B66">
        <v>425.41267637601635</v>
      </c>
      <c r="C66">
        <f>C68/C65/12*1000</f>
        <v>150.63822801582802</v>
      </c>
    </row>
    <row r="68" spans="1:3" x14ac:dyDescent="0.25">
      <c r="A68">
        <f>A65*A66*12/1000</f>
        <v>39.473414469999916</v>
      </c>
      <c r="B68">
        <f>B65*B66*12/1000</f>
        <v>2.2491568199999983</v>
      </c>
      <c r="C68">
        <f>A68+B68</f>
        <v>41.722571289999912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F9"/>
  <sheetViews>
    <sheetView showGridLines="0" zoomScale="90" zoomScaleNormal="100" workbookViewId="0">
      <selection activeCell="D18" sqref="D18"/>
    </sheetView>
  </sheetViews>
  <sheetFormatPr defaultRowHeight="15" x14ac:dyDescent="0.25"/>
  <cols>
    <col min="1" max="1" width="30.7109375" customWidth="1"/>
    <col min="2" max="9" width="9.140625" customWidth="1"/>
  </cols>
  <sheetData>
    <row r="1" spans="1:6" x14ac:dyDescent="0.25">
      <c r="A1" s="7" t="s">
        <v>19</v>
      </c>
      <c r="C1" s="1"/>
      <c r="D1" s="4"/>
    </row>
    <row r="2" spans="1:6" x14ac:dyDescent="0.25">
      <c r="A2" s="27"/>
      <c r="B2" s="27">
        <v>2022</v>
      </c>
      <c r="C2" s="27">
        <v>2023</v>
      </c>
      <c r="D2" s="27">
        <v>2024</v>
      </c>
    </row>
    <row r="3" spans="1:6" x14ac:dyDescent="0.25">
      <c r="A3" s="28" t="s">
        <v>10</v>
      </c>
      <c r="B3" s="9">
        <v>6.4779594626416444</v>
      </c>
      <c r="C3" s="9">
        <v>-2.6362673292457055</v>
      </c>
      <c r="D3" s="9">
        <v>-0.20763763305477773</v>
      </c>
    </row>
    <row r="4" spans="1:6" x14ac:dyDescent="0.25">
      <c r="A4" s="28" t="s">
        <v>14</v>
      </c>
      <c r="B4" s="9">
        <v>-16.571903776680195</v>
      </c>
      <c r="C4" s="9">
        <v>-10.314566048642931</v>
      </c>
      <c r="D4" s="9">
        <v>-0.91314263844691868</v>
      </c>
    </row>
    <row r="5" spans="1:6" x14ac:dyDescent="0.25">
      <c r="A5" s="28" t="s">
        <v>55</v>
      </c>
      <c r="B5" s="9">
        <v>-38.127515726071536</v>
      </c>
      <c r="C5" s="9">
        <v>16.975300829610152</v>
      </c>
      <c r="D5" s="9">
        <v>25.70663952791767</v>
      </c>
    </row>
    <row r="6" spans="1:6" x14ac:dyDescent="0.25">
      <c r="A6" s="28" t="s">
        <v>9</v>
      </c>
      <c r="B6" s="9">
        <v>0</v>
      </c>
      <c r="C6" s="9">
        <v>0</v>
      </c>
      <c r="D6" s="9">
        <v>0</v>
      </c>
      <c r="F6" s="19"/>
    </row>
    <row r="7" spans="1:6" x14ac:dyDescent="0.25">
      <c r="A7" s="28" t="s">
        <v>38</v>
      </c>
      <c r="B7" s="10">
        <v>0</v>
      </c>
      <c r="C7" s="10">
        <v>0</v>
      </c>
      <c r="D7" s="10">
        <v>0</v>
      </c>
    </row>
    <row r="8" spans="1:6" x14ac:dyDescent="0.25">
      <c r="A8" s="28" t="s">
        <v>12</v>
      </c>
      <c r="B8" s="9">
        <v>0</v>
      </c>
      <c r="C8" s="9">
        <v>0</v>
      </c>
      <c r="D8" s="9">
        <v>0</v>
      </c>
    </row>
    <row r="9" spans="1:6" x14ac:dyDescent="0.25">
      <c r="A9" s="29" t="s">
        <v>13</v>
      </c>
      <c r="B9" s="30">
        <v>-48.221460040110088</v>
      </c>
      <c r="C9" s="30">
        <v>4.0244674517215344</v>
      </c>
      <c r="D9" s="30">
        <v>24.585859256415972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I6"/>
  <sheetViews>
    <sheetView showGridLines="0" zoomScaleNormal="100" workbookViewId="0"/>
  </sheetViews>
  <sheetFormatPr defaultRowHeight="15" x14ac:dyDescent="0.25"/>
  <cols>
    <col min="1" max="1" width="30.7109375" customWidth="1"/>
    <col min="2" max="5" width="9.140625" customWidth="1"/>
    <col min="6" max="6" width="30.7109375" customWidth="1"/>
    <col min="18" max="18" width="32.5703125" customWidth="1"/>
    <col min="19" max="19" width="11.5703125" bestFit="1" customWidth="1"/>
  </cols>
  <sheetData>
    <row r="1" spans="1:9" x14ac:dyDescent="0.25">
      <c r="A1" s="7" t="s">
        <v>73</v>
      </c>
      <c r="F1" s="7" t="s">
        <v>69</v>
      </c>
    </row>
    <row r="2" spans="1:9" x14ac:dyDescent="0.25">
      <c r="A2" s="27"/>
      <c r="B2" s="27" t="s">
        <v>5</v>
      </c>
      <c r="C2" s="27" t="s">
        <v>3</v>
      </c>
      <c r="D2" s="27" t="s">
        <v>4</v>
      </c>
      <c r="F2" s="27"/>
      <c r="G2" s="27" t="s">
        <v>5</v>
      </c>
      <c r="H2" s="27" t="s">
        <v>3</v>
      </c>
      <c r="I2" s="27" t="s">
        <v>4</v>
      </c>
    </row>
    <row r="3" spans="1:9" x14ac:dyDescent="0.25">
      <c r="A3" s="28" t="s">
        <v>30</v>
      </c>
      <c r="B3" s="9">
        <v>1137.6489308812452</v>
      </c>
      <c r="C3" s="9">
        <v>1085.6410000000014</v>
      </c>
      <c r="D3" s="9">
        <v>1429.5251810284681</v>
      </c>
      <c r="F3" s="28" t="s">
        <v>30</v>
      </c>
      <c r="G3" s="24">
        <v>9.9072387923606162E-2</v>
      </c>
      <c r="H3" s="24">
        <v>9.4116999414391875E-2</v>
      </c>
      <c r="I3" s="24">
        <v>0.12773733094113199</v>
      </c>
    </row>
    <row r="4" spans="1:9" x14ac:dyDescent="0.25">
      <c r="A4" s="28" t="s">
        <v>37</v>
      </c>
      <c r="B4" s="9">
        <v>-104.47853736027878</v>
      </c>
      <c r="C4" s="9">
        <v>-50.856680260000076</v>
      </c>
      <c r="D4" s="9">
        <v>-40.665874322786522</v>
      </c>
      <c r="F4" s="28" t="s">
        <v>37</v>
      </c>
      <c r="G4" s="24">
        <v>-8.8577400764859301E-2</v>
      </c>
      <c r="H4" s="24">
        <v>-4.5170002762246982E-2</v>
      </c>
      <c r="I4" s="24">
        <v>-3.6448616523259245E-2</v>
      </c>
    </row>
    <row r="5" spans="1:9" x14ac:dyDescent="0.25">
      <c r="A5" s="28" t="s">
        <v>28</v>
      </c>
      <c r="B5" s="9">
        <v>24.585859256415972</v>
      </c>
      <c r="C5" s="9">
        <v>37.329759050000007</v>
      </c>
      <c r="D5" s="9">
        <v>23.570970493023992</v>
      </c>
      <c r="F5" s="28" t="s">
        <v>28</v>
      </c>
      <c r="G5" s="24">
        <v>9.0446083087874357E-2</v>
      </c>
      <c r="H5" s="24">
        <v>0.14408305787675862</v>
      </c>
      <c r="I5" s="24">
        <v>8.6389983872041998E-2</v>
      </c>
    </row>
    <row r="6" spans="1:9" x14ac:dyDescent="0.25">
      <c r="A6" s="29" t="s">
        <v>74</v>
      </c>
      <c r="B6" s="30">
        <v>1057.7562527773823</v>
      </c>
      <c r="C6" s="30">
        <v>1072.1140787900013</v>
      </c>
      <c r="D6" s="30">
        <v>1412.4302771987054</v>
      </c>
      <c r="F6" s="29" t="s">
        <v>68</v>
      </c>
      <c r="G6" s="38">
        <v>8.1778830916851189E-2</v>
      </c>
      <c r="H6" s="38">
        <v>8.298099796400861E-2</v>
      </c>
      <c r="I6" s="38">
        <v>0.11227872344562859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K48"/>
  <sheetViews>
    <sheetView showGridLines="0" workbookViewId="0">
      <selection activeCell="I13" sqref="I13"/>
    </sheetView>
  </sheetViews>
  <sheetFormatPr defaultRowHeight="15" x14ac:dyDescent="0.25"/>
  <cols>
    <col min="1" max="1" width="30.7109375" customWidth="1"/>
    <col min="2" max="5" width="14.7109375" customWidth="1"/>
    <col min="6" max="11" width="9.140625" customWidth="1"/>
  </cols>
  <sheetData>
    <row r="1" spans="1:11" x14ac:dyDescent="0.25">
      <c r="A1" s="54" t="s">
        <v>52</v>
      </c>
    </row>
    <row r="2" spans="1:11" s="25" customFormat="1" ht="28.5" customHeight="1" x14ac:dyDescent="0.25">
      <c r="A2" s="40" t="s">
        <v>22</v>
      </c>
      <c r="B2" s="41" t="s">
        <v>20</v>
      </c>
      <c r="C2" s="41" t="s">
        <v>21</v>
      </c>
      <c r="D2" s="41" t="s">
        <v>78</v>
      </c>
      <c r="E2" s="41" t="s">
        <v>79</v>
      </c>
    </row>
    <row r="3" spans="1:11" x14ac:dyDescent="0.25">
      <c r="A3" s="2" t="s">
        <v>31</v>
      </c>
      <c r="B3" s="3">
        <f>SUM(B4:B8)</f>
        <v>1179.5168571002787</v>
      </c>
      <c r="C3" s="3">
        <f>SUM(C4:C8)</f>
        <v>1075.0383197400001</v>
      </c>
      <c r="D3" s="3">
        <f>SUM(D4:D8)</f>
        <v>-104.47853736027888</v>
      </c>
      <c r="E3" s="21">
        <f>C3/B3-1</f>
        <v>-8.8577400764859204E-2</v>
      </c>
      <c r="F3" s="23"/>
    </row>
    <row r="4" spans="1:11" x14ac:dyDescent="0.25">
      <c r="A4" s="39" t="s">
        <v>23</v>
      </c>
      <c r="B4" s="1">
        <v>683.87376353618117</v>
      </c>
      <c r="C4" s="1">
        <v>634.39709679999999</v>
      </c>
      <c r="D4" s="1">
        <f>C4-B4</f>
        <v>-49.476666736181187</v>
      </c>
      <c r="E4" s="17">
        <f t="shared" ref="E4:E16" si="0">C4/B4-1</f>
        <v>-7.2347660305531747E-2</v>
      </c>
      <c r="H4" s="1"/>
      <c r="I4" s="1"/>
      <c r="J4" s="1"/>
      <c r="K4" s="4"/>
    </row>
    <row r="5" spans="1:11" x14ac:dyDescent="0.25">
      <c r="A5" s="39" t="s">
        <v>24</v>
      </c>
      <c r="B5" s="1">
        <v>45.534173067334407</v>
      </c>
      <c r="C5" s="1">
        <v>41.131834360000006</v>
      </c>
      <c r="D5" s="1">
        <f t="shared" ref="D5:D15" si="1">C5-B5</f>
        <v>-4.4023387073344011</v>
      </c>
      <c r="E5" s="17">
        <f t="shared" si="0"/>
        <v>-9.6682083164755683E-2</v>
      </c>
    </row>
    <row r="6" spans="1:11" x14ac:dyDescent="0.25">
      <c r="A6" s="39" t="s">
        <v>25</v>
      </c>
      <c r="B6" s="1">
        <v>397.92211194461265</v>
      </c>
      <c r="C6" s="1">
        <v>353.30022845999991</v>
      </c>
      <c r="D6" s="1">
        <f t="shared" si="1"/>
        <v>-44.621883484612738</v>
      </c>
      <c r="E6" s="17">
        <f t="shared" si="0"/>
        <v>-0.11213723023973021</v>
      </c>
      <c r="G6" s="16"/>
    </row>
    <row r="7" spans="1:11" x14ac:dyDescent="0.25">
      <c r="A7" s="39" t="s">
        <v>26</v>
      </c>
      <c r="B7" s="1">
        <v>7.5773429361584793E-2</v>
      </c>
      <c r="C7" s="1">
        <v>5.6492199999999999E-2</v>
      </c>
      <c r="D7" s="1">
        <f t="shared" si="1"/>
        <v>-1.9281229361584794E-2</v>
      </c>
      <c r="E7" s="17">
        <f t="shared" si="0"/>
        <v>-0.25445897756027769</v>
      </c>
    </row>
    <row r="8" spans="1:11" x14ac:dyDescent="0.25">
      <c r="A8" s="39" t="s">
        <v>27</v>
      </c>
      <c r="B8" s="1">
        <v>52.111035122788977</v>
      </c>
      <c r="C8" s="1">
        <v>46.152667919999999</v>
      </c>
      <c r="D8" s="1">
        <f t="shared" si="1"/>
        <v>-5.9583672027889776</v>
      </c>
      <c r="E8" s="17">
        <f t="shared" si="0"/>
        <v>-0.11433983586680452</v>
      </c>
    </row>
    <row r="9" spans="1:11" x14ac:dyDescent="0.25">
      <c r="A9" s="22" t="s">
        <v>67</v>
      </c>
      <c r="B9" s="3">
        <f>SUM(B10:B15)</f>
        <v>11483.007069118756</v>
      </c>
      <c r="C9" s="3">
        <f t="shared" ref="C9" si="2">SUM(C10:C15)</f>
        <v>12620.655122899996</v>
      </c>
      <c r="D9" s="3">
        <f>SUM(D10:D15)</f>
        <v>1137.6480537812415</v>
      </c>
      <c r="E9" s="21">
        <f t="shared" si="0"/>
        <v>9.9072311541174241E-2</v>
      </c>
    </row>
    <row r="10" spans="1:11" x14ac:dyDescent="0.25">
      <c r="A10" s="39" t="s">
        <v>29</v>
      </c>
      <c r="B10" s="1">
        <v>9092.7428350847149</v>
      </c>
      <c r="C10" s="1">
        <v>9943.1758705805933</v>
      </c>
      <c r="D10" s="1">
        <f t="shared" si="1"/>
        <v>850.43303549587836</v>
      </c>
      <c r="E10" s="17">
        <f t="shared" si="0"/>
        <v>9.3528768042844934E-2</v>
      </c>
    </row>
    <row r="11" spans="1:11" x14ac:dyDescent="0.25">
      <c r="A11" s="39" t="s">
        <v>32</v>
      </c>
      <c r="B11" s="46">
        <v>1083.0336102759425</v>
      </c>
      <c r="C11" s="46">
        <v>1187.28990452217</v>
      </c>
      <c r="D11" s="1">
        <f t="shared" si="1"/>
        <v>104.25629424622753</v>
      </c>
      <c r="E11" s="17">
        <f t="shared" si="0"/>
        <v>9.6263212200463855E-2</v>
      </c>
    </row>
    <row r="12" spans="1:11" x14ac:dyDescent="0.25">
      <c r="A12" s="39" t="s">
        <v>33</v>
      </c>
      <c r="B12" s="46">
        <v>866.92151072796412</v>
      </c>
      <c r="C12" s="46">
        <v>859.72465698559972</v>
      </c>
      <c r="D12" s="1">
        <f t="shared" si="1"/>
        <v>-7.1968537423643966</v>
      </c>
      <c r="E12" s="17">
        <f t="shared" si="0"/>
        <v>-8.3016209118182971E-3</v>
      </c>
      <c r="G12" s="17"/>
    </row>
    <row r="13" spans="1:11" x14ac:dyDescent="0.25">
      <c r="A13" s="39" t="s">
        <v>34</v>
      </c>
      <c r="B13" s="46">
        <v>115.02695160501328</v>
      </c>
      <c r="C13" s="46">
        <v>114.96129682797263</v>
      </c>
      <c r="D13" s="1">
        <f t="shared" si="1"/>
        <v>-6.5654777040649037E-2</v>
      </c>
      <c r="E13" s="17">
        <f t="shared" si="0"/>
        <v>-5.7077733630717109E-4</v>
      </c>
    </row>
    <row r="14" spans="1:11" x14ac:dyDescent="0.25">
      <c r="A14" s="39" t="s">
        <v>35</v>
      </c>
      <c r="B14" s="46">
        <v>276.71625110346258</v>
      </c>
      <c r="C14" s="46">
        <v>460.987393983662</v>
      </c>
      <c r="D14" s="1">
        <f t="shared" si="1"/>
        <v>184.27114288019942</v>
      </c>
      <c r="E14" s="17">
        <f t="shared" si="0"/>
        <v>0.66592092855183105</v>
      </c>
    </row>
    <row r="15" spans="1:11" x14ac:dyDescent="0.25">
      <c r="A15" s="39" t="s">
        <v>36</v>
      </c>
      <c r="B15" s="46">
        <v>48.565910321658691</v>
      </c>
      <c r="C15" s="46">
        <v>54.515999999999998</v>
      </c>
      <c r="D15" s="1">
        <f t="shared" si="1"/>
        <v>5.9500896783413069</v>
      </c>
      <c r="E15" s="17">
        <f t="shared" si="0"/>
        <v>0.12251576546044429</v>
      </c>
    </row>
    <row r="16" spans="1:11" x14ac:dyDescent="0.25">
      <c r="A16" s="2" t="s">
        <v>28</v>
      </c>
      <c r="B16" s="3">
        <v>271.82889979358447</v>
      </c>
      <c r="C16" s="3">
        <v>296.41475904999999</v>
      </c>
      <c r="D16" s="3">
        <f>C16-B16</f>
        <v>24.585859256415517</v>
      </c>
      <c r="E16" s="21">
        <f t="shared" si="0"/>
        <v>9.0446083087872609E-2</v>
      </c>
    </row>
    <row r="17" spans="1:5" x14ac:dyDescent="0.25">
      <c r="A17" s="42" t="s">
        <v>77</v>
      </c>
      <c r="B17" s="43">
        <f>B16+B9+B3</f>
        <v>12934.352826012619</v>
      </c>
      <c r="C17" s="43">
        <f t="shared" ref="C17:D17" si="3">C16+C9+C3</f>
        <v>13992.108201689996</v>
      </c>
      <c r="D17" s="43">
        <f t="shared" si="3"/>
        <v>1057.7553756773782</v>
      </c>
      <c r="E17" s="44">
        <f>C17/B17-1</f>
        <v>8.1778763105185837E-2</v>
      </c>
    </row>
    <row r="18" spans="1:5" x14ac:dyDescent="0.25">
      <c r="A18" s="16"/>
      <c r="B18" s="18"/>
      <c r="C18" s="18"/>
      <c r="D18" s="18"/>
      <c r="E18" s="16"/>
    </row>
    <row r="19" spans="1:5" x14ac:dyDescent="0.25">
      <c r="A19" s="54" t="s">
        <v>56</v>
      </c>
    </row>
    <row r="20" spans="1:5" ht="30" x14ac:dyDescent="0.25">
      <c r="A20" s="40" t="s">
        <v>22</v>
      </c>
      <c r="B20" s="41" t="s">
        <v>75</v>
      </c>
      <c r="C20" s="41" t="s">
        <v>76</v>
      </c>
      <c r="D20" s="41" t="s">
        <v>80</v>
      </c>
      <c r="E20" s="41" t="s">
        <v>81</v>
      </c>
    </row>
    <row r="21" spans="1:5" x14ac:dyDescent="0.25">
      <c r="A21" s="28" t="s">
        <v>23</v>
      </c>
      <c r="B21" s="3">
        <v>126145.52145564041</v>
      </c>
      <c r="C21" s="3">
        <v>125349.16666666701</v>
      </c>
      <c r="D21" s="3">
        <f>C21-B21</f>
        <v>-796.35478897340363</v>
      </c>
      <c r="E21" s="21">
        <f>D21/B21</f>
        <v>-6.3129850333485289E-3</v>
      </c>
    </row>
    <row r="22" spans="1:5" x14ac:dyDescent="0.25">
      <c r="A22" s="45" t="s">
        <v>24</v>
      </c>
      <c r="B22" s="1">
        <v>20024.038047139482</v>
      </c>
      <c r="C22" s="1">
        <v>18336.166666666664</v>
      </c>
      <c r="D22" s="1">
        <f t="shared" ref="D22:D32" si="4">C22-B22</f>
        <v>-1687.8713804728177</v>
      </c>
      <c r="E22" s="17">
        <f t="shared" ref="E22:E30" si="5">D22/B22</f>
        <v>-8.4292257960123948E-2</v>
      </c>
    </row>
    <row r="23" spans="1:5" x14ac:dyDescent="0.25">
      <c r="A23" s="45" t="s">
        <v>25</v>
      </c>
      <c r="B23" s="1">
        <v>32867.426560383501</v>
      </c>
      <c r="C23" s="1">
        <v>29764.333333333299</v>
      </c>
      <c r="D23" s="1">
        <f t="shared" si="4"/>
        <v>-3103.0932270502017</v>
      </c>
      <c r="E23" s="17">
        <f t="shared" si="5"/>
        <v>-9.4412418366532261E-2</v>
      </c>
    </row>
    <row r="24" spans="1:5" x14ac:dyDescent="0.25">
      <c r="A24" s="45" t="s">
        <v>26</v>
      </c>
      <c r="B24" s="1">
        <v>44.007434722171752</v>
      </c>
      <c r="C24" s="1">
        <v>36.666666666666671</v>
      </c>
      <c r="D24" s="1">
        <f t="shared" si="4"/>
        <v>-7.3407680555050803</v>
      </c>
      <c r="E24" s="17">
        <f t="shared" si="5"/>
        <v>-0.16680745201007291</v>
      </c>
    </row>
    <row r="25" spans="1:5" x14ac:dyDescent="0.25">
      <c r="A25" s="45" t="s">
        <v>27</v>
      </c>
      <c r="B25" s="1">
        <v>18235.737687762001</v>
      </c>
      <c r="C25" s="1">
        <v>16462.166666666701</v>
      </c>
      <c r="D25" s="1">
        <f t="shared" si="4"/>
        <v>-1773.5710210953002</v>
      </c>
      <c r="E25" s="17">
        <f t="shared" si="5"/>
        <v>-9.7257980535963906E-2</v>
      </c>
    </row>
    <row r="26" spans="1:5" x14ac:dyDescent="0.25">
      <c r="A26" s="45" t="s">
        <v>29</v>
      </c>
      <c r="B26" s="1">
        <v>1123187</v>
      </c>
      <c r="C26" s="1">
        <v>1123012</v>
      </c>
      <c r="D26" s="1">
        <f t="shared" si="4"/>
        <v>-175</v>
      </c>
      <c r="E26" s="17">
        <f t="shared" si="5"/>
        <v>-1.5580664662251254E-4</v>
      </c>
    </row>
    <row r="27" spans="1:5" x14ac:dyDescent="0.25">
      <c r="A27" s="45" t="s">
        <v>32</v>
      </c>
      <c r="B27" s="3">
        <v>217563</v>
      </c>
      <c r="C27" s="3">
        <v>218119</v>
      </c>
      <c r="D27" s="3">
        <f t="shared" si="4"/>
        <v>556</v>
      </c>
      <c r="E27" s="21">
        <f t="shared" si="5"/>
        <v>2.5555816016510158E-3</v>
      </c>
    </row>
    <row r="28" spans="1:5" x14ac:dyDescent="0.25">
      <c r="A28" s="45" t="s">
        <v>33</v>
      </c>
      <c r="B28" s="1">
        <v>288116</v>
      </c>
      <c r="C28" s="1">
        <v>287834</v>
      </c>
      <c r="D28" s="1">
        <f t="shared" si="4"/>
        <v>-282</v>
      </c>
      <c r="E28" s="17">
        <f t="shared" si="5"/>
        <v>-9.7877243887878503E-4</v>
      </c>
    </row>
    <row r="29" spans="1:5" x14ac:dyDescent="0.25">
      <c r="A29" s="45" t="s">
        <v>34</v>
      </c>
      <c r="B29" s="46">
        <v>53626</v>
      </c>
      <c r="C29" s="46">
        <v>53531</v>
      </c>
      <c r="D29" s="1">
        <f t="shared" si="4"/>
        <v>-95</v>
      </c>
      <c r="E29" s="17">
        <f>D29/B29</f>
        <v>-1.771528736060866E-3</v>
      </c>
    </row>
    <row r="30" spans="1:5" x14ac:dyDescent="0.25">
      <c r="A30" s="45" t="s">
        <v>35</v>
      </c>
      <c r="B30" s="46">
        <v>30839</v>
      </c>
      <c r="C30" s="46">
        <v>36031</v>
      </c>
      <c r="D30" s="1">
        <f t="shared" si="4"/>
        <v>5192</v>
      </c>
      <c r="E30" s="17">
        <f t="shared" si="5"/>
        <v>0.16835824767340057</v>
      </c>
    </row>
    <row r="31" spans="1:5" x14ac:dyDescent="0.25">
      <c r="A31" s="45" t="s">
        <v>36</v>
      </c>
      <c r="B31" s="46" t="s">
        <v>58</v>
      </c>
      <c r="C31" s="46">
        <v>19146</v>
      </c>
      <c r="D31" s="1" t="s">
        <v>58</v>
      </c>
      <c r="E31" s="17" t="s">
        <v>58</v>
      </c>
    </row>
    <row r="32" spans="1:5" x14ac:dyDescent="0.25">
      <c r="A32" s="45" t="s">
        <v>28</v>
      </c>
      <c r="B32" s="46">
        <v>33670.399316440999</v>
      </c>
      <c r="C32" s="46">
        <v>36366.166666666664</v>
      </c>
      <c r="D32" s="1">
        <f t="shared" si="4"/>
        <v>2695.7673502256657</v>
      </c>
      <c r="E32" s="17">
        <f>D32/B32</f>
        <v>8.0063420837107296E-2</v>
      </c>
    </row>
    <row r="33" spans="1:5" x14ac:dyDescent="0.25">
      <c r="A33" s="47"/>
      <c r="B33" s="48"/>
      <c r="C33" s="48"/>
      <c r="D33" s="48"/>
      <c r="E33" s="49"/>
    </row>
    <row r="34" spans="1:5" x14ac:dyDescent="0.25">
      <c r="A34" s="54" t="s">
        <v>57</v>
      </c>
      <c r="D34" s="1"/>
    </row>
    <row r="35" spans="1:5" ht="30" x14ac:dyDescent="0.25">
      <c r="A35" s="40" t="s">
        <v>22</v>
      </c>
      <c r="B35" s="41" t="s">
        <v>70</v>
      </c>
      <c r="C35" s="41" t="s">
        <v>71</v>
      </c>
      <c r="D35" s="41" t="s">
        <v>72</v>
      </c>
      <c r="E35" s="41" t="s">
        <v>66</v>
      </c>
    </row>
    <row r="36" spans="1:5" x14ac:dyDescent="0.25">
      <c r="A36" s="28" t="s">
        <v>23</v>
      </c>
      <c r="B36" s="3">
        <v>451.77569236750389</v>
      </c>
      <c r="C36" s="3">
        <v>424.13457865030341</v>
      </c>
      <c r="D36" s="3">
        <f t="shared" ref="D36:D47" si="6">C36-B36</f>
        <v>-27.641113717200483</v>
      </c>
      <c r="E36" s="21">
        <f>D36/B36</f>
        <v>-6.1183269007566245E-2</v>
      </c>
    </row>
    <row r="37" spans="1:5" x14ac:dyDescent="0.25">
      <c r="A37" s="45" t="s">
        <v>24</v>
      </c>
      <c r="B37" s="1">
        <v>189.49796306544326</v>
      </c>
      <c r="C37" s="1">
        <v>187.42817773616767</v>
      </c>
      <c r="D37" s="1">
        <f t="shared" si="6"/>
        <v>-2.0697853292755894</v>
      </c>
      <c r="E37" s="17">
        <f>D37/B37</f>
        <v>-1.0922467428110495E-2</v>
      </c>
    </row>
    <row r="38" spans="1:5" x14ac:dyDescent="0.25">
      <c r="A38" s="45" t="s">
        <v>25</v>
      </c>
      <c r="B38" s="1">
        <v>987.8315514299278</v>
      </c>
      <c r="C38" s="1">
        <v>989.6114598288766</v>
      </c>
      <c r="D38" s="1">
        <f t="shared" si="6"/>
        <v>1.7799083989488054</v>
      </c>
      <c r="E38" s="17">
        <f t="shared" ref="E38:E45" si="7">D38/B38</f>
        <v>1.8018339223649143E-3</v>
      </c>
    </row>
    <row r="39" spans="1:5" x14ac:dyDescent="0.25">
      <c r="A39" s="45" t="s">
        <v>26</v>
      </c>
      <c r="B39" s="1">
        <v>143.48603790843998</v>
      </c>
      <c r="C39" s="1">
        <v>128.39136363636354</v>
      </c>
      <c r="D39" s="1">
        <f t="shared" si="6"/>
        <v>-15.094674272076446</v>
      </c>
      <c r="E39" s="17">
        <f t="shared" si="7"/>
        <v>-0.10519960333498457</v>
      </c>
    </row>
    <row r="40" spans="1:5" x14ac:dyDescent="0.25">
      <c r="A40" s="45" t="s">
        <v>27</v>
      </c>
      <c r="B40" s="1">
        <v>238.13603455958432</v>
      </c>
      <c r="C40" s="1">
        <v>234.67385834185396</v>
      </c>
      <c r="D40" s="1">
        <f t="shared" si="6"/>
        <v>-3.4621762177303594</v>
      </c>
      <c r="E40" s="17">
        <f t="shared" si="7"/>
        <v>-1.453864898747226E-2</v>
      </c>
    </row>
    <row r="41" spans="1:5" x14ac:dyDescent="0.25">
      <c r="A41" s="45" t="s">
        <v>29</v>
      </c>
      <c r="B41" s="1">
        <v>637.56005057249388</v>
      </c>
      <c r="C41" s="1">
        <v>637.34215614798859</v>
      </c>
      <c r="D41" s="1">
        <f t="shared" si="6"/>
        <v>-0.21789442450528895</v>
      </c>
      <c r="E41" s="17">
        <f t="shared" si="7"/>
        <v>-3.417629826549385E-4</v>
      </c>
    </row>
    <row r="42" spans="1:5" x14ac:dyDescent="0.25">
      <c r="A42" s="45" t="s">
        <v>32</v>
      </c>
      <c r="B42" s="3">
        <v>383.6522105987604</v>
      </c>
      <c r="C42" s="3">
        <v>391.49800160921154</v>
      </c>
      <c r="D42" s="3">
        <f t="shared" si="6"/>
        <v>7.845791010451137</v>
      </c>
      <c r="E42" s="21">
        <f t="shared" si="7"/>
        <v>2.045026926394175E-2</v>
      </c>
    </row>
    <row r="43" spans="1:5" x14ac:dyDescent="0.25">
      <c r="A43" s="45" t="s">
        <v>33</v>
      </c>
      <c r="B43" s="1">
        <v>247.4749259785564</v>
      </c>
      <c r="C43" s="1">
        <v>245.46393754321076</v>
      </c>
      <c r="D43" s="1">
        <f t="shared" si="6"/>
        <v>-2.010988435345638</v>
      </c>
      <c r="E43" s="17">
        <f t="shared" si="7"/>
        <v>-8.1260290406951746E-3</v>
      </c>
    </row>
    <row r="44" spans="1:5" x14ac:dyDescent="0.25">
      <c r="A44" s="45" t="s">
        <v>34</v>
      </c>
      <c r="B44" s="46">
        <v>175.43037565643135</v>
      </c>
      <c r="C44" s="46">
        <v>173.79429289304778</v>
      </c>
      <c r="D44" s="1">
        <f t="shared" si="6"/>
        <v>-1.6360827633835697</v>
      </c>
      <c r="E44" s="17">
        <f t="shared" si="7"/>
        <v>-9.3261087611630506E-3</v>
      </c>
    </row>
    <row r="45" spans="1:5" x14ac:dyDescent="0.25">
      <c r="A45" s="45" t="s">
        <v>35</v>
      </c>
      <c r="B45" s="46">
        <v>763.95780506646304</v>
      </c>
      <c r="C45" s="46">
        <v>741.57499999999993</v>
      </c>
      <c r="D45" s="1">
        <f t="shared" si="6"/>
        <v>-22.382805066463106</v>
      </c>
      <c r="E45" s="17">
        <f t="shared" si="7"/>
        <v>-2.9298483395317678E-2</v>
      </c>
    </row>
    <row r="46" spans="1:5" x14ac:dyDescent="0.25">
      <c r="A46" s="45" t="s">
        <v>36</v>
      </c>
      <c r="B46" s="46" t="s">
        <v>58</v>
      </c>
      <c r="C46" s="46">
        <v>203.37509166245931</v>
      </c>
      <c r="D46" s="1" t="s">
        <v>58</v>
      </c>
      <c r="E46" s="17" t="s">
        <v>58</v>
      </c>
    </row>
    <row r="47" spans="1:5" x14ac:dyDescent="0.25">
      <c r="A47" s="45" t="s">
        <v>28</v>
      </c>
      <c r="B47" s="46">
        <v>672.76922091835797</v>
      </c>
      <c r="C47" s="46">
        <v>679.23655927900006</v>
      </c>
      <c r="D47" s="1">
        <f t="shared" si="6"/>
        <v>6.4673383606420884</v>
      </c>
      <c r="E47" s="17">
        <f>D47/B47</f>
        <v>9.613011653258903E-3</v>
      </c>
    </row>
    <row r="48" spans="1:5" x14ac:dyDescent="0.25">
      <c r="A48" s="50"/>
      <c r="B48" s="51"/>
      <c r="C48" s="51"/>
      <c r="D48" s="52"/>
      <c r="E48" s="5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D17"/>
  <sheetViews>
    <sheetView showGridLines="0" workbookViewId="0">
      <selection activeCell="A30" sqref="A30"/>
    </sheetView>
  </sheetViews>
  <sheetFormatPr defaultRowHeight="15" x14ac:dyDescent="0.25"/>
  <cols>
    <col min="1" max="1" width="75.5703125" customWidth="1"/>
    <col min="2" max="4" width="14" customWidth="1"/>
  </cols>
  <sheetData>
    <row r="1" spans="1:4" x14ac:dyDescent="0.25">
      <c r="A1" s="54" t="s">
        <v>64</v>
      </c>
    </row>
    <row r="2" spans="1:4" ht="36.75" customHeight="1" x14ac:dyDescent="0.25">
      <c r="A2" s="55"/>
      <c r="B2" s="58" t="s">
        <v>20</v>
      </c>
      <c r="C2" s="58" t="s">
        <v>21</v>
      </c>
      <c r="D2" s="41" t="s">
        <v>78</v>
      </c>
    </row>
    <row r="3" spans="1:4" x14ac:dyDescent="0.25">
      <c r="A3" s="42" t="s">
        <v>42</v>
      </c>
      <c r="B3" s="43">
        <f>SUM(B4:B4)</f>
        <v>0</v>
      </c>
      <c r="C3" s="43">
        <f>SUM(C4:C4)</f>
        <v>823</v>
      </c>
      <c r="D3" s="43">
        <f>SUM(D4:D4)</f>
        <v>823</v>
      </c>
    </row>
    <row r="4" spans="1:4" x14ac:dyDescent="0.25">
      <c r="A4" s="56" t="s">
        <v>59</v>
      </c>
      <c r="B4" s="57">
        <v>0</v>
      </c>
      <c r="C4" s="57">
        <v>823</v>
      </c>
      <c r="D4" s="57">
        <v>823</v>
      </c>
    </row>
    <row r="6" spans="1:4" x14ac:dyDescent="0.25">
      <c r="A6" s="11" t="s">
        <v>65</v>
      </c>
    </row>
    <row r="7" spans="1:4" ht="30" x14ac:dyDescent="0.25">
      <c r="A7" s="55"/>
      <c r="B7" s="58" t="s">
        <v>20</v>
      </c>
      <c r="C7" s="58" t="s">
        <v>21</v>
      </c>
      <c r="D7" s="41" t="s">
        <v>78</v>
      </c>
    </row>
    <row r="8" spans="1:4" x14ac:dyDescent="0.25">
      <c r="A8" s="2" t="s">
        <v>63</v>
      </c>
      <c r="B8" s="3">
        <f>SUM(B9:B17)</f>
        <v>388</v>
      </c>
      <c r="C8" s="3">
        <f>SUM(C9:C17)</f>
        <v>412</v>
      </c>
      <c r="D8" s="3">
        <f>SUM(D9:D17)</f>
        <v>24</v>
      </c>
    </row>
    <row r="9" spans="1:4" x14ac:dyDescent="0.25">
      <c r="A9" s="15" t="s">
        <v>54</v>
      </c>
      <c r="B9" s="1">
        <v>3</v>
      </c>
      <c r="C9" s="1">
        <v>0</v>
      </c>
      <c r="D9" s="1">
        <f>C9-B9</f>
        <v>-3</v>
      </c>
    </row>
    <row r="10" spans="1:4" x14ac:dyDescent="0.25">
      <c r="A10" s="15" t="s">
        <v>53</v>
      </c>
      <c r="B10" s="1">
        <v>1</v>
      </c>
      <c r="C10" s="1">
        <v>0</v>
      </c>
      <c r="D10" s="1">
        <f>C10-B10</f>
        <v>-1</v>
      </c>
    </row>
    <row r="11" spans="1:4" x14ac:dyDescent="0.25">
      <c r="A11" s="12" t="s">
        <v>39</v>
      </c>
      <c r="B11" s="1">
        <v>321</v>
      </c>
      <c r="C11" s="1">
        <v>316</v>
      </c>
      <c r="D11" s="1">
        <f>C11-B11</f>
        <v>-5</v>
      </c>
    </row>
    <row r="12" spans="1:4" x14ac:dyDescent="0.25">
      <c r="A12" s="12" t="s">
        <v>60</v>
      </c>
      <c r="B12" s="1">
        <v>36</v>
      </c>
      <c r="C12" s="1">
        <v>48</v>
      </c>
      <c r="D12" s="1">
        <f t="shared" ref="D12:D17" si="0">C12-B12</f>
        <v>12</v>
      </c>
    </row>
    <row r="13" spans="1:4" x14ac:dyDescent="0.25">
      <c r="A13" s="12" t="s">
        <v>40</v>
      </c>
      <c r="B13" s="1">
        <v>-20</v>
      </c>
      <c r="C13" s="1">
        <v>-20</v>
      </c>
      <c r="D13" s="1">
        <f t="shared" si="0"/>
        <v>0</v>
      </c>
    </row>
    <row r="14" spans="1:4" x14ac:dyDescent="0.25">
      <c r="A14" s="12" t="s">
        <v>41</v>
      </c>
      <c r="B14" s="1">
        <v>-5</v>
      </c>
      <c r="C14" s="1">
        <v>-7</v>
      </c>
      <c r="D14" s="1">
        <f t="shared" si="0"/>
        <v>-2</v>
      </c>
    </row>
    <row r="15" spans="1:4" x14ac:dyDescent="0.25">
      <c r="A15" s="12" t="s">
        <v>44</v>
      </c>
      <c r="B15" s="1">
        <v>3</v>
      </c>
      <c r="C15" s="1">
        <v>3</v>
      </c>
      <c r="D15" s="1">
        <f t="shared" si="0"/>
        <v>0</v>
      </c>
    </row>
    <row r="16" spans="1:4" x14ac:dyDescent="0.25">
      <c r="A16" s="12" t="s">
        <v>45</v>
      </c>
      <c r="B16" s="1">
        <v>6</v>
      </c>
      <c r="C16" s="1">
        <v>6</v>
      </c>
      <c r="D16" s="1">
        <f t="shared" si="0"/>
        <v>0</v>
      </c>
    </row>
    <row r="17" spans="1:4" x14ac:dyDescent="0.25">
      <c r="A17" s="59" t="s">
        <v>43</v>
      </c>
      <c r="B17" s="60">
        <v>43</v>
      </c>
      <c r="C17" s="60">
        <v>66</v>
      </c>
      <c r="D17" s="60">
        <f t="shared" si="0"/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Graf 1</vt:lpstr>
      <vt:lpstr>Graf 2</vt:lpstr>
      <vt:lpstr>Graf 3</vt:lpstr>
      <vt:lpstr>Graf 4</vt:lpstr>
      <vt:lpstr>Graf 5</vt:lpstr>
      <vt:lpstr>Graf 6-7</vt:lpstr>
      <vt:lpstr>Tabuľka A-C</vt:lpstr>
      <vt:lpstr>Tabuľka D-E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2025-07-30T14:42:09Z</dcterms:modified>
</cp:coreProperties>
</file>