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IFP_NEW\1_DANE\1_03_Databazy\03_Hodnotenie_dani_rocne\2021\final\"/>
    </mc:Choice>
  </mc:AlternateContent>
  <bookViews>
    <workbookView xWindow="0" yWindow="0" windowWidth="23180" windowHeight="14270" tabRatio="751"/>
  </bookViews>
  <sheets>
    <sheet name="Tabuľka_1" sheetId="1" r:id="rId1"/>
    <sheet name="Tabuľka_2" sheetId="9" r:id="rId2"/>
    <sheet name="Graf_1" sheetId="12" r:id="rId3"/>
    <sheet name="Graf_2" sheetId="18" r:id="rId4"/>
    <sheet name="Graf_3" sheetId="10" r:id="rId5"/>
    <sheet name="Graf_4" sheetId="8" r:id="rId6"/>
    <sheet name="Graf_5_7" sheetId="15" r:id="rId7"/>
    <sheet name="Graf_6" sheetId="19" r:id="rId8"/>
    <sheet name="Graf_8" sheetId="16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123Graph_A" localSheetId="6" hidden="1">#REF!</definedName>
    <definedName name="__123Graph_A" localSheetId="7" hidden="1">#REF!</definedName>
    <definedName name="__123Graph_A" hidden="1">#REF!</definedName>
    <definedName name="__123Graph_ATEST1" hidden="1">[1]REER!$AZ$144:$AZ$210</definedName>
    <definedName name="__123Graph_B" localSheetId="6" hidden="1">#REF!</definedName>
    <definedName name="__123Graph_B" localSheetId="7" hidden="1">#REF!</definedName>
    <definedName name="__123Graph_B" hidden="1">#REF!</definedName>
    <definedName name="__123Graph_BCurrent" localSheetId="6" hidden="1">[2]G!#REF!</definedName>
    <definedName name="__123Graph_BCurrent" localSheetId="7" hidden="1">[2]G!#REF!</definedName>
    <definedName name="__123Graph_BCurrent" hidden="1">[2]G!#REF!</definedName>
    <definedName name="__123Graph_BREER3" hidden="1">[1]REER!$BB$144:$BB$212</definedName>
    <definedName name="__123Graph_BTEST1" hidden="1">[1]REER!$AY$144:$AY$210</definedName>
    <definedName name="__123Graph_CREER3" hidden="1">[1]REER!$BB$144:$BB$212</definedName>
    <definedName name="__123Graph_CTEST1" hidden="1">[1]REER!$BK$140:$BK$140</definedName>
    <definedName name="__123Graph_DREER3" hidden="1">[1]REER!$BB$144:$BB$210</definedName>
    <definedName name="__123Graph_DTEST1" hidden="1">[1]REER!$BB$144:$BB$210</definedName>
    <definedName name="__123Graph_EREER3" hidden="1">[1]REER!$BR$144:$BR$211</definedName>
    <definedName name="__123Graph_ETEST1" hidden="1">[1]REER!$BR$144:$BR$211</definedName>
    <definedName name="__123Graph_FREER3" hidden="1">[1]REER!$BN$140:$BN$140</definedName>
    <definedName name="__123Graph_FTEST1" hidden="1">[1]REER!$BN$140:$BN$140</definedName>
    <definedName name="__123Graph_X" localSheetId="6" hidden="1">'[3]i2-KA'!#REF!</definedName>
    <definedName name="__123Graph_X" localSheetId="7" hidden="1">'[3]i2-KA'!#REF!</definedName>
    <definedName name="__123Graph_X" hidden="1">'[3]i2-KA'!#REF!</definedName>
    <definedName name="__123Graph_XCurrent" localSheetId="6" hidden="1">'[3]i2-KA'!#REF!</definedName>
    <definedName name="__123Graph_XCurrent" localSheetId="7" hidden="1">'[3]i2-KA'!#REF!</definedName>
    <definedName name="__123Graph_XCurrent" hidden="1">'[3]i2-KA'!#REF!</definedName>
    <definedName name="__123Graph_XChart1" localSheetId="6" hidden="1">'[3]i2-KA'!#REF!</definedName>
    <definedName name="__123Graph_XChart1" localSheetId="7" hidden="1">'[3]i2-KA'!#REF!</definedName>
    <definedName name="__123Graph_XChart1" hidden="1">'[3]i2-KA'!#REF!</definedName>
    <definedName name="__123Graph_XChart2" localSheetId="6" hidden="1">'[3]i2-KA'!#REF!</definedName>
    <definedName name="__123Graph_XChart2" localSheetId="7" hidden="1">'[3]i2-KA'!#REF!</definedName>
    <definedName name="__123Graph_XChart2" hidden="1">'[3]i2-KA'!#REF!</definedName>
    <definedName name="__123Graph_XTEST1" hidden="1">[1]REER!$C$9:$C$75</definedName>
    <definedName name="_123Graph_AB" localSheetId="6" hidden="1">#REF!</definedName>
    <definedName name="_123Graph_AB" localSheetId="7" hidden="1">#REF!</definedName>
    <definedName name="_123Graph_AB" hidden="1">#REF!</definedName>
    <definedName name="_123Graph_B" localSheetId="6" hidden="1">#REF!</definedName>
    <definedName name="_123Graph_B" localSheetId="7" hidden="1">#REF!</definedName>
    <definedName name="_123Graph_B" hidden="1">#REF!</definedName>
    <definedName name="_123Graph_DB" localSheetId="6" hidden="1">#REF!</definedName>
    <definedName name="_123Graph_DB" localSheetId="7" hidden="1">#REF!</definedName>
    <definedName name="_123Graph_DB" hidden="1">#REF!</definedName>
    <definedName name="_123Graph_EB" localSheetId="7" hidden="1">#REF!</definedName>
    <definedName name="_123Graph_EB" hidden="1">#REF!</definedName>
    <definedName name="_123Graph_FB" localSheetId="7" hidden="1">#REF!</definedName>
    <definedName name="_123Graph_FB" hidden="1">#REF!</definedName>
    <definedName name="_132Graph_CB" localSheetId="7" hidden="1">#REF!</definedName>
    <definedName name="_132Graph_CB" hidden="1">#REF!</definedName>
    <definedName name="_Fill" localSheetId="7" hidden="1">#REF!</definedName>
    <definedName name="_Fill" hidden="1">#REF!</definedName>
    <definedName name="_Order1" hidden="1">255</definedName>
    <definedName name="_Order2" hidden="1">255</definedName>
    <definedName name="_Regression_X" localSheetId="6" hidden="1">#REF!</definedName>
    <definedName name="_Regression_X" localSheetId="7" hidden="1">#REF!</definedName>
    <definedName name="_Regression_X" hidden="1">#REF!</definedName>
    <definedName name="_Regression_Y" localSheetId="6" hidden="1">#REF!</definedName>
    <definedName name="_Regression_Y" localSheetId="7" hidden="1">#REF!</definedName>
    <definedName name="_Regression_Y" hidden="1">#REF!</definedName>
    <definedName name="aloha" localSheetId="6" hidden="1">'[4]i2-KA'!#REF!</definedName>
    <definedName name="aloha" localSheetId="7" hidden="1">'[4]i2-KA'!#REF!</definedName>
    <definedName name="aloha" hidden="1">'[4]i2-KA'!#REF!</definedName>
    <definedName name="bb" localSheetId="5" hidden="1">{"Riqfin97",#N/A,FALSE,"Tran";"Riqfinpro",#N/A,FALSE,"Tran"}</definedName>
    <definedName name="bb" localSheetId="6" hidden="1">{"Riqfin97",#N/A,FALSE,"Tran";"Riqfinpro",#N/A,FALSE,"Tran"}</definedName>
    <definedName name="bb" localSheetId="7" hidden="1">{"Riqfin97",#N/A,FALSE,"Tran";"Riqfinpro",#N/A,FALSE,"Tran"}</definedName>
    <definedName name="bb" hidden="1">{"Riqfin97",#N/A,FALSE,"Tran";"Riqfinpro",#N/A,FALSE,"Tran"}</definedName>
    <definedName name="bbb" localSheetId="5" hidden="1">{"Riqfin97",#N/A,FALSE,"Tran";"Riqfinpro",#N/A,FALSE,"Tran"}</definedName>
    <definedName name="bbb" localSheetId="6" hidden="1">{"Riqfin97",#N/A,FALSE,"Tran";"Riqfinpro",#N/A,FALSE,"Tran"}</definedName>
    <definedName name="bbb" localSheetId="7" hidden="1">{"Riqfin97",#N/A,FALSE,"Tran";"Riqfinpro",#N/A,FALSE,"Tran"}</definedName>
    <definedName name="bbb" hidden="1">{"Riqfin97",#N/A,FALSE,"Tran";"Riqfinpro",#N/A,FALSE,"Tran"}</definedName>
    <definedName name="cc" localSheetId="5" hidden="1">{"Riqfin97",#N/A,FALSE,"Tran";"Riqfinpro",#N/A,FALSE,"Tran"}</definedName>
    <definedName name="cc" localSheetId="6" hidden="1">{"Riqfin97",#N/A,FALSE,"Tran";"Riqfinpro",#N/A,FALSE,"Tran"}</definedName>
    <definedName name="cc" localSheetId="7" hidden="1">{"Riqfin97",#N/A,FALSE,"Tran";"Riqfinpro",#N/A,FALSE,"Tran"}</definedName>
    <definedName name="cc" hidden="1">{"Riqfin97",#N/A,FALSE,"Tran";"Riqfinpro",#N/A,FALSE,"Tran"}</definedName>
    <definedName name="ccc" localSheetId="5" hidden="1">{"Riqfin97",#N/A,FALSE,"Tran";"Riqfinpro",#N/A,FALSE,"Tran"}</definedName>
    <definedName name="ccc" localSheetId="6" hidden="1">{"Riqfin97",#N/A,FALSE,"Tran";"Riqfinpro",#N/A,FALSE,"Tran"}</definedName>
    <definedName name="ccc" localSheetId="7" hidden="1">{"Riqfin97",#N/A,FALSE,"Tran";"Riqfinpro",#N/A,FALSE,"Tran"}</definedName>
    <definedName name="ccc" hidden="1">{"Riqfin97",#N/A,FALSE,"Tran";"Riqfinpro",#N/A,FALSE,"Tran"}</definedName>
    <definedName name="dd" localSheetId="5" hidden="1">{"Riqfin97",#N/A,FALSE,"Tran";"Riqfinpro",#N/A,FALSE,"Tran"}</definedName>
    <definedName name="dd" localSheetId="6" hidden="1">{"Riqfin97",#N/A,FALSE,"Tran";"Riqfinpro",#N/A,FALSE,"Tran"}</definedName>
    <definedName name="dd" localSheetId="7" hidden="1">{"Riqfin97",#N/A,FALSE,"Tran";"Riqfinpro",#N/A,FALSE,"Tran"}</definedName>
    <definedName name="dd" hidden="1">{"Riqfin97",#N/A,FALSE,"Tran";"Riqfinpro",#N/A,FALSE,"Tran"}</definedName>
    <definedName name="ddd" localSheetId="5" hidden="1">{"Riqfin97",#N/A,FALSE,"Tran";"Riqfinpro",#N/A,FALSE,"Tran"}</definedName>
    <definedName name="ddd" localSheetId="6" hidden="1">{"Riqfin97",#N/A,FALSE,"Tran";"Riqfinpro",#N/A,FALSE,"Tran"}</definedName>
    <definedName name="ddd" localSheetId="7" hidden="1">{"Riqfin97",#N/A,FALSE,"Tran";"Riqfinpro",#N/A,FALSE,"Tran"}</definedName>
    <definedName name="ddd" hidden="1">{"Riqfin97",#N/A,FALSE,"Tran";"Riqfinpro",#N/A,FALSE,"Tran"}</definedName>
    <definedName name="ee" localSheetId="5" hidden="1">{"Tab1",#N/A,FALSE,"P";"Tab2",#N/A,FALSE,"P"}</definedName>
    <definedName name="ee" localSheetId="6" hidden="1">{"Tab1",#N/A,FALSE,"P";"Tab2",#N/A,FALSE,"P"}</definedName>
    <definedName name="ee" localSheetId="7" hidden="1">{"Tab1",#N/A,FALSE,"P";"Tab2",#N/A,FALSE,"P"}</definedName>
    <definedName name="ee" hidden="1">{"Tab1",#N/A,FALSE,"P";"Tab2",#N/A,FALSE,"P"}</definedName>
    <definedName name="eee" localSheetId="5" hidden="1">{"Tab1",#N/A,FALSE,"P";"Tab2",#N/A,FALSE,"P"}</definedName>
    <definedName name="eee" localSheetId="6" hidden="1">{"Tab1",#N/A,FALSE,"P";"Tab2",#N/A,FALSE,"P"}</definedName>
    <definedName name="eee" localSheetId="7" hidden="1">{"Tab1",#N/A,FALSE,"P";"Tab2",#N/A,FALSE,"P"}</definedName>
    <definedName name="eee" hidden="1">{"Tab1",#N/A,FALSE,"P";"Tab2",#N/A,FALSE,"P"}</definedName>
    <definedName name="ff" localSheetId="5" hidden="1">{"Tab1",#N/A,FALSE,"P";"Tab2",#N/A,FALSE,"P"}</definedName>
    <definedName name="ff" localSheetId="6" hidden="1">{"Tab1",#N/A,FALSE,"P";"Tab2",#N/A,FALSE,"P"}</definedName>
    <definedName name="ff" localSheetId="7" hidden="1">{"Tab1",#N/A,FALSE,"P";"Tab2",#N/A,FALSE,"P"}</definedName>
    <definedName name="ff" hidden="1">{"Tab1",#N/A,FALSE,"P";"Tab2",#N/A,FALSE,"P"}</definedName>
    <definedName name="fff" localSheetId="5" hidden="1">{"Tab1",#N/A,FALSE,"P";"Tab2",#N/A,FALSE,"P"}</definedName>
    <definedName name="fff" localSheetId="6" hidden="1">{"Tab1",#N/A,FALSE,"P";"Tab2",#N/A,FALSE,"P"}</definedName>
    <definedName name="fff" localSheetId="7" hidden="1">{"Tab1",#N/A,FALSE,"P";"Tab2",#N/A,FALSE,"P"}</definedName>
    <definedName name="fff" hidden="1">{"Tab1",#N/A,FALSE,"P";"Tab2",#N/A,FALSE,"P"}</definedName>
    <definedName name="Financing" localSheetId="5" hidden="1">{"Tab1",#N/A,FALSE,"P";"Tab2",#N/A,FALSE,"P"}</definedName>
    <definedName name="Financing" localSheetId="6" hidden="1">{"Tab1",#N/A,FALSE,"P";"Tab2",#N/A,FALSE,"P"}</definedName>
    <definedName name="Financing" localSheetId="7" hidden="1">{"Tab1",#N/A,FALSE,"P";"Tab2",#N/A,FALSE,"P"}</definedName>
    <definedName name="Financing" hidden="1">{"Tab1",#N/A,FALSE,"P";"Tab2",#N/A,FALSE,"P"}</definedName>
    <definedName name="ggg" localSheetId="5" hidden="1">{"Riqfin97",#N/A,FALSE,"Tran";"Riqfinpro",#N/A,FALSE,"Tran"}</definedName>
    <definedName name="ggg" localSheetId="6" hidden="1">{"Riqfin97",#N/A,FALSE,"Tran";"Riqfinpro",#N/A,FALSE,"Tran"}</definedName>
    <definedName name="ggg" localSheetId="7" hidden="1">{"Riqfin97",#N/A,FALSE,"Tran";"Riqfinpro",#N/A,FALSE,"Tran"}</definedName>
    <definedName name="ggg" hidden="1">{"Riqfin97",#N/A,FALSE,"Tran";"Riqfinpro",#N/A,FALSE,"Tran"}</definedName>
    <definedName name="ggggg" localSheetId="7" hidden="1">'[5]J(Priv.Cap)'!#REF!</definedName>
    <definedName name="ggggg" hidden="1">'[5]J(Priv.Cap)'!#REF!</definedName>
    <definedName name="HDPn_x1">[6]makro!$J$22</definedName>
    <definedName name="HDPn_x2">[6]makro!$L$22</definedName>
    <definedName name="HDPn_x3" localSheetId="5">[6]makro!#REF!</definedName>
    <definedName name="HDPn_x3" localSheetId="6">#REF!</definedName>
    <definedName name="HDPn_x3" localSheetId="7">#REF!</definedName>
    <definedName name="HDPn_x3">#REF!</definedName>
    <definedName name="HDPn_x4" localSheetId="5">[6]makro!#REF!</definedName>
    <definedName name="HDPn_x4" localSheetId="6">#REF!</definedName>
    <definedName name="HDPn_x4" localSheetId="7">#REF!</definedName>
    <definedName name="HDPn_x4">#REF!</definedName>
    <definedName name="HDPr_x1">[6]makro!$J$21</definedName>
    <definedName name="HDPr_x2">[6]makro!$L$21</definedName>
    <definedName name="HDPr_x3" localSheetId="5">[6]makro!#REF!</definedName>
    <definedName name="HDPr_x3" localSheetId="6">#REF!</definedName>
    <definedName name="HDPr_x3" localSheetId="7">#REF!</definedName>
    <definedName name="HDPr_x3">#REF!</definedName>
    <definedName name="HDPr_x4" localSheetId="5">[6]makro!#REF!</definedName>
    <definedName name="HDPr_x4" localSheetId="6">#REF!</definedName>
    <definedName name="HDPr_x4" localSheetId="7">#REF!</definedName>
    <definedName name="HDPr_x4">#REF!</definedName>
    <definedName name="hhh" localSheetId="6" hidden="1">'[7]J(Priv.Cap)'!#REF!</definedName>
    <definedName name="hhh" localSheetId="7" hidden="1">'[7]J(Priv.Cap)'!#REF!</definedName>
    <definedName name="hhh" hidden="1">'[7]J(Priv.Cap)'!#REF!</definedName>
    <definedName name="ii" localSheetId="5" hidden="1">{"Tab1",#N/A,FALSE,"P";"Tab2",#N/A,FALSE,"P"}</definedName>
    <definedName name="ii" localSheetId="6" hidden="1">{"Tab1",#N/A,FALSE,"P";"Tab2",#N/A,FALSE,"P"}</definedName>
    <definedName name="ii" localSheetId="7" hidden="1">{"Tab1",#N/A,FALSE,"P";"Tab2",#N/A,FALSE,"P"}</definedName>
    <definedName name="ii" hidden="1">{"Tab1",#N/A,FALSE,"P";"Tab2",#N/A,FALSE,"P"}</definedName>
    <definedName name="inflation" localSheetId="7" hidden="1">[8]TAB34!#REF!</definedName>
    <definedName name="inflation" hidden="1">[8]TAB34!#REF!</definedName>
    <definedName name="jj" localSheetId="5" hidden="1">{"Riqfin97",#N/A,FALSE,"Tran";"Riqfinpro",#N/A,FALSE,"Tran"}</definedName>
    <definedName name="jj" localSheetId="6" hidden="1">{"Riqfin97",#N/A,FALSE,"Tran";"Riqfinpro",#N/A,FALSE,"Tran"}</definedName>
    <definedName name="jj" localSheetId="7" hidden="1">{"Riqfin97",#N/A,FALSE,"Tran";"Riqfinpro",#N/A,FALSE,"Tran"}</definedName>
    <definedName name="jj" hidden="1">{"Riqfin97",#N/A,FALSE,"Tran";"Riqfinpro",#N/A,FALSE,"Tran"}</definedName>
    <definedName name="jjj" localSheetId="7" hidden="1">[9]M!#REF!</definedName>
    <definedName name="jjj" hidden="1">[9]M!#REF!</definedName>
    <definedName name="jjjjjj" localSheetId="7" hidden="1">'[5]J(Priv.Cap)'!#REF!</definedName>
    <definedName name="jjjjjj" hidden="1">'[5]J(Priv.Cap)'!#REF!</definedName>
    <definedName name="kk" localSheetId="5" hidden="1">{"Tab1",#N/A,FALSE,"P";"Tab2",#N/A,FALSE,"P"}</definedName>
    <definedName name="kk" localSheetId="6" hidden="1">{"Tab1",#N/A,FALSE,"P";"Tab2",#N/A,FALSE,"P"}</definedName>
    <definedName name="kk" localSheetId="7" hidden="1">{"Tab1",#N/A,FALSE,"P";"Tab2",#N/A,FALSE,"P"}</definedName>
    <definedName name="kk" hidden="1">{"Tab1",#N/A,FALSE,"P";"Tab2",#N/A,FALSE,"P"}</definedName>
    <definedName name="kkk" localSheetId="5" hidden="1">{"Tab1",#N/A,FALSE,"P";"Tab2",#N/A,FALSE,"P"}</definedName>
    <definedName name="kkk" localSheetId="6" hidden="1">{"Tab1",#N/A,FALSE,"P";"Tab2",#N/A,FALSE,"P"}</definedName>
    <definedName name="kkk" localSheetId="7" hidden="1">{"Tab1",#N/A,FALSE,"P";"Tab2",#N/A,FALSE,"P"}</definedName>
    <definedName name="kkk" hidden="1">{"Tab1",#N/A,FALSE,"P";"Tab2",#N/A,FALSE,"P"}</definedName>
    <definedName name="kkkk" localSheetId="7" hidden="1">[10]M!#REF!</definedName>
    <definedName name="kkkk" hidden="1">[10]M!#REF!</definedName>
    <definedName name="KSDn_x1">[6]makro!$J$24</definedName>
    <definedName name="KSDn_x2">[6]makro!$L$24</definedName>
    <definedName name="KSDn_x3" localSheetId="5">[6]makro!#REF!</definedName>
    <definedName name="KSDn_x3" localSheetId="6">#REF!</definedName>
    <definedName name="KSDn_x3" localSheetId="7">#REF!</definedName>
    <definedName name="KSDn_x3">#REF!</definedName>
    <definedName name="KSDn_x4" localSheetId="5">[6]makro!#REF!</definedName>
    <definedName name="KSDn_x4" localSheetId="6">#REF!</definedName>
    <definedName name="KSDn_x4" localSheetId="7">#REF!</definedName>
    <definedName name="KSDn_x4">#REF!</definedName>
    <definedName name="KSDr_x1">[6]makro!$J$23</definedName>
    <definedName name="KSDr_x2">[6]makro!$L$23</definedName>
    <definedName name="KSDr_x3" localSheetId="5">[6]makro!#REF!</definedName>
    <definedName name="KSDr_x3" localSheetId="6">#REF!</definedName>
    <definedName name="KSDr_x3" localSheetId="7">#REF!</definedName>
    <definedName name="KSDr_x3">#REF!</definedName>
    <definedName name="KSDr_x4" localSheetId="5">[6]makro!#REF!</definedName>
    <definedName name="KSDr_x4" localSheetId="6">#REF!</definedName>
    <definedName name="KSDr_x4" localSheetId="7">#REF!</definedName>
    <definedName name="KSDr_x4">#REF!</definedName>
    <definedName name="ll" localSheetId="5" hidden="1">{"Tab1",#N/A,FALSE,"P";"Tab2",#N/A,FALSE,"P"}</definedName>
    <definedName name="ll" localSheetId="6" hidden="1">{"Tab1",#N/A,FALSE,"P";"Tab2",#N/A,FALSE,"P"}</definedName>
    <definedName name="ll" localSheetId="7" hidden="1">{"Tab1",#N/A,FALSE,"P";"Tab2",#N/A,FALSE,"P"}</definedName>
    <definedName name="ll" hidden="1">{"Tab1",#N/A,FALSE,"P";"Tab2",#N/A,FALSE,"P"}</definedName>
    <definedName name="lll" localSheetId="5" hidden="1">{"Riqfin97",#N/A,FALSE,"Tran";"Riqfinpro",#N/A,FALSE,"Tran"}</definedName>
    <definedName name="lll" localSheetId="6" hidden="1">{"Riqfin97",#N/A,FALSE,"Tran";"Riqfinpro",#N/A,FALSE,"Tran"}</definedName>
    <definedName name="lll" localSheetId="7" hidden="1">{"Riqfin97",#N/A,FALSE,"Tran";"Riqfinpro",#N/A,FALSE,"Tran"}</definedName>
    <definedName name="lll" hidden="1">{"Riqfin97",#N/A,FALSE,"Tran";"Riqfinpro",#N/A,FALSE,"Tran"}</definedName>
    <definedName name="llll" localSheetId="7" hidden="1">[9]M!#REF!</definedName>
    <definedName name="llll" hidden="1">[9]M!#REF!</definedName>
    <definedName name="MB_x1" localSheetId="6">#REF!</definedName>
    <definedName name="MB_x1" localSheetId="7">#REF!</definedName>
    <definedName name="MB_x1">#REF!</definedName>
    <definedName name="MB_x2" localSheetId="7">#REF!</definedName>
    <definedName name="MB_x2">#REF!</definedName>
    <definedName name="MB_x3" localSheetId="7">#REF!</definedName>
    <definedName name="MB_x3">#REF!</definedName>
    <definedName name="MB_x4" localSheetId="7">#REF!</definedName>
    <definedName name="MB_x4">#REF!</definedName>
    <definedName name="mf" localSheetId="5" hidden="1">{"Tab1",#N/A,FALSE,"P";"Tab2",#N/A,FALSE,"P"}</definedName>
    <definedName name="mf" localSheetId="6" hidden="1">{"Tab1",#N/A,FALSE,"P";"Tab2",#N/A,FALSE,"P"}</definedName>
    <definedName name="mf" localSheetId="7" hidden="1">{"Tab1",#N/A,FALSE,"P";"Tab2",#N/A,FALSE,"P"}</definedName>
    <definedName name="mf" hidden="1">{"Tab1",#N/A,FALSE,"P";"Tab2",#N/A,FALSE,"P"}</definedName>
    <definedName name="mmm" localSheetId="5" hidden="1">{"Riqfin97",#N/A,FALSE,"Tran";"Riqfinpro",#N/A,FALSE,"Tran"}</definedName>
    <definedName name="mmm" localSheetId="6" hidden="1">{"Riqfin97",#N/A,FALSE,"Tran";"Riqfinpro",#N/A,FALSE,"Tran"}</definedName>
    <definedName name="mmm" localSheetId="7" hidden="1">{"Riqfin97",#N/A,FALSE,"Tran";"Riqfinpro",#N/A,FALSE,"Tran"}</definedName>
    <definedName name="mmm" hidden="1">{"Riqfin97",#N/A,FALSE,"Tran";"Riqfinpro",#N/A,FALSE,"Tran"}</definedName>
    <definedName name="mmmm" localSheetId="5" hidden="1">{"Tab1",#N/A,FALSE,"P";"Tab2",#N/A,FALSE,"P"}</definedName>
    <definedName name="mmmm" localSheetId="6" hidden="1">{"Tab1",#N/A,FALSE,"P";"Tab2",#N/A,FALSE,"P"}</definedName>
    <definedName name="mmmm" localSheetId="7" hidden="1">{"Tab1",#N/A,FALSE,"P";"Tab2",#N/A,FALSE,"P"}</definedName>
    <definedName name="mmmm" hidden="1">{"Tab1",#N/A,FALSE,"P";"Tab2",#N/A,FALSE,"P"}</definedName>
    <definedName name="nn" localSheetId="5" hidden="1">{"Riqfin97",#N/A,FALSE,"Tran";"Riqfinpro",#N/A,FALSE,"Tran"}</definedName>
    <definedName name="nn" localSheetId="6" hidden="1">{"Riqfin97",#N/A,FALSE,"Tran";"Riqfinpro",#N/A,FALSE,"Tran"}</definedName>
    <definedName name="nn" localSheetId="7" hidden="1">{"Riqfin97",#N/A,FALSE,"Tran";"Riqfinpro",#N/A,FALSE,"Tran"}</definedName>
    <definedName name="nn" hidden="1">{"Riqfin97",#N/A,FALSE,"Tran";"Riqfinpro",#N/A,FALSE,"Tran"}</definedName>
    <definedName name="nnn" localSheetId="5" hidden="1">{"Tab1",#N/A,FALSE,"P";"Tab2",#N/A,FALSE,"P"}</definedName>
    <definedName name="nnn" localSheetId="6" hidden="1">{"Tab1",#N/A,FALSE,"P";"Tab2",#N/A,FALSE,"P"}</definedName>
    <definedName name="nnn" localSheetId="7" hidden="1">{"Tab1",#N/A,FALSE,"P";"Tab2",#N/A,FALSE,"P"}</definedName>
    <definedName name="nnn" hidden="1">{"Tab1",#N/A,FALSE,"P";"Tab2",#N/A,FALSE,"P"}</definedName>
    <definedName name="oo" localSheetId="5" hidden="1">{"Riqfin97",#N/A,FALSE,"Tran";"Riqfinpro",#N/A,FALSE,"Tran"}</definedName>
    <definedName name="oo" localSheetId="6" hidden="1">{"Riqfin97",#N/A,FALSE,"Tran";"Riqfinpro",#N/A,FALSE,"Tran"}</definedName>
    <definedName name="oo" localSheetId="7" hidden="1">{"Riqfin97",#N/A,FALSE,"Tran";"Riqfinpro",#N/A,FALSE,"Tran"}</definedName>
    <definedName name="oo" hidden="1">{"Riqfin97",#N/A,FALSE,"Tran";"Riqfinpro",#N/A,FALSE,"Tran"}</definedName>
    <definedName name="ooo" localSheetId="5" hidden="1">{"Tab1",#N/A,FALSE,"P";"Tab2",#N/A,FALSE,"P"}</definedName>
    <definedName name="ooo" localSheetId="6" hidden="1">{"Tab1",#N/A,FALSE,"P";"Tab2",#N/A,FALSE,"P"}</definedName>
    <definedName name="ooo" localSheetId="7" hidden="1">{"Tab1",#N/A,FALSE,"P";"Tab2",#N/A,FALSE,"P"}</definedName>
    <definedName name="ooo" hidden="1">{"Tab1",#N/A,FALSE,"P";"Tab2",#N/A,FALSE,"P"}</definedName>
    <definedName name="p" localSheetId="5" hidden="1">{"Riqfin97",#N/A,FALSE,"Tran";"Riqfinpro",#N/A,FALSE,"Tran"}</definedName>
    <definedName name="p" localSheetId="6" hidden="1">{"Riqfin97",#N/A,FALSE,"Tran";"Riqfinpro",#N/A,FALSE,"Tran"}</definedName>
    <definedName name="p" localSheetId="7" hidden="1">{"Riqfin97",#N/A,FALSE,"Tran";"Riqfinpro",#N/A,FALSE,"Tran"}</definedName>
    <definedName name="p" hidden="1">{"Riqfin97",#N/A,FALSE,"Tran";"Riqfinpro",#N/A,FALSE,"Tran"}</definedName>
    <definedName name="pata" localSheetId="5" hidden="1">{"Tab1",#N/A,FALSE,"P";"Tab2",#N/A,FALSE,"P"}</definedName>
    <definedName name="pata" localSheetId="6" hidden="1">{"Tab1",#N/A,FALSE,"P";"Tab2",#N/A,FALSE,"P"}</definedName>
    <definedName name="pata" localSheetId="7" hidden="1">{"Tab1",#N/A,FALSE,"P";"Tab2",#N/A,FALSE,"P"}</definedName>
    <definedName name="pata" hidden="1">{"Tab1",#N/A,FALSE,"P";"Tab2",#N/A,FALSE,"P"}</definedName>
    <definedName name="pp" localSheetId="5" hidden="1">{"Riqfin97",#N/A,FALSE,"Tran";"Riqfinpro",#N/A,FALSE,"Tran"}</definedName>
    <definedName name="pp" localSheetId="6" hidden="1">{"Riqfin97",#N/A,FALSE,"Tran";"Riqfinpro",#N/A,FALSE,"Tran"}</definedName>
    <definedName name="pp" localSheetId="7" hidden="1">{"Riqfin97",#N/A,FALSE,"Tran";"Riqfinpro",#N/A,FALSE,"Tran"}</definedName>
    <definedName name="pp" hidden="1">{"Riqfin97",#N/A,FALSE,"Tran";"Riqfinpro",#N/A,FALSE,"Tran"}</definedName>
    <definedName name="ppp" localSheetId="5" hidden="1">{"Riqfin97",#N/A,FALSE,"Tran";"Riqfinpro",#N/A,FALSE,"Tran"}</definedName>
    <definedName name="ppp" localSheetId="6" hidden="1">{"Riqfin97",#N/A,FALSE,"Tran";"Riqfinpro",#N/A,FALSE,"Tran"}</definedName>
    <definedName name="ppp" localSheetId="7" hidden="1">{"Riqfin97",#N/A,FALSE,"Tran";"Riqfinpro",#N/A,FALSE,"Tran"}</definedName>
    <definedName name="ppp" hidden="1">{"Riqfin97",#N/A,FALSE,"Tran";"Riqfinpro",#N/A,FALSE,"Tran"}</definedName>
    <definedName name="qq" localSheetId="7" hidden="1">'[7]J(Priv.Cap)'!#REF!</definedName>
    <definedName name="qq" hidden="1">'[7]J(Priv.Cap)'!#REF!</definedName>
    <definedName name="rr" localSheetId="5" hidden="1">{"Riqfin97",#N/A,FALSE,"Tran";"Riqfinpro",#N/A,FALSE,"Tran"}</definedName>
    <definedName name="rr" localSheetId="6" hidden="1">{"Riqfin97",#N/A,FALSE,"Tran";"Riqfinpro",#N/A,FALSE,"Tran"}</definedName>
    <definedName name="rr" localSheetId="7" hidden="1">{"Riqfin97",#N/A,FALSE,"Tran";"Riqfinpro",#N/A,FALSE,"Tran"}</definedName>
    <definedName name="rr" hidden="1">{"Riqfin97",#N/A,FALSE,"Tran";"Riqfinpro",#N/A,FALSE,"Tran"}</definedName>
    <definedName name="rrr" localSheetId="5" hidden="1">{"Riqfin97",#N/A,FALSE,"Tran";"Riqfinpro",#N/A,FALSE,"Tran"}</definedName>
    <definedName name="rrr" localSheetId="6" hidden="1">{"Riqfin97",#N/A,FALSE,"Tran";"Riqfinpro",#N/A,FALSE,"Tran"}</definedName>
    <definedName name="rrr" localSheetId="7" hidden="1">{"Riqfin97",#N/A,FALSE,"Tran";"Riqfinpro",#N/A,FALSE,"Tran"}</definedName>
    <definedName name="rrr" hidden="1">{"Riqfin97",#N/A,FALSE,"Tran";"Riqfinpro",#N/A,FALSE,"Tran"}</definedName>
    <definedName name="RVS">[6]Vplyvy_jednotlivo!$B$1</definedName>
    <definedName name="tt" localSheetId="5" hidden="1">{"Tab1",#N/A,FALSE,"P";"Tab2",#N/A,FALSE,"P"}</definedName>
    <definedName name="tt" localSheetId="6" hidden="1">{"Tab1",#N/A,FALSE,"P";"Tab2",#N/A,FALSE,"P"}</definedName>
    <definedName name="tt" localSheetId="7" hidden="1">{"Tab1",#N/A,FALSE,"P";"Tab2",#N/A,FALSE,"P"}</definedName>
    <definedName name="tt" hidden="1">{"Tab1",#N/A,FALSE,"P";"Tab2",#N/A,FALSE,"P"}</definedName>
    <definedName name="ttt" localSheetId="5" hidden="1">{"Tab1",#N/A,FALSE,"P";"Tab2",#N/A,FALSE,"P"}</definedName>
    <definedName name="ttt" localSheetId="6" hidden="1">{"Tab1",#N/A,FALSE,"P";"Tab2",#N/A,FALSE,"P"}</definedName>
    <definedName name="ttt" localSheetId="7" hidden="1">{"Tab1",#N/A,FALSE,"P";"Tab2",#N/A,FALSE,"P"}</definedName>
    <definedName name="ttt" hidden="1">{"Tab1",#N/A,FALSE,"P";"Tab2",#N/A,FALSE,"P"}</definedName>
    <definedName name="ttttt" localSheetId="7" hidden="1">[9]M!#REF!</definedName>
    <definedName name="ttttt" hidden="1">[9]M!#REF!</definedName>
    <definedName name="UB_x1" localSheetId="6">#REF!</definedName>
    <definedName name="UB_x1" localSheetId="7">#REF!</definedName>
    <definedName name="UB_x1">#REF!</definedName>
    <definedName name="UB_x2" localSheetId="7">#REF!</definedName>
    <definedName name="UB_x2">#REF!</definedName>
    <definedName name="UB_x3" localSheetId="7">#REF!</definedName>
    <definedName name="UB_x3">#REF!</definedName>
    <definedName name="UB_x4" localSheetId="7">#REF!</definedName>
    <definedName name="UB_x4">#REF!</definedName>
    <definedName name="uu" localSheetId="5" hidden="1">{"Riqfin97",#N/A,FALSE,"Tran";"Riqfinpro",#N/A,FALSE,"Tran"}</definedName>
    <definedName name="uu" localSheetId="6" hidden="1">{"Riqfin97",#N/A,FALSE,"Tran";"Riqfinpro",#N/A,FALSE,"Tran"}</definedName>
    <definedName name="uu" localSheetId="7" hidden="1">{"Riqfin97",#N/A,FALSE,"Tran";"Riqfinpro",#N/A,FALSE,"Tran"}</definedName>
    <definedName name="uu" hidden="1">{"Riqfin97",#N/A,FALSE,"Tran";"Riqfinpro",#N/A,FALSE,"Tran"}</definedName>
    <definedName name="uuu" localSheetId="5" hidden="1">{"Riqfin97",#N/A,FALSE,"Tran";"Riqfinpro",#N/A,FALSE,"Tran"}</definedName>
    <definedName name="uuu" localSheetId="6" hidden="1">{"Riqfin97",#N/A,FALSE,"Tran";"Riqfinpro",#N/A,FALSE,"Tran"}</definedName>
    <definedName name="uuu" localSheetId="7" hidden="1">{"Riqfin97",#N/A,FALSE,"Tran";"Riqfinpro",#N/A,FALSE,"Tran"}</definedName>
    <definedName name="uuu" hidden="1">{"Riqfin97",#N/A,FALSE,"Tran";"Riqfinpro",#N/A,FALSE,"Tran"}</definedName>
    <definedName name="vv" localSheetId="5" hidden="1">{"Tab1",#N/A,FALSE,"P";"Tab2",#N/A,FALSE,"P"}</definedName>
    <definedName name="vv" localSheetId="6" hidden="1">{"Tab1",#N/A,FALSE,"P";"Tab2",#N/A,FALSE,"P"}</definedName>
    <definedName name="vv" localSheetId="7" hidden="1">{"Tab1",#N/A,FALSE,"P";"Tab2",#N/A,FALSE,"P"}</definedName>
    <definedName name="vv" hidden="1">{"Tab1",#N/A,FALSE,"P";"Tab2",#N/A,FALSE,"P"}</definedName>
    <definedName name="vvv" localSheetId="5" hidden="1">{"Tab1",#N/A,FALSE,"P";"Tab2",#N/A,FALSE,"P"}</definedName>
    <definedName name="vvv" localSheetId="6" hidden="1">{"Tab1",#N/A,FALSE,"P";"Tab2",#N/A,FALSE,"P"}</definedName>
    <definedName name="vvv" localSheetId="7" hidden="1">{"Tab1",#N/A,FALSE,"P";"Tab2",#N/A,FALSE,"P"}</definedName>
    <definedName name="vvv" hidden="1">{"Tab1",#N/A,FALSE,"P";"Tab2",#N/A,FALSE,"P"}</definedName>
    <definedName name="wrn.Program." localSheetId="5" hidden="1">{"Tab1",#N/A,FALSE,"P";"Tab2",#N/A,FALSE,"P"}</definedName>
    <definedName name="wrn.Program." localSheetId="6" hidden="1">{"Tab1",#N/A,FALSE,"P";"Tab2",#N/A,FALSE,"P"}</definedName>
    <definedName name="wrn.Program." localSheetId="7" hidden="1">{"Tab1",#N/A,FALSE,"P";"Tab2",#N/A,FALSE,"P"}</definedName>
    <definedName name="wrn.Program." hidden="1">{"Tab1",#N/A,FALSE,"P";"Tab2",#N/A,FALSE,"P"}</definedName>
    <definedName name="wrn.Riqfin." localSheetId="5" hidden="1">{"Riqfin97",#N/A,FALSE,"Tran";"Riqfinpro",#N/A,FALSE,"Tran"}</definedName>
    <definedName name="wrn.Riqfin." localSheetId="6" hidden="1">{"Riqfin97",#N/A,FALSE,"Tran";"Riqfinpro",#N/A,FALSE,"Tran"}</definedName>
    <definedName name="wrn.Riqfin." localSheetId="7" hidden="1">{"Riqfin97",#N/A,FALSE,"Tran";"Riqfinpro",#N/A,FALSE,"Tran"}</definedName>
    <definedName name="wrn.Riqfin." hidden="1">{"Riqfin97",#N/A,FALSE,"Tran";"Riqfinpro",#N/A,FALSE,"Tran"}</definedName>
    <definedName name="ww" localSheetId="7" hidden="1">[9]M!#REF!</definedName>
    <definedName name="ww" hidden="1">[9]M!#REF!</definedName>
    <definedName name="www" localSheetId="5" hidden="1">{"Riqfin97",#N/A,FALSE,"Tran";"Riqfinpro",#N/A,FALSE,"Tran"}</definedName>
    <definedName name="www" localSheetId="6" hidden="1">{"Riqfin97",#N/A,FALSE,"Tran";"Riqfinpro",#N/A,FALSE,"Tran"}</definedName>
    <definedName name="www" localSheetId="7" hidden="1">{"Riqfin97",#N/A,FALSE,"Tran";"Riqfinpro",#N/A,FALSE,"Tran"}</definedName>
    <definedName name="www" hidden="1">{"Riqfin97",#N/A,FALSE,"Tran";"Riqfinpro",#N/A,FALSE,"Tran"}</definedName>
    <definedName name="xx" localSheetId="5" hidden="1">{"Riqfin97",#N/A,FALSE,"Tran";"Riqfinpro",#N/A,FALSE,"Tran"}</definedName>
    <definedName name="xx" localSheetId="6" hidden="1">{"Riqfin97",#N/A,FALSE,"Tran";"Riqfinpro",#N/A,FALSE,"Tran"}</definedName>
    <definedName name="xx" localSheetId="7" hidden="1">{"Riqfin97",#N/A,FALSE,"Tran";"Riqfinpro",#N/A,FALSE,"Tran"}</definedName>
    <definedName name="xx" hidden="1">{"Riqfin97",#N/A,FALSE,"Tran";"Riqfinpro",#N/A,FALSE,"Tran"}</definedName>
    <definedName name="xxxx" localSheetId="5" hidden="1">{"Riqfin97",#N/A,FALSE,"Tran";"Riqfinpro",#N/A,FALSE,"Tran"}</definedName>
    <definedName name="xxxx" localSheetId="6" hidden="1">{"Riqfin97",#N/A,FALSE,"Tran";"Riqfinpro",#N/A,FALSE,"Tran"}</definedName>
    <definedName name="xxxx" localSheetId="7" hidden="1">{"Riqfin97",#N/A,FALSE,"Tran";"Riqfinpro",#N/A,FALSE,"Tran"}</definedName>
    <definedName name="xxxx" hidden="1">{"Riqfin97",#N/A,FALSE,"Tran";"Riqfinpro",#N/A,FALSE,"Tran"}</definedName>
    <definedName name="year">[6]Vplyvy_jednotlivo!$C$1</definedName>
    <definedName name="yy" localSheetId="5" hidden="1">{"Tab1",#N/A,FALSE,"P";"Tab2",#N/A,FALSE,"P"}</definedName>
    <definedName name="yy" localSheetId="6" hidden="1">{"Tab1",#N/A,FALSE,"P";"Tab2",#N/A,FALSE,"P"}</definedName>
    <definedName name="yy" localSheetId="7" hidden="1">{"Tab1",#N/A,FALSE,"P";"Tab2",#N/A,FALSE,"P"}</definedName>
    <definedName name="yy" hidden="1">{"Tab1",#N/A,FALSE,"P";"Tab2",#N/A,FALSE,"P"}</definedName>
    <definedName name="yyy" localSheetId="5" hidden="1">{"Tab1",#N/A,FALSE,"P";"Tab2",#N/A,FALSE,"P"}</definedName>
    <definedName name="yyy" localSheetId="6" hidden="1">{"Tab1",#N/A,FALSE,"P";"Tab2",#N/A,FALSE,"P"}</definedName>
    <definedName name="yyy" localSheetId="7" hidden="1">{"Tab1",#N/A,FALSE,"P";"Tab2",#N/A,FALSE,"P"}</definedName>
    <definedName name="yyy" hidden="1">{"Tab1",#N/A,FALSE,"P";"Tab2",#N/A,FALSE,"P"}</definedName>
    <definedName name="yyyy" localSheetId="5" hidden="1">{"Riqfin97",#N/A,FALSE,"Tran";"Riqfinpro",#N/A,FALSE,"Tran"}</definedName>
    <definedName name="yyyy" localSheetId="6" hidden="1">{"Riqfin97",#N/A,FALSE,"Tran";"Riqfinpro",#N/A,FALSE,"Tran"}</definedName>
    <definedName name="yyyy" localSheetId="7" hidden="1">{"Riqfin97",#N/A,FALSE,"Tran";"Riqfinpro",#N/A,FALSE,"Tran"}</definedName>
    <definedName name="yyyy" hidden="1">{"Riqfin97",#N/A,FALSE,"Tran";"Riqfinpro",#N/A,FALSE,"Tran"}</definedName>
    <definedName name="Z_95224721_0485_11D4_BFD1_00508B5F4DA4_.wvu.Cols" localSheetId="6" hidden="1">#REF!</definedName>
    <definedName name="Z_95224721_0485_11D4_BFD1_00508B5F4DA4_.wvu.Cols" localSheetId="7" hidden="1">#REF!</definedName>
    <definedName name="Z_95224721_0485_11D4_BFD1_00508B5F4DA4_.wvu.Cols" hidden="1">#REF!</definedName>
    <definedName name="zz" localSheetId="5" hidden="1">{"Tab1",#N/A,FALSE,"P";"Tab2",#N/A,FALSE,"P"}</definedName>
    <definedName name="zz" localSheetId="6" hidden="1">{"Tab1",#N/A,FALSE,"P";"Tab2",#N/A,FALSE,"P"}</definedName>
    <definedName name="zz" localSheetId="7" hidden="1">{"Tab1",#N/A,FALSE,"P";"Tab2",#N/A,FALSE,"P"}</definedName>
    <definedName name="zz" hidden="1">{"Tab1",#N/A,FALSE,"P";"Tab2",#N/A,FALSE,"P"}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9" l="1"/>
  <c r="C4" i="19"/>
  <c r="C5" i="19" s="1"/>
  <c r="D4" i="19"/>
  <c r="D5" i="19" s="1"/>
  <c r="E4" i="19"/>
  <c r="E5" i="19" s="1"/>
  <c r="F4" i="19"/>
  <c r="F5" i="19" s="1"/>
  <c r="G4" i="19"/>
  <c r="G5" i="19" s="1"/>
  <c r="H4" i="19"/>
  <c r="H5" i="19" s="1"/>
  <c r="I4" i="19"/>
  <c r="I5" i="19" s="1"/>
  <c r="J4" i="19"/>
  <c r="J5" i="19" s="1"/>
  <c r="K4" i="19"/>
  <c r="K5" i="19" s="1"/>
  <c r="L4" i="19"/>
  <c r="L5" i="19" s="1"/>
  <c r="M4" i="19"/>
  <c r="M5" i="19" s="1"/>
  <c r="N4" i="19"/>
  <c r="N5" i="19" s="1"/>
  <c r="O4" i="19"/>
  <c r="O5" i="19" s="1"/>
  <c r="P4" i="19"/>
  <c r="P5" i="19" s="1"/>
  <c r="Q4" i="19"/>
  <c r="Q5" i="19" s="1"/>
  <c r="R4" i="19"/>
  <c r="S4" i="19"/>
  <c r="S5" i="19" s="1"/>
  <c r="T4" i="19"/>
  <c r="T5" i="19" s="1"/>
  <c r="U4" i="19"/>
  <c r="U5" i="19" s="1"/>
  <c r="V4" i="19"/>
  <c r="V5" i="19" s="1"/>
  <c r="W4" i="19"/>
  <c r="W5" i="19" s="1"/>
  <c r="X4" i="19"/>
  <c r="X5" i="19" s="1"/>
  <c r="B4" i="19"/>
  <c r="B5" i="19" s="1"/>
  <c r="C32" i="10" l="1"/>
  <c r="D32" i="10"/>
  <c r="E32" i="10"/>
  <c r="F32" i="10"/>
  <c r="B32" i="10"/>
  <c r="C30" i="10"/>
  <c r="G30" i="10" s="1"/>
  <c r="D30" i="10"/>
  <c r="E30" i="10"/>
  <c r="F30" i="10"/>
  <c r="B30" i="10"/>
  <c r="C29" i="10"/>
  <c r="D29" i="10"/>
  <c r="E29" i="10"/>
  <c r="F29" i="10"/>
  <c r="B29" i="10"/>
  <c r="C31" i="10"/>
  <c r="D31" i="10"/>
  <c r="E31" i="10"/>
  <c r="F31" i="10"/>
  <c r="B31" i="10"/>
  <c r="D16" i="9"/>
  <c r="D8" i="9"/>
  <c r="D10" i="9"/>
  <c r="D6" i="9"/>
  <c r="D14" i="9"/>
  <c r="D11" i="9"/>
  <c r="D17" i="9"/>
  <c r="D12" i="9"/>
  <c r="D13" i="9"/>
  <c r="D15" i="9"/>
  <c r="D18" i="9"/>
  <c r="C3" i="9"/>
  <c r="B3" i="9"/>
  <c r="D17" i="18"/>
  <c r="D16" i="18"/>
  <c r="D15" i="18"/>
  <c r="D14" i="18"/>
  <c r="D13" i="18"/>
  <c r="D12" i="18"/>
  <c r="G32" i="10" l="1"/>
  <c r="G29" i="10"/>
  <c r="G31" i="10"/>
  <c r="D5" i="9"/>
  <c r="D7" i="9"/>
  <c r="D9" i="9"/>
  <c r="D4" i="9"/>
  <c r="C19" i="9"/>
  <c r="D20" i="9"/>
  <c r="D21" i="9"/>
  <c r="D4" i="18"/>
  <c r="D5" i="18"/>
  <c r="D6" i="18"/>
  <c r="D7" i="18"/>
  <c r="D8" i="18"/>
  <c r="D3" i="18"/>
  <c r="D3" i="9" l="1"/>
  <c r="C22" i="10"/>
  <c r="D22" i="10"/>
  <c r="E22" i="10"/>
  <c r="F22" i="10"/>
  <c r="G22" i="10"/>
  <c r="B22" i="10"/>
  <c r="C26" i="10"/>
  <c r="D26" i="10"/>
  <c r="E26" i="10"/>
  <c r="F26" i="10"/>
  <c r="B26" i="10"/>
  <c r="C25" i="10"/>
  <c r="D25" i="10"/>
  <c r="E25" i="10"/>
  <c r="F25" i="10"/>
  <c r="B25" i="10"/>
  <c r="C24" i="10"/>
  <c r="D24" i="10"/>
  <c r="E24" i="10"/>
  <c r="F24" i="10"/>
  <c r="B24" i="10"/>
  <c r="G24" i="10" s="1"/>
  <c r="C23" i="10"/>
  <c r="D23" i="10"/>
  <c r="E23" i="10"/>
  <c r="F23" i="10"/>
  <c r="B23" i="10"/>
  <c r="G25" i="10" l="1"/>
  <c r="G23" i="10"/>
  <c r="B19" i="9"/>
  <c r="D22" i="9"/>
  <c r="D15" i="1"/>
  <c r="D19" i="9" l="1"/>
  <c r="G19" i="10"/>
  <c r="G18" i="10"/>
  <c r="G17" i="10"/>
  <c r="G26" i="10" s="1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F20" i="10"/>
  <c r="F33" i="10" s="1"/>
  <c r="G3" i="10"/>
  <c r="B20" i="10" l="1"/>
  <c r="B33" i="10" s="1"/>
  <c r="C20" i="10"/>
  <c r="C33" i="10" s="1"/>
  <c r="D20" i="10"/>
  <c r="D33" i="10" s="1"/>
  <c r="E20" i="10"/>
  <c r="E33" i="10" s="1"/>
  <c r="G33" i="10" l="1"/>
  <c r="G20" i="10"/>
  <c r="C23" i="9" l="1"/>
  <c r="B23" i="9"/>
  <c r="D23" i="9" l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E4" i="1" s="1"/>
  <c r="C14" i="1"/>
  <c r="B14" i="1"/>
  <c r="D14" i="1" l="1"/>
  <c r="E14" i="1" s="1"/>
</calcChain>
</file>

<file path=xl/sharedStrings.xml><?xml version="1.0" encoding="utf-8"?>
<sst xmlns="http://schemas.openxmlformats.org/spreadsheetml/2006/main" count="150" uniqueCount="111">
  <si>
    <t>Rozdiel</t>
  </si>
  <si>
    <t>Rozdiel (v %)</t>
  </si>
  <si>
    <t>DPFO</t>
  </si>
  <si>
    <t>Zo závislej činnosti</t>
  </si>
  <si>
    <t>Z podnikania</t>
  </si>
  <si>
    <t>DPPO</t>
  </si>
  <si>
    <t>Zrážková daň</t>
  </si>
  <si>
    <t>DPH</t>
  </si>
  <si>
    <t>Spotrebné dane</t>
  </si>
  <si>
    <t>Ostatné dane*</t>
  </si>
  <si>
    <t>Sociálna poisťovňa</t>
  </si>
  <si>
    <t>Zdravotné poisťovne</t>
  </si>
  <si>
    <t>Spolu</t>
  </si>
  <si>
    <t>-</t>
  </si>
  <si>
    <t>* OO vybraných fin. inštitúcií, OO z podnikania v regulovaných odvetviach, poplatky RTVS, dane z medzinárodného obchodu, miestne dane a ďalšie</t>
  </si>
  <si>
    <t>DPFO zo závislej činnosti</t>
  </si>
  <si>
    <t>Daň z príjmov vyberaná zrážkou</t>
  </si>
  <si>
    <t>Ostatné dane</t>
  </si>
  <si>
    <t>Zdroj: IFP</t>
  </si>
  <si>
    <t>Daň z príjmov právnických osôb</t>
  </si>
  <si>
    <t>Daň z pridanej hodnoty</t>
  </si>
  <si>
    <t>IFP a ostatní členovia Výboru</t>
  </si>
  <si>
    <t>NBS</t>
  </si>
  <si>
    <t>Celková odchýlka</t>
  </si>
  <si>
    <t>Vplyv EDS</t>
  </si>
  <si>
    <t>Vplyv makra</t>
  </si>
  <si>
    <t>Vplyv jednorazových efektov</t>
  </si>
  <si>
    <t>Vplyv novej legislatívy</t>
  </si>
  <si>
    <t>Odhad</t>
  </si>
  <si>
    <t>Názov legislatívy (s vplyvom na uvedenú daň)</t>
  </si>
  <si>
    <t>Skutočnosť</t>
  </si>
  <si>
    <t>makro</t>
  </si>
  <si>
    <t>EDS</t>
  </si>
  <si>
    <t>nová legislatíva</t>
  </si>
  <si>
    <t>spolu</t>
  </si>
  <si>
    <t>DPFO z podnikania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</si>
  <si>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</si>
  <si>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</si>
  <si>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</si>
  <si>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</si>
  <si>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</si>
  <si>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</si>
  <si>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</si>
  <si>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</si>
  <si>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Sociálne odvody</t>
  </si>
  <si>
    <t>Zdravotné odvody</t>
  </si>
  <si>
    <t>Celkové legislatívny vplyvy (dane podliahajúce hodnoteniu)</t>
  </si>
  <si>
    <t>Vplyv ostatných faktorov</t>
  </si>
  <si>
    <t xml:space="preserve"> v mil. eur</t>
  </si>
  <si>
    <t>v %</t>
  </si>
  <si>
    <t>Graf 1: Vyššie daňové príjmy z pohľadu jednotlivých faktorov  (v mil. eur)</t>
  </si>
  <si>
    <t>level /EDS</t>
  </si>
  <si>
    <t>Postupné navyšovanie sadzby do II.piliera</t>
  </si>
  <si>
    <t>jednorazové faktory</t>
  </si>
  <si>
    <t>ostatné  faktory</t>
  </si>
  <si>
    <t>ostatné faktory</t>
  </si>
  <si>
    <t>Nová legislatíva (nezapracovaná v prognóze)</t>
  </si>
  <si>
    <t>Legislatíva zapracovaná v prognóze</t>
  </si>
  <si>
    <t>Tabuľka 2: Vplyv legislatívy zahrnutej v rozpočte a novej legislatívy (ESA2010, mil. eur) </t>
  </si>
  <si>
    <t>Tabuľka 3: Rozdiel skutočnosti oproti odhadu Výboru podľa jednotlivých faktorov a daní (v mil. Eur)</t>
  </si>
  <si>
    <t>Daňové príjmy VS spolu</t>
  </si>
  <si>
    <t>Sociálne a zdravotné odvody</t>
  </si>
  <si>
    <t>Daňové príjmy a príjmy FSZP spolu</t>
  </si>
  <si>
    <t>vplyv novej legislatívy</t>
  </si>
  <si>
    <t>vplyv jednoraz. a iných faktorov</t>
  </si>
  <si>
    <t>Celkom</t>
  </si>
  <si>
    <t>Dane z práce (DPFO, SO, ZO)</t>
  </si>
  <si>
    <t>Dane z kapitálu (zrážka, DPPO, SZČO)</t>
  </si>
  <si>
    <t>Dane zo spotreby (DPH, SD)</t>
  </si>
  <si>
    <t>Graf 2: Porovnanie odhadov a skutočností vybraných makrobáz (rasty, v %)</t>
  </si>
  <si>
    <t>odhad na rok 2020 (rast)</t>
  </si>
  <si>
    <t>skutočnosť 2020 (rast)</t>
  </si>
  <si>
    <t>skutočnosť vs. odhad (2020)</t>
  </si>
  <si>
    <t>HDP; nom. rast</t>
  </si>
  <si>
    <t>HDP; reál. rast</t>
  </si>
  <si>
    <t>KSD; reálny rast</t>
  </si>
  <si>
    <t>KSD vr. vlád. medzispotreby a investícií, nom. rast</t>
  </si>
  <si>
    <t xml:space="preserve">Mzdová báza; rast </t>
  </si>
  <si>
    <t>Úroková báza</t>
  </si>
  <si>
    <t>Graf 4: Hodnotenie prognózy členov Výboru (%, mil. eur)</t>
  </si>
  <si>
    <t xml:space="preserve"> Graf 7: Odchýlky prognózy vybraných daní a odvodov od skutočnosti (príspevky jednotlivých faktorov, v mil. eur)</t>
  </si>
  <si>
    <t>Tabuľka1: Porovnanie odhadu Výboru z decembra 2020 a skutočnosti za rok 2021 (ESA2010, mil. eur)</t>
  </si>
  <si>
    <t>Odhad Výboru (december 2020)</t>
  </si>
  <si>
    <t>% HDP (skutočnosť 2021)</t>
  </si>
  <si>
    <t>odhad na rok 2021 (rast)</t>
  </si>
  <si>
    <t>skutočnosť 2021 (rast)</t>
  </si>
  <si>
    <t>skutočnosť vs. odhad (2021)</t>
  </si>
  <si>
    <t>Zavedenie paušálu na nepeň.benefit pre zamestnanca na dopravu (100 eur mesačne)</t>
  </si>
  <si>
    <t>zvýšenie hranice platenia preddavkov z 2500 na 5000 eur</t>
  </si>
  <si>
    <t>odpočet daňovej straty pre ostatné firmy max. do 50 % ZD počas 5 rokov (od 2020)</t>
  </si>
  <si>
    <t>ľubovoľná doba odpisov pre mikropodniky (od 2021)</t>
  </si>
  <si>
    <t>opravné položky pre mikropodniky v súlade s účtovníctvom (od 2021)</t>
  </si>
  <si>
    <t>Oprava základu dane DPH pri dodaní tovaru alebo služby</t>
  </si>
  <si>
    <t>Zrušenie oslobodenia od DPH pri zásielkach do 22 eur z 3. krajín</t>
  </si>
  <si>
    <t>Zvýšené náklady na výber cla z 20% na 25%  pre každý členský štát EÚ</t>
  </si>
  <si>
    <t>Zrušenie oslobodenia 13. a 14. platu od daní a odvodov</t>
  </si>
  <si>
    <t>Kúpeľníctvo - zrušenie zvýhodneného odpisovania</t>
  </si>
  <si>
    <t xml:space="preserve">Kúpeľníctvo – zrušenie nezdaniteľnej časti základu dane na daňovníka </t>
  </si>
  <si>
    <t>Zníženie hranice na uplatnenie 15% sadzby dane na sumu 49 790 Eur</t>
  </si>
  <si>
    <t>Zvýšenie spotrebnej dane z tabakových výrobko</t>
  </si>
  <si>
    <t>Odklady sociálnych odvodov</t>
  </si>
  <si>
    <t>Dočasné oslobodenie respirátorov od DPH</t>
  </si>
  <si>
    <t>Zvýšenie sadzieb daní z nehnuteľností podľa VZN od 2021</t>
  </si>
  <si>
    <t>Vplyv 13. a 14. platu (vrátane viacnásobného uplatnenia 13. platu na SO)</t>
  </si>
  <si>
    <t>Korporátna daň</t>
  </si>
  <si>
    <t>KRRZ</t>
  </si>
  <si>
    <t>Grafy 5 a 7: Odchýlky prognózy vybraných daní a odvodov v jednoltivých výboroch od skutočnosti (v % skutočných výnosov)</t>
  </si>
  <si>
    <t>Daňové príjmy a príjmy FSZP - odhady v jednotlivých Výboroch</t>
  </si>
  <si>
    <t>Odchylka od skutočnosti</t>
  </si>
  <si>
    <t>Rozdiel v %</t>
  </si>
  <si>
    <t>Graf 6:  Vývoj odchýlky prognózy od skutočnosti na rok 2021 (v % odhadovaných príjmov)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</si>
</sst>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%"/>
    <numFmt numFmtId="165" formatCode="#,##0.0"/>
    <numFmt numFmtId="166" formatCode="0.0"/>
    <numFmt numFmtId="167" formatCode="#,##0.000000000000000000000"/>
    <numFmt numFmtId="168" formatCode="mm/yy"/>
    <numFmt numFmtId="169" formatCode="mm\ yyyy"/>
    <numFmt numFmtId="172" formatCode="#,##0.00000"/>
  </numFmts>
  <fonts count="2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Garamond"/>
      <family val="1"/>
      <charset val="238"/>
    </font>
    <font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rgb="FF2C9ADC"/>
      <name val="Arial Narrow"/>
      <family val="2"/>
      <charset val="238"/>
    </font>
    <font>
      <sz val="10"/>
      <color rgb="FF2C9ADC"/>
      <name val="Arial Narrow"/>
      <family val="2"/>
      <charset val="238"/>
    </font>
    <font>
      <b/>
      <sz val="10"/>
      <color rgb="FF2C9ADC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sz val="9"/>
      <name val="Arial Narrow"/>
      <family val="2"/>
      <charset val="238"/>
    </font>
    <font>
      <sz val="10"/>
      <color theme="4"/>
      <name val="Arial Narrow"/>
      <family val="2"/>
      <charset val="238"/>
    </font>
    <font>
      <b/>
      <sz val="11"/>
      <color theme="4"/>
      <name val="Arial Narrow"/>
      <family val="2"/>
      <charset val="238"/>
    </font>
    <font>
      <b/>
      <sz val="10"/>
      <color theme="4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5" fillId="0" borderId="0"/>
  </cellStyleXfs>
  <cellXfs count="119">
    <xf numFmtId="0" fontId="0" fillId="0" borderId="0" xfId="0"/>
    <xf numFmtId="0" fontId="6" fillId="0" borderId="0" xfId="0" applyFont="1"/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3" fontId="12" fillId="0" borderId="0" xfId="0" applyNumberFormat="1" applyFont="1" applyAlignment="1">
      <alignment horizontal="right" vertical="center"/>
    </xf>
    <xf numFmtId="165" fontId="12" fillId="0" borderId="0" xfId="1" applyNumberFormat="1" applyFont="1" applyAlignment="1">
      <alignment horizontal="right" vertical="center"/>
    </xf>
    <xf numFmtId="0" fontId="11" fillId="0" borderId="0" xfId="0" applyFont="1" applyAlignment="1">
      <alignment horizontal="left" vertical="center" indent="2"/>
    </xf>
    <xf numFmtId="0" fontId="11" fillId="0" borderId="1" xfId="0" applyFont="1" applyBorder="1" applyAlignment="1">
      <alignment vertical="center"/>
    </xf>
    <xf numFmtId="3" fontId="12" fillId="0" borderId="1" xfId="0" applyNumberFormat="1" applyFont="1" applyBorder="1" applyAlignment="1">
      <alignment horizontal="right" vertical="center"/>
    </xf>
    <xf numFmtId="165" fontId="12" fillId="0" borderId="1" xfId="1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3" fontId="14" fillId="0" borderId="1" xfId="0" applyNumberFormat="1" applyFont="1" applyBorder="1" applyAlignment="1">
      <alignment horizontal="right" vertical="center"/>
    </xf>
    <xf numFmtId="165" fontId="14" fillId="0" borderId="1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horizontal="left" vertical="center"/>
    </xf>
    <xf numFmtId="164" fontId="14" fillId="0" borderId="3" xfId="1" applyNumberFormat="1" applyFont="1" applyBorder="1" applyAlignment="1">
      <alignment horizontal="right" vertical="center"/>
    </xf>
    <xf numFmtId="0" fontId="16" fillId="0" borderId="0" xfId="0" applyFont="1"/>
    <xf numFmtId="164" fontId="17" fillId="0" borderId="0" xfId="1" applyNumberFormat="1" applyFont="1" applyBorder="1" applyAlignment="1">
      <alignment horizontal="right" vertical="center"/>
    </xf>
    <xf numFmtId="0" fontId="12" fillId="0" borderId="0" xfId="2" applyFont="1"/>
    <xf numFmtId="0" fontId="12" fillId="0" borderId="1" xfId="2" applyFont="1" applyBorder="1"/>
    <xf numFmtId="0" fontId="12" fillId="0" borderId="0" xfId="0" applyFont="1"/>
    <xf numFmtId="0" fontId="12" fillId="0" borderId="6" xfId="0" applyFont="1" applyBorder="1"/>
    <xf numFmtId="0" fontId="18" fillId="0" borderId="1" xfId="2" applyFont="1" applyBorder="1"/>
    <xf numFmtId="166" fontId="12" fillId="0" borderId="0" xfId="3" applyNumberFormat="1" applyFont="1"/>
    <xf numFmtId="165" fontId="12" fillId="0" borderId="0" xfId="3" applyNumberFormat="1" applyFont="1"/>
    <xf numFmtId="0" fontId="12" fillId="0" borderId="1" xfId="2" applyFont="1" applyBorder="1" applyAlignment="1">
      <alignment horizontal="right"/>
    </xf>
    <xf numFmtId="0" fontId="20" fillId="0" borderId="1" xfId="2" applyFont="1" applyBorder="1" applyAlignment="1">
      <alignment horizontal="center" vertical="center"/>
    </xf>
    <xf numFmtId="0" fontId="13" fillId="0" borderId="1" xfId="0" applyFont="1" applyBorder="1" applyAlignment="1">
      <alignment horizontal="right"/>
    </xf>
    <xf numFmtId="0" fontId="3" fillId="0" borderId="0" xfId="0" applyFont="1"/>
    <xf numFmtId="3" fontId="11" fillId="0" borderId="0" xfId="0" applyNumberFormat="1" applyFont="1" applyAlignment="1">
      <alignment horizontal="right"/>
    </xf>
    <xf numFmtId="3" fontId="6" fillId="0" borderId="0" xfId="0" applyNumberFormat="1" applyFont="1"/>
    <xf numFmtId="167" fontId="7" fillId="0" borderId="6" xfId="0" applyNumberFormat="1" applyFont="1" applyBorder="1" applyAlignment="1">
      <alignment horizontal="center" vertical="center"/>
    </xf>
    <xf numFmtId="167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3" fontId="3" fillId="0" borderId="0" xfId="0" applyNumberFormat="1" applyFont="1"/>
    <xf numFmtId="0" fontId="12" fillId="0" borderId="0" xfId="0" applyFont="1" applyAlignment="1">
      <alignment horizontal="left" indent="1"/>
    </xf>
    <xf numFmtId="3" fontId="3" fillId="0" borderId="6" xfId="0" applyNumberFormat="1" applyFont="1" applyBorder="1"/>
    <xf numFmtId="3" fontId="7" fillId="0" borderId="6" xfId="0" applyNumberFormat="1" applyFont="1" applyBorder="1"/>
    <xf numFmtId="0" fontId="6" fillId="0" borderId="0" xfId="0" applyFont="1" applyAlignment="1"/>
    <xf numFmtId="0" fontId="13" fillId="0" borderId="1" xfId="0" applyFont="1" applyBorder="1" applyAlignment="1"/>
    <xf numFmtId="0" fontId="11" fillId="0" borderId="0" xfId="0" applyFont="1" applyAlignment="1"/>
    <xf numFmtId="0" fontId="12" fillId="0" borderId="0" xfId="0" applyFont="1" applyAlignment="1"/>
    <xf numFmtId="3" fontId="11" fillId="0" borderId="0" xfId="0" applyNumberFormat="1" applyFont="1" applyBorder="1" applyAlignment="1">
      <alignment horizontal="right"/>
    </xf>
    <xf numFmtId="0" fontId="12" fillId="0" borderId="0" xfId="0" applyFont="1" applyFill="1" applyAlignment="1"/>
    <xf numFmtId="3" fontId="11" fillId="0" borderId="0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left"/>
    </xf>
    <xf numFmtId="0" fontId="3" fillId="0" borderId="0" xfId="0" applyFont="1" applyBorder="1" applyAlignment="1"/>
    <xf numFmtId="0" fontId="8" fillId="0" borderId="1" xfId="0" applyFont="1" applyBorder="1" applyAlignment="1">
      <alignment vertical="top"/>
    </xf>
    <xf numFmtId="0" fontId="13" fillId="0" borderId="3" xfId="0" applyFont="1" applyBorder="1" applyAlignment="1"/>
    <xf numFmtId="3" fontId="13" fillId="0" borderId="3" xfId="0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horizontal="right"/>
    </xf>
    <xf numFmtId="0" fontId="13" fillId="0" borderId="7" xfId="0" applyFont="1" applyBorder="1" applyAlignment="1"/>
    <xf numFmtId="3" fontId="13" fillId="0" borderId="7" xfId="0" applyNumberFormat="1" applyFont="1" applyBorder="1" applyAlignment="1">
      <alignment horizontal="right"/>
    </xf>
    <xf numFmtId="0" fontId="19" fillId="0" borderId="1" xfId="2" applyFont="1" applyBorder="1" applyAlignment="1">
      <alignment horizontal="left"/>
    </xf>
    <xf numFmtId="0" fontId="20" fillId="0" borderId="8" xfId="2" applyFont="1" applyBorder="1" applyAlignment="1">
      <alignment horizontal="center" vertical="center" wrapText="1"/>
    </xf>
    <xf numFmtId="166" fontId="12" fillId="0" borderId="5" xfId="3" applyNumberFormat="1" applyFont="1" applyBorder="1"/>
    <xf numFmtId="165" fontId="12" fillId="0" borderId="5" xfId="3" applyNumberFormat="1" applyFont="1" applyBorder="1"/>
    <xf numFmtId="0" fontId="12" fillId="0" borderId="9" xfId="2" applyFont="1" applyBorder="1" applyAlignment="1">
      <alignment horizontal="right"/>
    </xf>
    <xf numFmtId="0" fontId="20" fillId="0" borderId="9" xfId="2" applyFont="1" applyBorder="1" applyAlignment="1">
      <alignment horizontal="center" vertical="center" wrapText="1"/>
    </xf>
    <xf numFmtId="3" fontId="12" fillId="0" borderId="5" xfId="2" applyNumberFormat="1" applyFont="1" applyBorder="1"/>
    <xf numFmtId="3" fontId="12" fillId="0" borderId="13" xfId="2" applyNumberFormat="1" applyFont="1" applyBorder="1"/>
    <xf numFmtId="3" fontId="12" fillId="0" borderId="9" xfId="2" applyNumberFormat="1" applyFont="1" applyBorder="1"/>
    <xf numFmtId="3" fontId="12" fillId="0" borderId="12" xfId="2" applyNumberFormat="1" applyFont="1" applyBorder="1"/>
    <xf numFmtId="0" fontId="19" fillId="0" borderId="6" xfId="0" applyFont="1" applyBorder="1" applyAlignment="1"/>
    <xf numFmtId="3" fontId="2" fillId="0" borderId="6" xfId="0" applyNumberFormat="1" applyFont="1" applyBorder="1"/>
    <xf numFmtId="0" fontId="1" fillId="0" borderId="0" xfId="0" applyFont="1"/>
    <xf numFmtId="0" fontId="1" fillId="0" borderId="6" xfId="0" applyFont="1" applyBorder="1"/>
    <xf numFmtId="3" fontId="7" fillId="0" borderId="0" xfId="0" applyNumberFormat="1" applyFont="1"/>
    <xf numFmtId="167" fontId="7" fillId="0" borderId="10" xfId="0" applyNumberFormat="1" applyFont="1" applyBorder="1" applyAlignment="1">
      <alignment horizontal="center" vertical="center"/>
    </xf>
    <xf numFmtId="167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3" fillId="0" borderId="0" xfId="0" applyFont="1" applyBorder="1"/>
    <xf numFmtId="3" fontId="3" fillId="0" borderId="0" xfId="0" applyNumberFormat="1" applyFont="1" applyBorder="1"/>
    <xf numFmtId="3" fontId="7" fillId="0" borderId="0" xfId="0" applyNumberFormat="1" applyFont="1" applyBorder="1"/>
    <xf numFmtId="0" fontId="7" fillId="0" borderId="10" xfId="0" applyFont="1" applyBorder="1"/>
    <xf numFmtId="3" fontId="7" fillId="0" borderId="10" xfId="0" applyNumberFormat="1" applyFont="1" applyBorder="1"/>
    <xf numFmtId="0" fontId="13" fillId="0" borderId="10" xfId="0" applyFont="1" applyBorder="1" applyAlignment="1"/>
    <xf numFmtId="3" fontId="13" fillId="0" borderId="10" xfId="0" applyNumberFormat="1" applyFont="1" applyFill="1" applyBorder="1" applyAlignment="1">
      <alignment horizontal="right"/>
    </xf>
    <xf numFmtId="0" fontId="10" fillId="0" borderId="6" xfId="0" applyFont="1" applyBorder="1"/>
    <xf numFmtId="2" fontId="14" fillId="0" borderId="3" xfId="1" applyNumberFormat="1" applyFont="1" applyBorder="1" applyAlignment="1">
      <alignment horizontal="right" vertical="center"/>
    </xf>
    <xf numFmtId="1" fontId="6" fillId="0" borderId="0" xfId="0" applyNumberFormat="1" applyFont="1"/>
    <xf numFmtId="0" fontId="2" fillId="0" borderId="6" xfId="0" applyFont="1" applyBorder="1" applyAlignment="1">
      <alignment horizontal="center"/>
    </xf>
    <xf numFmtId="0" fontId="1" fillId="0" borderId="3" xfId="0" applyFont="1" applyBorder="1"/>
    <xf numFmtId="168" fontId="7" fillId="0" borderId="3" xfId="0" applyNumberFormat="1" applyFont="1" applyBorder="1"/>
    <xf numFmtId="165" fontId="1" fillId="0" borderId="0" xfId="0" applyNumberFormat="1" applyFont="1"/>
    <xf numFmtId="165" fontId="1" fillId="0" borderId="6" xfId="0" applyNumberFormat="1" applyFont="1" applyBorder="1"/>
    <xf numFmtId="0" fontId="7" fillId="0" borderId="0" xfId="0" applyFont="1"/>
    <xf numFmtId="0" fontId="1" fillId="0" borderId="0" xfId="0" applyFont="1" applyAlignment="1">
      <alignment wrapText="1"/>
    </xf>
    <xf numFmtId="166" fontId="1" fillId="0" borderId="0" xfId="0" applyNumberFormat="1" applyFont="1"/>
    <xf numFmtId="0" fontId="1" fillId="0" borderId="3" xfId="0" applyFont="1" applyBorder="1" applyAlignment="1">
      <alignment wrapText="1"/>
    </xf>
    <xf numFmtId="166" fontId="1" fillId="0" borderId="6" xfId="0" applyNumberFormat="1" applyFont="1" applyBorder="1"/>
    <xf numFmtId="3" fontId="1" fillId="0" borderId="6" xfId="0" applyNumberFormat="1" applyFont="1" applyBorder="1" applyAlignment="1">
      <alignment horizontal="center"/>
    </xf>
    <xf numFmtId="3" fontId="1" fillId="0" borderId="0" xfId="0" applyNumberFormat="1" applyFont="1"/>
    <xf numFmtId="3" fontId="1" fillId="0" borderId="6" xfId="0" applyNumberFormat="1" applyFont="1" applyBorder="1"/>
    <xf numFmtId="0" fontId="7" fillId="0" borderId="6" xfId="0" applyFont="1" applyBorder="1"/>
    <xf numFmtId="0" fontId="7" fillId="0" borderId="3" xfId="0" applyFont="1" applyBorder="1"/>
    <xf numFmtId="169" fontId="7" fillId="0" borderId="3" xfId="0" applyNumberFormat="1" applyFont="1" applyBorder="1"/>
    <xf numFmtId="3" fontId="22" fillId="0" borderId="3" xfId="0" applyNumberFormat="1" applyFont="1" applyBorder="1"/>
    <xf numFmtId="3" fontId="12" fillId="0" borderId="0" xfId="2" applyNumberFormat="1" applyFont="1" applyBorder="1"/>
    <xf numFmtId="3" fontId="12" fillId="0" borderId="1" xfId="2" applyNumberFormat="1" applyFont="1" applyBorder="1"/>
    <xf numFmtId="0" fontId="20" fillId="0" borderId="11" xfId="2" applyFont="1" applyBorder="1" applyAlignment="1">
      <alignment horizontal="center" vertical="center"/>
    </xf>
    <xf numFmtId="165" fontId="12" fillId="0" borderId="13" xfId="2" applyNumberFormat="1" applyFont="1" applyBorder="1"/>
    <xf numFmtId="0" fontId="15" fillId="0" borderId="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horizontal="left"/>
    </xf>
    <xf numFmtId="0" fontId="19" fillId="0" borderId="1" xfId="2" applyFont="1" applyBorder="1" applyAlignment="1">
      <alignment horizontal="left"/>
    </xf>
    <xf numFmtId="0" fontId="19" fillId="0" borderId="8" xfId="2" applyFont="1" applyBorder="1" applyAlignment="1">
      <alignment horizontal="center"/>
    </xf>
    <xf numFmtId="0" fontId="19" fillId="0" borderId="10" xfId="2" applyFont="1" applyBorder="1" applyAlignment="1">
      <alignment horizontal="center"/>
    </xf>
    <xf numFmtId="0" fontId="19" fillId="0" borderId="11" xfId="2" applyFont="1" applyBorder="1" applyAlignment="1">
      <alignment horizontal="center"/>
    </xf>
    <xf numFmtId="0" fontId="19" fillId="0" borderId="9" xfId="2" applyFont="1" applyBorder="1" applyAlignment="1">
      <alignment horizontal="center"/>
    </xf>
    <xf numFmtId="0" fontId="19" fillId="0" borderId="1" xfId="2" applyFont="1" applyBorder="1" applyAlignment="1">
      <alignment horizontal="center"/>
    </xf>
    <xf numFmtId="0" fontId="1" fillId="0" borderId="0" xfId="0" applyFont="1" applyBorder="1"/>
    <xf numFmtId="165" fontId="1" fillId="0" borderId="0" xfId="0" applyNumberFormat="1" applyFont="1" applyBorder="1"/>
    <xf numFmtId="172" fontId="1" fillId="0" borderId="0" xfId="0" applyNumberFormat="1" applyFont="1"/>
  </cellXfs>
  <cellStyles count="7">
    <cellStyle name="Normálna" xfId="0" builtinId="0"/>
    <cellStyle name="Normálna 2 4" xfId="6"/>
    <cellStyle name="Normálne 2" xfId="2"/>
    <cellStyle name="Normálne 50" xfId="5"/>
    <cellStyle name="Percentá" xfId="1" builtinId="5"/>
    <cellStyle name="Percentá 2" xfId="3"/>
    <cellStyle name="percentá 5" xfId="4"/>
  </cellStyles>
  <dxfs count="0"/>
  <tableStyles count="0" defaultTableStyle="TableStyleMedium2" defaultPivotStyle="PivotStyleLight16"/>
  <colors>
    <mruColors>
      <color rgb="FF1F497D"/>
      <color rgb="FF2C9ADC"/>
      <color rgb="FFA6A6A6"/>
      <color rgb="FFD6DCE5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424577545784296E-2"/>
          <c:y val="6.4556399476614096E-2"/>
          <c:w val="0.59108379745214779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Graf_1!$B$2</c:f>
              <c:strCache>
                <c:ptCount val="1"/>
                <c:pt idx="0">
                  <c:v>makro</c:v>
                </c:pt>
              </c:strCache>
            </c:strRef>
          </c:tx>
          <c:spPr>
            <a:solidFill>
              <a:srgbClr val="3551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Graf_1!$A$3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Graf_1!$B$3</c:f>
              <c:numCache>
                <c:formatCode>#,##0</c:formatCode>
                <c:ptCount val="1"/>
                <c:pt idx="0">
                  <c:v>755.51845817753917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4-45F2-9F68-68C029D4B910}"/>
            </c:ext>
          </c:extLst>
        </c:ser>
        <c:ser>
          <c:idx val="5"/>
          <c:order val="1"/>
          <c:tx>
            <c:strRef>
              <c:f>Graf_1!$C$2</c:f>
              <c:strCache>
                <c:ptCount val="1"/>
                <c:pt idx="0">
                  <c:v>level /EDS</c:v>
                </c:pt>
              </c:strCache>
            </c:strRef>
          </c:tx>
          <c:spPr>
            <a:solidFill>
              <a:srgbClr val="2EAAE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Graf_1!$A$3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Graf_1!$C$3</c:f>
              <c:numCache>
                <c:formatCode>#,##0</c:formatCode>
                <c:ptCount val="1"/>
                <c:pt idx="0">
                  <c:v>1708.2750099366033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B4-45F2-9F68-68C029D4B910}"/>
            </c:ext>
          </c:extLst>
        </c:ser>
        <c:ser>
          <c:idx val="1"/>
          <c:order val="2"/>
          <c:tx>
            <c:strRef>
              <c:f>Graf_1!$D$2</c:f>
              <c:strCache>
                <c:ptCount val="1"/>
                <c:pt idx="0">
                  <c:v>nová legislatíva</c:v>
                </c:pt>
              </c:strCache>
            </c:strRef>
          </c:tx>
          <c:spPr>
            <a:solidFill>
              <a:srgbClr val="64646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Graf_1!$A$3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Graf_1!$D$3</c:f>
              <c:numCache>
                <c:formatCode>#,##0</c:formatCode>
                <c:ptCount val="1"/>
                <c:pt idx="0">
                  <c:v>-17.322396826923551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B4-45F2-9F68-68C029D4B910}"/>
            </c:ext>
          </c:extLst>
        </c:ser>
        <c:ser>
          <c:idx val="8"/>
          <c:order val="3"/>
          <c:tx>
            <c:strRef>
              <c:f>Graf_1!$E$2</c:f>
              <c:strCache>
                <c:ptCount val="1"/>
                <c:pt idx="0">
                  <c:v>jednorazové faktory</c:v>
                </c:pt>
              </c:strCache>
            </c:strRef>
          </c:tx>
          <c:spPr>
            <a:solidFill>
              <a:srgbClr val="ABDEF3"/>
            </a:solidFill>
            <a:ln>
              <a:noFill/>
            </a:ln>
          </c:spPr>
          <c:invertIfNegative val="0"/>
          <c:val>
            <c:numRef>
              <c:f>Graf_1!$E$3</c:f>
              <c:numCache>
                <c:formatCode>#,##0</c:formatCode>
                <c:ptCount val="1"/>
                <c:pt idx="0">
                  <c:v>11.9695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B4-45F2-9F68-68C029D4B910}"/>
            </c:ext>
          </c:extLst>
        </c:ser>
        <c:ser>
          <c:idx val="3"/>
          <c:order val="4"/>
          <c:tx>
            <c:strRef>
              <c:f>Graf_1!$F$2</c:f>
              <c:strCache>
                <c:ptCount val="1"/>
                <c:pt idx="0">
                  <c:v>ostatné  faktory</c:v>
                </c:pt>
              </c:strCache>
            </c:strRef>
          </c:tx>
          <c:spPr>
            <a:solidFill>
              <a:srgbClr val="B6B6B6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15-4D74-AE04-0A2B4EEA3A3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B4-45F2-9F68-68C029D4B9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Graf_1!$A$3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Graf_1!$F$3</c:f>
              <c:numCache>
                <c:formatCode>#,##0</c:formatCode>
                <c:ptCount val="1"/>
                <c:pt idx="0">
                  <c:v>16.260520460176323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221152"/>
        <c:axId val="192218184"/>
      </c:barChart>
      <c:lineChart>
        <c:grouping val="standard"/>
        <c:varyColors val="0"/>
        <c:ser>
          <c:idx val="2"/>
          <c:order val="5"/>
          <c:tx>
            <c:strRef>
              <c:f>Graf_1!$G$2</c:f>
              <c:strCache>
                <c:ptCount val="1"/>
                <c:pt idx="0">
                  <c:v>spolu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square"/>
            <c:size val="6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47841747054346E-2"/>
                  <c:y val="-6.12999203216412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1B4-45F2-9F68-68C029D4B910}"/>
                </c:ext>
              </c:extLst>
            </c:dLbl>
            <c:dLbl>
              <c:idx val="1"/>
              <c:layout>
                <c:manualLayout>
                  <c:x val="-5.6915304074182257E-2"/>
                  <c:y val="-6.9599403291746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94344105863167E-2"/>
                      <c:h val="5.679449360865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1B4-45F2-9F68-68C029D4B910}"/>
                </c:ext>
              </c:extLst>
            </c:dLbl>
            <c:dLbl>
              <c:idx val="2"/>
              <c:layout>
                <c:manualLayout>
                  <c:x val="-4.475942075670563E-2"/>
                  <c:y val="-8.5790884718498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A3-469D-8CF6-6E532DEA25F4}"/>
                </c:ext>
              </c:extLst>
            </c:dLbl>
            <c:dLbl>
              <c:idx val="3"/>
              <c:layout>
                <c:manualLayout>
                  <c:x val="-4.0283478681035031E-2"/>
                  <c:y val="-5.7193923145665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A3-469D-8CF6-6E532DEA25F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Graf_1!$A$3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Graf_1!$G$3</c:f>
              <c:numCache>
                <c:formatCode>#,##0</c:formatCode>
                <c:ptCount val="1"/>
                <c:pt idx="0">
                  <c:v>2474.7010917473954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21152"/>
        <c:axId val="192218184"/>
      </c:lineChart>
      <c:catAx>
        <c:axId val="19222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rgbClr val="464646"/>
                </a:solidFill>
              </a:defRPr>
            </a:pPr>
            <a:endParaRPr lang="sk-SK"/>
          </a:p>
        </c:txPr>
        <c:crossAx val="192218184"/>
        <c:crosses val="autoZero"/>
        <c:auto val="1"/>
        <c:lblAlgn val="ctr"/>
        <c:lblOffset val="100"/>
        <c:noMultiLvlLbl val="0"/>
      </c:catAx>
      <c:valAx>
        <c:axId val="192218184"/>
        <c:scaling>
          <c:orientation val="minMax"/>
          <c:min val="-1400"/>
        </c:scaling>
        <c:delete val="0"/>
        <c:axPos val="l"/>
        <c:majorGridlines>
          <c:spPr>
            <a:ln>
              <a:solidFill>
                <a:srgbClr val="868585">
                  <a:lumMod val="40000"/>
                  <a:lumOff val="60000"/>
                </a:srgb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sk-SK"/>
          </a:p>
        </c:txPr>
        <c:crossAx val="192221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20181210225434"/>
          <c:y val="1.0537709335005684E-2"/>
          <c:w val="0.24798192908813227"/>
          <c:h val="0.9565710480880155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5658147419072615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Graf_8!$A$3</c:f>
              <c:strCache>
                <c:ptCount val="1"/>
                <c:pt idx="0">
                  <c:v>makro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A0-4BD4-B1AF-1921C80A2C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Graf_8!$B$2:$F$2</c:f>
              <c:numCache>
                <c:formatCode>mm\ yyyy</c:formatCode>
                <c:ptCount val="5"/>
                <c:pt idx="0">
                  <c:v>43435</c:v>
                </c:pt>
                <c:pt idx="1">
                  <c:v>43770</c:v>
                </c:pt>
                <c:pt idx="2">
                  <c:v>44166</c:v>
                </c:pt>
                <c:pt idx="3">
                  <c:v>44440</c:v>
                </c:pt>
                <c:pt idx="4">
                  <c:v>44805</c:v>
                </c:pt>
              </c:numCache>
            </c:numRef>
          </c:cat>
          <c:val>
            <c:numRef>
              <c:f>Graf_8!$B$3:$F$3</c:f>
              <c:numCache>
                <c:formatCode>#,##0</c:formatCode>
                <c:ptCount val="5"/>
                <c:pt idx="0">
                  <c:v>1564.5340285062796</c:v>
                </c:pt>
                <c:pt idx="1">
                  <c:v>761.29542949424001</c:v>
                </c:pt>
                <c:pt idx="2">
                  <c:v>-582.60091966036578</c:v>
                </c:pt>
                <c:pt idx="3">
                  <c:v>-300.35233157704772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A0-4BD4-B1AF-1921C80A2C64}"/>
            </c:ext>
          </c:extLst>
        </c:ser>
        <c:ser>
          <c:idx val="8"/>
          <c:order val="1"/>
          <c:tx>
            <c:strRef>
              <c:f>Graf_8!$A$4</c:f>
              <c:strCache>
                <c:ptCount val="1"/>
                <c:pt idx="0">
                  <c:v>EDS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dLbl>
              <c:idx val="1"/>
              <c:layout>
                <c:manualLayout>
                  <c:x val="-4.9482109440077704E-17"/>
                  <c:y val="2.5104931967186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378-42B9-AEDF-91391A5114A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9E-4E53-8D8E-9C8D282219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Graf_8!$B$2:$F$2</c:f>
              <c:numCache>
                <c:formatCode>mm\ yyyy</c:formatCode>
                <c:ptCount val="5"/>
                <c:pt idx="0">
                  <c:v>43435</c:v>
                </c:pt>
                <c:pt idx="1">
                  <c:v>43770</c:v>
                </c:pt>
                <c:pt idx="2">
                  <c:v>44166</c:v>
                </c:pt>
                <c:pt idx="3">
                  <c:v>44440</c:v>
                </c:pt>
                <c:pt idx="4">
                  <c:v>44805</c:v>
                </c:pt>
              </c:numCache>
            </c:numRef>
          </c:cat>
          <c:val>
            <c:numRef>
              <c:f>Graf_8!$B$4:$F$4</c:f>
              <c:numCache>
                <c:formatCode>#,##0</c:formatCode>
                <c:ptCount val="5"/>
                <c:pt idx="0">
                  <c:v>-1216.2117963394264</c:v>
                </c:pt>
                <c:pt idx="1">
                  <c:v>-952.68238584542598</c:v>
                </c:pt>
                <c:pt idx="2">
                  <c:v>-1763.5248979096325</c:v>
                </c:pt>
                <c:pt idx="3">
                  <c:v>-720.42019750654015</c:v>
                </c:pt>
                <c:pt idx="4">
                  <c:v>32.573198773274001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A0-4BD4-B1AF-1921C80A2C64}"/>
            </c:ext>
          </c:extLst>
        </c:ser>
        <c:ser>
          <c:idx val="1"/>
          <c:order val="2"/>
          <c:tx>
            <c:strRef>
              <c:f>Graf_8!$A$5</c:f>
              <c:strCache>
                <c:ptCount val="1"/>
                <c:pt idx="0">
                  <c:v>vplyv novej legislatívy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</c:spPr>
          <c:invertIfNegative val="0"/>
          <c:cat>
            <c:numRef>
              <c:f>Graf_8!$B$2:$F$2</c:f>
              <c:numCache>
                <c:formatCode>mm\ yyyy</c:formatCode>
                <c:ptCount val="5"/>
                <c:pt idx="0">
                  <c:v>43435</c:v>
                </c:pt>
                <c:pt idx="1">
                  <c:v>43770</c:v>
                </c:pt>
                <c:pt idx="2">
                  <c:v>44166</c:v>
                </c:pt>
                <c:pt idx="3">
                  <c:v>44440</c:v>
                </c:pt>
                <c:pt idx="4">
                  <c:v>44805</c:v>
                </c:pt>
              </c:numCache>
            </c:numRef>
          </c:cat>
          <c:val>
            <c:numRef>
              <c:f>Graf_8!$B$5:$F$5</c:f>
              <c:numCache>
                <c:formatCode>#,##0</c:formatCode>
                <c:ptCount val="5"/>
                <c:pt idx="0">
                  <c:v>116.08624839614211</c:v>
                </c:pt>
                <c:pt idx="1">
                  <c:v>-227.54900000000001</c:v>
                </c:pt>
                <c:pt idx="2">
                  <c:v>-1.357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A0-4BD4-B1AF-1921C80A2C64}"/>
            </c:ext>
          </c:extLst>
        </c:ser>
        <c:ser>
          <c:idx val="2"/>
          <c:order val="3"/>
          <c:tx>
            <c:strRef>
              <c:f>Graf_8!$A$6</c:f>
              <c:strCache>
                <c:ptCount val="1"/>
                <c:pt idx="0">
                  <c:v>vplyv jednoraz. a iných faktorov</c:v>
                </c:pt>
              </c:strCache>
            </c:strRef>
          </c:tx>
          <c:spPr>
            <a:solidFill>
              <a:srgbClr val="2C9ADC">
                <a:lumMod val="40000"/>
                <a:lumOff val="60000"/>
              </a:srgbClr>
            </a:solidFill>
          </c:spPr>
          <c:invertIfNegative val="0"/>
          <c:cat>
            <c:numRef>
              <c:f>Graf_8!$B$2:$F$2</c:f>
              <c:numCache>
                <c:formatCode>mm\ yyyy</c:formatCode>
                <c:ptCount val="5"/>
                <c:pt idx="0">
                  <c:v>43435</c:v>
                </c:pt>
                <c:pt idx="1">
                  <c:v>43770</c:v>
                </c:pt>
                <c:pt idx="2">
                  <c:v>44166</c:v>
                </c:pt>
                <c:pt idx="3">
                  <c:v>44440</c:v>
                </c:pt>
                <c:pt idx="4">
                  <c:v>44805</c:v>
                </c:pt>
              </c:numCache>
            </c:numRef>
          </c:cat>
          <c:val>
            <c:numRef>
              <c:f>Graf_8!$B$6:$F$6</c:f>
              <c:numCache>
                <c:formatCode>#,##0</c:formatCode>
                <c:ptCount val="5"/>
                <c:pt idx="0">
                  <c:v>-160.18617225039267</c:v>
                </c:pt>
                <c:pt idx="1">
                  <c:v>-143.41073533621281</c:v>
                </c:pt>
                <c:pt idx="2">
                  <c:v>-19.034874117398569</c:v>
                </c:pt>
                <c:pt idx="3">
                  <c:v>-49.532162603810399</c:v>
                </c:pt>
                <c:pt idx="4">
                  <c:v>0.63914634277775073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A0-4BD4-B1AF-1921C80A2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275472"/>
        <c:axId val="486275864"/>
      </c:barChart>
      <c:lineChart>
        <c:grouping val="standard"/>
        <c:varyColors val="0"/>
        <c:ser>
          <c:idx val="3"/>
          <c:order val="4"/>
          <c:tx>
            <c:strRef>
              <c:f>Graf_8!$A$7</c:f>
              <c:strCache>
                <c:ptCount val="1"/>
                <c:pt idx="0">
                  <c:v>Celkom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square"/>
            <c:size val="5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2.4730785170072364E-2"/>
                  <c:y val="-1.9170098507561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CA0-4BD4-B1AF-1921C80A2C64}"/>
                </c:ext>
              </c:extLst>
            </c:dLbl>
            <c:dLbl>
              <c:idx val="1"/>
              <c:layout>
                <c:manualLayout>
                  <c:x val="-6.4503347593213106E-2"/>
                  <c:y val="0.112500237899676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CA0-4BD4-B1AF-1921C80A2C64}"/>
                </c:ext>
              </c:extLst>
            </c:dLbl>
            <c:dLbl>
              <c:idx val="2"/>
              <c:layout>
                <c:manualLayout>
                  <c:x val="-6.65310763280096E-2"/>
                  <c:y val="4.6407274404506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CA0-4BD4-B1AF-1921C80A2C64}"/>
                </c:ext>
              </c:extLst>
            </c:dLbl>
            <c:dLbl>
              <c:idx val="3"/>
              <c:layout>
                <c:manualLayout>
                  <c:x val="-5.7769985229579192E-2"/>
                  <c:y val="5.42997397291865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CA0-4BD4-B1AF-1921C80A2C64}"/>
                </c:ext>
              </c:extLst>
            </c:dLbl>
            <c:dLbl>
              <c:idx val="4"/>
              <c:layout>
                <c:manualLayout>
                  <c:x val="-4.826924295105061E-2"/>
                  <c:y val="-8.181248579598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CA0-4BD4-B1AF-1921C80A2C6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Graf_8!$B$2:$F$2</c:f>
              <c:numCache>
                <c:formatCode>mm\ yyyy</c:formatCode>
                <c:ptCount val="5"/>
                <c:pt idx="0">
                  <c:v>43435</c:v>
                </c:pt>
                <c:pt idx="1">
                  <c:v>43770</c:v>
                </c:pt>
                <c:pt idx="2">
                  <c:v>44166</c:v>
                </c:pt>
                <c:pt idx="3">
                  <c:v>44440</c:v>
                </c:pt>
                <c:pt idx="4">
                  <c:v>44805</c:v>
                </c:pt>
              </c:numCache>
            </c:numRef>
          </c:cat>
          <c:val>
            <c:numRef>
              <c:f>Graf_8!$B$7:$F$7</c:f>
              <c:numCache>
                <c:formatCode>#,##0</c:formatCode>
                <c:ptCount val="5"/>
                <c:pt idx="0">
                  <c:v>304.22230831260254</c:v>
                </c:pt>
                <c:pt idx="1">
                  <c:v>-562.34669168739879</c:v>
                </c:pt>
                <c:pt idx="2">
                  <c:v>-2366.5176916873966</c:v>
                </c:pt>
                <c:pt idx="3">
                  <c:v>-1070.3046916873982</c:v>
                </c:pt>
                <c:pt idx="4">
                  <c:v>33.21234511605175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A0-4BD4-B1AF-1921C80A2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275472"/>
        <c:axId val="486275864"/>
      </c:lineChart>
      <c:catAx>
        <c:axId val="486275472"/>
        <c:scaling>
          <c:orientation val="minMax"/>
        </c:scaling>
        <c:delete val="0"/>
        <c:axPos val="b"/>
        <c:numFmt formatCode="mm\ yyyy" sourceLinked="1"/>
        <c:majorTickMark val="out"/>
        <c:minorTickMark val="none"/>
        <c:tickLblPos val="low"/>
        <c:crossAx val="486275864"/>
        <c:crosses val="autoZero"/>
        <c:auto val="0"/>
        <c:lblAlgn val="ctr"/>
        <c:lblOffset val="100"/>
        <c:noMultiLvlLbl val="0"/>
      </c:catAx>
      <c:valAx>
        <c:axId val="4862758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crossAx val="486275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0794181977252846E-2"/>
          <c:y val="0.77278762029746284"/>
          <c:w val="0.96874171568143519"/>
          <c:h val="0.2272123797025371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+mj-lt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Graf_2!$B$2</c:f>
              <c:strCache>
                <c:ptCount val="1"/>
                <c:pt idx="0">
                  <c:v>odhad na rok 2020 (rast)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Graf_2!$A$3:$A$8</c:f>
              <c:strCache>
                <c:ptCount val="6"/>
                <c:pt idx="0">
                  <c:v>HDP; nom. rast</c:v>
                </c:pt>
                <c:pt idx="1">
                  <c:v>HDP; reál. rast</c:v>
                </c:pt>
                <c:pt idx="2">
                  <c:v>KSD; reálny rast</c:v>
                </c:pt>
                <c:pt idx="3">
                  <c:v>KSD vr. vlád. medzispotreby a investícií, nom. rast</c:v>
                </c:pt>
                <c:pt idx="4">
                  <c:v>Mzdová báza; rast </c:v>
                </c:pt>
                <c:pt idx="5">
                  <c:v>Úroková báza</c:v>
                </c:pt>
              </c:strCache>
            </c:strRef>
          </c:cat>
          <c:val>
            <c:numRef>
              <c:f>Graf_2!$B$3:$B$8</c:f>
              <c:numCache>
                <c:formatCode>0.0</c:formatCode>
                <c:ptCount val="6"/>
                <c:pt idx="0">
                  <c:v>-4.8375737711868254</c:v>
                </c:pt>
                <c:pt idx="1">
                  <c:v>-6.6504315565749721</c:v>
                </c:pt>
                <c:pt idx="2">
                  <c:v>-1.3175779123843938</c:v>
                </c:pt>
                <c:pt idx="3">
                  <c:v>0.83912509384207468</c:v>
                </c:pt>
                <c:pt idx="4">
                  <c:v>0.91812447591901503</c:v>
                </c:pt>
                <c:pt idx="5">
                  <c:v>-20.251436615858552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3-4F09-8F79-D138D8AD840F}"/>
            </c:ext>
          </c:extLst>
        </c:ser>
        <c:ser>
          <c:idx val="1"/>
          <c:order val="1"/>
          <c:tx>
            <c:strRef>
              <c:f>Graf_2!$C$2</c:f>
              <c:strCache>
                <c:ptCount val="1"/>
                <c:pt idx="0">
                  <c:v>skutočnosť 2020 (rast)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rgbClr val="2C9ADC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Graf_2!$A$3:$A$8</c:f>
              <c:strCache>
                <c:ptCount val="6"/>
                <c:pt idx="0">
                  <c:v>HDP; nom. rast</c:v>
                </c:pt>
                <c:pt idx="1">
                  <c:v>HDP; reál. rast</c:v>
                </c:pt>
                <c:pt idx="2">
                  <c:v>KSD; reálny rast</c:v>
                </c:pt>
                <c:pt idx="3">
                  <c:v>KSD vr. vlád. medzispotreby a investícií, nom. rast</c:v>
                </c:pt>
                <c:pt idx="4">
                  <c:v>Mzdová báza; rast </c:v>
                </c:pt>
                <c:pt idx="5">
                  <c:v>Úroková báza</c:v>
                </c:pt>
              </c:strCache>
            </c:strRef>
          </c:cat>
          <c:val>
            <c:numRef>
              <c:f>Graf_2!$C$3:$C$8</c:f>
              <c:numCache>
                <c:formatCode>0.0</c:formatCode>
                <c:ptCount val="6"/>
                <c:pt idx="0">
                  <c:v>-1.0839973527465077</c:v>
                </c:pt>
                <c:pt idx="1">
                  <c:v>-3.3746856757344545</c:v>
                </c:pt>
                <c:pt idx="2">
                  <c:v>-1.2122551066322416</c:v>
                </c:pt>
                <c:pt idx="3">
                  <c:v>1.0587534144078647</c:v>
                </c:pt>
                <c:pt idx="4">
                  <c:v>1.8639772727639468</c:v>
                </c:pt>
                <c:pt idx="5">
                  <c:v>-20.651706855447642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F3-4F09-8F79-D138D8AD8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9921144"/>
        <c:axId val="679922456"/>
      </c:barChart>
      <c:catAx>
        <c:axId val="67992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79922456"/>
        <c:crosses val="autoZero"/>
        <c:auto val="1"/>
        <c:lblAlgn val="ctr"/>
        <c:lblOffset val="100"/>
        <c:noMultiLvlLbl val="0"/>
      </c:catAx>
      <c:valAx>
        <c:axId val="67992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79921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Graf_2!$B$11</c:f>
              <c:strCache>
                <c:ptCount val="1"/>
                <c:pt idx="0">
                  <c:v>odhad na rok 2021 (rast)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" lastClr="FFFFFF">
                    <a:lumMod val="50000"/>
                  </a:sys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Graf_2!$A$12:$A$17</c:f>
              <c:strCache>
                <c:ptCount val="6"/>
                <c:pt idx="0">
                  <c:v>HDP; nom. rast</c:v>
                </c:pt>
                <c:pt idx="1">
                  <c:v>HDP; reál. rast</c:v>
                </c:pt>
                <c:pt idx="2">
                  <c:v>KSD; reálny rast</c:v>
                </c:pt>
                <c:pt idx="3">
                  <c:v>KSD vr. vlád. medzispotreby a investícií, nom. rast</c:v>
                </c:pt>
                <c:pt idx="4">
                  <c:v>Mzdová báza; rast </c:v>
                </c:pt>
                <c:pt idx="5">
                  <c:v>Úroková báza</c:v>
                </c:pt>
              </c:strCache>
            </c:strRef>
          </c:cat>
          <c:val>
            <c:numRef>
              <c:f>Graf_2!$B$12:$B$17</c:f>
              <c:numCache>
                <c:formatCode>0.0</c:formatCode>
                <c:ptCount val="6"/>
                <c:pt idx="0">
                  <c:v>6.7467101442113062</c:v>
                </c:pt>
                <c:pt idx="1">
                  <c:v>5.5465319797100676</c:v>
                </c:pt>
                <c:pt idx="2">
                  <c:v>2.925636140423606</c:v>
                </c:pt>
                <c:pt idx="3">
                  <c:v>2.8969246803883353</c:v>
                </c:pt>
                <c:pt idx="4">
                  <c:v>4.6420413578422313</c:v>
                </c:pt>
                <c:pt idx="5">
                  <c:v>-4.8028587102865004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A3-4310-9E1F-5F11E23E5B24}"/>
            </c:ext>
          </c:extLst>
        </c:ser>
        <c:ser>
          <c:idx val="1"/>
          <c:order val="1"/>
          <c:tx>
            <c:strRef>
              <c:f>Graf_2!$C$11</c:f>
              <c:strCache>
                <c:ptCount val="1"/>
                <c:pt idx="0">
                  <c:v>skutočnosť 2021 (rast)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rgbClr val="2C9ADC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Graf_2!$A$12:$A$17</c:f>
              <c:strCache>
                <c:ptCount val="6"/>
                <c:pt idx="0">
                  <c:v>HDP; nom. rast</c:v>
                </c:pt>
                <c:pt idx="1">
                  <c:v>HDP; reál. rast</c:v>
                </c:pt>
                <c:pt idx="2">
                  <c:v>KSD; reálny rast</c:v>
                </c:pt>
                <c:pt idx="3">
                  <c:v>KSD vr. vlád. medzispotreby a investícií, nom. rast</c:v>
                </c:pt>
                <c:pt idx="4">
                  <c:v>Mzdová báza; rast </c:v>
                </c:pt>
                <c:pt idx="5">
                  <c:v>Úroková báza</c:v>
                </c:pt>
              </c:strCache>
            </c:strRef>
          </c:cat>
          <c:val>
            <c:numRef>
              <c:f>Graf_2!$C$12:$C$17</c:f>
              <c:numCache>
                <c:formatCode>0.0</c:formatCode>
                <c:ptCount val="6"/>
                <c:pt idx="0">
                  <c:v>5.4694070897447773</c:v>
                </c:pt>
                <c:pt idx="1">
                  <c:v>3.0143242600709357</c:v>
                </c:pt>
                <c:pt idx="2">
                  <c:v>1.6160460569104771</c:v>
                </c:pt>
                <c:pt idx="3">
                  <c:v>6.815314489001878</c:v>
                </c:pt>
                <c:pt idx="4">
                  <c:v>6.1212631092810028</c:v>
                </c:pt>
                <c:pt idx="5">
                  <c:v>-21.977451257410479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A3-4310-9E1F-5F11E23E5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9921144"/>
        <c:axId val="679922456"/>
      </c:barChart>
      <c:catAx>
        <c:axId val="67992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79922456"/>
        <c:crosses val="autoZero"/>
        <c:auto val="1"/>
        <c:lblAlgn val="ctr"/>
        <c:lblOffset val="100"/>
        <c:noMultiLvlLbl val="0"/>
      </c:catAx>
      <c:valAx>
        <c:axId val="67992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79921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424577545784296E-2"/>
          <c:y val="6.4556399476614096E-2"/>
          <c:w val="0.59108379745214779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Graf_3!$B$22</c:f>
              <c:strCache>
                <c:ptCount val="1"/>
                <c:pt idx="0">
                  <c:v>makro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Graf_3!$A$29:$A$33</c:f>
              <c:strCache>
                <c:ptCount val="5"/>
                <c:pt idx="0">
                  <c:v>Korporátna daň</c:v>
                </c:pt>
                <c:pt idx="1">
                  <c:v>DPH</c:v>
                </c:pt>
                <c:pt idx="2">
                  <c:v>Dane z práce (DPFO, SO, ZO)</c:v>
                </c:pt>
                <c:pt idx="3">
                  <c:v>Spotrebné dane</c:v>
                </c:pt>
                <c:pt idx="4">
                  <c:v>Ostatné dane</c:v>
                </c:pt>
              </c:strCache>
            </c:strRef>
          </c:cat>
          <c:val>
            <c:numRef>
              <c:f>Graf_3!$B$29:$B$33</c:f>
              <c:numCache>
                <c:formatCode>#,##0</c:formatCode>
                <c:ptCount val="5"/>
                <c:pt idx="0">
                  <c:v>65.506824758918967</c:v>
                </c:pt>
                <c:pt idx="1">
                  <c:v>287.10319112102621</c:v>
                </c:pt>
                <c:pt idx="2">
                  <c:v>384.71512585464893</c:v>
                </c:pt>
                <c:pt idx="3">
                  <c:v>-0.70073861154545303</c:v>
                </c:pt>
                <c:pt idx="4">
                  <c:v>18.89405505449048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4-45F2-9F68-68C029D4B910}"/>
            </c:ext>
          </c:extLst>
        </c:ser>
        <c:ser>
          <c:idx val="5"/>
          <c:order val="1"/>
          <c:tx>
            <c:strRef>
              <c:f>Graf_3!$C$22</c:f>
              <c:strCache>
                <c:ptCount val="1"/>
                <c:pt idx="0">
                  <c:v>EDS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Graf_3!$A$29:$A$33</c:f>
              <c:strCache>
                <c:ptCount val="5"/>
                <c:pt idx="0">
                  <c:v>Korporátna daň</c:v>
                </c:pt>
                <c:pt idx="1">
                  <c:v>DPH</c:v>
                </c:pt>
                <c:pt idx="2">
                  <c:v>Dane z práce (DPFO, SO, ZO)</c:v>
                </c:pt>
                <c:pt idx="3">
                  <c:v>Spotrebné dane</c:v>
                </c:pt>
                <c:pt idx="4">
                  <c:v>Ostatné dane</c:v>
                </c:pt>
              </c:strCache>
            </c:strRef>
          </c:cat>
          <c:val>
            <c:numRef>
              <c:f>Graf_3!$C$29:$C$33</c:f>
              <c:numCache>
                <c:formatCode>#,##0</c:formatCode>
                <c:ptCount val="5"/>
                <c:pt idx="0">
                  <c:v>1333.7105851810804</c:v>
                </c:pt>
                <c:pt idx="1">
                  <c:v>242.48239981897481</c:v>
                </c:pt>
                <c:pt idx="2">
                  <c:v>58.209536731141633</c:v>
                </c:pt>
                <c:pt idx="3">
                  <c:v>-62.182336548455432</c:v>
                </c:pt>
                <c:pt idx="4">
                  <c:v>136.05482475386154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B4-45F2-9F68-68C029D4B910}"/>
            </c:ext>
          </c:extLst>
        </c:ser>
        <c:ser>
          <c:idx val="1"/>
          <c:order val="2"/>
          <c:tx>
            <c:strRef>
              <c:f>Graf_3!$D$22</c:f>
              <c:strCache>
                <c:ptCount val="1"/>
                <c:pt idx="0">
                  <c:v>nová legislatíva</c:v>
                </c:pt>
              </c:strCache>
            </c:strRef>
          </c:tx>
          <c:invertIfNegative val="0"/>
          <c:cat>
            <c:strRef>
              <c:f>Graf_3!$A$29:$A$33</c:f>
              <c:strCache>
                <c:ptCount val="5"/>
                <c:pt idx="0">
                  <c:v>Korporátna daň</c:v>
                </c:pt>
                <c:pt idx="1">
                  <c:v>DPH</c:v>
                </c:pt>
                <c:pt idx="2">
                  <c:v>Dane z práce (DPFO, SO, ZO)</c:v>
                </c:pt>
                <c:pt idx="3">
                  <c:v>Spotrebné dane</c:v>
                </c:pt>
                <c:pt idx="4">
                  <c:v>Ostatné dane</c:v>
                </c:pt>
              </c:strCache>
            </c:strRef>
          </c:cat>
          <c:val>
            <c:numRef>
              <c:f>Graf_3!$D$29:$D$33</c:f>
              <c:numCache>
                <c:formatCode>#,##0</c:formatCode>
                <c:ptCount val="5"/>
                <c:pt idx="0">
                  <c:v>0</c:v>
                </c:pt>
                <c:pt idx="1">
                  <c:v>-10.276993000000001</c:v>
                </c:pt>
                <c:pt idx="2">
                  <c:v>-19.629349248571451</c:v>
                </c:pt>
                <c:pt idx="3">
                  <c:v>0</c:v>
                </c:pt>
                <c:pt idx="4">
                  <c:v>12.583945421647901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B4-45F2-9F68-68C029D4B910}"/>
            </c:ext>
          </c:extLst>
        </c:ser>
        <c:ser>
          <c:idx val="8"/>
          <c:order val="3"/>
          <c:tx>
            <c:strRef>
              <c:f>Graf_3!$E$22</c:f>
              <c:strCache>
                <c:ptCount val="1"/>
                <c:pt idx="0">
                  <c:v>jednorazové faktory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</c:spPr>
          <c:invertIfNegative val="0"/>
          <c:cat>
            <c:strRef>
              <c:f>Graf_3!$A$29:$A$33</c:f>
              <c:strCache>
                <c:ptCount val="5"/>
                <c:pt idx="0">
                  <c:v>Korporátna daň</c:v>
                </c:pt>
                <c:pt idx="1">
                  <c:v>DPH</c:v>
                </c:pt>
                <c:pt idx="2">
                  <c:v>Dane z práce (DPFO, SO, ZO)</c:v>
                </c:pt>
                <c:pt idx="3">
                  <c:v>Spotrebné dane</c:v>
                </c:pt>
                <c:pt idx="4">
                  <c:v>Ostatné dane</c:v>
                </c:pt>
              </c:strCache>
            </c:strRef>
          </c:cat>
          <c:val>
            <c:numRef>
              <c:f>Graf_3!$E$29:$E$33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13.090999999999999</c:v>
                </c:pt>
                <c:pt idx="4">
                  <c:v>-1.1214999999999993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B4-45F2-9F68-68C029D4B910}"/>
            </c:ext>
          </c:extLst>
        </c:ser>
        <c:ser>
          <c:idx val="3"/>
          <c:order val="4"/>
          <c:tx>
            <c:strRef>
              <c:f>Graf_3!$F$22</c:f>
              <c:strCache>
                <c:ptCount val="1"/>
                <c:pt idx="0">
                  <c:v>ostatné faktory</c:v>
                </c:pt>
              </c:strCache>
            </c:strRef>
          </c:tx>
          <c:spPr>
            <a:solidFill>
              <a:srgbClr val="2C9ADC">
                <a:lumMod val="20000"/>
                <a:lumOff val="80000"/>
              </a:srgbClr>
            </a:solidFill>
          </c:spPr>
          <c:invertIfNegative val="0"/>
          <c:cat>
            <c:strRef>
              <c:f>Graf_3!$A$29:$A$33</c:f>
              <c:strCache>
                <c:ptCount val="5"/>
                <c:pt idx="0">
                  <c:v>Korporátna daň</c:v>
                </c:pt>
                <c:pt idx="1">
                  <c:v>DPH</c:v>
                </c:pt>
                <c:pt idx="2">
                  <c:v>Dane z práce (DPFO, SO, ZO)</c:v>
                </c:pt>
                <c:pt idx="3">
                  <c:v>Spotrebné dane</c:v>
                </c:pt>
                <c:pt idx="4">
                  <c:v>Ostatné dane</c:v>
                </c:pt>
              </c:strCache>
            </c:strRef>
          </c:cat>
          <c:val>
            <c:numRef>
              <c:f>Graf_3!$F$29:$F$33</c:f>
              <c:numCache>
                <c:formatCode>#,##0</c:formatCode>
                <c:ptCount val="5"/>
                <c:pt idx="0">
                  <c:v>0</c:v>
                </c:pt>
                <c:pt idx="1">
                  <c:v>10.21192667999996</c:v>
                </c:pt>
                <c:pt idx="2">
                  <c:v>13.28256270017636</c:v>
                </c:pt>
                <c:pt idx="3">
                  <c:v>0</c:v>
                </c:pt>
                <c:pt idx="4">
                  <c:v>-7.2339689200000006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221152"/>
        <c:axId val="192218184"/>
      </c:barChart>
      <c:lineChart>
        <c:grouping val="standard"/>
        <c:varyColors val="0"/>
        <c:ser>
          <c:idx val="2"/>
          <c:order val="5"/>
          <c:tx>
            <c:strRef>
              <c:f>Graf_3!$G$22</c:f>
              <c:strCache>
                <c:ptCount val="1"/>
                <c:pt idx="0">
                  <c:v>spolu</c:v>
                </c:pt>
              </c:strCache>
            </c:strRef>
          </c:tx>
          <c:marker>
            <c:symbol val="square"/>
            <c:size val="6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3"/>
              <c:layout>
                <c:manualLayout>
                  <c:x val="-2.7844712182061644E-2"/>
                  <c:y val="5.9371072123085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2A3-469D-8CF6-6E532DEA25F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" lastClr="FFFFFF">
                    <a:lumMod val="50000"/>
                  </a:sysClr>
                </a:solidFill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Graf_3!$A$29:$A$33</c:f>
              <c:strCache>
                <c:ptCount val="5"/>
                <c:pt idx="0">
                  <c:v>Korporátna daň</c:v>
                </c:pt>
                <c:pt idx="1">
                  <c:v>DPH</c:v>
                </c:pt>
                <c:pt idx="2">
                  <c:v>Dane z práce (DPFO, SO, ZO)</c:v>
                </c:pt>
                <c:pt idx="3">
                  <c:v>Spotrebné dane</c:v>
                </c:pt>
                <c:pt idx="4">
                  <c:v>Ostatné dane</c:v>
                </c:pt>
              </c:strCache>
            </c:strRef>
          </c:cat>
          <c:val>
            <c:numRef>
              <c:f>Graf_3!$G$29:$G$33</c:f>
              <c:numCache>
                <c:formatCode>#,##0</c:formatCode>
                <c:ptCount val="5"/>
                <c:pt idx="0">
                  <c:v>1399.2174099399995</c:v>
                </c:pt>
                <c:pt idx="1">
                  <c:v>529.52052462000097</c:v>
                </c:pt>
                <c:pt idx="2">
                  <c:v>436.57787603739547</c:v>
                </c:pt>
                <c:pt idx="3">
                  <c:v>-49.792075160000884</c:v>
                </c:pt>
                <c:pt idx="4">
                  <c:v>159.17735630999994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21152"/>
        <c:axId val="192218184"/>
      </c:lineChart>
      <c:catAx>
        <c:axId val="19222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rgbClr val="464646"/>
                </a:solidFill>
              </a:defRPr>
            </a:pPr>
            <a:endParaRPr lang="sk-SK"/>
          </a:p>
        </c:txPr>
        <c:crossAx val="192218184"/>
        <c:crosses val="autoZero"/>
        <c:auto val="1"/>
        <c:lblAlgn val="ctr"/>
        <c:lblOffset val="100"/>
        <c:noMultiLvlLbl val="0"/>
      </c:catAx>
      <c:valAx>
        <c:axId val="192218184"/>
        <c:scaling>
          <c:orientation val="minMax"/>
        </c:scaling>
        <c:delete val="0"/>
        <c:axPos val="l"/>
        <c:majorGridlines>
          <c:spPr>
            <a:ln>
              <a:solidFill>
                <a:srgbClr val="868585">
                  <a:lumMod val="40000"/>
                  <a:lumOff val="60000"/>
                </a:srgb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sk-SK"/>
          </a:p>
        </c:txPr>
        <c:crossAx val="192221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20181210225434"/>
          <c:y val="1.0537709335005684E-2"/>
          <c:w val="0.24798192908813227"/>
          <c:h val="0.9565710480880155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424577545784296E-2"/>
          <c:y val="6.4556399476614096E-2"/>
          <c:w val="0.59108379745214779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Graf_4!$A$6</c:f>
              <c:strCache>
                <c:ptCount val="1"/>
                <c:pt idx="0">
                  <c:v>Vplyv makra</c:v>
                </c:pt>
              </c:strCache>
            </c:strRef>
          </c:tx>
          <c:spPr>
            <a:solidFill>
              <a:srgbClr val="3551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Graf_4!$E$3:$G$3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Graf_4!$E$6:$G$6</c:f>
              <c:numCache>
                <c:formatCode>#\ ##0.0</c:formatCode>
                <c:ptCount val="3"/>
                <c:pt idx="0">
                  <c:v>2.5819267838048128</c:v>
                </c:pt>
                <c:pt idx="1">
                  <c:v>2.6159717401989515</c:v>
                </c:pt>
                <c:pt idx="2">
                  <c:v>2.6060254703464141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4-45F2-9F68-68C029D4B910}"/>
            </c:ext>
          </c:extLst>
        </c:ser>
        <c:ser>
          <c:idx val="5"/>
          <c:order val="1"/>
          <c:tx>
            <c:strRef>
              <c:f>Graf_4!$A$5</c:f>
              <c:strCache>
                <c:ptCount val="1"/>
                <c:pt idx="0">
                  <c:v>Vplyv EDS</c:v>
                </c:pt>
              </c:strCache>
            </c:strRef>
          </c:tx>
          <c:spPr>
            <a:solidFill>
              <a:srgbClr val="2EAAE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Graf_4!$E$3:$G$3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Graf_4!$E$5:$G$5</c:f>
              <c:numCache>
                <c:formatCode>#\ ##0.0</c:formatCode>
                <c:ptCount val="3"/>
                <c:pt idx="0">
                  <c:v>5.8378997290140209</c:v>
                </c:pt>
                <c:pt idx="1">
                  <c:v>4.8272063030516339</c:v>
                </c:pt>
                <c:pt idx="2">
                  <c:v>5.0062791218904277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B4-45F2-9F68-68C029D4B910}"/>
            </c:ext>
          </c:extLst>
        </c:ser>
        <c:ser>
          <c:idx val="1"/>
          <c:order val="2"/>
          <c:tx>
            <c:strRef>
              <c:f>Graf_4!$A$7</c:f>
              <c:strCache>
                <c:ptCount val="1"/>
                <c:pt idx="0">
                  <c:v>Vplyv jednorazových efektov</c:v>
                </c:pt>
              </c:strCache>
            </c:strRef>
          </c:tx>
          <c:spPr>
            <a:solidFill>
              <a:srgbClr val="2C9ADC">
                <a:lumMod val="40000"/>
                <a:lumOff val="60000"/>
              </a:srgbClr>
            </a:solidFill>
          </c:spPr>
          <c:invertIfNegative val="0"/>
          <c:cat>
            <c:strRef>
              <c:f>Graf_4!$E$3:$G$3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Graf_4!$E$7:$G$7</c:f>
              <c:numCache>
                <c:formatCode>#\ ##0.0</c:formatCode>
                <c:ptCount val="3"/>
                <c:pt idx="0">
                  <c:v>4.0904854546239926E-2</c:v>
                </c:pt>
                <c:pt idx="1">
                  <c:v>4.0904854546239926E-2</c:v>
                </c:pt>
                <c:pt idx="2">
                  <c:v>4.0904854546239926E-2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B4-45F2-9F68-68C029D4B910}"/>
            </c:ext>
          </c:extLst>
        </c:ser>
        <c:ser>
          <c:idx val="8"/>
          <c:order val="3"/>
          <c:tx>
            <c:strRef>
              <c:f>Graf_4!$A$8</c:f>
              <c:strCache>
                <c:ptCount val="1"/>
                <c:pt idx="0">
                  <c:v>Vplyv novej legislatívy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</c:spPr>
          <c:invertIfNegative val="0"/>
          <c:cat>
            <c:strRef>
              <c:f>Graf_4!$E$3:$G$3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Graf_4!$E$8:$G$8</c:f>
              <c:numCache>
                <c:formatCode>#\ ##0.0</c:formatCode>
                <c:ptCount val="3"/>
                <c:pt idx="0">
                  <c:v>-5.9197971727938191E-2</c:v>
                </c:pt>
                <c:pt idx="1">
                  <c:v>-5.9197971727938191E-2</c:v>
                </c:pt>
                <c:pt idx="2">
                  <c:v>-5.9197971727938191E-2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B4-45F2-9F68-68C029D4B910}"/>
            </c:ext>
          </c:extLst>
        </c:ser>
        <c:ser>
          <c:idx val="3"/>
          <c:order val="4"/>
          <c:tx>
            <c:strRef>
              <c:f>Graf_4!$A$9</c:f>
              <c:strCache>
                <c:ptCount val="1"/>
                <c:pt idx="0">
                  <c:v>Vplyv ostatných faktorov</c:v>
                </c:pt>
              </c:strCache>
            </c:strRef>
          </c:tx>
          <c:spPr>
            <a:solidFill>
              <a:srgbClr val="B6B6B6"/>
            </a:solidFill>
          </c:spPr>
          <c:invertIfNegative val="0"/>
          <c:cat>
            <c:strRef>
              <c:f>Graf_4!$E$3:$G$3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Graf_4!$E$9:$G$9</c:f>
              <c:numCache>
                <c:formatCode>#\ ##0.0</c:formatCode>
                <c:ptCount val="3"/>
                <c:pt idx="0">
                  <c:v>5.5569090126544214E-2</c:v>
                </c:pt>
                <c:pt idx="1">
                  <c:v>5.5569090126544214E-2</c:v>
                </c:pt>
                <c:pt idx="2">
                  <c:v>5.5569090126544214E-2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221152"/>
        <c:axId val="192218184"/>
      </c:barChart>
      <c:lineChart>
        <c:grouping val="standard"/>
        <c:varyColors val="0"/>
        <c:ser>
          <c:idx val="2"/>
          <c:order val="5"/>
          <c:tx>
            <c:strRef>
              <c:f>Graf_4!$A$4</c:f>
              <c:strCache>
                <c:ptCount val="1"/>
                <c:pt idx="0">
                  <c:v>Celková odchýlka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4.3927577915036098E-2"/>
                  <c:y val="-3.7145304715514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1B4-45F2-9F68-68C029D4B910}"/>
                </c:ext>
              </c:extLst>
            </c:dLbl>
            <c:dLbl>
              <c:idx val="1"/>
              <c:layout>
                <c:manualLayout>
                  <c:x val="-6.4064430194728711E-2"/>
                  <c:y val="-7.4063528520975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94344105863167E-2"/>
                      <c:h val="5.679449360865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1B4-45F2-9F68-68C029D4B910}"/>
                </c:ext>
              </c:extLst>
            </c:dLbl>
            <c:dLbl>
              <c:idx val="2"/>
              <c:layout>
                <c:manualLayout>
                  <c:x val="-4.475942075670563E-2"/>
                  <c:y val="-8.5790884718498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2A3-469D-8CF6-6E532DEA25F4}"/>
                </c:ext>
              </c:extLst>
            </c:dLbl>
            <c:dLbl>
              <c:idx val="3"/>
              <c:layout>
                <c:manualLayout>
                  <c:x val="-4.0283478681035031E-2"/>
                  <c:y val="-5.7193923145665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A3-469D-8CF6-6E532DEA25F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Graf_4!$E$3:$G$3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Graf_4!$E$4:$G$4</c:f>
              <c:numCache>
                <c:formatCode>0.0</c:formatCode>
                <c:ptCount val="3"/>
                <c:pt idx="0">
                  <c:v>8.4571024857636772</c:v>
                </c:pt>
                <c:pt idx="1">
                  <c:v>7.4804540161954316</c:v>
                </c:pt>
                <c:pt idx="2" formatCode="#\ ##0.0">
                  <c:v>7.6495805651816893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21152"/>
        <c:axId val="192218184"/>
      </c:lineChart>
      <c:catAx>
        <c:axId val="19222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rgbClr val="464646"/>
                </a:solidFill>
              </a:defRPr>
            </a:pPr>
            <a:endParaRPr lang="sk-SK"/>
          </a:p>
        </c:txPr>
        <c:crossAx val="192218184"/>
        <c:crosses val="autoZero"/>
        <c:auto val="1"/>
        <c:lblAlgn val="ctr"/>
        <c:lblOffset val="100"/>
        <c:noMultiLvlLbl val="0"/>
      </c:catAx>
      <c:valAx>
        <c:axId val="192218184"/>
        <c:scaling>
          <c:orientation val="minMax"/>
        </c:scaling>
        <c:delete val="0"/>
        <c:axPos val="l"/>
        <c:majorGridlines>
          <c:spPr>
            <a:ln>
              <a:solidFill>
                <a:srgbClr val="868585">
                  <a:lumMod val="40000"/>
                  <a:lumOff val="60000"/>
                </a:srgbClr>
              </a:solidFill>
              <a:prstDash val="sysDot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sk-SK"/>
          </a:p>
        </c:txPr>
        <c:crossAx val="192221152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68052568886046705"/>
          <c:y val="1.0537709335005684E-2"/>
          <c:w val="0.31947431113953295"/>
          <c:h val="0.9565710480880155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25317631756208"/>
          <c:y val="2.6275649881762626E-2"/>
          <c:w val="0.54978584535340158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Graf_4!$A$6</c:f>
              <c:strCache>
                <c:ptCount val="1"/>
                <c:pt idx="0">
                  <c:v>Vplyv makra</c:v>
                </c:pt>
              </c:strCache>
            </c:strRef>
          </c:tx>
          <c:spPr>
            <a:solidFill>
              <a:srgbClr val="3551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Graf_4!$B$3:$D$3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Graf_4!$B$6:$D$6</c:f>
              <c:numCache>
                <c:formatCode>#,##0</c:formatCode>
                <c:ptCount val="3"/>
                <c:pt idx="0">
                  <c:v>755.5184581775394</c:v>
                </c:pt>
                <c:pt idx="1">
                  <c:v>765.48062795127612</c:v>
                </c:pt>
                <c:pt idx="2">
                  <c:v>762.57016956386474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4-45F2-9F68-68C029D4B910}"/>
            </c:ext>
          </c:extLst>
        </c:ser>
        <c:ser>
          <c:idx val="5"/>
          <c:order val="1"/>
          <c:tx>
            <c:strRef>
              <c:f>Graf_4!$A$5</c:f>
              <c:strCache>
                <c:ptCount val="1"/>
                <c:pt idx="0">
                  <c:v>Vplyv EDS</c:v>
                </c:pt>
              </c:strCache>
            </c:strRef>
          </c:tx>
          <c:spPr>
            <a:solidFill>
              <a:srgbClr val="2EAAE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Graf_4!$B$3:$D$3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Graf_4!$B$5:$D$5</c:f>
              <c:numCache>
                <c:formatCode>#,##0</c:formatCode>
                <c:ptCount val="3"/>
                <c:pt idx="0">
                  <c:v>1708.2750099366031</c:v>
                </c:pt>
                <c:pt idx="1">
                  <c:v>1412.5278401628675</c:v>
                </c:pt>
                <c:pt idx="2">
                  <c:v>1464.9277845916631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B4-45F2-9F68-68C029D4B910}"/>
            </c:ext>
          </c:extLst>
        </c:ser>
        <c:ser>
          <c:idx val="1"/>
          <c:order val="2"/>
          <c:tx>
            <c:strRef>
              <c:f>Graf_4!$A$7</c:f>
              <c:strCache>
                <c:ptCount val="1"/>
                <c:pt idx="0">
                  <c:v>Vplyv jednorazových efektov</c:v>
                </c:pt>
              </c:strCache>
            </c:strRef>
          </c:tx>
          <c:spPr>
            <a:solidFill>
              <a:srgbClr val="2C9ADC">
                <a:lumMod val="40000"/>
                <a:lumOff val="60000"/>
              </a:srgbClr>
            </a:solidFill>
          </c:spPr>
          <c:invertIfNegative val="0"/>
          <c:cat>
            <c:strRef>
              <c:f>Graf_4!$B$3:$D$3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Graf_4!$B$7:$D$7</c:f>
              <c:numCache>
                <c:formatCode>#,##0</c:formatCode>
                <c:ptCount val="3"/>
                <c:pt idx="0">
                  <c:v>11.9695</c:v>
                </c:pt>
                <c:pt idx="1">
                  <c:v>11.9695</c:v>
                </c:pt>
                <c:pt idx="2">
                  <c:v>11.9695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B4-45F2-9F68-68C029D4B910}"/>
            </c:ext>
          </c:extLst>
        </c:ser>
        <c:ser>
          <c:idx val="8"/>
          <c:order val="3"/>
          <c:tx>
            <c:strRef>
              <c:f>Graf_4!$A$9</c:f>
              <c:strCache>
                <c:ptCount val="1"/>
                <c:pt idx="0">
                  <c:v>Vplyv ostatných faktorov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noFill/>
            </a:ln>
          </c:spPr>
          <c:invertIfNegative val="0"/>
          <c:cat>
            <c:strRef>
              <c:f>Graf_4!$B$3:$D$3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Graf_4!$B$9:$D$9</c:f>
              <c:numCache>
                <c:formatCode>#,##0</c:formatCode>
                <c:ptCount val="3"/>
                <c:pt idx="0">
                  <c:v>16.260520460176323</c:v>
                </c:pt>
                <c:pt idx="1">
                  <c:v>16.260520460176323</c:v>
                </c:pt>
                <c:pt idx="2">
                  <c:v>16.260520460176323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B4-45F2-9F68-68C029D4B910}"/>
            </c:ext>
          </c:extLst>
        </c:ser>
        <c:ser>
          <c:idx val="3"/>
          <c:order val="4"/>
          <c:tx>
            <c:strRef>
              <c:f>Graf_4!$A$8</c:f>
              <c:strCache>
                <c:ptCount val="1"/>
                <c:pt idx="0">
                  <c:v>Vplyv novej legislatívy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strRef>
              <c:f>Graf_4!$B$3:$D$3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Graf_4!$B$8:$D$8</c:f>
              <c:numCache>
                <c:formatCode>#,##0</c:formatCode>
                <c:ptCount val="3"/>
                <c:pt idx="0">
                  <c:v>-17.322396826923555</c:v>
                </c:pt>
                <c:pt idx="1">
                  <c:v>-17.322396826923555</c:v>
                </c:pt>
                <c:pt idx="2">
                  <c:v>-17.322396826923555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221152"/>
        <c:axId val="192218184"/>
      </c:barChart>
      <c:lineChart>
        <c:grouping val="standard"/>
        <c:varyColors val="0"/>
        <c:ser>
          <c:idx val="2"/>
          <c:order val="5"/>
          <c:tx>
            <c:strRef>
              <c:f>Graf_4!$A$4</c:f>
              <c:strCache>
                <c:ptCount val="1"/>
                <c:pt idx="0">
                  <c:v>Celková odchýlka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4.4795238796085067E-2"/>
                  <c:y val="-6.2686319215480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1B4-45F2-9F68-68C029D4B910}"/>
                </c:ext>
              </c:extLst>
            </c:dLbl>
            <c:dLbl>
              <c:idx val="1"/>
              <c:layout>
                <c:manualLayout>
                  <c:x val="-5.7778902053131249E-2"/>
                  <c:y val="-5.6682233881152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94344105863167E-2"/>
                      <c:h val="5.679449360865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1B4-45F2-9F68-68C029D4B910}"/>
                </c:ext>
              </c:extLst>
            </c:dLbl>
            <c:dLbl>
              <c:idx val="2"/>
              <c:layout>
                <c:manualLayout>
                  <c:x val="-3.5046728971962704E-2"/>
                  <c:y val="-6.4585575888051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2A3-469D-8CF6-6E532DEA25F4}"/>
                </c:ext>
              </c:extLst>
            </c:dLbl>
            <c:dLbl>
              <c:idx val="3"/>
              <c:layout>
                <c:manualLayout>
                  <c:x val="-4.0283478681035031E-2"/>
                  <c:y val="-5.7193923145665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A3-469D-8CF6-6E532DEA25F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Graf_4!$B$3:$D$3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Graf_4!$B$4:$D$4</c:f>
              <c:numCache>
                <c:formatCode>#,##0</c:formatCode>
                <c:ptCount val="3"/>
                <c:pt idx="0">
                  <c:v>2474.7010917473949</c:v>
                </c:pt>
                <c:pt idx="1">
                  <c:v>2188.916091747396</c:v>
                </c:pt>
                <c:pt idx="2">
                  <c:v>2238.4055777887806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21152"/>
        <c:axId val="192218184"/>
      </c:lineChart>
      <c:catAx>
        <c:axId val="19222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rgbClr val="464646"/>
                </a:solidFill>
              </a:defRPr>
            </a:pPr>
            <a:endParaRPr lang="sk-SK"/>
          </a:p>
        </c:txPr>
        <c:crossAx val="192218184"/>
        <c:crosses val="autoZero"/>
        <c:auto val="1"/>
        <c:lblAlgn val="ctr"/>
        <c:lblOffset val="100"/>
        <c:noMultiLvlLbl val="0"/>
      </c:catAx>
      <c:valAx>
        <c:axId val="192218184"/>
        <c:scaling>
          <c:orientation val="minMax"/>
          <c:min val="-1400"/>
        </c:scaling>
        <c:delete val="0"/>
        <c:axPos val="l"/>
        <c:majorGridlines>
          <c:spPr>
            <a:ln>
              <a:solidFill>
                <a:srgbClr val="868585">
                  <a:lumMod val="40000"/>
                  <a:lumOff val="60000"/>
                </a:srgb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sk-SK"/>
          </a:p>
        </c:txPr>
        <c:crossAx val="192221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12215176642743"/>
          <c:y val="1.0537709335005684E-2"/>
          <c:w val="0.31877848233572575"/>
          <c:h val="0.9565710480880155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Graf_5_7!$A$3</c:f>
              <c:strCache>
                <c:ptCount val="1"/>
                <c:pt idx="0">
                  <c:v>DPFO zo závislej činnosti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Graf_5_7!$B$3:$X$3</c:f>
              <c:numCache>
                <c:formatCode>General</c:formatCode>
                <c:ptCount val="23"/>
                <c:pt idx="0">
                  <c:v>0.35334520975791428</c:v>
                </c:pt>
                <c:pt idx="1">
                  <c:v>2.193924732263941</c:v>
                </c:pt>
                <c:pt idx="2">
                  <c:v>5.5062296135075002</c:v>
                </c:pt>
                <c:pt idx="3">
                  <c:v>5.0119264682750986</c:v>
                </c:pt>
                <c:pt idx="4">
                  <c:v>6.4884725498400755</c:v>
                </c:pt>
                <c:pt idx="5">
                  <c:v>8.4646107982538528</c:v>
                </c:pt>
                <c:pt idx="6">
                  <c:v>3.3332956857836336</c:v>
                </c:pt>
                <c:pt idx="7">
                  <c:v>2.8699002606220496</c:v>
                </c:pt>
                <c:pt idx="8">
                  <c:v>2.824502825081312</c:v>
                </c:pt>
                <c:pt idx="9">
                  <c:v>-4.6510884778939552</c:v>
                </c:pt>
                <c:pt idx="10">
                  <c:v>-5.6744866136791181</c:v>
                </c:pt>
                <c:pt idx="11">
                  <c:v>-2.5896372089281989</c:v>
                </c:pt>
                <c:pt idx="12">
                  <c:v>-2.5896372089281989</c:v>
                </c:pt>
                <c:pt idx="13">
                  <c:v>-2.1983597972651903</c:v>
                </c:pt>
                <c:pt idx="14">
                  <c:v>-0.3232363523270731</c:v>
                </c:pt>
                <c:pt idx="15">
                  <c:v>0.71029907488951594</c:v>
                </c:pt>
                <c:pt idx="16">
                  <c:v>1.112705469537026</c:v>
                </c:pt>
                <c:pt idx="17">
                  <c:v>-0.36607191802236871</c:v>
                </c:pt>
                <c:pt idx="18">
                  <c:v>1.6501196503405771</c:v>
                </c:pt>
                <c:pt idx="19">
                  <c:v>1.6501639655451101</c:v>
                </c:pt>
                <c:pt idx="20">
                  <c:v>1.6501639655451101</c:v>
                </c:pt>
                <c:pt idx="21">
                  <c:v>1.6501639655451101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9-4171-AC41-FAEC868CE3A5}"/>
            </c:ext>
          </c:extLst>
        </c:ser>
        <c:ser>
          <c:idx val="1"/>
          <c:order val="1"/>
          <c:tx>
            <c:strRef>
              <c:f>Graf_5_7!$A$4</c:f>
              <c:strCache>
                <c:ptCount val="1"/>
                <c:pt idx="0">
                  <c:v>Daň z príjmov právnických osôb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Graf_5_7!$B$4:$X$4</c:f>
              <c:numCache>
                <c:formatCode>General</c:formatCode>
                <c:ptCount val="23"/>
                <c:pt idx="0">
                  <c:v>-11.327373947793218</c:v>
                </c:pt>
                <c:pt idx="1">
                  <c:v>-12.626569425108357</c:v>
                </c:pt>
                <c:pt idx="2">
                  <c:v>-9.2898795016040214</c:v>
                </c:pt>
                <c:pt idx="3">
                  <c:v>-9.6198469451711546</c:v>
                </c:pt>
                <c:pt idx="4">
                  <c:v>-11.407833780183076</c:v>
                </c:pt>
                <c:pt idx="5">
                  <c:v>-12.738097344837771</c:v>
                </c:pt>
                <c:pt idx="6">
                  <c:v>-16.061702987256535</c:v>
                </c:pt>
                <c:pt idx="7">
                  <c:v>-17.863935262497989</c:v>
                </c:pt>
                <c:pt idx="8">
                  <c:v>-20.198006746626849</c:v>
                </c:pt>
                <c:pt idx="9">
                  <c:v>-41.735554721167894</c:v>
                </c:pt>
                <c:pt idx="10">
                  <c:v>-41.774779243469887</c:v>
                </c:pt>
                <c:pt idx="11">
                  <c:v>-40.172181378124982</c:v>
                </c:pt>
                <c:pt idx="12">
                  <c:v>-40.172181378124982</c:v>
                </c:pt>
                <c:pt idx="13">
                  <c:v>-39.627172925287809</c:v>
                </c:pt>
                <c:pt idx="14">
                  <c:v>-37.078315320481479</c:v>
                </c:pt>
                <c:pt idx="15">
                  <c:v>-35.700104379467746</c:v>
                </c:pt>
                <c:pt idx="16">
                  <c:v>-25.053889323794237</c:v>
                </c:pt>
                <c:pt idx="17">
                  <c:v>-18.437519558658416</c:v>
                </c:pt>
                <c:pt idx="18">
                  <c:v>-19.172788185376287</c:v>
                </c:pt>
                <c:pt idx="19">
                  <c:v>-19.41694313610947</c:v>
                </c:pt>
                <c:pt idx="20">
                  <c:v>-9.1483596908148215</c:v>
                </c:pt>
                <c:pt idx="21">
                  <c:v>-0.77402330268160124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9-4171-AC41-FAEC868CE3A5}"/>
            </c:ext>
          </c:extLst>
        </c:ser>
        <c:ser>
          <c:idx val="2"/>
          <c:order val="2"/>
          <c:tx>
            <c:strRef>
              <c:f>Graf_5_7!$A$5</c:f>
              <c:strCache>
                <c:ptCount val="1"/>
                <c:pt idx="0">
                  <c:v>Daň z pridanej hodnoty</c:v>
                </c:pt>
              </c:strCache>
            </c:strRef>
          </c:tx>
          <c:spPr>
            <a:ln w="28575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val>
            <c:numRef>
              <c:f>Graf_5_7!$B$5:$X$5</c:f>
              <c:numCache>
                <c:formatCode>General</c:formatCode>
                <c:ptCount val="23"/>
                <c:pt idx="0">
                  <c:v>-4.4532094690049293</c:v>
                </c:pt>
                <c:pt idx="1">
                  <c:v>-3.2348324034122382</c:v>
                </c:pt>
                <c:pt idx="2">
                  <c:v>-1.6547559014193598</c:v>
                </c:pt>
                <c:pt idx="3">
                  <c:v>-1.9257569290092438</c:v>
                </c:pt>
                <c:pt idx="4">
                  <c:v>-1.657838339617856</c:v>
                </c:pt>
                <c:pt idx="5">
                  <c:v>-0.80330907644248595</c:v>
                </c:pt>
                <c:pt idx="6">
                  <c:v>-3.2939057969392662</c:v>
                </c:pt>
                <c:pt idx="7">
                  <c:v>-3.5992806808032922</c:v>
                </c:pt>
                <c:pt idx="8">
                  <c:v>-2.2264881397430676</c:v>
                </c:pt>
                <c:pt idx="9">
                  <c:v>-13.487649014361585</c:v>
                </c:pt>
                <c:pt idx="10">
                  <c:v>-11.444152615418139</c:v>
                </c:pt>
                <c:pt idx="11">
                  <c:v>-7.2918948598306139</c:v>
                </c:pt>
                <c:pt idx="12">
                  <c:v>-7.0658627358291843</c:v>
                </c:pt>
                <c:pt idx="13">
                  <c:v>-7.0658627358291843</c:v>
                </c:pt>
                <c:pt idx="14">
                  <c:v>-5.7943369631169634</c:v>
                </c:pt>
                <c:pt idx="15">
                  <c:v>-9.7789821377031316</c:v>
                </c:pt>
                <c:pt idx="16">
                  <c:v>-4.7718348339559977</c:v>
                </c:pt>
                <c:pt idx="17">
                  <c:v>-2.4374416699596453</c:v>
                </c:pt>
                <c:pt idx="18">
                  <c:v>0.58234697294393145</c:v>
                </c:pt>
                <c:pt idx="19">
                  <c:v>0.60262968316780385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99-4171-AC41-FAEC868CE3A5}"/>
            </c:ext>
          </c:extLst>
        </c:ser>
        <c:ser>
          <c:idx val="3"/>
          <c:order val="3"/>
          <c:tx>
            <c:strRef>
              <c:f>Graf_5_7!$A$6</c:f>
              <c:strCache>
                <c:ptCount val="1"/>
                <c:pt idx="0">
                  <c:v>Spotrebné dane</c:v>
                </c:pt>
              </c:strCache>
            </c:strRef>
          </c:tx>
          <c:spPr>
            <a:ln w="28575" cap="rnd">
              <a:solidFill>
                <a:schemeClr val="accent6">
                  <a:lumMod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Graf_5_7!$B$6:$X$6</c:f>
              <c:numCache>
                <c:formatCode>General</c:formatCode>
                <c:ptCount val="23"/>
                <c:pt idx="0">
                  <c:v>6.7023042432825228</c:v>
                </c:pt>
                <c:pt idx="1">
                  <c:v>6.4137486336258336</c:v>
                </c:pt>
                <c:pt idx="2">
                  <c:v>6.3470594850701927</c:v>
                </c:pt>
                <c:pt idx="3">
                  <c:v>6.3472262079415822</c:v>
                </c:pt>
                <c:pt idx="4">
                  <c:v>5.3256318135048595</c:v>
                </c:pt>
                <c:pt idx="5">
                  <c:v>4.5361990174774611</c:v>
                </c:pt>
                <c:pt idx="6">
                  <c:v>6.6661670609089345</c:v>
                </c:pt>
                <c:pt idx="7">
                  <c:v>1.8968509212344342</c:v>
                </c:pt>
                <c:pt idx="8">
                  <c:v>1.8538364204160458</c:v>
                </c:pt>
                <c:pt idx="9">
                  <c:v>-2.0985793301697013</c:v>
                </c:pt>
                <c:pt idx="10">
                  <c:v>-3.2164561828336304</c:v>
                </c:pt>
                <c:pt idx="11">
                  <c:v>-1.4546956008649894</c:v>
                </c:pt>
                <c:pt idx="12">
                  <c:v>2.0753694357743151</c:v>
                </c:pt>
                <c:pt idx="13">
                  <c:v>2.0753694357743151</c:v>
                </c:pt>
                <c:pt idx="14">
                  <c:v>0.9386528986434175</c:v>
                </c:pt>
                <c:pt idx="15">
                  <c:v>-2.0999547938586614</c:v>
                </c:pt>
                <c:pt idx="16">
                  <c:v>0.11104056506791508</c:v>
                </c:pt>
                <c:pt idx="17">
                  <c:v>-1.1793527787658873</c:v>
                </c:pt>
                <c:pt idx="18">
                  <c:v>9.3812942384101164E-3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99-4171-AC41-FAEC868CE3A5}"/>
            </c:ext>
          </c:extLst>
        </c:ser>
        <c:ser>
          <c:idx val="4"/>
          <c:order val="4"/>
          <c:tx>
            <c:strRef>
              <c:f>Graf_5_7!$A$7</c:f>
              <c:strCache>
                <c:ptCount val="1"/>
                <c:pt idx="0">
                  <c:v>Sociálna poisťovňa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Graf_5_7!$B$7:$X$7</c:f>
              <c:numCache>
                <c:formatCode>General</c:formatCode>
                <c:ptCount val="23"/>
                <c:pt idx="0">
                  <c:v>1.1804943722879837</c:v>
                </c:pt>
                <c:pt idx="1">
                  <c:v>2.9047539077523892</c:v>
                </c:pt>
                <c:pt idx="2">
                  <c:v>5.2822803350145682</c:v>
                </c:pt>
                <c:pt idx="3">
                  <c:v>4.0885860678489525</c:v>
                </c:pt>
                <c:pt idx="4">
                  <c:v>4.5640016977825786</c:v>
                </c:pt>
                <c:pt idx="5">
                  <c:v>4.1308620932568454</c:v>
                </c:pt>
                <c:pt idx="6">
                  <c:v>2.172911999726133</c:v>
                </c:pt>
                <c:pt idx="7">
                  <c:v>2.0533713079800506</c:v>
                </c:pt>
                <c:pt idx="8">
                  <c:v>1.7708529750543816</c:v>
                </c:pt>
                <c:pt idx="9">
                  <c:v>-5.0479204966014057</c:v>
                </c:pt>
                <c:pt idx="10">
                  <c:v>-4.674321352003048</c:v>
                </c:pt>
                <c:pt idx="11">
                  <c:v>-2.6636354225366596</c:v>
                </c:pt>
                <c:pt idx="12">
                  <c:v>-2.6636354225366596</c:v>
                </c:pt>
                <c:pt idx="13">
                  <c:v>-2.3600710312853099</c:v>
                </c:pt>
                <c:pt idx="14">
                  <c:v>-1.3259291047088648</c:v>
                </c:pt>
                <c:pt idx="15">
                  <c:v>-2.118897685687589</c:v>
                </c:pt>
                <c:pt idx="16">
                  <c:v>-0.4287647188572335</c:v>
                </c:pt>
                <c:pt idx="17">
                  <c:v>-1.175054958568569</c:v>
                </c:pt>
                <c:pt idx="18">
                  <c:v>-0.24183296213929723</c:v>
                </c:pt>
                <c:pt idx="19">
                  <c:v>-9.1998794230509877E-3</c:v>
                </c:pt>
                <c:pt idx="20">
                  <c:v>-9.1998794230509877E-3</c:v>
                </c:pt>
                <c:pt idx="21">
                  <c:v>7.3465380714377495E-3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99-4171-AC41-FAEC868CE3A5}"/>
            </c:ext>
          </c:extLst>
        </c:ser>
        <c:ser>
          <c:idx val="5"/>
          <c:order val="5"/>
          <c:tx>
            <c:strRef>
              <c:f>Graf_5_7!$A$8</c:f>
              <c:strCache>
                <c:ptCount val="1"/>
                <c:pt idx="0">
                  <c:v>Zdravotné poisťovne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Graf_5_7!$B$8:$X$8</c:f>
              <c:numCache>
                <c:formatCode>General</c:formatCode>
                <c:ptCount val="23"/>
                <c:pt idx="0">
                  <c:v>0.72351224993114105</c:v>
                </c:pt>
                <c:pt idx="1">
                  <c:v>2.8828260037634545</c:v>
                </c:pt>
                <c:pt idx="2">
                  <c:v>4.1221407189563815</c:v>
                </c:pt>
                <c:pt idx="3">
                  <c:v>3.7347378527365804</c:v>
                </c:pt>
                <c:pt idx="4">
                  <c:v>4.0648305760783421</c:v>
                </c:pt>
                <c:pt idx="5">
                  <c:v>2.6307527060050644</c:v>
                </c:pt>
                <c:pt idx="6">
                  <c:v>1.4044298120462424</c:v>
                </c:pt>
                <c:pt idx="7">
                  <c:v>1.2910653262337055</c:v>
                </c:pt>
                <c:pt idx="8">
                  <c:v>0.80303863544676357</c:v>
                </c:pt>
                <c:pt idx="9">
                  <c:v>-5.5762424159402126</c:v>
                </c:pt>
                <c:pt idx="10">
                  <c:v>-5.7205224130901469</c:v>
                </c:pt>
                <c:pt idx="11">
                  <c:v>-3.6972003767803852</c:v>
                </c:pt>
                <c:pt idx="12">
                  <c:v>-3.6972003767803852</c:v>
                </c:pt>
                <c:pt idx="13">
                  <c:v>-3.4579819038986228</c:v>
                </c:pt>
                <c:pt idx="14">
                  <c:v>-2.4386833388143776</c:v>
                </c:pt>
                <c:pt idx="15">
                  <c:v>-2.5676882421055827</c:v>
                </c:pt>
                <c:pt idx="16">
                  <c:v>-0.86553133317530673</c:v>
                </c:pt>
                <c:pt idx="17">
                  <c:v>-1.8623168301807682</c:v>
                </c:pt>
                <c:pt idx="18">
                  <c:v>-0.23352431811428498</c:v>
                </c:pt>
                <c:pt idx="19">
                  <c:v>-1.1179359427510379E-5</c:v>
                </c:pt>
                <c:pt idx="20">
                  <c:v>-1.1179359427510379E-5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99-4171-AC41-FAEC868CE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2881856"/>
        <c:axId val="485571032"/>
      </c:lineChart>
      <c:catAx>
        <c:axId val="48288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5571032"/>
        <c:crossesAt val="0"/>
        <c:auto val="1"/>
        <c:lblAlgn val="ctr"/>
        <c:lblOffset val="100"/>
        <c:noMultiLvlLbl val="0"/>
      </c:catAx>
      <c:valAx>
        <c:axId val="485571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2881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Graf_5_7!$A$9</c:f>
              <c:strCache>
                <c:ptCount val="1"/>
                <c:pt idx="0">
                  <c:v>Daňové príjmy VS spolu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Graf_5_7!$B$2:$X$2</c:f>
              <c:numCache>
                <c:formatCode>mm/yy</c:formatCode>
                <c:ptCount val="23"/>
                <c:pt idx="0">
                  <c:v>43132</c:v>
                </c:pt>
                <c:pt idx="1">
                  <c:v>43252</c:v>
                </c:pt>
                <c:pt idx="2">
                  <c:v>43344</c:v>
                </c:pt>
                <c:pt idx="3">
                  <c:v>43435</c:v>
                </c:pt>
                <c:pt idx="4">
                  <c:v>43497</c:v>
                </c:pt>
                <c:pt idx="5">
                  <c:v>43617</c:v>
                </c:pt>
                <c:pt idx="6">
                  <c:v>43709</c:v>
                </c:pt>
                <c:pt idx="7">
                  <c:v>43770</c:v>
                </c:pt>
                <c:pt idx="8">
                  <c:v>43862</c:v>
                </c:pt>
                <c:pt idx="9">
                  <c:v>43922</c:v>
                </c:pt>
                <c:pt idx="10">
                  <c:v>43983</c:v>
                </c:pt>
                <c:pt idx="11">
                  <c:v>44075</c:v>
                </c:pt>
                <c:pt idx="12">
                  <c:v>44105</c:v>
                </c:pt>
                <c:pt idx="13">
                  <c:v>44166</c:v>
                </c:pt>
                <c:pt idx="14">
                  <c:v>44228</c:v>
                </c:pt>
                <c:pt idx="15">
                  <c:v>44256</c:v>
                </c:pt>
                <c:pt idx="16">
                  <c:v>44348</c:v>
                </c:pt>
                <c:pt idx="17">
                  <c:v>44440</c:v>
                </c:pt>
                <c:pt idx="18">
                  <c:v>44593</c:v>
                </c:pt>
                <c:pt idx="19">
                  <c:v>44621</c:v>
                </c:pt>
                <c:pt idx="20">
                  <c:v>44713</c:v>
                </c:pt>
                <c:pt idx="21">
                  <c:v>44805</c:v>
                </c:pt>
                <c:pt idx="22">
                  <c:v>44958</c:v>
                </c:pt>
              </c:numCache>
            </c:numRef>
          </c:cat>
          <c:val>
            <c:numRef>
              <c:f>Graf_5_7!$B$9:$X$9</c:f>
              <c:numCache>
                <c:formatCode>#\ ##0.0</c:formatCode>
                <c:ptCount val="23"/>
                <c:pt idx="0">
                  <c:v>-3.8335071073077502</c:v>
                </c:pt>
                <c:pt idx="1">
                  <c:v>-3.0000337100523784</c:v>
                </c:pt>
                <c:pt idx="2">
                  <c:v>-0.89525342404193997</c:v>
                </c:pt>
                <c:pt idx="3">
                  <c:v>-0.67494308933205205</c:v>
                </c:pt>
                <c:pt idx="4">
                  <c:v>-0.71784954942870327</c:v>
                </c:pt>
                <c:pt idx="5">
                  <c:v>-1.0633148926653626</c:v>
                </c:pt>
                <c:pt idx="6">
                  <c:v>-3.6635053340553476</c:v>
                </c:pt>
                <c:pt idx="7">
                  <c:v>-3.2065099943550881</c:v>
                </c:pt>
                <c:pt idx="8">
                  <c:v>-2.6281384161927845</c:v>
                </c:pt>
                <c:pt idx="9">
                  <c:v>-13.679384628639617</c:v>
                </c:pt>
                <c:pt idx="10">
                  <c:v>-14.728226479754273</c:v>
                </c:pt>
                <c:pt idx="11">
                  <c:v>-11.923451819072708</c:v>
                </c:pt>
                <c:pt idx="12">
                  <c:v>-11.543977545253508</c:v>
                </c:pt>
                <c:pt idx="13">
                  <c:v>-11.351999946092764</c:v>
                </c:pt>
                <c:pt idx="14">
                  <c:v>-10.145623582960537</c:v>
                </c:pt>
                <c:pt idx="15">
                  <c:v>-11.622291884850281</c:v>
                </c:pt>
                <c:pt idx="16">
                  <c:v>-7.066783573414269</c:v>
                </c:pt>
                <c:pt idx="17">
                  <c:v>-5.0795096365229924</c:v>
                </c:pt>
                <c:pt idx="18">
                  <c:v>-3.312802294983507</c:v>
                </c:pt>
                <c:pt idx="19">
                  <c:v>-3.3199899659727192</c:v>
                </c:pt>
                <c:pt idx="20">
                  <c:v>-1.5643394134313808</c:v>
                </c:pt>
                <c:pt idx="21">
                  <c:v>9.2685991511425467E-2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A-440A-9977-8EDC7DCFCF0D}"/>
            </c:ext>
          </c:extLst>
        </c:ser>
        <c:ser>
          <c:idx val="1"/>
          <c:order val="1"/>
          <c:tx>
            <c:strRef>
              <c:f>Graf_5_7!$A$10</c:f>
              <c:strCache>
                <c:ptCount val="1"/>
                <c:pt idx="0">
                  <c:v>Sociálne a zdravotné odvody</c:v>
                </c:pt>
              </c:strCache>
            </c:strRef>
          </c:tx>
          <c:spPr>
            <a:ln w="28575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cat>
            <c:numRef>
              <c:f>Graf_5_7!$B$2:$X$2</c:f>
              <c:numCache>
                <c:formatCode>mm/yy</c:formatCode>
                <c:ptCount val="23"/>
                <c:pt idx="0">
                  <c:v>43132</c:v>
                </c:pt>
                <c:pt idx="1">
                  <c:v>43252</c:v>
                </c:pt>
                <c:pt idx="2">
                  <c:v>43344</c:v>
                </c:pt>
                <c:pt idx="3">
                  <c:v>43435</c:v>
                </c:pt>
                <c:pt idx="4">
                  <c:v>43497</c:v>
                </c:pt>
                <c:pt idx="5">
                  <c:v>43617</c:v>
                </c:pt>
                <c:pt idx="6">
                  <c:v>43709</c:v>
                </c:pt>
                <c:pt idx="7">
                  <c:v>43770</c:v>
                </c:pt>
                <c:pt idx="8">
                  <c:v>43862</c:v>
                </c:pt>
                <c:pt idx="9">
                  <c:v>43922</c:v>
                </c:pt>
                <c:pt idx="10">
                  <c:v>43983</c:v>
                </c:pt>
                <c:pt idx="11">
                  <c:v>44075</c:v>
                </c:pt>
                <c:pt idx="12">
                  <c:v>44105</c:v>
                </c:pt>
                <c:pt idx="13">
                  <c:v>44166</c:v>
                </c:pt>
                <c:pt idx="14">
                  <c:v>44228</c:v>
                </c:pt>
                <c:pt idx="15">
                  <c:v>44256</c:v>
                </c:pt>
                <c:pt idx="16">
                  <c:v>44348</c:v>
                </c:pt>
                <c:pt idx="17">
                  <c:v>44440</c:v>
                </c:pt>
                <c:pt idx="18">
                  <c:v>44593</c:v>
                </c:pt>
                <c:pt idx="19">
                  <c:v>44621</c:v>
                </c:pt>
                <c:pt idx="20">
                  <c:v>44713</c:v>
                </c:pt>
                <c:pt idx="21">
                  <c:v>44805</c:v>
                </c:pt>
                <c:pt idx="22">
                  <c:v>44958</c:v>
                </c:pt>
              </c:numCache>
            </c:numRef>
          </c:cat>
          <c:val>
            <c:numRef>
              <c:f>Graf_5_7!$B$10:$X$10</c:f>
              <c:numCache>
                <c:formatCode>#\ ##0.0</c:formatCode>
                <c:ptCount val="23"/>
                <c:pt idx="0">
                  <c:v>1.0274753270160519</c:v>
                </c:pt>
                <c:pt idx="1">
                  <c:v>2.8974114171623935</c:v>
                </c:pt>
                <c:pt idx="2">
                  <c:v>4.8938111854648909</c:v>
                </c:pt>
                <c:pt idx="3">
                  <c:v>3.9701010913067152</c:v>
                </c:pt>
                <c:pt idx="4">
                  <c:v>4.3968557970270634</c:v>
                </c:pt>
                <c:pt idx="5">
                  <c:v>3.6285551210346685</c:v>
                </c:pt>
                <c:pt idx="6">
                  <c:v>1.9155881244270498</c:v>
                </c:pt>
                <c:pt idx="7">
                  <c:v>1.7981155160678621</c:v>
                </c:pt>
                <c:pt idx="8">
                  <c:v>1.446783347377347</c:v>
                </c:pt>
                <c:pt idx="9">
                  <c:v>-5.2248274514654538</c:v>
                </c:pt>
                <c:pt idx="10">
                  <c:v>-5.0246385300676684</c:v>
                </c:pt>
                <c:pt idx="11">
                  <c:v>-3.0097214394452259</c:v>
                </c:pt>
                <c:pt idx="12">
                  <c:v>-3.0097214394452259</c:v>
                </c:pt>
                <c:pt idx="13">
                  <c:v>-2.7277030792405164</c:v>
                </c:pt>
                <c:pt idx="14">
                  <c:v>-1.6985314061883199</c:v>
                </c:pt>
                <c:pt idx="15">
                  <c:v>-2.2691738105302046</c:v>
                </c:pt>
                <c:pt idx="16">
                  <c:v>-0.57501466400807999</c:v>
                </c:pt>
                <c:pt idx="17">
                  <c:v>-1.4051824631272276</c:v>
                </c:pt>
                <c:pt idx="18">
                  <c:v>-0.23905083847622111</c:v>
                </c:pt>
                <c:pt idx="19">
                  <c:v>-6.1230717269987814E-3</c:v>
                </c:pt>
                <c:pt idx="20">
                  <c:v>-6.1230717269987814E-3</c:v>
                </c:pt>
                <c:pt idx="21">
                  <c:v>4.8865726006933957E-3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A-440A-9977-8EDC7DCFC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72208"/>
        <c:axId val="485572600"/>
      </c:lineChart>
      <c:dateAx>
        <c:axId val="485572208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5572600"/>
        <c:crossesAt val="0"/>
        <c:auto val="1"/>
        <c:lblOffset val="100"/>
        <c:baseTimeUnit val="months"/>
      </c:dateAx>
      <c:valAx>
        <c:axId val="485572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557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4102523963829"/>
          <c:y val="6.7898142094237834E-2"/>
          <c:w val="0.88210516428985142"/>
          <c:h val="0.76422667969423541"/>
        </c:manualLayout>
      </c:layout>
      <c:lineChart>
        <c:grouping val="standard"/>
        <c:varyColors val="0"/>
        <c:ser>
          <c:idx val="1"/>
          <c:order val="0"/>
          <c:tx>
            <c:strRef>
              <c:f>Graf_6!$A$5</c:f>
              <c:strCache>
                <c:ptCount val="1"/>
                <c:pt idx="0">
                  <c:v>Rozdiel v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3"/>
            <c:marker>
              <c:symbol val="diamond"/>
              <c:size val="6"/>
              <c:spPr>
                <a:solidFill>
                  <a:schemeClr val="tx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701F-48CE-98C4-35E8EA0D6B96}"/>
              </c:ext>
            </c:extLst>
          </c:dPt>
          <c:dLbls>
            <c:dLbl>
              <c:idx val="13"/>
              <c:layout>
                <c:manualLayout>
                  <c:x val="4.3737574552683886E-2"/>
                  <c:y val="-5.99101253772686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r>
                      <a:rPr lang="en-US"/>
                      <a:t>odhad</a:t>
                    </a:r>
                    <a:r>
                      <a:rPr lang="en-US" baseline="0"/>
                      <a:t> do rozpočtu</a:t>
                    </a:r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0774252125045"/>
                      <c:h val="0.11429405273286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701F-48CE-98C4-35E8EA0D6B9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Graf_6!$B$2:$X$2</c:f>
              <c:numCache>
                <c:formatCode>mm/yy</c:formatCode>
                <c:ptCount val="23"/>
                <c:pt idx="0">
                  <c:v>43132</c:v>
                </c:pt>
                <c:pt idx="1">
                  <c:v>43252</c:v>
                </c:pt>
                <c:pt idx="2">
                  <c:v>43344</c:v>
                </c:pt>
                <c:pt idx="3">
                  <c:v>43435</c:v>
                </c:pt>
                <c:pt idx="4">
                  <c:v>43497</c:v>
                </c:pt>
                <c:pt idx="5">
                  <c:v>43617</c:v>
                </c:pt>
                <c:pt idx="6">
                  <c:v>43709</c:v>
                </c:pt>
                <c:pt idx="7">
                  <c:v>43770</c:v>
                </c:pt>
                <c:pt idx="8">
                  <c:v>43862</c:v>
                </c:pt>
                <c:pt idx="9">
                  <c:v>43922</c:v>
                </c:pt>
                <c:pt idx="10">
                  <c:v>43983</c:v>
                </c:pt>
                <c:pt idx="11">
                  <c:v>44075</c:v>
                </c:pt>
                <c:pt idx="12">
                  <c:v>44105</c:v>
                </c:pt>
                <c:pt idx="13">
                  <c:v>44166</c:v>
                </c:pt>
                <c:pt idx="14">
                  <c:v>44228</c:v>
                </c:pt>
                <c:pt idx="15">
                  <c:v>44256</c:v>
                </c:pt>
                <c:pt idx="16">
                  <c:v>44348</c:v>
                </c:pt>
                <c:pt idx="17">
                  <c:v>44440</c:v>
                </c:pt>
                <c:pt idx="18">
                  <c:v>44593</c:v>
                </c:pt>
                <c:pt idx="19">
                  <c:v>44621</c:v>
                </c:pt>
                <c:pt idx="20">
                  <c:v>44713</c:v>
                </c:pt>
                <c:pt idx="21">
                  <c:v>44805</c:v>
                </c:pt>
                <c:pt idx="22">
                  <c:v>44958</c:v>
                </c:pt>
              </c:numCache>
            </c:numRef>
          </c:cat>
          <c:val>
            <c:numRef>
              <c:f>Graf_6!$B$5:$X$5</c:f>
              <c:numCache>
                <c:formatCode>#\ ##0.0</c:formatCode>
                <c:ptCount val="23"/>
                <c:pt idx="0">
                  <c:v>1.8642570512003016</c:v>
                </c:pt>
                <c:pt idx="1">
                  <c:v>0.57276720930194347</c:v>
                </c:pt>
                <c:pt idx="2">
                  <c:v>-1.4687151058821897</c:v>
                </c:pt>
                <c:pt idx="3">
                  <c:v>-1.2242564891662753</c:v>
                </c:pt>
                <c:pt idx="4">
                  <c:v>-1.3710279625948236</c:v>
                </c:pt>
                <c:pt idx="5">
                  <c:v>-0.86284708693261813</c:v>
                </c:pt>
                <c:pt idx="6">
                  <c:v>1.3830471957967847</c:v>
                </c:pt>
                <c:pt idx="7">
                  <c:v>1.1571789295914989</c:v>
                </c:pt>
                <c:pt idx="8">
                  <c:v>0.95781809067065193</c:v>
                </c:pt>
                <c:pt idx="9">
                  <c:v>11.352358921839715</c:v>
                </c:pt>
                <c:pt idx="10">
                  <c:v>12.01853984307489</c:v>
                </c:pt>
                <c:pt idx="11">
                  <c:v>8.991605115171863</c:v>
                </c:pt>
                <c:pt idx="12">
                  <c:v>8.7272466182839867</c:v>
                </c:pt>
                <c:pt idx="13">
                  <c:v>8.4571024857636825</c:v>
                </c:pt>
                <c:pt idx="14">
                  <c:v>7.1401436894110386</c:v>
                </c:pt>
                <c:pt idx="15">
                  <c:v>8.4217323590408419</c:v>
                </c:pt>
                <c:pt idx="16">
                  <c:v>4.593008495828939</c:v>
                </c:pt>
                <c:pt idx="17">
                  <c:v>3.6970058811145305</c:v>
                </c:pt>
                <c:pt idx="18">
                  <c:v>2.0887455470668144</c:v>
                </c:pt>
                <c:pt idx="19">
                  <c:v>1.9931895893727716</c:v>
                </c:pt>
                <c:pt idx="20">
                  <c:v>0.93073062612562873</c:v>
                </c:pt>
                <c:pt idx="21">
                  <c:v>-5.6469097305549228E-2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F-48CE-98C4-35E8EA0D6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72208"/>
        <c:axId val="485572600"/>
      </c:lineChart>
      <c:dateAx>
        <c:axId val="485572208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5572600"/>
        <c:crossesAt val="0"/>
        <c:auto val="1"/>
        <c:lblOffset val="100"/>
        <c:baseTimeUnit val="months"/>
      </c:dateAx>
      <c:valAx>
        <c:axId val="485572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5572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5</xdr:row>
      <xdr:rowOff>52386</xdr:rowOff>
    </xdr:from>
    <xdr:to>
      <xdr:col>11</xdr:col>
      <xdr:colOff>139700</xdr:colOff>
      <xdr:row>22</xdr:row>
      <xdr:rowOff>146049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231774</xdr:colOff>
      <xdr:row>1</xdr:row>
      <xdr:rowOff>82550</xdr:rowOff>
    </xdr:from>
    <xdr:to>
      <xdr:col>14</xdr:col>
      <xdr:colOff>279399</xdr:colOff>
      <xdr:row>17</xdr:row>
      <xdr:rowOff>19050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241300</xdr:colOff>
      <xdr:row>18</xdr:row>
      <xdr:rowOff>57150</xdr:rowOff>
    </xdr:from>
    <xdr:to>
      <xdr:col>14</xdr:col>
      <xdr:colOff>288925</xdr:colOff>
      <xdr:row>35</xdr:row>
      <xdr:rowOff>158750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238124</xdr:colOff>
      <xdr:row>6</xdr:row>
      <xdr:rowOff>1</xdr:rowOff>
    </xdr:from>
    <xdr:to>
      <xdr:col>18</xdr:col>
      <xdr:colOff>298449</xdr:colOff>
      <xdr:row>23</xdr:row>
      <xdr:rowOff>44450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793750</xdr:colOff>
      <xdr:row>11</xdr:row>
      <xdr:rowOff>92075</xdr:rowOff>
    </xdr:from>
    <xdr:to>
      <xdr:col>9</xdr:col>
      <xdr:colOff>419100</xdr:colOff>
      <xdr:row>28</xdr:row>
      <xdr:rowOff>130176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</xdr:row>
      <xdr:rowOff>9525</xdr:rowOff>
    </xdr:from>
    <xdr:to>
      <xdr:col>4</xdr:col>
      <xdr:colOff>336550</xdr:colOff>
      <xdr:row>28</xdr:row>
      <xdr:rowOff>152400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12</xdr:row>
      <xdr:rowOff>119062</xdr:rowOff>
    </xdr:from>
    <xdr:to>
      <xdr:col>14</xdr:col>
      <xdr:colOff>142876</xdr:colOff>
      <xdr:row>32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485775</xdr:colOff>
      <xdr:row>12</xdr:row>
      <xdr:rowOff>95250</xdr:rowOff>
    </xdr:from>
    <xdr:to>
      <xdr:col>6</xdr:col>
      <xdr:colOff>152400</xdr:colOff>
      <xdr:row>31</xdr:row>
      <xdr:rowOff>138113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517525</xdr:colOff>
      <xdr:row>7</xdr:row>
      <xdr:rowOff>6350</xdr:rowOff>
    </xdr:from>
    <xdr:to>
      <xdr:col>6</xdr:col>
      <xdr:colOff>361950</xdr:colOff>
      <xdr:row>23</xdr:row>
      <xdr:rowOff>158749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9</xdr:row>
      <xdr:rowOff>0</xdr:rowOff>
    </xdr:from>
    <xdr:to>
      <xdr:col>8</xdr:col>
      <xdr:colOff>533400</xdr:colOff>
      <xdr:row>27</xdr:row>
      <xdr:rowOff>63500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C3\CZE\REER\REERTOT99%20revise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Other-2002\CRI-INPUT-ABOP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PA\CHL\SECTORS\BOP\Bop0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\Temporary%20Internet%20Files\OLK3035\Bopfeb00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%20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CRI-BOP-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IFP_NEW\1_DANE\1_3_Databazy\03_Hodnotenie_dani_rocne\2015\vyhodnotenie_2015\Vyhodnotenie_2015_IFP_komplet_20160714_fi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CRI-BOP-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O2\MKD\REP\TABLES\red98\Mk-red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Dbase\Dinput\CRI-INPUT-A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</row>
        <row r="11">
          <cell r="C11" t="str">
            <v>Mar90</v>
          </cell>
        </row>
        <row r="14">
          <cell r="C14" t="str">
            <v>Jun</v>
          </cell>
        </row>
        <row r="17">
          <cell r="C17" t="str">
            <v>Sep</v>
          </cell>
        </row>
        <row r="20">
          <cell r="C20" t="str">
            <v>Dec</v>
          </cell>
        </row>
        <row r="23">
          <cell r="C23" t="str">
            <v>Mar91</v>
          </cell>
        </row>
        <row r="26">
          <cell r="C26" t="str">
            <v>Jun</v>
          </cell>
        </row>
        <row r="29">
          <cell r="C29" t="str">
            <v>Sep</v>
          </cell>
        </row>
        <row r="32">
          <cell r="C32" t="str">
            <v>Dec</v>
          </cell>
        </row>
        <row r="35">
          <cell r="C35" t="str">
            <v>Mar92</v>
          </cell>
        </row>
        <row r="38">
          <cell r="C38" t="str">
            <v>Jun</v>
          </cell>
        </row>
        <row r="41">
          <cell r="C41" t="str">
            <v>Sep</v>
          </cell>
        </row>
        <row r="44">
          <cell r="C44" t="str">
            <v>Dec</v>
          </cell>
        </row>
        <row r="47">
          <cell r="C47" t="str">
            <v>Mar93</v>
          </cell>
        </row>
        <row r="50">
          <cell r="C50" t="str">
            <v>Jun</v>
          </cell>
        </row>
        <row r="53">
          <cell r="C53" t="str">
            <v>Sep</v>
          </cell>
        </row>
        <row r="56">
          <cell r="C56" t="str">
            <v>Dec</v>
          </cell>
        </row>
        <row r="59">
          <cell r="C59" t="str">
            <v>Mar94</v>
          </cell>
        </row>
        <row r="62">
          <cell r="C62" t="str">
            <v>Jun</v>
          </cell>
        </row>
        <row r="65">
          <cell r="C65" t="str">
            <v>Sep</v>
          </cell>
        </row>
        <row r="68">
          <cell r="C68" t="str">
            <v>Dec</v>
          </cell>
        </row>
        <row r="71">
          <cell r="C71" t="str">
            <v>Mar95</v>
          </cell>
        </row>
        <row r="74">
          <cell r="C74" t="str">
            <v>Jun</v>
          </cell>
        </row>
        <row r="140">
          <cell r="BK140">
            <v>90.145299612313636</v>
          </cell>
          <cell r="BN140">
            <v>112.36460206325194</v>
          </cell>
        </row>
        <row r="146">
          <cell r="BR146" t="str">
            <v>$NULCG6</v>
          </cell>
        </row>
        <row r="147">
          <cell r="BB147" t="str">
            <v>Index, Jan-Sept 1990=100</v>
          </cell>
        </row>
        <row r="149">
          <cell r="AY149" t="str">
            <v>Index, Jan-Sept 1990=100</v>
          </cell>
          <cell r="BR149" t="str">
            <v>$NULCG6</v>
          </cell>
        </row>
        <row r="150">
          <cell r="AY150" t="str">
            <v>NEER</v>
          </cell>
          <cell r="AZ150" t="str">
            <v>REER</v>
          </cell>
          <cell r="BB150" t="str">
            <v>REER</v>
          </cell>
        </row>
        <row r="151">
          <cell r="AY151" t="str">
            <v>(czech/</v>
          </cell>
          <cell r="AZ151" t="str">
            <v>(CPI based)</v>
          </cell>
          <cell r="BB151" t="str">
            <v>(PPI based)</v>
          </cell>
        </row>
        <row r="152">
          <cell r="AY152" t="str">
            <v>$nomxrg6)</v>
          </cell>
        </row>
        <row r="153">
          <cell r="AY153" t="str">
            <v>neer</v>
          </cell>
          <cell r="AZ153" t="str">
            <v>reerc</v>
          </cell>
          <cell r="BB153" t="str">
            <v>reerp</v>
          </cell>
        </row>
        <row r="154">
          <cell r="AY154">
            <v>102.86789797269462</v>
          </cell>
          <cell r="AZ154">
            <v>1.009642963192813</v>
          </cell>
          <cell r="BB154">
            <v>99.628468216542174</v>
          </cell>
          <cell r="BR154">
            <v>95.691962942667203</v>
          </cell>
        </row>
        <row r="155">
          <cell r="AY155">
            <v>99.947925183606046</v>
          </cell>
          <cell r="AZ155">
            <v>0.90584955274081691</v>
          </cell>
          <cell r="BB155">
            <v>95.434709131531818</v>
          </cell>
          <cell r="BR155">
            <v>97.295901743191223</v>
          </cell>
        </row>
        <row r="156">
          <cell r="AY156">
            <v>100.91072848615903</v>
          </cell>
          <cell r="AZ156">
            <v>1.0486060074945365</v>
          </cell>
          <cell r="BB156">
            <v>95.744050870788996</v>
          </cell>
          <cell r="BR156">
            <v>96.411216455223325</v>
          </cell>
        </row>
        <row r="157">
          <cell r="AY157">
            <v>100.37548391924503</v>
          </cell>
          <cell r="AZ157">
            <v>1.0096271689377452</v>
          </cell>
          <cell r="BB157">
            <v>95.834237220419894</v>
          </cell>
          <cell r="BR157">
            <v>98.084662018047695</v>
          </cell>
        </row>
        <row r="158">
          <cell r="AY158">
            <v>100.24539209966674</v>
          </cell>
          <cell r="AZ158">
            <v>1.0162113742847021</v>
          </cell>
          <cell r="BB158">
            <v>96.390366140930439</v>
          </cell>
          <cell r="BR158">
            <v>100.4380590649068</v>
          </cell>
        </row>
        <row r="159">
          <cell r="AY159">
            <v>99.406466786284071</v>
          </cell>
          <cell r="AZ159">
            <v>1.0058013162293933</v>
          </cell>
          <cell r="BB159">
            <v>96.891987257323052</v>
          </cell>
          <cell r="BR159">
            <v>99.255834884469436</v>
          </cell>
        </row>
        <row r="160">
          <cell r="AY160">
            <v>99.043344271983258</v>
          </cell>
          <cell r="AZ160">
            <v>0.99825031296119759</v>
          </cell>
          <cell r="BB160">
            <v>104.75520681254494</v>
          </cell>
          <cell r="BR160">
            <v>101.59603165985909</v>
          </cell>
        </row>
        <row r="161">
          <cell r="AY161">
            <v>98.224383732714244</v>
          </cell>
          <cell r="AZ161">
            <v>0.90352240973764386</v>
          </cell>
          <cell r="BB161">
            <v>106.43162390008962</v>
          </cell>
          <cell r="BR161">
            <v>105.45309736673832</v>
          </cell>
        </row>
        <row r="162">
          <cell r="AY162">
            <v>99.270019289441464</v>
          </cell>
          <cell r="AZ162">
            <v>0.91320229072180292</v>
          </cell>
          <cell r="BB162">
            <v>108.51287026828214</v>
          </cell>
          <cell r="BR162">
            <v>105.77323386489692</v>
          </cell>
        </row>
        <row r="163">
          <cell r="AY163">
            <v>75.108316466956168</v>
          </cell>
          <cell r="AZ163">
            <v>0.74689509092898387</v>
          </cell>
          <cell r="BB163">
            <v>83.098393824811879</v>
          </cell>
          <cell r="BR163">
            <v>109.03270591450871</v>
          </cell>
        </row>
        <row r="164">
          <cell r="AY164">
            <v>62.85120983133713</v>
          </cell>
          <cell r="AZ164">
            <v>0.69176599641183467</v>
          </cell>
          <cell r="BB164">
            <v>70.658774539049006</v>
          </cell>
          <cell r="BR164">
            <v>111.45691523948409</v>
          </cell>
        </row>
        <row r="165">
          <cell r="AY165">
            <v>61.776502297974325</v>
          </cell>
          <cell r="AZ165">
            <v>0.63812772138269314</v>
          </cell>
          <cell r="BB165">
            <v>69.310923367402808</v>
          </cell>
          <cell r="BR165">
            <v>111.18025598994335</v>
          </cell>
        </row>
        <row r="166">
          <cell r="AY166">
            <v>54.558086574227595</v>
          </cell>
          <cell r="AZ166">
            <v>0.52270821897392594</v>
          </cell>
          <cell r="BB166">
            <v>74.876734071685775</v>
          </cell>
          <cell r="BR166">
            <v>110.29792595046035</v>
          </cell>
        </row>
        <row r="167">
          <cell r="AY167">
            <v>54.015349274176515</v>
          </cell>
          <cell r="AZ167">
            <v>0.47988117591450397</v>
          </cell>
          <cell r="BB167">
            <v>77.700151743643303</v>
          </cell>
          <cell r="BR167">
            <v>112.61713711212916</v>
          </cell>
        </row>
        <row r="168">
          <cell r="AY168">
            <v>55.290903978447936</v>
          </cell>
          <cell r="AZ168">
            <v>0.56039049020909004</v>
          </cell>
          <cell r="BB168">
            <v>82.650913539433446</v>
          </cell>
          <cell r="BR168">
            <v>106.1393269872501</v>
          </cell>
        </row>
        <row r="169">
          <cell r="AY169">
            <v>55.912880617050263</v>
          </cell>
          <cell r="AZ169">
            <v>0.54919522992492209</v>
          </cell>
          <cell r="BB169">
            <v>85.696392246293911</v>
          </cell>
          <cell r="BR169">
            <v>102.14514072132152</v>
          </cell>
        </row>
        <row r="170">
          <cell r="AY170">
            <v>56.055952541289635</v>
          </cell>
          <cell r="AZ170">
            <v>0.55724065940892986</v>
          </cell>
          <cell r="BB170">
            <v>88.494629135030536</v>
          </cell>
          <cell r="BR170">
            <v>102.4437403724986</v>
          </cell>
        </row>
        <row r="171">
          <cell r="AY171">
            <v>56.615537036050299</v>
          </cell>
          <cell r="AZ171">
            <v>0.55913778196545905</v>
          </cell>
          <cell r="BB171">
            <v>91.651718075236374</v>
          </cell>
          <cell r="BR171">
            <v>98.610193879527401</v>
          </cell>
        </row>
        <row r="172">
          <cell r="AY172">
            <v>56.49905789331369</v>
          </cell>
          <cell r="AZ172">
            <v>0.55047749176402194</v>
          </cell>
          <cell r="BB172">
            <v>91.357517662392098</v>
          </cell>
          <cell r="BR172">
            <v>97.854489402868367</v>
          </cell>
        </row>
        <row r="173">
          <cell r="AY173">
            <v>56.157780520566568</v>
          </cell>
          <cell r="AZ173">
            <v>0.50339852751922243</v>
          </cell>
          <cell r="BB173">
            <v>91.426603220650108</v>
          </cell>
          <cell r="BR173">
            <v>99.735028326539265</v>
          </cell>
        </row>
        <row r="174">
          <cell r="AY174">
            <v>55.715493594823606</v>
          </cell>
          <cell r="AZ174">
            <v>0.49966963053337499</v>
          </cell>
          <cell r="BB174">
            <v>91.31354856636348</v>
          </cell>
          <cell r="BR174">
            <v>102.7981466749476</v>
          </cell>
        </row>
        <row r="175">
          <cell r="AY175">
            <v>55.752640753576912</v>
          </cell>
          <cell r="AZ175">
            <v>0.53751826927998125</v>
          </cell>
          <cell r="BB175">
            <v>91.889365073420862</v>
          </cell>
          <cell r="BR175">
            <v>104.02007099628467</v>
          </cell>
        </row>
        <row r="176">
          <cell r="AY176">
            <v>55.215393479311601</v>
          </cell>
          <cell r="AZ176">
            <v>0.58819341531803637</v>
          </cell>
          <cell r="BB176">
            <v>91.827677077459356</v>
          </cell>
          <cell r="BR176">
            <v>108.32028665722207</v>
          </cell>
        </row>
        <row r="177">
          <cell r="AY177">
            <v>54.700026761852506</v>
          </cell>
          <cell r="AZ177">
            <v>0.54520374429306806</v>
          </cell>
          <cell r="BB177">
            <v>91.481117726075098</v>
          </cell>
          <cell r="BR177">
            <v>111.37038443362279</v>
          </cell>
        </row>
        <row r="178">
          <cell r="AY178">
            <v>55.259209273165851</v>
          </cell>
          <cell r="AZ178">
            <v>0.50191922404464284</v>
          </cell>
          <cell r="BB178">
            <v>90.926560824615621</v>
          </cell>
          <cell r="BR178">
            <v>110.47021413309579</v>
          </cell>
        </row>
        <row r="179">
          <cell r="AY179">
            <v>55.725338712473693</v>
          </cell>
          <cell r="AZ179">
            <v>0.47289124089802442</v>
          </cell>
          <cell r="BB179">
            <v>91.014189822846134</v>
          </cell>
          <cell r="BR179">
            <v>107.69599003388875</v>
          </cell>
        </row>
        <row r="180">
          <cell r="AY180">
            <v>56.338311050802439</v>
          </cell>
          <cell r="AZ180">
            <v>0.53779372040718754</v>
          </cell>
          <cell r="BB180">
            <v>92.232958779605141</v>
          </cell>
          <cell r="BR180">
            <v>105.59519621476437</v>
          </cell>
        </row>
        <row r="181">
          <cell r="AY181">
            <v>56.12819460661035</v>
          </cell>
          <cell r="AZ181">
            <v>0.52031027090067539</v>
          </cell>
          <cell r="BB181">
            <v>92.772626968143811</v>
          </cell>
          <cell r="BR181">
            <v>106.78641712218815</v>
          </cell>
        </row>
        <row r="182">
          <cell r="AY182">
            <v>55.606727354075247</v>
          </cell>
          <cell r="AZ182">
            <v>0.52875625203352927</v>
          </cell>
          <cell r="BB182">
            <v>93.001698001445021</v>
          </cell>
          <cell r="BR182">
            <v>108.9704112267649</v>
          </cell>
        </row>
        <row r="183">
          <cell r="AY183">
            <v>54.97563313774311</v>
          </cell>
          <cell r="AZ183">
            <v>0.51822981815012714</v>
          </cell>
          <cell r="BB183">
            <v>92.865824432529138</v>
          </cell>
          <cell r="BR183">
            <v>112.47219189814078</v>
          </cell>
        </row>
        <row r="184">
          <cell r="AY184">
            <v>56.029281527488742</v>
          </cell>
          <cell r="AZ184">
            <v>0.52196485425297834</v>
          </cell>
          <cell r="BB184">
            <v>96.507376411799996</v>
          </cell>
          <cell r="BR184">
            <v>118.53657121506585</v>
          </cell>
        </row>
        <row r="185">
          <cell r="AY185">
            <v>53.501955004322753</v>
          </cell>
          <cell r="AZ185">
            <v>0.46212444178161682</v>
          </cell>
          <cell r="BB185">
            <v>93.135226312378833</v>
          </cell>
          <cell r="BR185">
            <v>121.89324328227858</v>
          </cell>
        </row>
        <row r="186">
          <cell r="AY186">
            <v>53.984185077433558</v>
          </cell>
          <cell r="AZ186">
            <v>0.46461534940216043</v>
          </cell>
          <cell r="BB186">
            <v>95.833387244499704</v>
          </cell>
          <cell r="BR186">
            <v>121.40140706967321</v>
          </cell>
        </row>
        <row r="187">
          <cell r="AY187">
            <v>55.479366182888569</v>
          </cell>
          <cell r="AZ187">
            <v>0.51685485848213586</v>
          </cell>
          <cell r="BB187">
            <v>100.72685496254793</v>
          </cell>
          <cell r="BR187">
            <v>117.53701277641271</v>
          </cell>
        </row>
        <row r="188">
          <cell r="AY188">
            <v>56.527811581069173</v>
          </cell>
          <cell r="AZ188">
            <v>0.58733078310468356</v>
          </cell>
          <cell r="BB188">
            <v>104.49852848523471</v>
          </cell>
          <cell r="BR188">
            <v>111.00441158319794</v>
          </cell>
        </row>
        <row r="189">
          <cell r="AY189">
            <v>56.466318920958159</v>
          </cell>
          <cell r="AZ189">
            <v>0.54467255674537707</v>
          </cell>
          <cell r="BB189">
            <v>104.67214134739345</v>
          </cell>
          <cell r="BR189">
            <v>110.92576832344108</v>
          </cell>
        </row>
        <row r="190">
          <cell r="AY190">
            <v>57.115684349787053</v>
          </cell>
          <cell r="AZ190">
            <v>0.49491628187393039</v>
          </cell>
          <cell r="BB190">
            <v>112.23791113848783</v>
          </cell>
          <cell r="BR190">
            <v>108.29879700559285</v>
          </cell>
        </row>
        <row r="191">
          <cell r="AY191">
            <v>57.945082835354</v>
          </cell>
          <cell r="AZ191">
            <v>0.47334006101170639</v>
          </cell>
          <cell r="BB191">
            <v>114.56545813830773</v>
          </cell>
          <cell r="BR191">
            <v>106.39483427575698</v>
          </cell>
        </row>
        <row r="192">
          <cell r="AY192">
            <v>58.149865425301343</v>
          </cell>
          <cell r="AZ192">
            <v>0.52731149208694328</v>
          </cell>
          <cell r="BB192">
            <v>115.57642065439403</v>
          </cell>
          <cell r="BR192">
            <v>106.1576239233615</v>
          </cell>
        </row>
        <row r="193">
          <cell r="AY193">
            <v>57.421529417366635</v>
          </cell>
          <cell r="AZ193">
            <v>0.50876388469734279</v>
          </cell>
          <cell r="BB193">
            <v>115.19325046803561</v>
          </cell>
          <cell r="BR193">
            <v>109.74526011834655</v>
          </cell>
        </row>
        <row r="194">
          <cell r="AY194">
            <v>57.129121222526145</v>
          </cell>
          <cell r="AZ194">
            <v>0.52822287627554354</v>
          </cell>
          <cell r="BB194">
            <v>115.95632307977576</v>
          </cell>
          <cell r="BR194">
            <v>110.06813666962888</v>
          </cell>
        </row>
        <row r="195">
          <cell r="AY195">
            <v>57.489793283476899</v>
          </cell>
          <cell r="AZ195">
            <v>0.52333103896538491</v>
          </cell>
          <cell r="BB195">
            <v>118.01739555428223</v>
          </cell>
          <cell r="BR195">
            <v>107.7680015111452</v>
          </cell>
        </row>
        <row r="196">
          <cell r="AY196">
            <v>57.996384480229487</v>
          </cell>
          <cell r="AZ196">
            <v>0.51958168623795009</v>
          </cell>
          <cell r="BB196">
            <v>120.40677174589869</v>
          </cell>
          <cell r="BR196">
            <v>104.2409149423403</v>
          </cell>
        </row>
        <row r="197">
          <cell r="AY197">
            <v>58.01054950005409</v>
          </cell>
          <cell r="AZ197">
            <v>0.48548465689332138</v>
          </cell>
          <cell r="BB197">
            <v>121.74527216982113</v>
          </cell>
          <cell r="BR197">
            <v>104.91547321491366</v>
          </cell>
        </row>
        <row r="198">
          <cell r="AY198">
            <v>57.6212361845689</v>
          </cell>
          <cell r="AZ198">
            <v>0.47719119328193266</v>
          </cell>
          <cell r="BB198">
            <v>122.59863817796432</v>
          </cell>
          <cell r="BR198">
            <v>108.69752125842918</v>
          </cell>
        </row>
        <row r="199">
          <cell r="AY199">
            <v>58.217291803783475</v>
          </cell>
          <cell r="AZ199">
            <v>0.52092006293441795</v>
          </cell>
          <cell r="BB199">
            <v>125.19071254430838</v>
          </cell>
          <cell r="BR199">
            <v>107.19885986473182</v>
          </cell>
        </row>
        <row r="200">
          <cell r="AY200">
            <v>58.506040312859533</v>
          </cell>
          <cell r="AZ200">
            <v>0.5901055816720554</v>
          </cell>
          <cell r="BB200">
            <v>126.22005615382726</v>
          </cell>
          <cell r="BR200">
            <v>104.02696339393587</v>
          </cell>
        </row>
        <row r="201">
          <cell r="AY201">
            <v>58.539475852722923</v>
          </cell>
          <cell r="AZ201">
            <v>0.54002173907925877</v>
          </cell>
          <cell r="BB201">
            <v>127.78599258269801</v>
          </cell>
          <cell r="BR201">
            <v>104.22766650071105</v>
          </cell>
        </row>
        <row r="202">
          <cell r="AY202">
            <v>58.686797979728709</v>
          </cell>
          <cell r="AZ202">
            <v>0.49219152015457668</v>
          </cell>
          <cell r="BB202">
            <v>127.24782485090257</v>
          </cell>
          <cell r="BR202">
            <v>103.71768974334496</v>
          </cell>
        </row>
        <row r="203">
          <cell r="AY203">
            <v>58.512051153900032</v>
          </cell>
          <cell r="AZ203">
            <v>0.46583880811168621</v>
          </cell>
          <cell r="BB203">
            <v>126.72927078211971</v>
          </cell>
          <cell r="BR203">
            <v>104.93841999759694</v>
          </cell>
        </row>
        <row r="204">
          <cell r="AY204">
            <v>58.256436021626691</v>
          </cell>
          <cell r="AZ204">
            <v>0.50706163561399498</v>
          </cell>
          <cell r="BB204">
            <v>126.75091583400464</v>
          </cell>
          <cell r="BR204">
            <v>106.36789359219681</v>
          </cell>
        </row>
        <row r="205">
          <cell r="AY205">
            <v>58.152780907580237</v>
          </cell>
          <cell r="AZ205">
            <v>0.49976394690650044</v>
          </cell>
          <cell r="BB205">
            <v>127.58613590811495</v>
          </cell>
          <cell r="BR205">
            <v>105.38392749462197</v>
          </cell>
        </row>
        <row r="206">
          <cell r="AY206">
            <v>57.830853856170549</v>
          </cell>
          <cell r="AZ206">
            <v>0.52513312910879206</v>
          </cell>
          <cell r="BB206">
            <v>128.02554913621626</v>
          </cell>
          <cell r="BR206">
            <v>106.81663562281649</v>
          </cell>
        </row>
        <row r="207">
          <cell r="AY207">
            <v>57.637037001166128</v>
          </cell>
          <cell r="AZ207">
            <v>0.51348097145076543</v>
          </cell>
          <cell r="BB207">
            <v>129.04483366657445</v>
          </cell>
          <cell r="BR207">
            <v>108.43120270275897</v>
          </cell>
        </row>
        <row r="208">
          <cell r="AY208">
            <v>57.364944804937565</v>
          </cell>
          <cell r="AZ208">
            <v>0.50145143880579912</v>
          </cell>
          <cell r="BB208">
            <v>129.4242727774234</v>
          </cell>
          <cell r="BR208">
            <v>111.89946758639846</v>
          </cell>
        </row>
        <row r="209">
          <cell r="AY209">
            <v>57.418668150083597</v>
          </cell>
          <cell r="AZ209">
            <v>0.47119476502599783</v>
          </cell>
          <cell r="BB209">
            <v>131.11893325059657</v>
          </cell>
          <cell r="BR209">
            <v>111.98683846709983</v>
          </cell>
        </row>
        <row r="210">
          <cell r="AY210">
            <v>57.217147304037255</v>
          </cell>
          <cell r="AZ210">
            <v>0.46201037289063729</v>
          </cell>
          <cell r="BB210">
            <v>132.03606809057149</v>
          </cell>
          <cell r="BR210">
            <v>113.10657987465447</v>
          </cell>
        </row>
        <row r="211">
          <cell r="BB211">
            <v>132.42813896018779</v>
          </cell>
          <cell r="BR211">
            <v>115.24376319109841</v>
          </cell>
        </row>
        <row r="212">
          <cell r="BB212">
            <v>133.55623384377358</v>
          </cell>
        </row>
      </sheetData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DP"/>
      <sheetName val="LS"/>
      <sheetName val="ZPIZ"/>
      <sheetName val="ZZZS"/>
      <sheetName val="H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KA2"/>
      <sheetName val="my table"/>
      <sheetName val="i3-LQ"/>
      <sheetName val="Debt"/>
      <sheetName val="Assu"/>
      <sheetName val="BOP"/>
      <sheetName val="Assu. summary"/>
      <sheetName val="output"/>
      <sheetName val="outmacro"/>
      <sheetName val="WEO"/>
      <sheetName val="trade-struct"/>
      <sheetName val="dir-trade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i3-LQ"/>
      <sheetName val="KA2"/>
      <sheetName val="my table"/>
      <sheetName val="Debt"/>
      <sheetName val="Assu"/>
      <sheetName val="2000-prelim"/>
      <sheetName val="BOP"/>
      <sheetName val="output"/>
      <sheetName val="staff report table"/>
      <sheetName val="Assu. summary"/>
      <sheetName val="outmacro"/>
      <sheetName val="trade-struct"/>
      <sheetName val="dir-trade"/>
      <sheetName val="i-REER"/>
      <sheetName val="Príloha _10 M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udget-G"/>
      <sheetName val="Expenditures"/>
      <sheetName val="Revenues"/>
      <sheetName val="Input 1- Basics"/>
      <sheetName val="Lists-Modules-Chart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lenovia"/>
      <sheetName val="cieľ 2%"/>
      <sheetName val="Vplyvy_jednotlivo"/>
      <sheetName val="dane"/>
      <sheetName val="makro"/>
      <sheetName val="legislatíva"/>
      <sheetName val="Opatrenia rozbitie"/>
      <sheetName val="DPFOzc"/>
      <sheetName val="Soc_odvody"/>
      <sheetName val="Zdrav_odvody"/>
      <sheetName val="DPFOpod"/>
      <sheetName val="DPPO"/>
      <sheetName val="zrazka"/>
      <sheetName val="DPH"/>
      <sheetName val="SD_MO"/>
      <sheetName val="SD_lieh"/>
      <sheetName val="SD_pivo"/>
      <sheetName val="SD_vino"/>
      <sheetName val="SD_tabak"/>
      <sheetName val="SD_elektrina"/>
      <sheetName val="SD_plyn"/>
      <sheetName val="SD_uhlie"/>
      <sheetName val="Ostatne_dane"/>
      <sheetName val="Dane_z_medz_obch"/>
      <sheetName val="Miestne_dane"/>
    </sheetNames>
    <sheetDataSet>
      <sheetData sheetId="0">
        <row r="1">
          <cell r="B1" t="str">
            <v>IFP a ostatní členovia Výboru</v>
          </cell>
        </row>
      </sheetData>
      <sheetData sheetId="1">
        <row r="7">
          <cell r="C7">
            <v>2004</v>
          </cell>
        </row>
      </sheetData>
      <sheetData sheetId="2">
        <row r="1">
          <cell r="B1" t="str">
            <v>RVS 15 - 17</v>
          </cell>
          <cell r="C1">
            <v>2015</v>
          </cell>
        </row>
      </sheetData>
      <sheetData sheetId="3"/>
      <sheetData sheetId="4">
        <row r="21">
          <cell r="J21">
            <v>2.6000691656083763</v>
          </cell>
          <cell r="L21">
            <v>3.5950030659232191</v>
          </cell>
        </row>
        <row r="22">
          <cell r="J22">
            <v>3.7208347360717431</v>
          </cell>
          <cell r="L22">
            <v>3.3223144746199695</v>
          </cell>
        </row>
        <row r="23">
          <cell r="J23">
            <v>2.3887293347670147</v>
          </cell>
          <cell r="L23">
            <v>2.3538159736290698</v>
          </cell>
        </row>
        <row r="24">
          <cell r="J24">
            <v>3.4107924435385684</v>
          </cell>
          <cell r="L24">
            <v>2.2252089033683253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mak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TAB34"/>
      <sheetName val="tech_prac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Farby 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B0D6AF"/>
      </a:accent2>
      <a:accent3>
        <a:srgbClr val="D3BEDE"/>
      </a:accent3>
      <a:accent4>
        <a:srgbClr val="D9D3AB"/>
      </a:accent4>
      <a:accent5>
        <a:srgbClr val="AAD3F2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tabSelected="1" workbookViewId="0">
      <selection activeCell="A31" sqref="A31"/>
    </sheetView>
  </sheetViews>
  <sheetFormatPr defaultColWidth="9.1796875" defaultRowHeight="14" x14ac:dyDescent="0.3"/>
  <cols>
    <col min="1" max="1" width="23.54296875" style="1" customWidth="1"/>
    <col min="2" max="2" width="16.54296875" style="1" customWidth="1"/>
    <col min="3" max="3" width="14.54296875" style="1" customWidth="1"/>
    <col min="4" max="5" width="16.54296875" style="1" customWidth="1"/>
    <col min="6" max="16384" width="9.1796875" style="1"/>
  </cols>
  <sheetData>
    <row r="1" spans="1:5" ht="29.25" customHeight="1" thickBot="1" x14ac:dyDescent="0.35">
      <c r="A1" s="106" t="s">
        <v>81</v>
      </c>
      <c r="B1" s="106"/>
      <c r="C1" s="106"/>
      <c r="D1" s="106"/>
      <c r="E1" s="106"/>
    </row>
    <row r="2" spans="1:5" x14ac:dyDescent="0.3">
      <c r="A2" s="2"/>
      <c r="B2" s="104" t="s">
        <v>82</v>
      </c>
      <c r="C2" s="104" t="s">
        <v>30</v>
      </c>
      <c r="D2" s="107" t="s">
        <v>0</v>
      </c>
      <c r="E2" s="107" t="s">
        <v>1</v>
      </c>
    </row>
    <row r="3" spans="1:5" ht="14.5" thickBot="1" x14ac:dyDescent="0.35">
      <c r="A3" s="3"/>
      <c r="B3" s="105"/>
      <c r="C3" s="105"/>
      <c r="D3" s="108"/>
      <c r="E3" s="108"/>
    </row>
    <row r="4" spans="1:5" x14ac:dyDescent="0.3">
      <c r="A4" s="4" t="s">
        <v>2</v>
      </c>
      <c r="B4" s="5">
        <v>3630.87</v>
      </c>
      <c r="C4" s="5">
        <v>3759.5203513199999</v>
      </c>
      <c r="D4" s="5">
        <f>C4-B4</f>
        <v>128.65035132000003</v>
      </c>
      <c r="E4" s="6">
        <f>D4/B4*100</f>
        <v>3.5432376075155552</v>
      </c>
    </row>
    <row r="5" spans="1:5" x14ac:dyDescent="0.3">
      <c r="A5" s="7" t="s">
        <v>3</v>
      </c>
      <c r="B5" s="5">
        <v>3550.357</v>
      </c>
      <c r="C5" s="5">
        <v>3630.1610000000001</v>
      </c>
      <c r="D5" s="5">
        <f t="shared" ref="D5:D13" si="0">C5-B5</f>
        <v>79.804000000000087</v>
      </c>
      <c r="E5" s="6">
        <f t="shared" ref="E5:E13" si="1">D5/B5*100</f>
        <v>2.2477739562528525</v>
      </c>
    </row>
    <row r="6" spans="1:5" x14ac:dyDescent="0.3">
      <c r="A6" s="7" t="s">
        <v>4</v>
      </c>
      <c r="B6" s="5">
        <v>80.513000000000005</v>
      </c>
      <c r="C6" s="5">
        <v>129.35935131999997</v>
      </c>
      <c r="D6" s="5">
        <f t="shared" si="0"/>
        <v>48.846351319999968</v>
      </c>
      <c r="E6" s="6">
        <f t="shared" si="1"/>
        <v>60.668899829841102</v>
      </c>
    </row>
    <row r="7" spans="1:5" x14ac:dyDescent="0.3">
      <c r="A7" s="4" t="s">
        <v>5</v>
      </c>
      <c r="B7" s="5">
        <v>2131.7370000000001</v>
      </c>
      <c r="C7" s="5">
        <v>3530.9544099399991</v>
      </c>
      <c r="D7" s="5">
        <f t="shared" si="0"/>
        <v>1399.217409939999</v>
      </c>
      <c r="E7" s="6">
        <f t="shared" si="1"/>
        <v>65.637431350114909</v>
      </c>
    </row>
    <row r="8" spans="1:5" x14ac:dyDescent="0.3">
      <c r="A8" s="4" t="s">
        <v>6</v>
      </c>
      <c r="B8" s="5">
        <v>239.489</v>
      </c>
      <c r="C8" s="5">
        <v>289.75433315999999</v>
      </c>
      <c r="D8" s="5">
        <f t="shared" si="0"/>
        <v>50.265333159999983</v>
      </c>
      <c r="E8" s="6">
        <f t="shared" si="1"/>
        <v>20.988576995185575</v>
      </c>
    </row>
    <row r="9" spans="1:5" x14ac:dyDescent="0.3">
      <c r="A9" s="4" t="s">
        <v>7</v>
      </c>
      <c r="B9" s="5">
        <v>6964.5469999999996</v>
      </c>
      <c r="C9" s="5">
        <v>7494.0675246200008</v>
      </c>
      <c r="D9" s="5">
        <f t="shared" si="0"/>
        <v>529.5205246200012</v>
      </c>
      <c r="E9" s="6">
        <f t="shared" si="1"/>
        <v>7.6030863833642188</v>
      </c>
    </row>
    <row r="10" spans="1:5" x14ac:dyDescent="0.3">
      <c r="A10" s="4" t="s">
        <v>8</v>
      </c>
      <c r="B10" s="5">
        <v>2448.9830000000002</v>
      </c>
      <c r="C10" s="5">
        <v>2399.1909248399998</v>
      </c>
      <c r="D10" s="5">
        <f t="shared" si="0"/>
        <v>-49.792075160000422</v>
      </c>
      <c r="E10" s="6">
        <f t="shared" si="1"/>
        <v>-2.033173572866795</v>
      </c>
    </row>
    <row r="11" spans="1:5" x14ac:dyDescent="0.3">
      <c r="A11" s="4" t="s">
        <v>9</v>
      </c>
      <c r="B11" s="5">
        <v>1123.3109999999999</v>
      </c>
      <c r="C11" s="5">
        <v>1183.3766718299999</v>
      </c>
      <c r="D11" s="5">
        <f t="shared" si="0"/>
        <v>60.065671829999928</v>
      </c>
      <c r="E11" s="6">
        <f t="shared" si="1"/>
        <v>5.3471987570672708</v>
      </c>
    </row>
    <row r="12" spans="1:5" x14ac:dyDescent="0.3">
      <c r="A12" s="4" t="s">
        <v>10</v>
      </c>
      <c r="B12" s="5">
        <v>8494.6409999999996</v>
      </c>
      <c r="C12" s="5">
        <v>8699.9663864173963</v>
      </c>
      <c r="D12" s="5">
        <f t="shared" si="0"/>
        <v>205.32538641739666</v>
      </c>
      <c r="E12" s="6">
        <f t="shared" si="1"/>
        <v>2.417116702370314</v>
      </c>
    </row>
    <row r="13" spans="1:5" ht="14.5" thickBot="1" x14ac:dyDescent="0.35">
      <c r="A13" s="8" t="s">
        <v>11</v>
      </c>
      <c r="B13" s="9">
        <v>4228.2299999999996</v>
      </c>
      <c r="C13" s="9">
        <v>4379.6784896199997</v>
      </c>
      <c r="D13" s="9">
        <f t="shared" si="0"/>
        <v>151.44848962000015</v>
      </c>
      <c r="E13" s="10">
        <f t="shared" si="1"/>
        <v>3.5818413288775721</v>
      </c>
    </row>
    <row r="14" spans="1:5" ht="14.5" thickBot="1" x14ac:dyDescent="0.35">
      <c r="A14" s="11" t="s">
        <v>12</v>
      </c>
      <c r="B14" s="12">
        <f>B13+B12+B11+B10+B9+B8+B7+B4</f>
        <v>29261.808000000001</v>
      </c>
      <c r="C14" s="12">
        <f t="shared" ref="C14:D14" si="2">C13+C12+C11+C10+C9+C8+C7+C4</f>
        <v>31736.509091747397</v>
      </c>
      <c r="D14" s="12">
        <f t="shared" si="2"/>
        <v>2474.7010917473967</v>
      </c>
      <c r="E14" s="13">
        <f>D14/B14*100</f>
        <v>8.4571024857636843</v>
      </c>
    </row>
    <row r="15" spans="1:5" x14ac:dyDescent="0.3">
      <c r="A15" s="14" t="s">
        <v>83</v>
      </c>
      <c r="B15" s="15">
        <v>0.297004898786</v>
      </c>
      <c r="C15" s="15">
        <v>0.32212290746407074</v>
      </c>
      <c r="D15" s="79" t="str">
        <f>TEXT(+C15*100-B15*100,"0,0") &amp;" p.b."</f>
        <v>2,5 p.b.</v>
      </c>
      <c r="E15" s="15" t="s">
        <v>13</v>
      </c>
    </row>
    <row r="16" spans="1:5" ht="15" customHeight="1" x14ac:dyDescent="0.3">
      <c r="A16" s="102" t="s">
        <v>14</v>
      </c>
      <c r="B16" s="102"/>
      <c r="C16" s="102"/>
      <c r="D16" s="102"/>
      <c r="E16" s="17" t="s">
        <v>18</v>
      </c>
    </row>
    <row r="17" spans="1:5" x14ac:dyDescent="0.3">
      <c r="A17" s="103"/>
      <c r="B17" s="103"/>
      <c r="C17" s="103"/>
      <c r="D17" s="103"/>
      <c r="E17" s="16"/>
    </row>
  </sheetData>
  <mergeCells count="6">
    <mergeCell ref="A16:D17"/>
    <mergeCell ref="B2:B3"/>
    <mergeCell ref="C2:C3"/>
    <mergeCell ref="A1:E1"/>
    <mergeCell ref="D2:D3"/>
    <mergeCell ref="E2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topLeftCell="A7" workbookViewId="0">
      <selection activeCell="I17" sqref="I17"/>
    </sheetView>
  </sheetViews>
  <sheetFormatPr defaultColWidth="9.1796875" defaultRowHeight="14" x14ac:dyDescent="0.3"/>
  <cols>
    <col min="1" max="1" width="65.26953125" style="1" customWidth="1"/>
    <col min="2" max="3" width="11.453125" style="1" customWidth="1"/>
    <col min="4" max="4" width="8.453125" style="1" customWidth="1"/>
    <col min="5" max="6" width="9.1796875" style="1"/>
    <col min="7" max="7" width="68.7265625" style="1" bestFit="1" customWidth="1"/>
    <col min="8" max="16384" width="9.1796875" style="1"/>
  </cols>
  <sheetData>
    <row r="1" spans="1:7" ht="15.75" customHeight="1" thickBot="1" x14ac:dyDescent="0.35">
      <c r="A1" s="47" t="s">
        <v>58</v>
      </c>
      <c r="B1" s="47"/>
      <c r="C1" s="47"/>
      <c r="D1" s="47"/>
      <c r="E1" s="38"/>
    </row>
    <row r="2" spans="1:7" ht="14.5" thickBot="1" x14ac:dyDescent="0.35">
      <c r="A2" s="39" t="s">
        <v>29</v>
      </c>
      <c r="B2" s="27" t="s">
        <v>28</v>
      </c>
      <c r="C2" s="27" t="s">
        <v>30</v>
      </c>
      <c r="D2" s="27" t="s">
        <v>0</v>
      </c>
      <c r="E2" s="38"/>
    </row>
    <row r="3" spans="1:7" x14ac:dyDescent="0.3">
      <c r="A3" s="51" t="s">
        <v>57</v>
      </c>
      <c r="B3" s="52">
        <f>+SUM(B4:B18)</f>
        <v>-97.904145935576963</v>
      </c>
      <c r="C3" s="52">
        <f>+SUM(C4:C18)</f>
        <v>-32.290723113655176</v>
      </c>
      <c r="D3" s="52">
        <f>+SUM(D4:D18)</f>
        <v>65.613422821921787</v>
      </c>
      <c r="E3" s="38"/>
    </row>
    <row r="4" spans="1:7" x14ac:dyDescent="0.3">
      <c r="A4" s="40" t="s">
        <v>52</v>
      </c>
      <c r="B4" s="42">
        <v>-192.76297621352646</v>
      </c>
      <c r="C4" s="42">
        <v>-178.18324999999999</v>
      </c>
      <c r="D4" s="29">
        <f>+C4-B4</f>
        <v>14.57972621352647</v>
      </c>
      <c r="E4" s="38"/>
      <c r="F4" s="42"/>
    </row>
    <row r="5" spans="1:7" x14ac:dyDescent="0.3">
      <c r="A5" s="41" t="s">
        <v>103</v>
      </c>
      <c r="B5" s="42">
        <v>-45.90048845095248</v>
      </c>
      <c r="C5" s="42">
        <v>-45.900488450952494</v>
      </c>
      <c r="D5" s="29">
        <f t="shared" ref="D5:D18" si="0">+C5-B5</f>
        <v>0</v>
      </c>
      <c r="E5" s="38"/>
      <c r="F5" s="30"/>
      <c r="G5" s="30"/>
    </row>
    <row r="6" spans="1:7" x14ac:dyDescent="0.3">
      <c r="A6" s="45" t="s">
        <v>92</v>
      </c>
      <c r="B6" s="42">
        <v>-41</v>
      </c>
      <c r="C6" s="42">
        <v>-5</v>
      </c>
      <c r="D6" s="29">
        <f>+C6-B6</f>
        <v>36</v>
      </c>
      <c r="E6" s="38"/>
      <c r="F6" s="30"/>
      <c r="G6" s="30"/>
    </row>
    <row r="7" spans="1:7" x14ac:dyDescent="0.3">
      <c r="A7" s="43" t="s">
        <v>87</v>
      </c>
      <c r="B7" s="42">
        <v>-12.458432447999998</v>
      </c>
      <c r="C7" s="42">
        <v>-12.458432447999998</v>
      </c>
      <c r="D7" s="29">
        <f t="shared" si="0"/>
        <v>0</v>
      </c>
      <c r="E7" s="38"/>
    </row>
    <row r="8" spans="1:7" x14ac:dyDescent="0.3">
      <c r="A8" s="45" t="s">
        <v>90</v>
      </c>
      <c r="B8" s="42">
        <v>-15.027542863830909</v>
      </c>
      <c r="C8" s="42">
        <v>-15.027542863830909</v>
      </c>
      <c r="D8" s="29">
        <f>+C8-B8</f>
        <v>0</v>
      </c>
      <c r="E8" s="38"/>
    </row>
    <row r="9" spans="1:7" x14ac:dyDescent="0.3">
      <c r="A9" s="45" t="s">
        <v>88</v>
      </c>
      <c r="B9" s="42">
        <v>-11</v>
      </c>
      <c r="C9" s="42">
        <v>-11</v>
      </c>
      <c r="D9" s="29">
        <f t="shared" si="0"/>
        <v>0</v>
      </c>
      <c r="E9" s="38"/>
    </row>
    <row r="10" spans="1:7" x14ac:dyDescent="0.3">
      <c r="A10" s="45" t="s">
        <v>91</v>
      </c>
      <c r="B10" s="42">
        <v>-1.1000000000000001</v>
      </c>
      <c r="C10" s="42">
        <v>-1.1000000000000001</v>
      </c>
      <c r="D10" s="29">
        <f t="shared" si="0"/>
        <v>0</v>
      </c>
      <c r="E10" s="38"/>
    </row>
    <row r="11" spans="1:7" x14ac:dyDescent="0.3">
      <c r="A11" s="45" t="s">
        <v>94</v>
      </c>
      <c r="B11" s="42">
        <v>4.2290000000000001E-3</v>
      </c>
      <c r="C11" s="42">
        <v>3.8370000000000001E-3</v>
      </c>
      <c r="D11" s="29">
        <f t="shared" si="0"/>
        <v>-3.9199999999999999E-4</v>
      </c>
      <c r="E11" s="38"/>
    </row>
    <row r="12" spans="1:7" x14ac:dyDescent="0.3">
      <c r="A12" s="45" t="s">
        <v>96</v>
      </c>
      <c r="B12" s="42">
        <v>3.2890000000000001</v>
      </c>
      <c r="C12" s="42">
        <v>3.2890000000000001</v>
      </c>
      <c r="D12" s="29">
        <f>+C12-B12</f>
        <v>0</v>
      </c>
      <c r="E12" s="38"/>
    </row>
    <row r="13" spans="1:7" x14ac:dyDescent="0.3">
      <c r="A13" s="45" t="s">
        <v>97</v>
      </c>
      <c r="B13" s="42">
        <v>2.5150000000000001</v>
      </c>
      <c r="C13" s="42">
        <v>0.40882861782238444</v>
      </c>
      <c r="D13" s="29">
        <f>+C13-B13</f>
        <v>-2.1061713821776156</v>
      </c>
      <c r="E13" s="38"/>
    </row>
    <row r="14" spans="1:7" x14ac:dyDescent="0.3">
      <c r="A14" s="45" t="s">
        <v>93</v>
      </c>
      <c r="B14" s="42">
        <v>11</v>
      </c>
      <c r="C14" s="42">
        <v>11</v>
      </c>
      <c r="D14" s="29">
        <f>+C14-B14</f>
        <v>0</v>
      </c>
      <c r="E14" s="38"/>
    </row>
    <row r="15" spans="1:7" x14ac:dyDescent="0.3">
      <c r="A15" s="45" t="s">
        <v>98</v>
      </c>
      <c r="B15" s="42">
        <v>21</v>
      </c>
      <c r="C15" s="42">
        <v>19.234259990572934</v>
      </c>
      <c r="D15" s="29">
        <f t="shared" si="0"/>
        <v>-1.7657400094270663</v>
      </c>
      <c r="E15" s="38"/>
    </row>
    <row r="16" spans="1:7" x14ac:dyDescent="0.3">
      <c r="A16" s="45" t="s">
        <v>89</v>
      </c>
      <c r="B16" s="42">
        <v>36.005065040732902</v>
      </c>
      <c r="C16" s="42">
        <v>36.005065040732902</v>
      </c>
      <c r="D16" s="29">
        <f>+C16-B16</f>
        <v>0</v>
      </c>
      <c r="E16" s="38"/>
    </row>
    <row r="17" spans="1:6" x14ac:dyDescent="0.3">
      <c r="A17" s="45" t="s">
        <v>95</v>
      </c>
      <c r="B17" s="42">
        <v>45.9</v>
      </c>
      <c r="C17" s="42">
        <v>45.9</v>
      </c>
      <c r="D17" s="29">
        <f>+C17-B17</f>
        <v>0</v>
      </c>
      <c r="E17" s="38"/>
    </row>
    <row r="18" spans="1:6" x14ac:dyDescent="0.3">
      <c r="A18" s="45" t="s">
        <v>99</v>
      </c>
      <c r="B18" s="42">
        <v>101.63200000000001</v>
      </c>
      <c r="C18" s="42">
        <v>120.538</v>
      </c>
      <c r="D18" s="29">
        <f t="shared" si="0"/>
        <v>18.905999999999992</v>
      </c>
      <c r="E18" s="38"/>
    </row>
    <row r="19" spans="1:6" x14ac:dyDescent="0.3">
      <c r="A19" s="48" t="s">
        <v>56</v>
      </c>
      <c r="B19" s="49">
        <f>+SUM(B20:B22)</f>
        <v>0</v>
      </c>
      <c r="C19" s="49">
        <f>+SUM(C20:C22)</f>
        <v>-17.322396826923551</v>
      </c>
      <c r="D19" s="49">
        <f>+SUM(D20:D22)</f>
        <v>-17.322396826923551</v>
      </c>
      <c r="E19" s="44"/>
      <c r="F19" s="80"/>
    </row>
    <row r="20" spans="1:6" x14ac:dyDescent="0.3">
      <c r="A20" s="46" t="s">
        <v>100</v>
      </c>
      <c r="B20" s="44">
        <v>0</v>
      </c>
      <c r="C20" s="44">
        <v>-19.629349248571451</v>
      </c>
      <c r="D20" s="44">
        <f t="shared" ref="D20" si="1">C20-B20</f>
        <v>-19.629349248571451</v>
      </c>
      <c r="E20" s="44"/>
      <c r="F20" s="80"/>
    </row>
    <row r="21" spans="1:6" x14ac:dyDescent="0.3">
      <c r="A21" s="46" t="s">
        <v>101</v>
      </c>
      <c r="B21" s="44">
        <v>0</v>
      </c>
      <c r="C21" s="44">
        <v>-10.276993000000001</v>
      </c>
      <c r="D21" s="44">
        <f>C21-B21</f>
        <v>-10.276993000000001</v>
      </c>
      <c r="E21" s="44"/>
      <c r="F21" s="80"/>
    </row>
    <row r="22" spans="1:6" ht="14.5" thickBot="1" x14ac:dyDescent="0.35">
      <c r="A22" s="46" t="s">
        <v>102</v>
      </c>
      <c r="B22" s="44">
        <v>0</v>
      </c>
      <c r="C22" s="44">
        <v>12.583945421647901</v>
      </c>
      <c r="D22" s="44">
        <f>C22-B22</f>
        <v>12.583945421647901</v>
      </c>
      <c r="E22" s="44"/>
      <c r="F22" s="80"/>
    </row>
    <row r="23" spans="1:6" ht="14.5" thickBot="1" x14ac:dyDescent="0.35">
      <c r="A23" s="76" t="s">
        <v>46</v>
      </c>
      <c r="B23" s="77">
        <f>+B3+B19</f>
        <v>-97.904145935576963</v>
      </c>
      <c r="C23" s="77">
        <f>+C3+C19</f>
        <v>-49.613119940578727</v>
      </c>
      <c r="D23" s="77">
        <f>+D3+D19</f>
        <v>48.291025994998236</v>
      </c>
      <c r="E23" s="44"/>
    </row>
    <row r="24" spans="1:6" x14ac:dyDescent="0.3">
      <c r="B24" s="44"/>
      <c r="C24" s="44"/>
      <c r="D24" s="50" t="s">
        <v>18</v>
      </c>
      <c r="E24" s="44"/>
    </row>
    <row r="25" spans="1:6" x14ac:dyDescent="0.3">
      <c r="B25" s="44"/>
      <c r="C25" s="44"/>
      <c r="D25" s="44"/>
      <c r="E25" s="44"/>
    </row>
    <row r="26" spans="1:6" x14ac:dyDescent="0.3">
      <c r="B26" s="44"/>
      <c r="C26" s="44"/>
      <c r="D26" s="44"/>
      <c r="E26" s="44"/>
      <c r="F26" s="80"/>
    </row>
    <row r="27" spans="1:6" x14ac:dyDescent="0.3">
      <c r="F27" s="80"/>
    </row>
    <row r="28" spans="1:6" x14ac:dyDescent="0.3">
      <c r="F28" s="80"/>
    </row>
    <row r="29" spans="1:6" x14ac:dyDescent="0.3">
      <c r="F29" s="80"/>
    </row>
    <row r="32" spans="1:6" x14ac:dyDescent="0.3">
      <c r="F32" s="80"/>
    </row>
    <row r="33" spans="6:6" x14ac:dyDescent="0.3">
      <c r="F33" s="80"/>
    </row>
    <row r="34" spans="6:6" x14ac:dyDescent="0.3">
      <c r="F34" s="8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showGridLines="0" workbookViewId="0">
      <selection activeCell="I17" sqref="I17"/>
    </sheetView>
  </sheetViews>
  <sheetFormatPr defaultRowHeight="14.5" x14ac:dyDescent="0.35"/>
  <cols>
    <col min="1" max="1" width="32.26953125" customWidth="1"/>
    <col min="5" max="5" width="10.54296875" customWidth="1"/>
  </cols>
  <sheetData>
    <row r="1" spans="1:7" x14ac:dyDescent="0.35">
      <c r="A1" s="63" t="s">
        <v>50</v>
      </c>
      <c r="B1" s="63"/>
      <c r="C1" s="63"/>
      <c r="D1" s="63"/>
      <c r="E1" s="63"/>
      <c r="F1" s="63"/>
      <c r="G1" s="63"/>
    </row>
    <row r="2" spans="1:7" ht="26" x14ac:dyDescent="0.35">
      <c r="A2" s="31"/>
      <c r="B2" s="32" t="s">
        <v>31</v>
      </c>
      <c r="C2" s="33" t="s">
        <v>51</v>
      </c>
      <c r="D2" s="33" t="s">
        <v>33</v>
      </c>
      <c r="E2" s="33" t="s">
        <v>53</v>
      </c>
      <c r="F2" s="33" t="s">
        <v>54</v>
      </c>
      <c r="G2" s="32" t="s">
        <v>34</v>
      </c>
    </row>
    <row r="3" spans="1:7" x14ac:dyDescent="0.35">
      <c r="A3" s="81">
        <v>2021</v>
      </c>
      <c r="B3" s="64">
        <v>755.51845817753917</v>
      </c>
      <c r="C3" s="64">
        <v>1708.2750099366033</v>
      </c>
      <c r="D3" s="64">
        <v>-17.322396826923551</v>
      </c>
      <c r="E3" s="64">
        <v>11.9695</v>
      </c>
      <c r="F3" s="64">
        <v>16.260520460176323</v>
      </c>
      <c r="G3" s="64">
        <v>2474.7010917473954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I17" sqref="I17"/>
    </sheetView>
  </sheetViews>
  <sheetFormatPr defaultRowHeight="13" x14ac:dyDescent="0.3"/>
  <cols>
    <col min="1" max="1" width="55.36328125" style="65" bestFit="1" customWidth="1"/>
    <col min="2" max="2" width="12.7265625" style="65" customWidth="1"/>
    <col min="3" max="3" width="11.1796875" style="65" customWidth="1"/>
    <col min="4" max="4" width="13.54296875" style="65" customWidth="1"/>
    <col min="5" max="16384" width="8.7265625" style="65"/>
  </cols>
  <sheetData>
    <row r="1" spans="1:4" x14ac:dyDescent="0.3">
      <c r="A1" s="78" t="s">
        <v>69</v>
      </c>
      <c r="B1" s="66"/>
      <c r="C1" s="66"/>
      <c r="D1" s="66"/>
    </row>
    <row r="2" spans="1:4" s="87" customFormat="1" ht="26" x14ac:dyDescent="0.3">
      <c r="A2" s="89"/>
      <c r="B2" s="89" t="s">
        <v>70</v>
      </c>
      <c r="C2" s="89" t="s">
        <v>71</v>
      </c>
      <c r="D2" s="89" t="s">
        <v>72</v>
      </c>
    </row>
    <row r="3" spans="1:4" x14ac:dyDescent="0.3">
      <c r="A3" s="65" t="s">
        <v>73</v>
      </c>
      <c r="B3" s="88">
        <v>-4.8375737711868254</v>
      </c>
      <c r="C3" s="88">
        <v>-1.0839973527465077</v>
      </c>
      <c r="D3" s="88">
        <f>C3+-B3</f>
        <v>3.7535764184403178</v>
      </c>
    </row>
    <row r="4" spans="1:4" x14ac:dyDescent="0.3">
      <c r="A4" s="65" t="s">
        <v>74</v>
      </c>
      <c r="B4" s="88">
        <v>-6.6504315565749721</v>
      </c>
      <c r="C4" s="88">
        <v>-3.3746856757344545</v>
      </c>
      <c r="D4" s="88">
        <f t="shared" ref="D4:D8" si="0">C4+-B4</f>
        <v>3.2757458808405175</v>
      </c>
    </row>
    <row r="5" spans="1:4" x14ac:dyDescent="0.3">
      <c r="A5" s="65" t="s">
        <v>75</v>
      </c>
      <c r="B5" s="88">
        <v>-1.3175779123843938</v>
      </c>
      <c r="C5" s="88">
        <v>-1.2122551066322416</v>
      </c>
      <c r="D5" s="88">
        <f t="shared" si="0"/>
        <v>0.10532280575215225</v>
      </c>
    </row>
    <row r="6" spans="1:4" x14ac:dyDescent="0.3">
      <c r="A6" s="65" t="s">
        <v>76</v>
      </c>
      <c r="B6" s="88">
        <v>0.83912509384207468</v>
      </c>
      <c r="C6" s="88">
        <v>1.0587534144078647</v>
      </c>
      <c r="D6" s="88">
        <f t="shared" si="0"/>
        <v>0.21962832056579007</v>
      </c>
    </row>
    <row r="7" spans="1:4" x14ac:dyDescent="0.3">
      <c r="A7" s="65" t="s">
        <v>77</v>
      </c>
      <c r="B7" s="88">
        <v>0.91812447591901503</v>
      </c>
      <c r="C7" s="88">
        <v>1.8639772727639468</v>
      </c>
      <c r="D7" s="88">
        <f t="shared" si="0"/>
        <v>0.94585279684493173</v>
      </c>
    </row>
    <row r="8" spans="1:4" x14ac:dyDescent="0.3">
      <c r="A8" s="66" t="s">
        <v>78</v>
      </c>
      <c r="B8" s="90">
        <v>-20.251436615858552</v>
      </c>
      <c r="C8" s="90">
        <v>-20.651706855447642</v>
      </c>
      <c r="D8" s="90">
        <f t="shared" si="0"/>
        <v>-0.40027023958909069</v>
      </c>
    </row>
    <row r="11" spans="1:4" ht="26" x14ac:dyDescent="0.3">
      <c r="A11" s="89"/>
      <c r="B11" s="89" t="s">
        <v>84</v>
      </c>
      <c r="C11" s="89" t="s">
        <v>85</v>
      </c>
      <c r="D11" s="89" t="s">
        <v>86</v>
      </c>
    </row>
    <row r="12" spans="1:4" x14ac:dyDescent="0.3">
      <c r="A12" s="65" t="s">
        <v>73</v>
      </c>
      <c r="B12" s="88">
        <v>6.7467101442113062</v>
      </c>
      <c r="C12" s="88">
        <v>5.4694070897447773</v>
      </c>
      <c r="D12" s="88">
        <f>C12+-B12</f>
        <v>-1.2773030544665289</v>
      </c>
    </row>
    <row r="13" spans="1:4" x14ac:dyDescent="0.3">
      <c r="A13" s="65" t="s">
        <v>74</v>
      </c>
      <c r="B13" s="88">
        <v>5.5465319797100676</v>
      </c>
      <c r="C13" s="88">
        <v>3.0143242600709357</v>
      </c>
      <c r="D13" s="88">
        <f t="shared" ref="D13:D17" si="1">C13+-B13</f>
        <v>-2.5322077196391319</v>
      </c>
    </row>
    <row r="14" spans="1:4" x14ac:dyDescent="0.3">
      <c r="A14" s="65" t="s">
        <v>75</v>
      </c>
      <c r="B14" s="88">
        <v>2.925636140423606</v>
      </c>
      <c r="C14" s="88">
        <v>1.6160460569104771</v>
      </c>
      <c r="D14" s="88">
        <f t="shared" si="1"/>
        <v>-1.3095900835131289</v>
      </c>
    </row>
    <row r="15" spans="1:4" x14ac:dyDescent="0.3">
      <c r="A15" s="65" t="s">
        <v>76</v>
      </c>
      <c r="B15" s="88">
        <v>2.8969246803883353</v>
      </c>
      <c r="C15" s="88">
        <v>6.815314489001878</v>
      </c>
      <c r="D15" s="88">
        <f t="shared" si="1"/>
        <v>3.9183898086135427</v>
      </c>
    </row>
    <row r="16" spans="1:4" x14ac:dyDescent="0.3">
      <c r="A16" s="65" t="s">
        <v>77</v>
      </c>
      <c r="B16" s="88">
        <v>4.6420413578422313</v>
      </c>
      <c r="C16" s="88">
        <v>6.1212631092810028</v>
      </c>
      <c r="D16" s="88">
        <f t="shared" si="1"/>
        <v>1.4792217514387715</v>
      </c>
    </row>
    <row r="17" spans="1:4" x14ac:dyDescent="0.3">
      <c r="A17" s="66" t="s">
        <v>78</v>
      </c>
      <c r="B17" s="90">
        <v>-4.8028587102865004</v>
      </c>
      <c r="C17" s="90">
        <v>-21.977451257410479</v>
      </c>
      <c r="D17" s="90">
        <f t="shared" si="1"/>
        <v>-17.174592547123979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workbookViewId="0">
      <selection activeCell="I17" sqref="I17"/>
    </sheetView>
  </sheetViews>
  <sheetFormatPr defaultColWidth="9.1796875" defaultRowHeight="14" x14ac:dyDescent="0.3"/>
  <cols>
    <col min="1" max="1" width="26.54296875" style="1" customWidth="1"/>
    <col min="2" max="7" width="12.26953125" style="1" customWidth="1"/>
    <col min="8" max="16384" width="9.1796875" style="1"/>
  </cols>
  <sheetData>
    <row r="1" spans="1:7" ht="14.5" thickBot="1" x14ac:dyDescent="0.35">
      <c r="A1" s="109" t="s">
        <v>59</v>
      </c>
      <c r="B1" s="109"/>
      <c r="C1" s="109"/>
      <c r="D1" s="109"/>
      <c r="E1" s="109"/>
      <c r="F1" s="109"/>
      <c r="G1" s="109"/>
    </row>
    <row r="2" spans="1:7" ht="26.5" thickBot="1" x14ac:dyDescent="0.35">
      <c r="A2" s="68"/>
      <c r="B2" s="69" t="s">
        <v>31</v>
      </c>
      <c r="C2" s="70" t="s">
        <v>32</v>
      </c>
      <c r="D2" s="70" t="s">
        <v>33</v>
      </c>
      <c r="E2" s="70" t="s">
        <v>53</v>
      </c>
      <c r="F2" s="70" t="s">
        <v>55</v>
      </c>
      <c r="G2" s="69" t="s">
        <v>34</v>
      </c>
    </row>
    <row r="3" spans="1:7" x14ac:dyDescent="0.3">
      <c r="A3" s="20" t="s">
        <v>15</v>
      </c>
      <c r="B3" s="34">
        <v>83.933933702885128</v>
      </c>
      <c r="C3" s="34">
        <v>-4.1299337028851539</v>
      </c>
      <c r="D3" s="34">
        <v>0</v>
      </c>
      <c r="E3" s="28">
        <v>0</v>
      </c>
      <c r="F3" s="28">
        <v>0</v>
      </c>
      <c r="G3" s="67">
        <f>SUM(B3:F3)</f>
        <v>79.803999999999974</v>
      </c>
    </row>
    <row r="4" spans="1:7" x14ac:dyDescent="0.3">
      <c r="A4" s="20" t="s">
        <v>35</v>
      </c>
      <c r="B4" s="34">
        <v>2.1743485179579105</v>
      </c>
      <c r="C4" s="34">
        <v>46.672002802042087</v>
      </c>
      <c r="D4" s="34">
        <v>0</v>
      </c>
      <c r="E4" s="28">
        <v>0</v>
      </c>
      <c r="F4" s="28">
        <v>0</v>
      </c>
      <c r="G4" s="67">
        <f t="shared" ref="G4:G20" si="0">SUM(B4:F4)</f>
        <v>48.846351319999997</v>
      </c>
    </row>
    <row r="5" spans="1:7" x14ac:dyDescent="0.3">
      <c r="A5" s="20" t="s">
        <v>19</v>
      </c>
      <c r="B5" s="34">
        <v>65.506824758918967</v>
      </c>
      <c r="C5" s="34">
        <v>1333.7105851810804</v>
      </c>
      <c r="D5" s="34">
        <v>0</v>
      </c>
      <c r="E5" s="34">
        <v>0</v>
      </c>
      <c r="F5" s="34">
        <v>0</v>
      </c>
      <c r="G5" s="67">
        <f t="shared" si="0"/>
        <v>1399.2174099399995</v>
      </c>
    </row>
    <row r="6" spans="1:7" x14ac:dyDescent="0.3">
      <c r="A6" s="20" t="s">
        <v>16</v>
      </c>
      <c r="B6" s="34">
        <v>-3.2407127616557401</v>
      </c>
      <c r="C6" s="34">
        <v>57.326514841655765</v>
      </c>
      <c r="D6" s="34">
        <v>0</v>
      </c>
      <c r="E6" s="34">
        <v>-3.8445</v>
      </c>
      <c r="F6" s="34">
        <v>2.4031080000000656E-2</v>
      </c>
      <c r="G6" s="67">
        <f t="shared" si="0"/>
        <v>50.265333160000026</v>
      </c>
    </row>
    <row r="7" spans="1:7" x14ac:dyDescent="0.3">
      <c r="A7" s="20" t="s">
        <v>20</v>
      </c>
      <c r="B7" s="34">
        <v>287.10319112102621</v>
      </c>
      <c r="C7" s="34">
        <v>242.48239981897481</v>
      </c>
      <c r="D7" s="34">
        <v>-10.276993000000001</v>
      </c>
      <c r="E7" s="34">
        <v>0</v>
      </c>
      <c r="F7" s="34">
        <v>10.21192667999996</v>
      </c>
      <c r="G7" s="67">
        <f t="shared" si="0"/>
        <v>529.52052462000097</v>
      </c>
    </row>
    <row r="8" spans="1:7" x14ac:dyDescent="0.3">
      <c r="A8" s="20" t="s">
        <v>8</v>
      </c>
      <c r="B8" s="34">
        <v>-0.70073861154545303</v>
      </c>
      <c r="C8" s="34">
        <v>-62.182336548455432</v>
      </c>
      <c r="D8" s="34">
        <v>0</v>
      </c>
      <c r="E8" s="34">
        <v>13.090999999999999</v>
      </c>
      <c r="F8" s="34">
        <v>0</v>
      </c>
      <c r="G8" s="67">
        <f t="shared" si="0"/>
        <v>-49.792075160000884</v>
      </c>
    </row>
    <row r="9" spans="1:7" x14ac:dyDescent="0.3">
      <c r="A9" s="35" t="s">
        <v>36</v>
      </c>
      <c r="B9" s="34">
        <v>13.041750591200355</v>
      </c>
      <c r="C9" s="34">
        <v>-47.383306831200912</v>
      </c>
      <c r="D9" s="28">
        <v>0</v>
      </c>
      <c r="E9" s="34">
        <v>0</v>
      </c>
      <c r="F9" s="34">
        <v>0</v>
      </c>
      <c r="G9" s="67">
        <f t="shared" si="0"/>
        <v>-34.341556240000557</v>
      </c>
    </row>
    <row r="10" spans="1:7" x14ac:dyDescent="0.3">
      <c r="A10" s="35" t="s">
        <v>37</v>
      </c>
      <c r="B10" s="34">
        <v>-2.470340094611351</v>
      </c>
      <c r="C10" s="34">
        <v>6.2935631846113314</v>
      </c>
      <c r="D10" s="28">
        <v>0</v>
      </c>
      <c r="E10" s="34">
        <v>0</v>
      </c>
      <c r="F10" s="34">
        <v>0</v>
      </c>
      <c r="G10" s="67">
        <f t="shared" si="0"/>
        <v>3.8232230899999804</v>
      </c>
    </row>
    <row r="11" spans="1:7" x14ac:dyDescent="0.3">
      <c r="A11" s="35" t="s">
        <v>38</v>
      </c>
      <c r="B11" s="34">
        <v>-0.6907088829564918</v>
      </c>
      <c r="C11" s="34">
        <v>-3.4931375770434974</v>
      </c>
      <c r="D11" s="34">
        <v>0</v>
      </c>
      <c r="E11" s="34">
        <v>0</v>
      </c>
      <c r="F11" s="34">
        <v>0</v>
      </c>
      <c r="G11" s="67">
        <f t="shared" si="0"/>
        <v>-4.1838464599999892</v>
      </c>
    </row>
    <row r="12" spans="1:7" x14ac:dyDescent="0.3">
      <c r="A12" s="35" t="s">
        <v>39</v>
      </c>
      <c r="B12" s="34">
        <v>-5.5793994786270423E-2</v>
      </c>
      <c r="C12" s="34">
        <v>0.38212267478627043</v>
      </c>
      <c r="D12" s="34">
        <v>0</v>
      </c>
      <c r="E12" s="34">
        <v>0</v>
      </c>
      <c r="F12" s="34">
        <v>0</v>
      </c>
      <c r="G12" s="67">
        <f t="shared" si="0"/>
        <v>0.32632868000000004</v>
      </c>
    </row>
    <row r="13" spans="1:7" x14ac:dyDescent="0.3">
      <c r="A13" s="35" t="s">
        <v>40</v>
      </c>
      <c r="B13" s="34">
        <v>-10.109391053643842</v>
      </c>
      <c r="C13" s="34">
        <v>-17.703504776356468</v>
      </c>
      <c r="D13" s="34">
        <v>0</v>
      </c>
      <c r="E13" s="34">
        <v>13.090999999999999</v>
      </c>
      <c r="F13" s="34">
        <v>0</v>
      </c>
      <c r="G13" s="67">
        <f t="shared" si="0"/>
        <v>-14.721895830000308</v>
      </c>
    </row>
    <row r="14" spans="1:7" x14ac:dyDescent="0.3">
      <c r="A14" s="35" t="s">
        <v>41</v>
      </c>
      <c r="B14" s="34">
        <v>-0.1368417450039337</v>
      </c>
      <c r="C14" s="34">
        <v>-1.5745418549960664</v>
      </c>
      <c r="D14" s="34">
        <v>0</v>
      </c>
      <c r="E14" s="28">
        <v>0</v>
      </c>
      <c r="F14" s="28">
        <v>0</v>
      </c>
      <c r="G14" s="67">
        <f t="shared" si="0"/>
        <v>-1.7113836</v>
      </c>
    </row>
    <row r="15" spans="1:7" x14ac:dyDescent="0.3">
      <c r="A15" s="35" t="s">
        <v>42</v>
      </c>
      <c r="B15" s="34">
        <v>-0.27696274383236896</v>
      </c>
      <c r="C15" s="34">
        <v>1.2457653838323641</v>
      </c>
      <c r="D15" s="34">
        <v>0</v>
      </c>
      <c r="E15" s="28">
        <v>0</v>
      </c>
      <c r="F15" s="28">
        <v>0</v>
      </c>
      <c r="G15" s="67">
        <f t="shared" si="0"/>
        <v>0.96880263999999516</v>
      </c>
    </row>
    <row r="16" spans="1:7" x14ac:dyDescent="0.3">
      <c r="A16" s="35" t="s">
        <v>43</v>
      </c>
      <c r="B16" s="34">
        <v>-2.4506879115492133E-3</v>
      </c>
      <c r="C16" s="34">
        <v>5.0703247911549225E-2</v>
      </c>
      <c r="D16" s="34">
        <v>0</v>
      </c>
      <c r="E16" s="34">
        <v>0</v>
      </c>
      <c r="F16" s="34">
        <v>0</v>
      </c>
      <c r="G16" s="67">
        <f t="shared" si="0"/>
        <v>4.8252560000000014E-2</v>
      </c>
    </row>
    <row r="17" spans="1:7" x14ac:dyDescent="0.3">
      <c r="A17" s="21" t="s">
        <v>17</v>
      </c>
      <c r="B17" s="36">
        <v>19.960419298188377</v>
      </c>
      <c r="C17" s="36">
        <v>32.056307110163765</v>
      </c>
      <c r="D17" s="36">
        <v>12.583945421647901</v>
      </c>
      <c r="E17" s="36">
        <v>2.7229999999999999</v>
      </c>
      <c r="F17" s="36">
        <v>-7.258</v>
      </c>
      <c r="G17" s="37">
        <f t="shared" si="0"/>
        <v>60.065671830000035</v>
      </c>
    </row>
    <row r="18" spans="1:7" x14ac:dyDescent="0.3">
      <c r="A18" s="28" t="s">
        <v>44</v>
      </c>
      <c r="B18" s="34">
        <v>200.82167357361803</v>
      </c>
      <c r="C18" s="34">
        <v>10.850499392172795</v>
      </c>
      <c r="D18" s="34">
        <v>-19.629349248571451</v>
      </c>
      <c r="E18" s="34">
        <v>0</v>
      </c>
      <c r="F18" s="34">
        <v>13.28256270017636</v>
      </c>
      <c r="G18" s="67">
        <f t="shared" si="0"/>
        <v>205.32538641739572</v>
      </c>
    </row>
    <row r="19" spans="1:7" ht="14.5" thickBot="1" x14ac:dyDescent="0.35">
      <c r="A19" s="71" t="s">
        <v>45</v>
      </c>
      <c r="B19" s="72">
        <v>99.959518578145804</v>
      </c>
      <c r="C19" s="72">
        <v>51.488971041853993</v>
      </c>
      <c r="D19" s="72">
        <v>0</v>
      </c>
      <c r="E19" s="71">
        <v>0</v>
      </c>
      <c r="F19" s="71">
        <v>0</v>
      </c>
      <c r="G19" s="73">
        <f t="shared" si="0"/>
        <v>151.4484896199998</v>
      </c>
    </row>
    <row r="20" spans="1:7" ht="14.5" thickBot="1" x14ac:dyDescent="0.35">
      <c r="A20" s="74" t="s">
        <v>12</v>
      </c>
      <c r="B20" s="75">
        <f>SUM(B3:B8,B17:B19)</f>
        <v>755.51845817753917</v>
      </c>
      <c r="C20" s="75">
        <f t="shared" ref="C20:F20" si="1">SUM(C3:C8,C17:C19)</f>
        <v>1708.2750099366031</v>
      </c>
      <c r="D20" s="75">
        <f t="shared" si="1"/>
        <v>-17.322396826923551</v>
      </c>
      <c r="E20" s="75">
        <f t="shared" si="1"/>
        <v>11.9695</v>
      </c>
      <c r="F20" s="75">
        <f t="shared" si="1"/>
        <v>16.26052046017632</v>
      </c>
      <c r="G20" s="75">
        <f t="shared" si="0"/>
        <v>2474.7010917473954</v>
      </c>
    </row>
    <row r="22" spans="1:7" x14ac:dyDescent="0.3">
      <c r="A22" s="66"/>
      <c r="B22" s="91" t="str">
        <f>B2</f>
        <v>makro</v>
      </c>
      <c r="C22" s="91" t="str">
        <f t="shared" ref="C22:G22" si="2">C2</f>
        <v>EDS</v>
      </c>
      <c r="D22" s="91" t="str">
        <f t="shared" si="2"/>
        <v>nová legislatíva</v>
      </c>
      <c r="E22" s="91" t="str">
        <f t="shared" si="2"/>
        <v>jednorazové faktory</v>
      </c>
      <c r="F22" s="91" t="str">
        <f t="shared" si="2"/>
        <v>ostatné faktory</v>
      </c>
      <c r="G22" s="91" t="str">
        <f t="shared" si="2"/>
        <v>spolu</v>
      </c>
    </row>
    <row r="23" spans="1:7" x14ac:dyDescent="0.3">
      <c r="A23" s="65" t="s">
        <v>66</v>
      </c>
      <c r="B23" s="92">
        <f>SUM(B3,B18:B19)</f>
        <v>384.71512585464893</v>
      </c>
      <c r="C23" s="92">
        <f t="shared" ref="C23:F23" si="3">SUM(C3,C18:C19)</f>
        <v>58.209536731141633</v>
      </c>
      <c r="D23" s="92">
        <f t="shared" si="3"/>
        <v>-19.629349248571451</v>
      </c>
      <c r="E23" s="92">
        <f t="shared" si="3"/>
        <v>0</v>
      </c>
      <c r="F23" s="92">
        <f t="shared" si="3"/>
        <v>13.28256270017636</v>
      </c>
      <c r="G23" s="92">
        <f>SUM(B23:F23)</f>
        <v>436.57787603739547</v>
      </c>
    </row>
    <row r="24" spans="1:7" x14ac:dyDescent="0.3">
      <c r="A24" s="65" t="s">
        <v>67</v>
      </c>
      <c r="B24" s="92">
        <f>SUM(B4,B5,B6)</f>
        <v>64.440460515221133</v>
      </c>
      <c r="C24" s="92">
        <f t="shared" ref="C24:F24" si="4">SUM(C4,C5,C6)</f>
        <v>1437.7091028247783</v>
      </c>
      <c r="D24" s="92">
        <f t="shared" si="4"/>
        <v>0</v>
      </c>
      <c r="E24" s="92">
        <f t="shared" si="4"/>
        <v>-3.8445</v>
      </c>
      <c r="F24" s="92">
        <f t="shared" si="4"/>
        <v>2.4031080000000656E-2</v>
      </c>
      <c r="G24" s="92">
        <f>SUM(B24:F24)</f>
        <v>1498.3290944199994</v>
      </c>
    </row>
    <row r="25" spans="1:7" x14ac:dyDescent="0.3">
      <c r="A25" s="65" t="s">
        <v>68</v>
      </c>
      <c r="B25" s="92">
        <f>SUM(B7:B8)</f>
        <v>286.40245250948078</v>
      </c>
      <c r="C25" s="92">
        <f t="shared" ref="C25:F25" si="5">SUM(C7:C8)</f>
        <v>180.30006327051939</v>
      </c>
      <c r="D25" s="92">
        <f t="shared" si="5"/>
        <v>-10.276993000000001</v>
      </c>
      <c r="E25" s="92">
        <f t="shared" si="5"/>
        <v>13.090999999999999</v>
      </c>
      <c r="F25" s="92">
        <f t="shared" si="5"/>
        <v>10.21192667999996</v>
      </c>
      <c r="G25" s="92">
        <f>SUM(B25:F25)</f>
        <v>479.72844946000015</v>
      </c>
    </row>
    <row r="26" spans="1:7" x14ac:dyDescent="0.3">
      <c r="A26" s="66" t="s">
        <v>17</v>
      </c>
      <c r="B26" s="93">
        <f>B17</f>
        <v>19.960419298188377</v>
      </c>
      <c r="C26" s="93">
        <f t="shared" ref="C26:G26" si="6">C17</f>
        <v>32.056307110163765</v>
      </c>
      <c r="D26" s="93">
        <f t="shared" si="6"/>
        <v>12.583945421647901</v>
      </c>
      <c r="E26" s="93">
        <f t="shared" si="6"/>
        <v>2.7229999999999999</v>
      </c>
      <c r="F26" s="93">
        <f t="shared" si="6"/>
        <v>-7.258</v>
      </c>
      <c r="G26" s="93">
        <f t="shared" si="6"/>
        <v>60.065671830000035</v>
      </c>
    </row>
    <row r="28" spans="1:7" x14ac:dyDescent="0.3">
      <c r="A28" s="66"/>
      <c r="B28" s="91" t="s">
        <v>31</v>
      </c>
      <c r="C28" s="91" t="s">
        <v>32</v>
      </c>
      <c r="D28" s="91" t="s">
        <v>33</v>
      </c>
      <c r="E28" s="91" t="s">
        <v>53</v>
      </c>
      <c r="F28" s="91" t="s">
        <v>55</v>
      </c>
      <c r="G28" s="91" t="s">
        <v>34</v>
      </c>
    </row>
    <row r="29" spans="1:7" x14ac:dyDescent="0.3">
      <c r="A29" s="65" t="s">
        <v>104</v>
      </c>
      <c r="B29" s="92">
        <f>B5</f>
        <v>65.506824758918967</v>
      </c>
      <c r="C29" s="92">
        <f>C5</f>
        <v>1333.7105851810804</v>
      </c>
      <c r="D29" s="92">
        <f>D5</f>
        <v>0</v>
      </c>
      <c r="E29" s="92">
        <f>E5</f>
        <v>0</v>
      </c>
      <c r="F29" s="92">
        <f>F5</f>
        <v>0</v>
      </c>
      <c r="G29" s="92">
        <f>SUM(B29:F29)</f>
        <v>1399.2174099399995</v>
      </c>
    </row>
    <row r="30" spans="1:7" x14ac:dyDescent="0.3">
      <c r="A30" s="65" t="s">
        <v>7</v>
      </c>
      <c r="B30" s="92">
        <f>B7</f>
        <v>287.10319112102621</v>
      </c>
      <c r="C30" s="92">
        <f>C7</f>
        <v>242.48239981897481</v>
      </c>
      <c r="D30" s="92">
        <f>D7</f>
        <v>-10.276993000000001</v>
      </c>
      <c r="E30" s="92">
        <f>E7</f>
        <v>0</v>
      </c>
      <c r="F30" s="92">
        <f>F7</f>
        <v>10.21192667999996</v>
      </c>
      <c r="G30" s="92">
        <f>SUM(B30:F30)</f>
        <v>529.52052462000097</v>
      </c>
    </row>
    <row r="31" spans="1:7" x14ac:dyDescent="0.3">
      <c r="A31" s="65" t="s">
        <v>66</v>
      </c>
      <c r="B31" s="92">
        <f>SUM(B3,B18:B19)</f>
        <v>384.71512585464893</v>
      </c>
      <c r="C31" s="92">
        <f t="shared" ref="C31:F31" si="7">SUM(C3,C18:C19)</f>
        <v>58.209536731141633</v>
      </c>
      <c r="D31" s="92">
        <f t="shared" si="7"/>
        <v>-19.629349248571451</v>
      </c>
      <c r="E31" s="92">
        <f t="shared" si="7"/>
        <v>0</v>
      </c>
      <c r="F31" s="92">
        <f t="shared" si="7"/>
        <v>13.28256270017636</v>
      </c>
      <c r="G31" s="92">
        <f>SUM(B31:F31)</f>
        <v>436.57787603739547</v>
      </c>
    </row>
    <row r="32" spans="1:7" x14ac:dyDescent="0.3">
      <c r="A32" s="65" t="s">
        <v>8</v>
      </c>
      <c r="B32" s="92">
        <f>B8</f>
        <v>-0.70073861154545303</v>
      </c>
      <c r="C32" s="92">
        <f t="shared" ref="C32:F32" si="8">C8</f>
        <v>-62.182336548455432</v>
      </c>
      <c r="D32" s="92">
        <f t="shared" si="8"/>
        <v>0</v>
      </c>
      <c r="E32" s="92">
        <f t="shared" si="8"/>
        <v>13.090999999999999</v>
      </c>
      <c r="F32" s="92">
        <f t="shared" si="8"/>
        <v>0</v>
      </c>
      <c r="G32" s="92">
        <f>SUM(B32:F32)</f>
        <v>-49.792075160000884</v>
      </c>
    </row>
    <row r="33" spans="1:7" x14ac:dyDescent="0.3">
      <c r="A33" s="66" t="s">
        <v>17</v>
      </c>
      <c r="B33" s="93">
        <f>B20-B31-B29-B32-B30</f>
        <v>18.89405505449048</v>
      </c>
      <c r="C33" s="93">
        <f>C20-C31-C29-C32-C30</f>
        <v>136.05482475386154</v>
      </c>
      <c r="D33" s="93">
        <f>D20-D31-D29-D32-D30</f>
        <v>12.583945421647901</v>
      </c>
      <c r="E33" s="93">
        <f>E20-E31-E29-E32-E30</f>
        <v>-1.1214999999999993</v>
      </c>
      <c r="F33" s="93">
        <f>F20-F31-F29-F32-F30</f>
        <v>-7.2339689200000006</v>
      </c>
      <c r="G33" s="93">
        <f>SUM(B33:F33)</f>
        <v>159.17735630999994</v>
      </c>
    </row>
  </sheetData>
  <mergeCells count="1">
    <mergeCell ref="A1:G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I17" sqref="I17"/>
    </sheetView>
  </sheetViews>
  <sheetFormatPr defaultColWidth="9.1796875" defaultRowHeight="13" x14ac:dyDescent="0.3"/>
  <cols>
    <col min="1" max="1" width="24.453125" style="18" customWidth="1"/>
    <col min="2" max="6" width="16.1796875" style="18" customWidth="1"/>
    <col min="7" max="7" width="15.36328125" style="18" customWidth="1"/>
    <col min="8" max="16384" width="9.1796875" style="18"/>
  </cols>
  <sheetData>
    <row r="1" spans="1:7" ht="14.5" thickBot="1" x14ac:dyDescent="0.35">
      <c r="A1" s="110" t="s">
        <v>79</v>
      </c>
      <c r="B1" s="110"/>
      <c r="C1" s="110"/>
      <c r="D1" s="110"/>
      <c r="E1" s="110"/>
      <c r="F1" s="110"/>
    </row>
    <row r="2" spans="1:7" ht="15" customHeight="1" thickBot="1" x14ac:dyDescent="0.35">
      <c r="A2" s="53"/>
      <c r="B2" s="111" t="s">
        <v>48</v>
      </c>
      <c r="C2" s="112"/>
      <c r="D2" s="113"/>
      <c r="E2" s="114" t="s">
        <v>49</v>
      </c>
      <c r="F2" s="115"/>
      <c r="G2" s="115"/>
    </row>
    <row r="3" spans="1:7" ht="26.5" thickBot="1" x14ac:dyDescent="0.35">
      <c r="A3" s="22"/>
      <c r="B3" s="58" t="s">
        <v>21</v>
      </c>
      <c r="C3" s="26" t="s">
        <v>105</v>
      </c>
      <c r="D3" s="100" t="s">
        <v>22</v>
      </c>
      <c r="E3" s="54" t="s">
        <v>21</v>
      </c>
      <c r="F3" s="26" t="s">
        <v>105</v>
      </c>
      <c r="G3" s="100" t="s">
        <v>22</v>
      </c>
    </row>
    <row r="4" spans="1:7" x14ac:dyDescent="0.3">
      <c r="A4" s="18" t="s">
        <v>23</v>
      </c>
      <c r="B4" s="59">
        <v>2474.7010917473949</v>
      </c>
      <c r="C4" s="98">
        <v>2188.916091747396</v>
      </c>
      <c r="D4" s="60">
        <v>2238.4055777887806</v>
      </c>
      <c r="E4" s="55">
        <v>8.4571024857636772</v>
      </c>
      <c r="F4" s="23">
        <v>7.4804540161954316</v>
      </c>
      <c r="G4" s="101">
        <v>7.6495805651816893</v>
      </c>
    </row>
    <row r="5" spans="1:7" x14ac:dyDescent="0.3">
      <c r="A5" s="18" t="s">
        <v>24</v>
      </c>
      <c r="B5" s="59">
        <v>1708.2750099366031</v>
      </c>
      <c r="C5" s="98">
        <v>1412.5278401628675</v>
      </c>
      <c r="D5" s="60">
        <v>1464.9277845916631</v>
      </c>
      <c r="E5" s="56">
        <v>5.8378997290140209</v>
      </c>
      <c r="F5" s="24">
        <v>4.8272063030516339</v>
      </c>
      <c r="G5" s="101">
        <v>5.0062791218904277</v>
      </c>
    </row>
    <row r="6" spans="1:7" x14ac:dyDescent="0.3">
      <c r="A6" s="18" t="s">
        <v>25</v>
      </c>
      <c r="B6" s="59">
        <v>755.5184581775394</v>
      </c>
      <c r="C6" s="98">
        <v>765.48062795127612</v>
      </c>
      <c r="D6" s="60">
        <v>762.57016956386474</v>
      </c>
      <c r="E6" s="56">
        <v>2.5819267838048128</v>
      </c>
      <c r="F6" s="24">
        <v>2.6159717401989515</v>
      </c>
      <c r="G6" s="101">
        <v>2.6060254703464141</v>
      </c>
    </row>
    <row r="7" spans="1:7" x14ac:dyDescent="0.3">
      <c r="A7" s="18" t="s">
        <v>26</v>
      </c>
      <c r="B7" s="59">
        <v>11.9695</v>
      </c>
      <c r="C7" s="98">
        <v>11.9695</v>
      </c>
      <c r="D7" s="60">
        <v>11.9695</v>
      </c>
      <c r="E7" s="56">
        <v>4.0904854546239926E-2</v>
      </c>
      <c r="F7" s="24">
        <v>4.0904854546239926E-2</v>
      </c>
      <c r="G7" s="101">
        <v>4.0904854546239926E-2</v>
      </c>
    </row>
    <row r="8" spans="1:7" x14ac:dyDescent="0.3">
      <c r="A8" s="18" t="s">
        <v>27</v>
      </c>
      <c r="B8" s="59">
        <v>-17.322396826923555</v>
      </c>
      <c r="C8" s="98">
        <v>-17.322396826923555</v>
      </c>
      <c r="D8" s="60">
        <v>-17.322396826923555</v>
      </c>
      <c r="E8" s="56">
        <v>-5.9197971727938191E-2</v>
      </c>
      <c r="F8" s="24">
        <v>-5.9197971727938191E-2</v>
      </c>
      <c r="G8" s="101">
        <v>-5.9197971727938191E-2</v>
      </c>
    </row>
    <row r="9" spans="1:7" x14ac:dyDescent="0.3">
      <c r="A9" s="18" t="s">
        <v>47</v>
      </c>
      <c r="B9" s="59">
        <v>16.260520460176323</v>
      </c>
      <c r="C9" s="98">
        <v>16.260520460176323</v>
      </c>
      <c r="D9" s="60">
        <v>16.260520460176323</v>
      </c>
      <c r="E9" s="56">
        <v>5.5569090126544214E-2</v>
      </c>
      <c r="F9" s="24">
        <v>5.5569090126544214E-2</v>
      </c>
      <c r="G9" s="101">
        <v>5.5569090126544214E-2</v>
      </c>
    </row>
    <row r="10" spans="1:7" ht="13.5" thickBot="1" x14ac:dyDescent="0.35">
      <c r="A10" s="19" t="s">
        <v>28</v>
      </c>
      <c r="B10" s="61">
        <v>29261.808000000001</v>
      </c>
      <c r="C10" s="99">
        <v>29547.593000000001</v>
      </c>
      <c r="D10" s="62">
        <v>29498.103513958609</v>
      </c>
      <c r="E10" s="57" t="s">
        <v>13</v>
      </c>
      <c r="F10" s="25"/>
      <c r="G10" s="62"/>
    </row>
  </sheetData>
  <mergeCells count="3">
    <mergeCell ref="A1:F1"/>
    <mergeCell ref="B2:D2"/>
    <mergeCell ref="E2:G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showGridLines="0" workbookViewId="0">
      <selection activeCell="I17" sqref="I17"/>
    </sheetView>
  </sheetViews>
  <sheetFormatPr defaultColWidth="9.1796875" defaultRowHeight="13" x14ac:dyDescent="0.3"/>
  <cols>
    <col min="1" max="1" width="27.453125" style="65" bestFit="1" customWidth="1"/>
    <col min="2" max="16384" width="9.1796875" style="65"/>
  </cols>
  <sheetData>
    <row r="1" spans="1:24" x14ac:dyDescent="0.3">
      <c r="A1" s="78" t="s">
        <v>106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4" x14ac:dyDescent="0.3">
      <c r="A2" s="82"/>
      <c r="B2" s="83">
        <v>43132</v>
      </c>
      <c r="C2" s="83">
        <v>43252</v>
      </c>
      <c r="D2" s="83">
        <v>43344</v>
      </c>
      <c r="E2" s="83">
        <v>43435</v>
      </c>
      <c r="F2" s="83">
        <v>43497</v>
      </c>
      <c r="G2" s="83">
        <v>43617</v>
      </c>
      <c r="H2" s="83">
        <v>43709</v>
      </c>
      <c r="I2" s="83">
        <v>43770</v>
      </c>
      <c r="J2" s="83">
        <v>43862</v>
      </c>
      <c r="K2" s="83">
        <v>43922</v>
      </c>
      <c r="L2" s="83">
        <v>43983</v>
      </c>
      <c r="M2" s="83">
        <v>44075</v>
      </c>
      <c r="N2" s="83">
        <v>44105</v>
      </c>
      <c r="O2" s="83">
        <v>44166</v>
      </c>
      <c r="P2" s="83">
        <v>44228</v>
      </c>
      <c r="Q2" s="83">
        <v>44256</v>
      </c>
      <c r="R2" s="83">
        <v>44348</v>
      </c>
      <c r="S2" s="83">
        <v>44440</v>
      </c>
      <c r="T2" s="83">
        <v>44593</v>
      </c>
      <c r="U2" s="83">
        <v>44621</v>
      </c>
      <c r="V2" s="83">
        <v>44713</v>
      </c>
      <c r="W2" s="83">
        <v>44805</v>
      </c>
      <c r="X2" s="83">
        <v>44958</v>
      </c>
    </row>
    <row r="3" spans="1:24" x14ac:dyDescent="0.3">
      <c r="A3" s="65" t="s">
        <v>15</v>
      </c>
      <c r="B3" s="84">
        <v>0.35334520975791428</v>
      </c>
      <c r="C3" s="84">
        <v>2.193924732263941</v>
      </c>
      <c r="D3" s="84">
        <v>5.5062296135075002</v>
      </c>
      <c r="E3" s="84">
        <v>5.0119264682750986</v>
      </c>
      <c r="F3" s="84">
        <v>6.4884725498400755</v>
      </c>
      <c r="G3" s="84">
        <v>8.4646107982538528</v>
      </c>
      <c r="H3" s="84">
        <v>3.3332956857836336</v>
      </c>
      <c r="I3" s="84">
        <v>2.8699002606220496</v>
      </c>
      <c r="J3" s="84">
        <v>2.824502825081312</v>
      </c>
      <c r="K3" s="84">
        <v>-4.6510884778939552</v>
      </c>
      <c r="L3" s="84">
        <v>-5.6744866136791181</v>
      </c>
      <c r="M3" s="84">
        <v>-2.5896372089281989</v>
      </c>
      <c r="N3" s="84">
        <v>-2.5896372089281989</v>
      </c>
      <c r="O3" s="84">
        <v>-2.1983597972651903</v>
      </c>
      <c r="P3" s="84">
        <v>-0.3232363523270731</v>
      </c>
      <c r="Q3" s="84">
        <v>0.71029907488951594</v>
      </c>
      <c r="R3" s="84">
        <v>1.112705469537026</v>
      </c>
      <c r="S3" s="84">
        <v>-0.36607191802236871</v>
      </c>
      <c r="T3" s="84">
        <v>1.6501196503405771</v>
      </c>
      <c r="U3" s="84">
        <v>1.6501639655451101</v>
      </c>
      <c r="V3" s="84">
        <v>1.6501639655451101</v>
      </c>
      <c r="W3" s="84">
        <v>1.6501639655451101</v>
      </c>
      <c r="X3" s="84">
        <v>0</v>
      </c>
    </row>
    <row r="4" spans="1:24" x14ac:dyDescent="0.3">
      <c r="A4" s="65" t="s">
        <v>19</v>
      </c>
      <c r="B4" s="84">
        <v>-11.327373947793218</v>
      </c>
      <c r="C4" s="84">
        <v>-12.626569425108357</v>
      </c>
      <c r="D4" s="84">
        <v>-9.2898795016040214</v>
      </c>
      <c r="E4" s="84">
        <v>-9.6198469451711546</v>
      </c>
      <c r="F4" s="84">
        <v>-11.407833780183076</v>
      </c>
      <c r="G4" s="84">
        <v>-12.738097344837771</v>
      </c>
      <c r="H4" s="84">
        <v>-16.061702987256535</v>
      </c>
      <c r="I4" s="84">
        <v>-17.863935262497989</v>
      </c>
      <c r="J4" s="84">
        <v>-20.198006746626849</v>
      </c>
      <c r="K4" s="84">
        <v>-41.735554721167894</v>
      </c>
      <c r="L4" s="84">
        <v>-41.774779243469887</v>
      </c>
      <c r="M4" s="84">
        <v>-40.172181378124982</v>
      </c>
      <c r="N4" s="84">
        <v>-40.172181378124982</v>
      </c>
      <c r="O4" s="84">
        <v>-39.627172925287809</v>
      </c>
      <c r="P4" s="84">
        <v>-37.078315320481479</v>
      </c>
      <c r="Q4" s="84">
        <v>-35.700104379467746</v>
      </c>
      <c r="R4" s="84">
        <v>-25.053889323794237</v>
      </c>
      <c r="S4" s="84">
        <v>-18.437519558658416</v>
      </c>
      <c r="T4" s="84">
        <v>-19.172788185376287</v>
      </c>
      <c r="U4" s="84">
        <v>-19.41694313610947</v>
      </c>
      <c r="V4" s="84">
        <v>-9.1483596908148215</v>
      </c>
      <c r="W4" s="84">
        <v>-0.77402330268160124</v>
      </c>
      <c r="X4" s="84">
        <v>0</v>
      </c>
    </row>
    <row r="5" spans="1:24" x14ac:dyDescent="0.3">
      <c r="A5" s="65" t="s">
        <v>20</v>
      </c>
      <c r="B5" s="84">
        <v>-4.4532094690049293</v>
      </c>
      <c r="C5" s="84">
        <v>-3.2348324034122382</v>
      </c>
      <c r="D5" s="84">
        <v>-1.6547559014193598</v>
      </c>
      <c r="E5" s="84">
        <v>-1.9257569290092438</v>
      </c>
      <c r="F5" s="84">
        <v>-1.657838339617856</v>
      </c>
      <c r="G5" s="84">
        <v>-0.80330907644248595</v>
      </c>
      <c r="H5" s="84">
        <v>-3.2939057969392662</v>
      </c>
      <c r="I5" s="84">
        <v>-3.5992806808032922</v>
      </c>
      <c r="J5" s="84">
        <v>-2.2264881397430676</v>
      </c>
      <c r="K5" s="84">
        <v>-13.487649014361585</v>
      </c>
      <c r="L5" s="84">
        <v>-11.444152615418139</v>
      </c>
      <c r="M5" s="84">
        <v>-7.2918948598306139</v>
      </c>
      <c r="N5" s="84">
        <v>-7.0658627358291843</v>
      </c>
      <c r="O5" s="84">
        <v>-7.0658627358291843</v>
      </c>
      <c r="P5" s="84">
        <v>-5.7943369631169634</v>
      </c>
      <c r="Q5" s="84">
        <v>-9.7789821377031316</v>
      </c>
      <c r="R5" s="84">
        <v>-4.7718348339559977</v>
      </c>
      <c r="S5" s="84">
        <v>-2.4374416699596453</v>
      </c>
      <c r="T5" s="84">
        <v>0.58234697294393145</v>
      </c>
      <c r="U5" s="84">
        <v>0.60262968316780385</v>
      </c>
      <c r="V5" s="84">
        <v>0</v>
      </c>
      <c r="W5" s="84">
        <v>0</v>
      </c>
      <c r="X5" s="84">
        <v>0</v>
      </c>
    </row>
    <row r="6" spans="1:24" x14ac:dyDescent="0.3">
      <c r="A6" s="65" t="s">
        <v>8</v>
      </c>
      <c r="B6" s="84">
        <v>6.7023042432825228</v>
      </c>
      <c r="C6" s="84">
        <v>6.4137486336258336</v>
      </c>
      <c r="D6" s="84">
        <v>6.3470594850701927</v>
      </c>
      <c r="E6" s="84">
        <v>6.3472262079415822</v>
      </c>
      <c r="F6" s="84">
        <v>5.3256318135048595</v>
      </c>
      <c r="G6" s="84">
        <v>4.5361990174774611</v>
      </c>
      <c r="H6" s="84">
        <v>6.6661670609089345</v>
      </c>
      <c r="I6" s="84">
        <v>1.8968509212344342</v>
      </c>
      <c r="J6" s="84">
        <v>1.8538364204160458</v>
      </c>
      <c r="K6" s="84">
        <v>-2.0985793301697013</v>
      </c>
      <c r="L6" s="84">
        <v>-3.2164561828336304</v>
      </c>
      <c r="M6" s="84">
        <v>-1.4546956008649894</v>
      </c>
      <c r="N6" s="84">
        <v>2.0753694357743151</v>
      </c>
      <c r="O6" s="84">
        <v>2.0753694357743151</v>
      </c>
      <c r="P6" s="84">
        <v>0.9386528986434175</v>
      </c>
      <c r="Q6" s="84">
        <v>-2.0999547938586614</v>
      </c>
      <c r="R6" s="84">
        <v>0.11104056506791508</v>
      </c>
      <c r="S6" s="84">
        <v>-1.1793527787658873</v>
      </c>
      <c r="T6" s="84">
        <v>9.3812942384101164E-3</v>
      </c>
      <c r="U6" s="84">
        <v>0</v>
      </c>
      <c r="V6" s="84">
        <v>0</v>
      </c>
      <c r="W6" s="84">
        <v>0</v>
      </c>
      <c r="X6" s="84">
        <v>0</v>
      </c>
    </row>
    <row r="7" spans="1:24" x14ac:dyDescent="0.3">
      <c r="A7" s="65" t="s">
        <v>10</v>
      </c>
      <c r="B7" s="84">
        <v>1.1804943722879837</v>
      </c>
      <c r="C7" s="84">
        <v>2.9047539077523892</v>
      </c>
      <c r="D7" s="84">
        <v>5.2822803350145682</v>
      </c>
      <c r="E7" s="84">
        <v>4.0885860678489525</v>
      </c>
      <c r="F7" s="84">
        <v>4.5640016977825786</v>
      </c>
      <c r="G7" s="84">
        <v>4.1308620932568454</v>
      </c>
      <c r="H7" s="84">
        <v>2.172911999726133</v>
      </c>
      <c r="I7" s="84">
        <v>2.0533713079800506</v>
      </c>
      <c r="J7" s="84">
        <v>1.7708529750543816</v>
      </c>
      <c r="K7" s="84">
        <v>-5.0479204966014057</v>
      </c>
      <c r="L7" s="84">
        <v>-4.674321352003048</v>
      </c>
      <c r="M7" s="84">
        <v>-2.6636354225366596</v>
      </c>
      <c r="N7" s="84">
        <v>-2.6636354225366596</v>
      </c>
      <c r="O7" s="84">
        <v>-2.3600710312853099</v>
      </c>
      <c r="P7" s="84">
        <v>-1.3259291047088648</v>
      </c>
      <c r="Q7" s="84">
        <v>-2.118897685687589</v>
      </c>
      <c r="R7" s="84">
        <v>-0.4287647188572335</v>
      </c>
      <c r="S7" s="84">
        <v>-1.175054958568569</v>
      </c>
      <c r="T7" s="84">
        <v>-0.24183296213929723</v>
      </c>
      <c r="U7" s="84">
        <v>-9.1998794230509877E-3</v>
      </c>
      <c r="V7" s="84">
        <v>-9.1998794230509877E-3</v>
      </c>
      <c r="W7" s="84">
        <v>7.3465380714377495E-3</v>
      </c>
      <c r="X7" s="84">
        <v>0</v>
      </c>
    </row>
    <row r="8" spans="1:24" x14ac:dyDescent="0.3">
      <c r="A8" s="65" t="s">
        <v>11</v>
      </c>
      <c r="B8" s="84">
        <v>0.72351224993114105</v>
      </c>
      <c r="C8" s="84">
        <v>2.8828260037634545</v>
      </c>
      <c r="D8" s="84">
        <v>4.1221407189563815</v>
      </c>
      <c r="E8" s="84">
        <v>3.7347378527365804</v>
      </c>
      <c r="F8" s="84">
        <v>4.0648305760783421</v>
      </c>
      <c r="G8" s="84">
        <v>2.6307527060050644</v>
      </c>
      <c r="H8" s="84">
        <v>1.4044298120462424</v>
      </c>
      <c r="I8" s="84">
        <v>1.2910653262337055</v>
      </c>
      <c r="J8" s="84">
        <v>0.80303863544676357</v>
      </c>
      <c r="K8" s="84">
        <v>-5.5762424159402126</v>
      </c>
      <c r="L8" s="84">
        <v>-5.7205224130901469</v>
      </c>
      <c r="M8" s="84">
        <v>-3.6972003767803852</v>
      </c>
      <c r="N8" s="84">
        <v>-3.6972003767803852</v>
      </c>
      <c r="O8" s="84">
        <v>-3.4579819038986228</v>
      </c>
      <c r="P8" s="84">
        <v>-2.4386833388143776</v>
      </c>
      <c r="Q8" s="84">
        <v>-2.5676882421055827</v>
      </c>
      <c r="R8" s="84">
        <v>-0.86553133317530673</v>
      </c>
      <c r="S8" s="84">
        <v>-1.8623168301807682</v>
      </c>
      <c r="T8" s="84">
        <v>-0.23352431811428498</v>
      </c>
      <c r="U8" s="84">
        <v>-1.1179359427510379E-5</v>
      </c>
      <c r="V8" s="84">
        <v>-1.1179359427510379E-5</v>
      </c>
      <c r="W8" s="84">
        <v>0</v>
      </c>
      <c r="X8" s="84">
        <v>0</v>
      </c>
    </row>
    <row r="9" spans="1:24" x14ac:dyDescent="0.3">
      <c r="A9" s="65" t="s">
        <v>60</v>
      </c>
      <c r="B9" s="84">
        <v>-3.8335071073077502</v>
      </c>
      <c r="C9" s="84">
        <v>-3.0000337100523784</v>
      </c>
      <c r="D9" s="84">
        <v>-0.89525342404193997</v>
      </c>
      <c r="E9" s="84">
        <v>-0.67494308933205205</v>
      </c>
      <c r="F9" s="84">
        <v>-0.71784954942870327</v>
      </c>
      <c r="G9" s="84">
        <v>-1.0633148926653626</v>
      </c>
      <c r="H9" s="84">
        <v>-3.6635053340553476</v>
      </c>
      <c r="I9" s="84">
        <v>-3.2065099943550881</v>
      </c>
      <c r="J9" s="84">
        <v>-2.6281384161927845</v>
      </c>
      <c r="K9" s="84">
        <v>-13.679384628639617</v>
      </c>
      <c r="L9" s="84">
        <v>-14.728226479754273</v>
      </c>
      <c r="M9" s="84">
        <v>-11.923451819072708</v>
      </c>
      <c r="N9" s="84">
        <v>-11.543977545253508</v>
      </c>
      <c r="O9" s="84">
        <v>-11.351999946092764</v>
      </c>
      <c r="P9" s="84">
        <v>-10.145623582960537</v>
      </c>
      <c r="Q9" s="84">
        <v>-11.622291884850281</v>
      </c>
      <c r="R9" s="84">
        <v>-7.066783573414269</v>
      </c>
      <c r="S9" s="84">
        <v>-5.0795096365229924</v>
      </c>
      <c r="T9" s="84">
        <v>-3.312802294983507</v>
      </c>
      <c r="U9" s="84">
        <v>-3.3199899659727192</v>
      </c>
      <c r="V9" s="84">
        <v>-1.5643394134313808</v>
      </c>
      <c r="W9" s="84">
        <v>9.2685991511425467E-2</v>
      </c>
      <c r="X9" s="84">
        <v>0</v>
      </c>
    </row>
    <row r="10" spans="1:24" x14ac:dyDescent="0.3">
      <c r="A10" s="65" t="s">
        <v>61</v>
      </c>
      <c r="B10" s="84">
        <v>1.0274753270160519</v>
      </c>
      <c r="C10" s="84">
        <v>2.8974114171623935</v>
      </c>
      <c r="D10" s="84">
        <v>4.8938111854648909</v>
      </c>
      <c r="E10" s="84">
        <v>3.9701010913067152</v>
      </c>
      <c r="F10" s="84">
        <v>4.3968557970270634</v>
      </c>
      <c r="G10" s="84">
        <v>3.6285551210346685</v>
      </c>
      <c r="H10" s="84">
        <v>1.9155881244270498</v>
      </c>
      <c r="I10" s="84">
        <v>1.7981155160678621</v>
      </c>
      <c r="J10" s="84">
        <v>1.446783347377347</v>
      </c>
      <c r="K10" s="84">
        <v>-5.2248274514654538</v>
      </c>
      <c r="L10" s="84">
        <v>-5.0246385300676684</v>
      </c>
      <c r="M10" s="84">
        <v>-3.0097214394452259</v>
      </c>
      <c r="N10" s="84">
        <v>-3.0097214394452259</v>
      </c>
      <c r="O10" s="84">
        <v>-2.7277030792405164</v>
      </c>
      <c r="P10" s="84">
        <v>-1.6985314061883199</v>
      </c>
      <c r="Q10" s="84">
        <v>-2.2691738105302046</v>
      </c>
      <c r="R10" s="84">
        <v>-0.57501466400807999</v>
      </c>
      <c r="S10" s="84">
        <v>-1.4051824631272276</v>
      </c>
      <c r="T10" s="84">
        <v>-0.23905083847622111</v>
      </c>
      <c r="U10" s="84">
        <v>-6.1230717269987814E-3</v>
      </c>
      <c r="V10" s="84">
        <v>-6.1230717269987814E-3</v>
      </c>
      <c r="W10" s="84">
        <v>4.8865726006933957E-3</v>
      </c>
      <c r="X10" s="84">
        <v>0</v>
      </c>
    </row>
    <row r="11" spans="1:24" x14ac:dyDescent="0.3">
      <c r="A11" s="66" t="s">
        <v>62</v>
      </c>
      <c r="B11" s="85">
        <v>-1.8301385639746679</v>
      </c>
      <c r="C11" s="85">
        <v>-0.56950526986093342</v>
      </c>
      <c r="D11" s="85">
        <v>1.4906078891191543</v>
      </c>
      <c r="E11" s="85">
        <v>1.2394302949812763</v>
      </c>
      <c r="F11" s="85">
        <v>1.3900864363413008</v>
      </c>
      <c r="G11" s="85">
        <v>0.87035693640429868</v>
      </c>
      <c r="H11" s="85">
        <v>-1.3641799433447332</v>
      </c>
      <c r="I11" s="85">
        <v>-1.1439414798201628</v>
      </c>
      <c r="J11" s="85">
        <v>-0.94873097377206717</v>
      </c>
      <c r="K11" s="85">
        <v>-10.194987364217534</v>
      </c>
      <c r="L11" s="85">
        <v>-10.729063117508481</v>
      </c>
      <c r="M11" s="85">
        <v>-8.249814383108129</v>
      </c>
      <c r="N11" s="85">
        <v>-8.0267337670412218</v>
      </c>
      <c r="O11" s="85">
        <v>-7.7976474494824162</v>
      </c>
      <c r="P11" s="85">
        <v>-6.6643028873562358</v>
      </c>
      <c r="Q11" s="85">
        <v>-7.767568526900213</v>
      </c>
      <c r="R11" s="85">
        <v>-4.3913150237112673</v>
      </c>
      <c r="S11" s="85">
        <v>-3.5652002193323069</v>
      </c>
      <c r="T11" s="85">
        <v>-2.0460096123953475</v>
      </c>
      <c r="U11" s="85">
        <v>-1.954237922548951</v>
      </c>
      <c r="V11" s="85">
        <v>-0.922147913080411</v>
      </c>
      <c r="W11" s="85">
        <v>5.6501002911862136E-2</v>
      </c>
      <c r="X11" s="8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"/>
  <sheetViews>
    <sheetView showGridLines="0" workbookViewId="0">
      <selection activeCell="I17" sqref="I17"/>
    </sheetView>
  </sheetViews>
  <sheetFormatPr defaultColWidth="9.1796875" defaultRowHeight="13" x14ac:dyDescent="0.3"/>
  <cols>
    <col min="1" max="1" width="27.453125" style="65" bestFit="1" customWidth="1"/>
    <col min="2" max="16384" width="9.1796875" style="65"/>
  </cols>
  <sheetData>
    <row r="1" spans="1:24" x14ac:dyDescent="0.3">
      <c r="A1" s="78" t="s">
        <v>110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4" x14ac:dyDescent="0.3">
      <c r="A2" s="82"/>
      <c r="B2" s="83">
        <v>43132</v>
      </c>
      <c r="C2" s="83">
        <v>43252</v>
      </c>
      <c r="D2" s="83">
        <v>43344</v>
      </c>
      <c r="E2" s="83">
        <v>43435</v>
      </c>
      <c r="F2" s="83">
        <v>43497</v>
      </c>
      <c r="G2" s="83">
        <v>43617</v>
      </c>
      <c r="H2" s="83">
        <v>43709</v>
      </c>
      <c r="I2" s="83">
        <v>43770</v>
      </c>
      <c r="J2" s="83">
        <v>43862</v>
      </c>
      <c r="K2" s="83">
        <v>43922</v>
      </c>
      <c r="L2" s="83">
        <v>43983</v>
      </c>
      <c r="M2" s="83">
        <v>44075</v>
      </c>
      <c r="N2" s="83">
        <v>44105</v>
      </c>
      <c r="O2" s="83">
        <v>44166</v>
      </c>
      <c r="P2" s="83">
        <v>44228</v>
      </c>
      <c r="Q2" s="83">
        <v>44256</v>
      </c>
      <c r="R2" s="83">
        <v>44348</v>
      </c>
      <c r="S2" s="83">
        <v>44440</v>
      </c>
      <c r="T2" s="83">
        <v>44593</v>
      </c>
      <c r="U2" s="83">
        <v>44621</v>
      </c>
      <c r="V2" s="83">
        <v>44713</v>
      </c>
      <c r="W2" s="83">
        <v>44805</v>
      </c>
      <c r="X2" s="83">
        <v>44958</v>
      </c>
    </row>
    <row r="3" spans="1:24" x14ac:dyDescent="0.3">
      <c r="A3" s="65" t="s">
        <v>107</v>
      </c>
      <c r="B3" s="92">
        <v>31155687</v>
      </c>
      <c r="C3" s="92">
        <v>31555768</v>
      </c>
      <c r="D3" s="92">
        <v>32209576</v>
      </c>
      <c r="E3" s="92">
        <v>32129861</v>
      </c>
      <c r="F3" s="92">
        <v>32177674</v>
      </c>
      <c r="G3" s="92">
        <v>32012730</v>
      </c>
      <c r="H3" s="92">
        <v>31303566</v>
      </c>
      <c r="I3" s="92">
        <v>31373462</v>
      </c>
      <c r="J3" s="92">
        <v>31435415</v>
      </c>
      <c r="K3" s="92">
        <v>28500976</v>
      </c>
      <c r="L3" s="92">
        <v>28331479</v>
      </c>
      <c r="M3" s="92">
        <v>29118306</v>
      </c>
      <c r="N3" s="92">
        <v>29189104</v>
      </c>
      <c r="O3" s="92">
        <v>29261808</v>
      </c>
      <c r="P3" s="92">
        <v>29621492</v>
      </c>
      <c r="Q3" s="92">
        <v>29271354</v>
      </c>
      <c r="R3" s="92">
        <v>30342859</v>
      </c>
      <c r="S3" s="92">
        <v>30605039</v>
      </c>
      <c r="T3" s="92">
        <v>31087177.065091521</v>
      </c>
      <c r="U3" s="92">
        <v>31116302.195783272</v>
      </c>
      <c r="V3" s="92">
        <v>31443851.535473272</v>
      </c>
      <c r="W3" s="92">
        <v>31754440.537673447</v>
      </c>
      <c r="X3" s="92">
        <v>31736509.091747396</v>
      </c>
    </row>
    <row r="4" spans="1:24" x14ac:dyDescent="0.3">
      <c r="A4" s="116" t="s">
        <v>108</v>
      </c>
      <c r="B4" s="117">
        <f>-B3+$X$3</f>
        <v>580822.09174739569</v>
      </c>
      <c r="C4" s="117">
        <f t="shared" ref="C4:X4" si="0">-C3+$X$3</f>
        <v>180741.09174739569</v>
      </c>
      <c r="D4" s="117">
        <f t="shared" si="0"/>
        <v>-473066.90825260431</v>
      </c>
      <c r="E4" s="117">
        <f t="shared" si="0"/>
        <v>-393351.90825260431</v>
      </c>
      <c r="F4" s="117">
        <f t="shared" si="0"/>
        <v>-441164.90825260431</v>
      </c>
      <c r="G4" s="117">
        <f t="shared" si="0"/>
        <v>-276220.90825260431</v>
      </c>
      <c r="H4" s="117">
        <f t="shared" si="0"/>
        <v>432943.09174739569</v>
      </c>
      <c r="I4" s="117">
        <f t="shared" si="0"/>
        <v>363047.09174739569</v>
      </c>
      <c r="J4" s="117">
        <f t="shared" si="0"/>
        <v>301094.09174739569</v>
      </c>
      <c r="K4" s="117">
        <f t="shared" si="0"/>
        <v>3235533.0917473957</v>
      </c>
      <c r="L4" s="117">
        <f t="shared" si="0"/>
        <v>3405030.0917473957</v>
      </c>
      <c r="M4" s="117">
        <f t="shared" si="0"/>
        <v>2618203.0917473957</v>
      </c>
      <c r="N4" s="117">
        <f t="shared" si="0"/>
        <v>2547405.0917473957</v>
      </c>
      <c r="O4" s="117">
        <f t="shared" si="0"/>
        <v>2474701.0917473957</v>
      </c>
      <c r="P4" s="117">
        <f t="shared" si="0"/>
        <v>2115017.0917473957</v>
      </c>
      <c r="Q4" s="117">
        <f t="shared" si="0"/>
        <v>2465155.0917473957</v>
      </c>
      <c r="R4" s="117">
        <f t="shared" si="0"/>
        <v>1393650.0917473957</v>
      </c>
      <c r="S4" s="117">
        <f t="shared" si="0"/>
        <v>1131470.0917473957</v>
      </c>
      <c r="T4" s="117">
        <f t="shared" si="0"/>
        <v>649332.02665587515</v>
      </c>
      <c r="U4" s="117">
        <f t="shared" si="0"/>
        <v>620206.89596412331</v>
      </c>
      <c r="V4" s="117">
        <f t="shared" si="0"/>
        <v>292657.55627412349</v>
      </c>
      <c r="W4" s="117">
        <f t="shared" si="0"/>
        <v>-17931.445926051587</v>
      </c>
      <c r="X4" s="117">
        <f t="shared" si="0"/>
        <v>0</v>
      </c>
    </row>
    <row r="5" spans="1:24" x14ac:dyDescent="0.3">
      <c r="A5" s="66" t="s">
        <v>109</v>
      </c>
      <c r="B5" s="85">
        <f>+B4/B3*100</f>
        <v>1.8642570512003016</v>
      </c>
      <c r="C5" s="85">
        <f t="shared" ref="C5:X5" si="1">+C4/C3*100</f>
        <v>0.57276720930194347</v>
      </c>
      <c r="D5" s="85">
        <f t="shared" si="1"/>
        <v>-1.4687151058821897</v>
      </c>
      <c r="E5" s="85">
        <f t="shared" si="1"/>
        <v>-1.2242564891662753</v>
      </c>
      <c r="F5" s="85">
        <f t="shared" si="1"/>
        <v>-1.3710279625948236</v>
      </c>
      <c r="G5" s="85">
        <f t="shared" si="1"/>
        <v>-0.86284708693261813</v>
      </c>
      <c r="H5" s="85">
        <f t="shared" si="1"/>
        <v>1.3830471957967847</v>
      </c>
      <c r="I5" s="85">
        <f t="shared" si="1"/>
        <v>1.1571789295914989</v>
      </c>
      <c r="J5" s="85">
        <f t="shared" si="1"/>
        <v>0.95781809067065193</v>
      </c>
      <c r="K5" s="85">
        <f t="shared" si="1"/>
        <v>11.352358921839715</v>
      </c>
      <c r="L5" s="85">
        <f t="shared" si="1"/>
        <v>12.01853984307489</v>
      </c>
      <c r="M5" s="85">
        <f t="shared" si="1"/>
        <v>8.991605115171863</v>
      </c>
      <c r="N5" s="85">
        <f t="shared" si="1"/>
        <v>8.7272466182839867</v>
      </c>
      <c r="O5" s="85">
        <f t="shared" si="1"/>
        <v>8.4571024857636825</v>
      </c>
      <c r="P5" s="85">
        <f t="shared" si="1"/>
        <v>7.1401436894110386</v>
      </c>
      <c r="Q5" s="85">
        <f t="shared" si="1"/>
        <v>8.4217323590408419</v>
      </c>
      <c r="R5" s="85">
        <f t="shared" si="1"/>
        <v>4.593008495828939</v>
      </c>
      <c r="S5" s="85">
        <f t="shared" si="1"/>
        <v>3.6970058811145305</v>
      </c>
      <c r="T5" s="85">
        <f t="shared" si="1"/>
        <v>2.0887455470668144</v>
      </c>
      <c r="U5" s="85">
        <f t="shared" si="1"/>
        <v>1.9931895893727716</v>
      </c>
      <c r="V5" s="85">
        <f t="shared" si="1"/>
        <v>0.93073062612562873</v>
      </c>
      <c r="W5" s="85">
        <f t="shared" si="1"/>
        <v>-5.6469097305549228E-2</v>
      </c>
      <c r="X5" s="85">
        <f t="shared" si="1"/>
        <v>0</v>
      </c>
    </row>
    <row r="6" spans="1:24" x14ac:dyDescent="0.3"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D37" sqref="D37"/>
    </sheetView>
  </sheetViews>
  <sheetFormatPr defaultColWidth="8.7265625" defaultRowHeight="13" x14ac:dyDescent="0.3"/>
  <cols>
    <col min="1" max="1" width="44.54296875" style="86" customWidth="1"/>
    <col min="2" max="16384" width="8.7265625" style="86"/>
  </cols>
  <sheetData>
    <row r="1" spans="1:7" x14ac:dyDescent="0.3">
      <c r="A1" s="78" t="s">
        <v>80</v>
      </c>
      <c r="B1" s="94"/>
      <c r="C1" s="94"/>
      <c r="D1" s="94"/>
      <c r="E1" s="94"/>
      <c r="F1" s="94"/>
    </row>
    <row r="2" spans="1:7" x14ac:dyDescent="0.3">
      <c r="A2" s="95"/>
      <c r="B2" s="96">
        <v>43435</v>
      </c>
      <c r="C2" s="96">
        <v>43770</v>
      </c>
      <c r="D2" s="96">
        <v>44166</v>
      </c>
      <c r="E2" s="96">
        <v>44440</v>
      </c>
      <c r="F2" s="96">
        <v>44805</v>
      </c>
      <c r="G2" s="96">
        <v>44958</v>
      </c>
    </row>
    <row r="3" spans="1:7" ht="14" x14ac:dyDescent="0.3">
      <c r="A3" s="65" t="s">
        <v>31</v>
      </c>
      <c r="B3" s="30">
        <v>1564.5340285062796</v>
      </c>
      <c r="C3" s="30">
        <v>761.29542949424001</v>
      </c>
      <c r="D3" s="30">
        <v>-582.60091966036578</v>
      </c>
      <c r="E3" s="30">
        <v>-300.35233157704772</v>
      </c>
      <c r="F3" s="30">
        <v>0</v>
      </c>
      <c r="G3" s="86">
        <v>0</v>
      </c>
    </row>
    <row r="4" spans="1:7" ht="14" x14ac:dyDescent="0.3">
      <c r="A4" s="65" t="s">
        <v>32</v>
      </c>
      <c r="B4" s="30">
        <v>-1216.2117963394264</v>
      </c>
      <c r="C4" s="30">
        <v>-952.68238584542598</v>
      </c>
      <c r="D4" s="30">
        <v>-1763.5248979096325</v>
      </c>
      <c r="E4" s="30">
        <v>-720.42019750654015</v>
      </c>
      <c r="F4" s="30">
        <v>32.573198773274001</v>
      </c>
      <c r="G4" s="86">
        <v>0</v>
      </c>
    </row>
    <row r="5" spans="1:7" ht="14" x14ac:dyDescent="0.3">
      <c r="A5" s="65" t="s">
        <v>63</v>
      </c>
      <c r="B5" s="30">
        <v>116.08624839614211</v>
      </c>
      <c r="C5" s="30">
        <v>-227.54900000000001</v>
      </c>
      <c r="D5" s="30">
        <v>-1.357</v>
      </c>
      <c r="E5" s="30">
        <v>0</v>
      </c>
      <c r="F5" s="30">
        <v>0</v>
      </c>
      <c r="G5" s="86">
        <v>0</v>
      </c>
    </row>
    <row r="6" spans="1:7" ht="14" x14ac:dyDescent="0.3">
      <c r="A6" s="65" t="s">
        <v>64</v>
      </c>
      <c r="B6" s="30">
        <v>-160.18617225039267</v>
      </c>
      <c r="C6" s="30">
        <v>-143.41073533621281</v>
      </c>
      <c r="D6" s="30">
        <v>-19.034874117398569</v>
      </c>
      <c r="E6" s="30">
        <v>-49.532162603810399</v>
      </c>
      <c r="F6" s="30">
        <v>0.63914634277775073</v>
      </c>
      <c r="G6" s="86">
        <v>0</v>
      </c>
    </row>
    <row r="7" spans="1:7" ht="14" x14ac:dyDescent="0.3">
      <c r="A7" s="95" t="s">
        <v>65</v>
      </c>
      <c r="B7" s="97">
        <v>304.22230831260254</v>
      </c>
      <c r="C7" s="97">
        <v>-562.34669168739879</v>
      </c>
      <c r="D7" s="97">
        <v>-2366.5176916873966</v>
      </c>
      <c r="E7" s="97">
        <v>-1070.3046916873982</v>
      </c>
      <c r="F7" s="97">
        <v>33.21234511605175</v>
      </c>
      <c r="G7" s="97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Tabuľka_1</vt:lpstr>
      <vt:lpstr>Tabuľka_2</vt:lpstr>
      <vt:lpstr>Graf_1</vt:lpstr>
      <vt:lpstr>Graf_2</vt:lpstr>
      <vt:lpstr>Graf_3</vt:lpstr>
      <vt:lpstr>Graf_4</vt:lpstr>
      <vt:lpstr>Graf_5_7</vt:lpstr>
      <vt:lpstr>Graf_6</vt:lpstr>
      <vt:lpstr>Graf_8</vt:lpstr>
    </vt:vector>
  </TitlesOfParts>
  <Company>Ministerstvo financií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Gabik Rastislav</dc:creator>
  <cp:lastModifiedBy>Antalicova Jana</cp:lastModifiedBy>
  <dcterms:created xsi:type="dcterms:W3CDTF">2016-08-23T09:49:10Z</dcterms:created>
  <dcterms:modified xsi:type="dcterms:W3CDTF">2023-02-22T08:54:33Z</dcterms:modified>
</cp:coreProperties>
</file>