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meta\Desktop\WEB IFP\01_Zdroje web IFP\"/>
    </mc:Choice>
  </mc:AlternateContent>
  <bookViews>
    <workbookView xWindow="0" yWindow="0" windowWidth="28800" windowHeight="13800" tabRatio="751"/>
  </bookViews>
  <sheets>
    <sheet name="Tabuľka_1" sheetId="10" r:id="rId1"/>
    <sheet name="Tabuľka_2" sheetId="1" r:id="rId2"/>
    <sheet name="Tabuľka_3" sheetId="9" r:id="rId3"/>
    <sheet name="Graf_1" sheetId="12" r:id="rId4"/>
    <sheet name="Graf_2" sheetId="6" r:id="rId5"/>
    <sheet name="Graf_3" sheetId="3" r:id="rId6"/>
    <sheet name="Graf_4" sheetId="4" r:id="rId7"/>
    <sheet name="Graf_5" sheetId="8" r:id="rId8"/>
    <sheet name="Graf_6" sheetId="13" r:id="rId9"/>
    <sheet name="Graf_7" sheetId="1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hidden="1">#REF!</definedName>
    <definedName name="__123Graph_ATEST1" hidden="1">[1]REER!$AZ$144:$AZ$210</definedName>
    <definedName name="__123Graph_B" hidden="1">#REF!</definedName>
    <definedName name="__123Graph_BCurrent" hidden="1">[2]G!#REF!</definedName>
    <definedName name="__123Graph_BREER3" hidden="1">[1]REER!$BB$144:$BB$212</definedName>
    <definedName name="__123Graph_BTEST1" hidden="1">[1]REER!$AY$144:$AY$210</definedName>
    <definedName name="__123Graph_CREER3" hidden="1">[1]REER!$BB$144:$BB$212</definedName>
    <definedName name="__123Graph_CTEST1" hidden="1">[1]REER!$BK$140:$BK$140</definedName>
    <definedName name="__123Graph_DREER3" hidden="1">[1]REER!$BB$144:$BB$210</definedName>
    <definedName name="__123Graph_DTEST1" hidden="1">[1]REER!$BB$144:$BB$210</definedName>
    <definedName name="__123Graph_EREER3" hidden="1">[1]REER!$BR$144:$BR$211</definedName>
    <definedName name="__123Graph_ETEST1" hidden="1">[1]REER!$BR$144:$BR$211</definedName>
    <definedName name="__123Graph_FREER3" hidden="1">[1]REER!$BN$140:$BN$140</definedName>
    <definedName name="__123Graph_FTEST1" hidden="1">[1]REER!$BN$140:$BN$140</definedName>
    <definedName name="__123Graph_X" hidden="1">'[3]i2-KA'!#REF!</definedName>
    <definedName name="__123Graph_XCurrent" hidden="1">'[3]i2-KA'!#REF!</definedName>
    <definedName name="__123Graph_XChart1" hidden="1">'[3]i2-KA'!#REF!</definedName>
    <definedName name="__123Graph_XChart2" hidden="1">'[3]i2-KA'!#REF!</definedName>
    <definedName name="__123Graph_XTEST1" hidden="1">[1]REER!$C$9:$C$75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32Graph_CB" hidden="1">#REF!</definedName>
    <definedName name="_Fill" hidden="1">#REF!</definedName>
    <definedName name="_Order1" hidden="1">255</definedName>
    <definedName name="_Order2" hidden="1">255</definedName>
    <definedName name="_Regression_X" hidden="1">#REF!</definedName>
    <definedName name="_Regression_Y" hidden="1">#REF!</definedName>
    <definedName name="aloha" hidden="1">'[4]i2-KA'!#REF!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hidden="1">{"Riqfin97",#N/A,FALSE,"Tran";"Riqfinpro",#N/A,FALSE,"Tran"}</definedName>
    <definedName name="bbb" localSheetId="4" hidden="1">{"Riqfin97",#N/A,FALSE,"Tran";"Riqfinpro",#N/A,FALSE,"Tran"}</definedName>
    <definedName name="bbb" localSheetId="6" hidden="1">{"Riqfin97",#N/A,FALSE,"Tran";"Riqfinpro",#N/A,FALSE,"Tran"}</definedName>
    <definedName name="bbb" localSheetId="7" hidden="1">{"Riqfin97",#N/A,FALSE,"Tran";"Riqfinpro",#N/A,FALSE,"Tran"}</definedName>
    <definedName name="bbb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hidden="1">{"Riqfin97",#N/A,FALSE,"Tran";"Riqfinpro",#N/A,FALSE,"Tran"}</definedName>
    <definedName name="ccc" localSheetId="4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hidden="1">{"Riqfin97",#N/A,FALSE,"Tran";"Riqfinpro",#N/A,FALSE,"Tran"}</definedName>
    <definedName name="ddd" localSheetId="4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hidden="1">{"Riqfin97",#N/A,FALSE,"Tran";"Riqfinpro",#N/A,FALSE,"Tran"}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hidden="1">{"Tab1",#N/A,FALSE,"P";"Tab2",#N/A,FALSE,"P"}</definedName>
    <definedName name="ff" localSheetId="4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hidden="1">{"Tab1",#N/A,FALSE,"P";"Tab2",#N/A,FALSE,"P"}</definedName>
    <definedName name="fff" localSheetId="4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hidden="1">{"Tab1",#N/A,FALSE,"P";"Tab2",#N/A,FALSE,"P"}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hidden="1">{"Riqfin97",#N/A,FALSE,"Tran";"Riqfinpro",#N/A,FALSE,"Tran"}</definedName>
    <definedName name="ggggg" hidden="1">'[5]J(Priv.Cap)'!#REF!</definedName>
    <definedName name="HDPn_x1">[6]makro!$J$22</definedName>
    <definedName name="HDPn_x2">[6]makro!$L$22</definedName>
    <definedName name="HDPn_x3" localSheetId="7">[6]makro!#REF!</definedName>
    <definedName name="HDPn_x3">Graf_2!#REF!</definedName>
    <definedName name="HDPn_x4" localSheetId="7">[6]makro!#REF!</definedName>
    <definedName name="HDPn_x4">Graf_2!#REF!</definedName>
    <definedName name="HDPr_x1">[6]makro!$J$21</definedName>
    <definedName name="HDPr_x2">[6]makro!$L$21</definedName>
    <definedName name="HDPr_x3" localSheetId="7">[6]makro!#REF!</definedName>
    <definedName name="HDPr_x3">Graf_2!#REF!</definedName>
    <definedName name="HDPr_x4" localSheetId="7">[6]makro!#REF!</definedName>
    <definedName name="HDPr_x4">Graf_2!#REF!</definedName>
    <definedName name="hhh" hidden="1">'[7]J(Priv.Cap)'!#REF!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hidden="1">{"Tab1",#N/A,FALSE,"P";"Tab2",#N/A,FALSE,"P"}</definedName>
    <definedName name="inflation" hidden="1">[8]TAB34!#REF!</definedName>
    <definedName name="jj" localSheetId="4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hidden="1">{"Riqfin97",#N/A,FALSE,"Tran";"Riqfinpro",#N/A,FALSE,"Tran"}</definedName>
    <definedName name="jjj" hidden="1">[9]M!#REF!</definedName>
    <definedName name="jjjjjj" hidden="1">'[5]J(Priv.Cap)'!#REF!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hidden="1">{"Tab1",#N/A,FALSE,"P";"Tab2",#N/A,FALSE,"P"}</definedName>
    <definedName name="kkkk" hidden="1">[10]M!#REF!</definedName>
    <definedName name="KSDn_x1">[6]makro!$J$24</definedName>
    <definedName name="KSDn_x2">[6]makro!$L$24</definedName>
    <definedName name="KSDn_x3" localSheetId="7">[6]makro!#REF!</definedName>
    <definedName name="KSDn_x3">Graf_2!#REF!</definedName>
    <definedName name="KSDn_x4" localSheetId="7">[6]makro!#REF!</definedName>
    <definedName name="KSDn_x4">Graf_2!#REF!</definedName>
    <definedName name="KSDr_x1">[6]makro!$J$23</definedName>
    <definedName name="KSDr_x2">[6]makro!$L$23</definedName>
    <definedName name="KSDr_x3" localSheetId="7">[6]makro!#REF!</definedName>
    <definedName name="KSDr_x3">Graf_2!#REF!</definedName>
    <definedName name="KSDr_x4" localSheetId="7">[6]makro!#REF!</definedName>
    <definedName name="KSDr_x4">Graf_2!#REF!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hidden="1">{"Tab1",#N/A,FALSE,"P";"Tab2",#N/A,FALSE,"P"}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hidden="1">{"Riqfin97",#N/A,FALSE,"Tran";"Riqfinpro",#N/A,FALSE,"Tran"}</definedName>
    <definedName name="llll" hidden="1">[9]M!#REF!</definedName>
    <definedName name="MB_x1">Graf_2!#REF!</definedName>
    <definedName name="MB_x2">Graf_2!#REF!</definedName>
    <definedName name="MB_x3">Graf_2!#REF!</definedName>
    <definedName name="MB_x4">Graf_2!#REF!</definedName>
    <definedName name="mf" localSheetId="4" hidden="1">{"Tab1",#N/A,FALSE,"P";"Tab2",#N/A,FALSE,"P"}</definedName>
    <definedName name="mf" localSheetId="6" hidden="1">{"Tab1",#N/A,FALSE,"P";"Tab2",#N/A,FALSE,"P"}</definedName>
    <definedName name="mf" localSheetId="7" hidden="1">{"Tab1",#N/A,FALSE,"P";"Tab2",#N/A,FALSE,"P"}</definedName>
    <definedName name="mf" hidden="1">{"Tab1",#N/A,FALSE,"P";"Tab2",#N/A,FALSE,"P"}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hidden="1">{"Riqfin97",#N/A,FALSE,"Tran";"Riqfinpro",#N/A,FALSE,"Tran"}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hidden="1">{"Tab1",#N/A,FALSE,"P";"Tab2",#N/A,FALSE,"P"}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hidden="1">{"Riqfin97",#N/A,FALSE,"Tran";"Riqfinpro",#N/A,FALSE,"Tran"}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hidden="1">{"Tab1",#N/A,FALSE,"P";"Tab2",#N/A,FALSE,"P"}</definedName>
    <definedName name="_xlnm.Print_Area" localSheetId="4">Graf_2!$A$2:$K$3</definedName>
    <definedName name="_xlnm.Print_Area" localSheetId="5">Graf_3!$A$10:$B$22</definedName>
    <definedName name="_xlnm.Print_Area" localSheetId="6">Graf_4!$A$10:$F$38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hidden="1">{"Riqfin97",#N/A,FALSE,"Tran";"Riqfinpro",#N/A,FALSE,"Tran"}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hidden="1">{"Tab1",#N/A,FALSE,"P";"Tab2",#N/A,FALSE,"P"}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hidden="1">{"Riqfin97",#N/A,FALSE,"Tran";"Riqfinpro",#N/A,FALSE,"Tran"}</definedName>
    <definedName name="pata" localSheetId="4" hidden="1">{"Tab1",#N/A,FALSE,"P";"Tab2",#N/A,FALSE,"P"}</definedName>
    <definedName name="pata" localSheetId="6" hidden="1">{"Tab1",#N/A,FALSE,"P";"Tab2",#N/A,FALSE,"P"}</definedName>
    <definedName name="pata" localSheetId="7" hidden="1">{"Tab1",#N/A,FALSE,"P";"Tab2",#N/A,FALSE,"P"}</definedName>
    <definedName name="pata" hidden="1">{"Tab1",#N/A,FALSE,"P";"Tab2",#N/A,FALSE,"P"}</definedName>
    <definedName name="pp" localSheetId="4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hidden="1">{"Riqfin97",#N/A,FALSE,"Tran";"Riqfinpro",#N/A,FALSE,"Tran"}</definedName>
    <definedName name="qq" hidden="1">'[7]J(Priv.Cap)'!#REF!</definedName>
    <definedName name="rr" localSheetId="4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hidden="1">{"Riqfin97",#N/A,FALSE,"Tran";"Riqfinpro",#N/A,FALSE,"Tran"}</definedName>
    <definedName name="RVS">[6]Vplyvy_jednotlivo!$B$1</definedName>
    <definedName name="tt" localSheetId="4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hidden="1">{"Tab1",#N/A,FALSE,"P";"Tab2",#N/A,FALSE,"P"}</definedName>
    <definedName name="ttt" localSheetId="4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hidden="1">{"Tab1",#N/A,FALSE,"P";"Tab2",#N/A,FALSE,"P"}</definedName>
    <definedName name="ttttt" hidden="1">[9]M!#REF!</definedName>
    <definedName name="UB_x1">Graf_2!#REF!</definedName>
    <definedName name="UB_x2">Graf_2!#REF!</definedName>
    <definedName name="UB_x3">Graf_2!#REF!</definedName>
    <definedName name="UB_x4">Graf_2!#REF!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hidden="1">{"Riqfin97",#N/A,FALSE,"Tran";"Riqfinpro",#N/A,FALSE,"Tran"}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hidden="1">{"Tab1",#N/A,FALSE,"P";"Tab2",#N/A,FALSE,"P"}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hidden="1">{"Riqfin97",#N/A,FALSE,"Tran";"Riqfinpro",#N/A,FALSE,"Tran"}</definedName>
    <definedName name="ww" hidden="1">[9]M!#REF!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hidden="1">{"Riqfin97",#N/A,FALSE,"Tran";"Riqfinpro",#N/A,FALSE,"Tran"}</definedName>
    <definedName name="year">[6]Vplyvy_jednotlivo!$C$1</definedName>
    <definedName name="yy" localSheetId="4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hidden="1">{"Tab1",#N/A,FALSE,"P";"Tab2",#N/A,FALSE,"P"}</definedName>
    <definedName name="yyyy" localSheetId="4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hidden="1">{"Riqfin97",#N/A,FALSE,"Tran";"Riqfinpro",#N/A,FALSE,"Tran"}</definedName>
    <definedName name="Z_95224721_0485_11D4_BFD1_00508B5F4DA4_.wvu.Cols" hidden="1">#REF!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hidden="1">{"Tab1",#N/A,FALSE,"P";"Tab2",#N/A,FALSE,"P"}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9" l="1"/>
  <c r="D20" i="9" s="1"/>
  <c r="D24" i="9" s="1"/>
  <c r="C4" i="1"/>
  <c r="B4" i="1"/>
  <c r="C20" i="9" l="1"/>
  <c r="C3" i="9" l="1"/>
  <c r="B3" i="9"/>
  <c r="D17" i="9"/>
  <c r="D18" i="9"/>
  <c r="D19" i="9"/>
  <c r="D22" i="9"/>
  <c r="D15" i="1"/>
  <c r="G19" i="10" l="1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F20" i="10"/>
  <c r="G3" i="10"/>
  <c r="G3" i="12"/>
  <c r="B20" i="10" l="1"/>
  <c r="C20" i="10"/>
  <c r="D20" i="10"/>
  <c r="E20" i="10"/>
  <c r="D8" i="9"/>
  <c r="D9" i="9"/>
  <c r="D10" i="9"/>
  <c r="D11" i="9"/>
  <c r="D12" i="9"/>
  <c r="D13" i="9"/>
  <c r="D14" i="9"/>
  <c r="D15" i="9"/>
  <c r="D16" i="9"/>
  <c r="B20" i="9"/>
  <c r="G20" i="10" l="1"/>
  <c r="L5" i="3"/>
  <c r="L12" i="3"/>
  <c r="B7" i="13" l="1"/>
  <c r="K12" i="3" l="1"/>
  <c r="K5" i="3"/>
  <c r="D21" i="9"/>
  <c r="C12" i="3" l="1"/>
  <c r="J12" i="3"/>
  <c r="J5" i="3"/>
  <c r="C9" i="3"/>
  <c r="C8" i="3"/>
  <c r="D7" i="9"/>
  <c r="D6" i="9"/>
  <c r="D5" i="9"/>
  <c r="D4" i="9"/>
  <c r="C24" i="9"/>
  <c r="B24" i="9"/>
  <c r="D3" i="9" l="1"/>
  <c r="D12" i="3"/>
  <c r="E12" i="3"/>
  <c r="F12" i="3"/>
  <c r="G12" i="3"/>
  <c r="H12" i="3"/>
  <c r="I12" i="3"/>
  <c r="I5" i="3"/>
  <c r="E13" i="1"/>
  <c r="E12" i="1"/>
  <c r="E11" i="1"/>
  <c r="E10" i="1"/>
  <c r="E9" i="1"/>
  <c r="E8" i="1"/>
  <c r="E7" i="1"/>
  <c r="E6" i="1"/>
  <c r="E5" i="1"/>
  <c r="D4" i="1"/>
  <c r="E4" i="1" s="1"/>
  <c r="C14" i="1"/>
  <c r="B14" i="1"/>
  <c r="D14" i="1" l="1"/>
  <c r="E14" i="1" s="1"/>
  <c r="D9" i="3" l="1"/>
  <c r="E9" i="3" s="1"/>
  <c r="F9" i="3" s="1"/>
  <c r="G9" i="3" s="1"/>
  <c r="H9" i="3" s="1"/>
  <c r="I9" i="3" s="1"/>
  <c r="J9" i="3" s="1"/>
  <c r="K9" i="3" s="1"/>
  <c r="L9" i="3" s="1"/>
  <c r="D8" i="3"/>
  <c r="E8" i="3" s="1"/>
  <c r="F8" i="3" s="1"/>
  <c r="G8" i="3" s="1"/>
  <c r="H8" i="3" s="1"/>
  <c r="I8" i="3" s="1"/>
  <c r="J8" i="3" s="1"/>
  <c r="K8" i="3" s="1"/>
  <c r="L8" i="3" s="1"/>
  <c r="G5" i="3"/>
  <c r="F5" i="3"/>
  <c r="E5" i="3"/>
  <c r="D5" i="3"/>
  <c r="C5" i="3"/>
  <c r="H5" i="3" l="1"/>
</calcChain>
</file>

<file path=xl/sharedStrings.xml><?xml version="1.0" encoding="utf-8"?>
<sst xmlns="http://schemas.openxmlformats.org/spreadsheetml/2006/main" count="139" uniqueCount="120">
  <si>
    <t>Rozdiel</t>
  </si>
  <si>
    <t>Rozdiel (v %)</t>
  </si>
  <si>
    <t>DPFO</t>
  </si>
  <si>
    <t>Zo závislej činnosti</t>
  </si>
  <si>
    <t>Z podnikania</t>
  </si>
  <si>
    <t>DPPO</t>
  </si>
  <si>
    <t>Zrážková daň</t>
  </si>
  <si>
    <t>DPH</t>
  </si>
  <si>
    <t>Spotrebné dane</t>
  </si>
  <si>
    <t>Ostatné dane*</t>
  </si>
  <si>
    <t>Sociálna poisťovňa</t>
  </si>
  <si>
    <t>Zdravotné poisťovne</t>
  </si>
  <si>
    <t>Spolu</t>
  </si>
  <si>
    <t>-</t>
  </si>
  <si>
    <t>* OO vybraných fin. inštitúcií, OO z podnikania v regulovaných odvetviach, poplatky RTVS, dane z medzinárodného obchodu, miestne dane a ďalšie</t>
  </si>
  <si>
    <t>Daňové príjmy VS  - rozpočet</t>
  </si>
  <si>
    <t>Daňové príjmy VS - skutočnosť</t>
  </si>
  <si>
    <t>Daňové príjmy VS - odchýlka (%)</t>
  </si>
  <si>
    <t xml:space="preserve">    - Spolu</t>
  </si>
  <si>
    <t xml:space="preserve">    - vplyv makra</t>
  </si>
  <si>
    <t xml:space="preserve">    - vplyv EDS</t>
  </si>
  <si>
    <t xml:space="preserve">    - vplyv novej legislatívy</t>
  </si>
  <si>
    <t xml:space="preserve">    - vplyv jednorazových efektov</t>
  </si>
  <si>
    <t xml:space="preserve">    - vplyv ostatných faktorov</t>
  </si>
  <si>
    <t>Horný interval odchýlky</t>
  </si>
  <si>
    <t>Dolný interval odchýlky</t>
  </si>
  <si>
    <t>DPFO zo závislej činnosti</t>
  </si>
  <si>
    <t>Daň z príjmov vyberaná zrážkou</t>
  </si>
  <si>
    <t>Ostatné dane</t>
  </si>
  <si>
    <t>Zdroj: IFP</t>
  </si>
  <si>
    <t>Daň z príjmov právnických osôb</t>
  </si>
  <si>
    <t>Daň z pridanej hodnoty</t>
  </si>
  <si>
    <t>HDP; nominálny rast</t>
  </si>
  <si>
    <t>KSD; reálny rast</t>
  </si>
  <si>
    <t>KSD vrátane vládnej medzispotreby a investícií, nom. rast</t>
  </si>
  <si>
    <t>Mzdová báza; rast *</t>
  </si>
  <si>
    <t>IFP a ostatní členovia Výboru</t>
  </si>
  <si>
    <t>NBS</t>
  </si>
  <si>
    <t>Celková odchýlka</t>
  </si>
  <si>
    <t>Vplyv EDS</t>
  </si>
  <si>
    <t>Vplyv makra</t>
  </si>
  <si>
    <t>Vplyv jednorazových efektov</t>
  </si>
  <si>
    <t>Vplyv novej legislatívy</t>
  </si>
  <si>
    <t>Odhad</t>
  </si>
  <si>
    <t>Názov legislatívy (s vplyvom na uvedenú daň)</t>
  </si>
  <si>
    <t>Skutočnosť</t>
  </si>
  <si>
    <t>makro</t>
  </si>
  <si>
    <t>EDS</t>
  </si>
  <si>
    <t>nová legislatíva</t>
  </si>
  <si>
    <t>spolu</t>
  </si>
  <si>
    <t>DPFO z podnikania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</si>
  <si>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</si>
  <si>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</si>
  <si>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</si>
  <si>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</si>
  <si>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</si>
  <si>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</si>
  <si>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</si>
  <si>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</si>
  <si>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Sociálne odvody</t>
  </si>
  <si>
    <t>Zdravotné odvody</t>
  </si>
  <si>
    <t>HDP b.c. (tis. Eur)</t>
  </si>
  <si>
    <t>rast HDP (pr. os)</t>
  </si>
  <si>
    <t>Celkové legislatívny vplyvy (dane podliahajúce hodnoteniu)</t>
  </si>
  <si>
    <t>Tabuľka 3: Vplyv legislatívy zahrnutej v rozpočte a novej legislatívy (ESA2010, mil. eur) </t>
  </si>
  <si>
    <t>Vplyv ostatných faktorov</t>
  </si>
  <si>
    <t xml:space="preserve"> v mil. eur</t>
  </si>
  <si>
    <t>v %</t>
  </si>
  <si>
    <t>Graf 1: Vyššie daňové príjmy z pohľadu jednotlivých faktorov  (v mil. eur)</t>
  </si>
  <si>
    <t>level /EDS</t>
  </si>
  <si>
    <t>vplyv makra</t>
  </si>
  <si>
    <t>vplyv levelu / EDS</t>
  </si>
  <si>
    <t>vplyv jednorazových faktorov</t>
  </si>
  <si>
    <t>vplyv legislatívy</t>
  </si>
  <si>
    <t>vplyv ostatných faktorov</t>
  </si>
  <si>
    <t>celkom</t>
  </si>
  <si>
    <t>Postupné navyšovanie sadzby do II.piliera</t>
  </si>
  <si>
    <t>% HDP (skutočnosť 2019)</t>
  </si>
  <si>
    <t>Graf 3: Odchýlka odhadovaných príjmov VS od skutočnosti (tis. Eur, %)</t>
  </si>
  <si>
    <t>Graf 4: vysvetlenie odchýlky odhadovaných príjmov VS od skutočnosti (%)</t>
  </si>
  <si>
    <t>Graf 5: Hodnotenie prognózy členov Výboru (%, mil. eur)</t>
  </si>
  <si>
    <t>Tabuľka 1: Rozdiel skutočnosti oproti odhadu Výboru podľa jednotlivých faktorov a daní (v mil. Eur)</t>
  </si>
  <si>
    <t>jednorazové faktory</t>
  </si>
  <si>
    <t>ostatné  faktory</t>
  </si>
  <si>
    <t>odhad na rok 2020 (rast)</t>
  </si>
  <si>
    <t>skutočnosť 2020 (rast)</t>
  </si>
  <si>
    <t>skutočnosť vs. odhad (2020)</t>
  </si>
  <si>
    <t>ostatné faktory</t>
  </si>
  <si>
    <t>Vplyv 13. a 14. platu</t>
  </si>
  <si>
    <t>Nová legislatíva (nezapracovaná v prognóze)</t>
  </si>
  <si>
    <t>Legislatíva zapracovaná v prognóze</t>
  </si>
  <si>
    <t>HDP; reálny rast</t>
  </si>
  <si>
    <t>odhad na rok 2021 (rast)</t>
  </si>
  <si>
    <t>skutočnosť 2021 (rast)</t>
  </si>
  <si>
    <t>skutočnosť vs. odhad (2021)</t>
  </si>
  <si>
    <t>Graf  2: Porovnanie prognózy a skutočnosti makroprostredia za roky 2020 a 2021 (medziročné rasty v %, rozdiely v p.b.)</t>
  </si>
  <si>
    <t>KRRZ</t>
  </si>
  <si>
    <t>Graf 6: Rast daňových a odvodových príjmov medzi rokmi 2020 a 2021 (v mil. eur)</t>
  </si>
  <si>
    <t>Odhad Výboru (december 2020)</t>
  </si>
  <si>
    <t>Aktuálny odhad (jún 2022)</t>
  </si>
  <si>
    <t>Tabuľka2: Porovnanie odhadu Výboru z decembra 2020 a aktuálneho odhadu na rok 2021 (ESA2010, mil. eur)</t>
  </si>
  <si>
    <t>Zavedenie paušálu na nepeň.benefit pre zamestnanca na dopravu (100 eur mesačne)</t>
  </si>
  <si>
    <t>zvýšenie hranice platenia preddavkov z 2500 na 5000 eur</t>
  </si>
  <si>
    <t>odpočet daňovej straty pre ostatné firmy max. do 50 % ZD počas 5 rokov (od 2020)</t>
  </si>
  <si>
    <t>ľubovoľná doba odpisov pre mikropodniky (od 2021)</t>
  </si>
  <si>
    <t>opravné položky pre mikropodniky v súlade s účtovníctvom (od 2021)</t>
  </si>
  <si>
    <t>Viacnásobné uplatnenie 13. platu na SO (júl 2019)</t>
  </si>
  <si>
    <t>Oprava základu dane DPH pri dodaní tovaru alebo služby</t>
  </si>
  <si>
    <t>Zrušenie oslobodenia od DPH pri zásielkach do 22 eur z 3. krajín</t>
  </si>
  <si>
    <t>Zvýšené náklady na výber cla z 20% na 25%  pre každý členský štát EÚ</t>
  </si>
  <si>
    <t>Zrušenie oslobodenia 13. a 14. platu od daní a odvodov</t>
  </si>
  <si>
    <t>Kúpeľníctvo - zrušenie zvýhodneného odpisovania</t>
  </si>
  <si>
    <t xml:space="preserve">Kúpeľníctvo – zrušenie nezdaniteľnej časti základu dane na daňovníka </t>
  </si>
  <si>
    <t>Zníženie hranice na uplatnenie 15% sadzby dane na sumu 49 790 Eur</t>
  </si>
  <si>
    <t>Zvýšenie spotrebnej dane z tabakových výrobko</t>
  </si>
  <si>
    <t>Odklady sociálnych odvodov</t>
  </si>
  <si>
    <t>Dočasné oslobodenie respirátorov od DPH</t>
  </si>
  <si>
    <t>Zvýšenie sadzieb daní z nehnuteľností podľa VZN od 2021</t>
  </si>
  <si>
    <t>Graf 7: Porovnanie rastov vybraných daní a odvodov v rokoch 2019 až 2021 (v %)</t>
  </si>
  <si>
    <t>DPFOzc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</si>
</sst>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"/>
    <numFmt numFmtId="166" formatCode="0.0"/>
    <numFmt numFmtId="167" formatCode="#,##0.000000000000000000000"/>
  </numFmts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name val="NeueHaasGroteskDisp W02"/>
      <family val="2"/>
      <charset val="238"/>
    </font>
    <font>
      <sz val="9"/>
      <name val="NeueHaasGroteskDisp W02"/>
      <family val="2"/>
      <charset val="238"/>
    </font>
    <font>
      <sz val="10"/>
      <color theme="1"/>
      <name val="NeueHaasGroteskDisp W02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sz val="10"/>
      <color rgb="FF2C9ADC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theme="4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i/>
      <sz val="9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</cellStyleXfs>
  <cellXfs count="153">
    <xf numFmtId="0" fontId="0" fillId="0" borderId="0" xfId="0"/>
    <xf numFmtId="0" fontId="8" fillId="0" borderId="0" xfId="2" applyFont="1"/>
    <xf numFmtId="0" fontId="8" fillId="0" borderId="0" xfId="2" applyFont="1" applyBorder="1"/>
    <xf numFmtId="166" fontId="8" fillId="0" borderId="0" xfId="2" applyNumberFormat="1" applyFont="1"/>
    <xf numFmtId="0" fontId="9" fillId="0" borderId="0" xfId="2" applyFont="1" applyBorder="1"/>
    <xf numFmtId="0" fontId="10" fillId="0" borderId="0" xfId="2" applyFont="1" applyBorder="1"/>
    <xf numFmtId="0" fontId="10" fillId="0" borderId="0" xfId="2" applyFont="1" applyAlignment="1">
      <alignment horizontal="center" vertical="center" wrapText="1"/>
    </xf>
    <xf numFmtId="0" fontId="7" fillId="0" borderId="0" xfId="0" applyFont="1"/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5" fontId="16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indent="2"/>
    </xf>
    <xf numFmtId="0" fontId="15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horizontal="right" vertical="center"/>
    </xf>
    <xf numFmtId="165" fontId="16" fillId="0" borderId="1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164" fontId="18" fillId="0" borderId="3" xfId="1" applyNumberFormat="1" applyFont="1" applyBorder="1" applyAlignment="1">
      <alignment horizontal="right" vertical="center"/>
    </xf>
    <xf numFmtId="0" fontId="20" fillId="0" borderId="0" xfId="0" applyFont="1"/>
    <xf numFmtId="164" fontId="21" fillId="0" borderId="0" xfId="1" applyNumberFormat="1" applyFont="1" applyBorder="1" applyAlignment="1">
      <alignment horizontal="right" vertical="center"/>
    </xf>
    <xf numFmtId="0" fontId="16" fillId="0" borderId="0" xfId="2" applyFont="1"/>
    <xf numFmtId="0" fontId="22" fillId="0" borderId="1" xfId="2" applyFont="1" applyFill="1" applyBorder="1"/>
    <xf numFmtId="3" fontId="16" fillId="0" borderId="0" xfId="2" applyNumberFormat="1" applyFont="1" applyFill="1" applyBorder="1"/>
    <xf numFmtId="0" fontId="16" fillId="0" borderId="6" xfId="2" applyFont="1" applyBorder="1"/>
    <xf numFmtId="0" fontId="16" fillId="0" borderId="0" xfId="2" applyFont="1" applyBorder="1"/>
    <xf numFmtId="0" fontId="16" fillId="0" borderId="0" xfId="2" applyFont="1" applyFill="1"/>
    <xf numFmtId="166" fontId="16" fillId="0" borderId="0" xfId="2" applyNumberFormat="1" applyFont="1" applyFill="1"/>
    <xf numFmtId="1" fontId="16" fillId="0" borderId="0" xfId="2" applyNumberFormat="1" applyFont="1" applyFill="1"/>
    <xf numFmtId="0" fontId="23" fillId="0" borderId="0" xfId="2" applyFont="1"/>
    <xf numFmtId="0" fontId="23" fillId="0" borderId="0" xfId="2" applyFont="1" applyFill="1"/>
    <xf numFmtId="166" fontId="23" fillId="0" borderId="0" xfId="2" applyNumberFormat="1" applyFont="1" applyFill="1"/>
    <xf numFmtId="1" fontId="23" fillId="0" borderId="0" xfId="2" applyNumberFormat="1" applyFont="1" applyFill="1"/>
    <xf numFmtId="0" fontId="16" fillId="0" borderId="1" xfId="2" applyFont="1" applyBorder="1"/>
    <xf numFmtId="166" fontId="16" fillId="0" borderId="1" xfId="2" applyNumberFormat="1" applyFont="1" applyFill="1" applyBorder="1"/>
    <xf numFmtId="165" fontId="16" fillId="0" borderId="1" xfId="2" applyNumberFormat="1" applyFont="1" applyFill="1" applyBorder="1"/>
    <xf numFmtId="0" fontId="16" fillId="0" borderId="5" xfId="2" applyFont="1" applyFill="1" applyBorder="1"/>
    <xf numFmtId="3" fontId="16" fillId="0" borderId="0" xfId="4" applyNumberFormat="1" applyFont="1" applyFill="1" applyBorder="1" applyAlignment="1">
      <alignment vertical="center"/>
    </xf>
    <xf numFmtId="3" fontId="16" fillId="0" borderId="6" xfId="4" applyNumberFormat="1" applyFont="1" applyFill="1" applyBorder="1"/>
    <xf numFmtId="3" fontId="16" fillId="0" borderId="6" xfId="2" applyNumberFormat="1" applyFont="1" applyFill="1" applyBorder="1"/>
    <xf numFmtId="0" fontId="25" fillId="0" borderId="1" xfId="2" applyFont="1" applyFill="1" applyBorder="1"/>
    <xf numFmtId="0" fontId="6" fillId="0" borderId="0" xfId="0" applyFont="1"/>
    <xf numFmtId="0" fontId="16" fillId="0" borderId="0" xfId="0" applyFont="1"/>
    <xf numFmtId="0" fontId="16" fillId="0" borderId="6" xfId="0" applyFont="1" applyBorder="1"/>
    <xf numFmtId="0" fontId="7" fillId="0" borderId="6" xfId="0" applyFont="1" applyBorder="1"/>
    <xf numFmtId="0" fontId="16" fillId="0" borderId="4" xfId="0" applyFont="1" applyBorder="1"/>
    <xf numFmtId="3" fontId="16" fillId="0" borderId="4" xfId="2" applyNumberFormat="1" applyFont="1" applyFill="1" applyBorder="1"/>
    <xf numFmtId="166" fontId="16" fillId="0" borderId="0" xfId="2" applyNumberFormat="1" applyFont="1" applyAlignment="1">
      <alignment horizontal="right"/>
    </xf>
    <xf numFmtId="0" fontId="16" fillId="0" borderId="1" xfId="2" applyFont="1" applyFill="1" applyBorder="1"/>
    <xf numFmtId="0" fontId="15" fillId="0" borderId="0" xfId="2" applyFont="1" applyBorder="1"/>
    <xf numFmtId="166" fontId="16" fillId="0" borderId="0" xfId="2" applyNumberFormat="1" applyFont="1" applyBorder="1"/>
    <xf numFmtId="0" fontId="15" fillId="0" borderId="1" xfId="2" applyFont="1" applyBorder="1"/>
    <xf numFmtId="166" fontId="16" fillId="0" borderId="1" xfId="2" applyNumberFormat="1" applyFont="1" applyBorder="1"/>
    <xf numFmtId="0" fontId="18" fillId="0" borderId="1" xfId="2" applyFont="1" applyFill="1" applyBorder="1"/>
    <xf numFmtId="166" fontId="18" fillId="0" borderId="1" xfId="2" applyNumberFormat="1" applyFont="1" applyFill="1" applyBorder="1"/>
    <xf numFmtId="0" fontId="22" fillId="0" borderId="1" xfId="2" applyFont="1" applyBorder="1"/>
    <xf numFmtId="166" fontId="16" fillId="0" borderId="0" xfId="3" applyNumberFormat="1" applyFont="1"/>
    <xf numFmtId="165" fontId="16" fillId="0" borderId="0" xfId="3" applyNumberFormat="1" applyFont="1"/>
    <xf numFmtId="0" fontId="16" fillId="0" borderId="1" xfId="2" applyFont="1" applyBorder="1" applyAlignment="1">
      <alignment horizontal="right"/>
    </xf>
    <xf numFmtId="0" fontId="25" fillId="0" borderId="1" xfId="2" applyFont="1" applyBorder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4" fillId="0" borderId="0" xfId="0" applyFont="1"/>
    <xf numFmtId="3" fontId="15" fillId="0" borderId="0" xfId="0" applyNumberFormat="1" applyFont="1" applyAlignment="1">
      <alignment horizontal="right"/>
    </xf>
    <xf numFmtId="3" fontId="7" fillId="0" borderId="0" xfId="0" applyNumberFormat="1" applyFont="1"/>
    <xf numFmtId="167" fontId="11" fillId="0" borderId="6" xfId="0" applyNumberFormat="1" applyFont="1" applyBorder="1" applyAlignment="1">
      <alignment horizontal="center" vertical="center"/>
    </xf>
    <xf numFmtId="167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4" fillId="0" borderId="0" xfId="0" applyNumberFormat="1" applyFont="1"/>
    <xf numFmtId="0" fontId="16" fillId="0" borderId="0" xfId="0" applyFont="1" applyAlignment="1">
      <alignment horizontal="left" indent="1"/>
    </xf>
    <xf numFmtId="3" fontId="4" fillId="0" borderId="6" xfId="0" applyNumberFormat="1" applyFont="1" applyBorder="1"/>
    <xf numFmtId="3" fontId="11" fillId="0" borderId="6" xfId="0" applyNumberFormat="1" applyFont="1" applyBorder="1"/>
    <xf numFmtId="0" fontId="7" fillId="0" borderId="0" xfId="0" applyFont="1" applyAlignment="1"/>
    <xf numFmtId="0" fontId="17" fillId="0" borderId="1" xfId="0" applyFont="1" applyBorder="1" applyAlignment="1"/>
    <xf numFmtId="0" fontId="15" fillId="0" borderId="0" xfId="0" applyFont="1" applyAlignment="1"/>
    <xf numFmtId="0" fontId="16" fillId="0" borderId="0" xfId="0" applyFont="1" applyAlignment="1"/>
    <xf numFmtId="3" fontId="15" fillId="0" borderId="0" xfId="0" applyNumberFormat="1" applyFont="1" applyBorder="1" applyAlignment="1">
      <alignment horizontal="right"/>
    </xf>
    <xf numFmtId="0" fontId="16" fillId="0" borderId="0" xfId="0" applyFont="1" applyFill="1" applyAlignment="1"/>
    <xf numFmtId="3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left"/>
    </xf>
    <xf numFmtId="0" fontId="4" fillId="0" borderId="0" xfId="0" applyFont="1" applyBorder="1" applyAlignment="1"/>
    <xf numFmtId="0" fontId="12" fillId="0" borderId="1" xfId="0" applyFont="1" applyBorder="1" applyAlignment="1">
      <alignment vertical="top"/>
    </xf>
    <xf numFmtId="0" fontId="17" fillId="0" borderId="3" xfId="0" applyFont="1" applyBorder="1" applyAlignment="1"/>
    <xf numFmtId="3" fontId="17" fillId="0" borderId="3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0" fontId="17" fillId="0" borderId="7" xfId="0" applyFont="1" applyBorder="1" applyAlignment="1"/>
    <xf numFmtId="3" fontId="17" fillId="0" borderId="7" xfId="0" applyNumberFormat="1" applyFont="1" applyBorder="1" applyAlignment="1">
      <alignment horizontal="right"/>
    </xf>
    <xf numFmtId="165" fontId="3" fillId="0" borderId="6" xfId="5" applyNumberFormat="1" applyFont="1" applyBorder="1" applyAlignment="1">
      <alignment horizontal="center"/>
    </xf>
    <xf numFmtId="0" fontId="23" fillId="0" borderId="6" xfId="2" applyFont="1" applyBorder="1"/>
    <xf numFmtId="0" fontId="24" fillId="0" borderId="1" xfId="2" applyFont="1" applyBorder="1" applyAlignment="1">
      <alignment horizontal="left"/>
    </xf>
    <xf numFmtId="0" fontId="25" fillId="0" borderId="8" xfId="2" applyFont="1" applyBorder="1" applyAlignment="1">
      <alignment horizontal="center" vertical="center" wrapText="1"/>
    </xf>
    <xf numFmtId="166" fontId="16" fillId="0" borderId="5" xfId="3" applyNumberFormat="1" applyFont="1" applyBorder="1"/>
    <xf numFmtId="165" fontId="16" fillId="0" borderId="5" xfId="3" applyNumberFormat="1" applyFont="1" applyBorder="1"/>
    <xf numFmtId="0" fontId="16" fillId="0" borderId="9" xfId="2" applyFont="1" applyBorder="1" applyAlignment="1">
      <alignment horizontal="right"/>
    </xf>
    <xf numFmtId="0" fontId="25" fillId="0" borderId="9" xfId="2" applyFont="1" applyBorder="1" applyAlignment="1">
      <alignment horizontal="center" vertical="center" wrapText="1"/>
    </xf>
    <xf numFmtId="0" fontId="25" fillId="0" borderId="12" xfId="2" applyFont="1" applyBorder="1" applyAlignment="1">
      <alignment horizontal="center" vertical="center"/>
    </xf>
    <xf numFmtId="3" fontId="16" fillId="0" borderId="5" xfId="2" applyNumberFormat="1" applyFont="1" applyBorder="1"/>
    <xf numFmtId="3" fontId="16" fillId="0" borderId="13" xfId="2" applyNumberFormat="1" applyFont="1" applyBorder="1"/>
    <xf numFmtId="3" fontId="16" fillId="0" borderId="9" xfId="2" applyNumberFormat="1" applyFont="1" applyBorder="1"/>
    <xf numFmtId="3" fontId="16" fillId="0" borderId="12" xfId="2" applyNumberFormat="1" applyFont="1" applyBorder="1"/>
    <xf numFmtId="0" fontId="24" fillId="0" borderId="6" xfId="0" applyFont="1" applyBorder="1" applyAlignment="1"/>
    <xf numFmtId="3" fontId="2" fillId="0" borderId="6" xfId="0" applyNumberFormat="1" applyFont="1" applyBorder="1"/>
    <xf numFmtId="0" fontId="1" fillId="0" borderId="0" xfId="0" applyFont="1"/>
    <xf numFmtId="3" fontId="1" fillId="0" borderId="0" xfId="0" applyNumberFormat="1" applyFont="1"/>
    <xf numFmtId="0" fontId="1" fillId="0" borderId="6" xfId="0" applyFont="1" applyBorder="1"/>
    <xf numFmtId="3" fontId="1" fillId="0" borderId="6" xfId="0" applyNumberFormat="1" applyFont="1" applyBorder="1"/>
    <xf numFmtId="0" fontId="11" fillId="0" borderId="3" xfId="0" applyFont="1" applyBorder="1"/>
    <xf numFmtId="3" fontId="11" fillId="0" borderId="3" xfId="0" applyNumberFormat="1" applyFont="1" applyBorder="1"/>
    <xf numFmtId="0" fontId="16" fillId="0" borderId="0" xfId="6" applyFont="1"/>
    <xf numFmtId="3" fontId="16" fillId="0" borderId="0" xfId="6" applyNumberFormat="1" applyFont="1"/>
    <xf numFmtId="3" fontId="11" fillId="0" borderId="0" xfId="0" applyNumberFormat="1" applyFont="1"/>
    <xf numFmtId="167" fontId="11" fillId="0" borderId="10" xfId="0" applyNumberFormat="1" applyFont="1" applyBorder="1" applyAlignment="1">
      <alignment horizontal="center" vertical="center"/>
    </xf>
    <xf numFmtId="167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3" fontId="11" fillId="0" borderId="0" xfId="0" applyNumberFormat="1" applyFont="1" applyBorder="1"/>
    <xf numFmtId="0" fontId="11" fillId="0" borderId="10" xfId="0" applyFont="1" applyBorder="1"/>
    <xf numFmtId="3" fontId="11" fillId="0" borderId="10" xfId="0" applyNumberFormat="1" applyFont="1" applyBorder="1"/>
    <xf numFmtId="0" fontId="17" fillId="0" borderId="10" xfId="0" applyFont="1" applyBorder="1" applyAlignment="1"/>
    <xf numFmtId="3" fontId="17" fillId="0" borderId="10" xfId="0" applyNumberFormat="1" applyFont="1" applyFill="1" applyBorder="1" applyAlignment="1">
      <alignment horizontal="right"/>
    </xf>
    <xf numFmtId="0" fontId="14" fillId="0" borderId="6" xfId="0" applyFont="1" applyBorder="1"/>
    <xf numFmtId="2" fontId="18" fillId="0" borderId="3" xfId="1" applyNumberFormat="1" applyFont="1" applyBorder="1" applyAlignment="1">
      <alignment horizontal="right" vertical="center"/>
    </xf>
    <xf numFmtId="1" fontId="7" fillId="0" borderId="0" xfId="0" applyNumberFormat="1" applyFont="1"/>
    <xf numFmtId="0" fontId="2" fillId="0" borderId="6" xfId="0" applyFont="1" applyBorder="1" applyAlignment="1">
      <alignment horizontal="center"/>
    </xf>
    <xf numFmtId="0" fontId="16" fillId="0" borderId="1" xfId="2" applyFont="1" applyBorder="1" applyAlignment="1">
      <alignment vertical="center" wrapText="1"/>
    </xf>
    <xf numFmtId="0" fontId="1" fillId="0" borderId="0" xfId="2" applyFont="1" applyBorder="1"/>
    <xf numFmtId="166" fontId="1" fillId="0" borderId="0" xfId="2" applyNumberFormat="1" applyFont="1" applyBorder="1"/>
    <xf numFmtId="0" fontId="25" fillId="0" borderId="1" xfId="2" applyFont="1" applyBorder="1" applyAlignment="1">
      <alignment horizontal="center" vertical="center" wrapText="1"/>
    </xf>
    <xf numFmtId="3" fontId="16" fillId="0" borderId="0" xfId="2" applyNumberFormat="1" applyFont="1" applyBorder="1"/>
    <xf numFmtId="3" fontId="16" fillId="0" borderId="1" xfId="2" applyNumberFormat="1" applyFont="1" applyBorder="1"/>
    <xf numFmtId="166" fontId="16" fillId="0" borderId="0" xfId="3" applyNumberFormat="1" applyFont="1" applyBorder="1"/>
    <xf numFmtId="165" fontId="16" fillId="0" borderId="0" xfId="3" applyNumberFormat="1" applyFont="1" applyBorder="1"/>
    <xf numFmtId="166" fontId="1" fillId="0" borderId="6" xfId="2" applyNumberFormat="1" applyFont="1" applyBorder="1"/>
    <xf numFmtId="9" fontId="1" fillId="0" borderId="0" xfId="1" applyFont="1"/>
    <xf numFmtId="0" fontId="14" fillId="0" borderId="0" xfId="0" applyFont="1" applyBorder="1"/>
    <xf numFmtId="0" fontId="1" fillId="0" borderId="0" xfId="0" applyFont="1" applyBorder="1"/>
    <xf numFmtId="9" fontId="11" fillId="0" borderId="3" xfId="1" applyFont="1" applyBorder="1"/>
    <xf numFmtId="0" fontId="24" fillId="0" borderId="0" xfId="0" applyFont="1" applyBorder="1" applyAlignment="1">
      <alignment horizontal="left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0" borderId="1" xfId="2" applyFont="1" applyBorder="1" applyAlignment="1">
      <alignment horizontal="left"/>
    </xf>
    <xf numFmtId="0" fontId="24" fillId="0" borderId="6" xfId="2" applyFont="1" applyBorder="1" applyAlignment="1">
      <alignment horizontal="left"/>
    </xf>
    <xf numFmtId="0" fontId="24" fillId="0" borderId="8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</cellXfs>
  <cellStyles count="7">
    <cellStyle name="Normálna" xfId="0" builtinId="0"/>
    <cellStyle name="Normálna 2 4" xfId="6"/>
    <cellStyle name="Normálne 2" xfId="2"/>
    <cellStyle name="Normálne 50" xfId="5"/>
    <cellStyle name="Percentá" xfId="1" builtinId="5"/>
    <cellStyle name="Percentá 2" xfId="3"/>
    <cellStyle name="percentá 5" xfId="4"/>
  </cellStyles>
  <dxfs count="0"/>
  <tableStyles count="0" defaultTableStyle="TableStyleMedium2" defaultPivotStyle="PivotStyleLight16"/>
  <colors>
    <mruColors>
      <color rgb="FFA6A6A6"/>
      <color rgb="FFD6DCE5"/>
      <color rgb="FF2C9ADC"/>
      <color rgb="FF1F497D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Graf_1!$B$2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Graf_1!$B$3</c:f>
              <c:numCache>
                <c:formatCode>#,##0</c:formatCode>
                <c:ptCount val="1"/>
                <c:pt idx="0">
                  <c:v>534.12910602493525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Graf_1!$C$2</c:f>
              <c:strCache>
                <c:ptCount val="1"/>
                <c:pt idx="0">
                  <c:v>level /EDS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Graf_1!$C$3</c:f>
              <c:numCache>
                <c:formatCode>#,##0</c:formatCode>
                <c:ptCount val="1"/>
                <c:pt idx="0">
                  <c:v>1644.4166079450683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Graf_1!$D$2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6464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Graf_1!$D$3</c:f>
              <c:numCache>
                <c:formatCode>#,##0</c:formatCode>
                <c:ptCount val="1"/>
                <c:pt idx="0">
                  <c:v>-24.699458365238097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Graf_1!$E$2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ABDEF3"/>
            </a:solidFill>
            <a:ln>
              <a:noFill/>
            </a:ln>
          </c:spPr>
          <c:invertIfNegative val="0"/>
          <c:val>
            <c:numRef>
              <c:f>Graf_1!$E$3</c:f>
              <c:numCache>
                <c:formatCode>#,##0</c:formatCode>
                <c:ptCount val="1"/>
                <c:pt idx="0">
                  <c:v>11.9695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Graf_1!$F$2</c:f>
              <c:strCache>
                <c:ptCount val="1"/>
                <c:pt idx="0">
                  <c:v>ostatné  faktory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5-4D74-AE04-0A2B4EEA3A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4-45F2-9F68-68C029D4B9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Graf_1!$F$3</c:f>
              <c:numCache>
                <c:formatCode>#,##0</c:formatCode>
                <c:ptCount val="1"/>
                <c:pt idx="0">
                  <c:v>16.227779868509657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Graf_1!$G$2</c:f>
              <c:strCache>
                <c:ptCount val="1"/>
                <c:pt idx="0">
                  <c:v>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3240163161423007E-2"/>
                  <c:y val="-4.9483083158587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6915304074182257E-2"/>
                  <c:y val="-6.959940329174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Graf_1!$G$3</c:f>
              <c:numCache>
                <c:formatCode>#,##0</c:formatCode>
                <c:ptCount val="1"/>
                <c:pt idx="0">
                  <c:v>2182.0435354732754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en-US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064123082175703"/>
          <c:y val="0.13199593294081491"/>
          <c:w val="0.60266500224057495"/>
          <c:h val="0.781247968576430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Graf_2!$F$2</c:f>
              <c:strCache>
                <c:ptCount val="1"/>
                <c:pt idx="0">
                  <c:v>skutočnosť 2021 (rast)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Graf_2!$A$3:$A$7</c:f>
              <c:strCache>
                <c:ptCount val="5"/>
                <c:pt idx="0">
                  <c:v>HDP; nominálny rast</c:v>
                </c:pt>
                <c:pt idx="1">
                  <c:v>HDP; reálny rast</c:v>
                </c:pt>
                <c:pt idx="2">
                  <c:v>KSD; reálny rast</c:v>
                </c:pt>
                <c:pt idx="3">
                  <c:v>KSD vrátane vládnej medzispotreby a investícií, nom. rast</c:v>
                </c:pt>
                <c:pt idx="4">
                  <c:v>Mzdová báza; rast *</c:v>
                </c:pt>
              </c:strCache>
            </c:strRef>
          </c:cat>
          <c:val>
            <c:numRef>
              <c:f>Graf_2!$F$3:$F$7</c:f>
              <c:numCache>
                <c:formatCode>0.0</c:formatCode>
                <c:ptCount val="5"/>
                <c:pt idx="0">
                  <c:v>5.4770817917039238</c:v>
                </c:pt>
                <c:pt idx="1">
                  <c:v>3.0204717509561476</c:v>
                </c:pt>
                <c:pt idx="2">
                  <c:v>1.1261386092158148</c:v>
                </c:pt>
                <c:pt idx="3">
                  <c:v>4.2824803380165033</c:v>
                </c:pt>
                <c:pt idx="4">
                  <c:v>6.1212631092810028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B-42CA-8968-FDB545A1B6A6}"/>
            </c:ext>
          </c:extLst>
        </c:ser>
        <c:ser>
          <c:idx val="1"/>
          <c:order val="1"/>
          <c:tx>
            <c:strRef>
              <c:f>Graf_2!$E$2</c:f>
              <c:strCache>
                <c:ptCount val="1"/>
                <c:pt idx="0">
                  <c:v>odhad na rok 2021 (rast)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Graf_2!$A$3:$A$7</c:f>
              <c:strCache>
                <c:ptCount val="5"/>
                <c:pt idx="0">
                  <c:v>HDP; nominálny rast</c:v>
                </c:pt>
                <c:pt idx="1">
                  <c:v>HDP; reálny rast</c:v>
                </c:pt>
                <c:pt idx="2">
                  <c:v>KSD; reálny rast</c:v>
                </c:pt>
                <c:pt idx="3">
                  <c:v>KSD vrátane vládnej medzispotreby a investícií, nom. rast</c:v>
                </c:pt>
                <c:pt idx="4">
                  <c:v>Mzdová báza; rast *</c:v>
                </c:pt>
              </c:strCache>
            </c:strRef>
          </c:cat>
          <c:val>
            <c:numRef>
              <c:f>Graf_2!$E$3:$E$7</c:f>
              <c:numCache>
                <c:formatCode>0.0</c:formatCode>
                <c:ptCount val="5"/>
                <c:pt idx="0">
                  <c:v>6.7467101442113062</c:v>
                </c:pt>
                <c:pt idx="1">
                  <c:v>5.5465319797100676</c:v>
                </c:pt>
                <c:pt idx="2">
                  <c:v>2.925636140423606</c:v>
                </c:pt>
                <c:pt idx="3">
                  <c:v>2.9296799951076036</c:v>
                </c:pt>
                <c:pt idx="4">
                  <c:v>4.6420413578422313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B-42CA-8968-FDB545A1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216088024"/>
        <c:axId val="214261448"/>
      </c:barChart>
      <c:catAx>
        <c:axId val="216088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14261448"/>
        <c:crosses val="autoZero"/>
        <c:auto val="1"/>
        <c:lblAlgn val="ctr"/>
        <c:lblOffset val="100"/>
        <c:noMultiLvlLbl val="0"/>
      </c:catAx>
      <c:valAx>
        <c:axId val="2142614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16088024"/>
        <c:crosses val="autoZero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2.1680170424817971E-2"/>
          <c:y val="1.5017433569213369E-2"/>
          <c:w val="0.93697693276145355"/>
          <c:h val="9.8088009269111653E-2"/>
        </c:manualLayout>
      </c:layout>
      <c:overlay val="0"/>
      <c:spPr>
        <a:solidFill>
          <a:schemeClr val="bg1">
            <a:lumMod val="85000"/>
          </a:schemeClr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423810901780411"/>
          <c:y val="0.13199593294081491"/>
          <c:w val="0.50440792579844351"/>
          <c:h val="0.777595001590622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Graf_2!$C$2</c:f>
              <c:strCache>
                <c:ptCount val="1"/>
                <c:pt idx="0">
                  <c:v>skutočnosť 2020 (rast)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02543015456402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35-4ECE-A987-157AB0D60541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Graf_2!$A$3:$A$7</c:f>
              <c:strCache>
                <c:ptCount val="5"/>
                <c:pt idx="0">
                  <c:v>HDP; nominálny rast</c:v>
                </c:pt>
                <c:pt idx="1">
                  <c:v>HDP; reálny rast</c:v>
                </c:pt>
                <c:pt idx="2">
                  <c:v>KSD; reálny rast</c:v>
                </c:pt>
                <c:pt idx="3">
                  <c:v>KSD vrátane vládnej medzispotreby a investícií, nom. rast</c:v>
                </c:pt>
                <c:pt idx="4">
                  <c:v>Mzdová báza; rast *</c:v>
                </c:pt>
              </c:strCache>
            </c:strRef>
          </c:cat>
          <c:val>
            <c:numRef>
              <c:f>Graf_2!$C$3:$C$7</c:f>
              <c:numCache>
                <c:formatCode>0.0</c:formatCode>
                <c:ptCount val="5"/>
                <c:pt idx="0">
                  <c:v>-2.0933771150747731</c:v>
                </c:pt>
                <c:pt idx="1">
                  <c:v>-4.3587538079271866</c:v>
                </c:pt>
                <c:pt idx="2">
                  <c:v>-1.2821396281999569</c:v>
                </c:pt>
                <c:pt idx="3">
                  <c:v>1.019335321091619</c:v>
                </c:pt>
                <c:pt idx="4">
                  <c:v>1.8639772727639468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4-4C49-82A3-8D160AA75BB4}"/>
            </c:ext>
          </c:extLst>
        </c:ser>
        <c:ser>
          <c:idx val="1"/>
          <c:order val="1"/>
          <c:tx>
            <c:strRef>
              <c:f>Graf_2!$B$2</c:f>
              <c:strCache>
                <c:ptCount val="1"/>
                <c:pt idx="0">
                  <c:v>odhad na rok 2020 (rast)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Graf_2!$A$3:$A$7</c:f>
              <c:strCache>
                <c:ptCount val="5"/>
                <c:pt idx="0">
                  <c:v>HDP; nominálny rast</c:v>
                </c:pt>
                <c:pt idx="1">
                  <c:v>HDP; reálny rast</c:v>
                </c:pt>
                <c:pt idx="2">
                  <c:v>KSD; reálny rast</c:v>
                </c:pt>
                <c:pt idx="3">
                  <c:v>KSD vrátane vládnej medzispotreby a investícií, nom. rast</c:v>
                </c:pt>
                <c:pt idx="4">
                  <c:v>Mzdová báza; rast *</c:v>
                </c:pt>
              </c:strCache>
            </c:strRef>
          </c:cat>
          <c:val>
            <c:numRef>
              <c:f>Graf_2!$B$3:$B$7</c:f>
              <c:numCache>
                <c:formatCode>0.0</c:formatCode>
                <c:ptCount val="5"/>
                <c:pt idx="0">
                  <c:v>-4.8375737711868254</c:v>
                </c:pt>
                <c:pt idx="1">
                  <c:v>-6.6504315565749721</c:v>
                </c:pt>
                <c:pt idx="2">
                  <c:v>-1.3175779123843938</c:v>
                </c:pt>
                <c:pt idx="3">
                  <c:v>0.84599428777709651</c:v>
                </c:pt>
                <c:pt idx="4">
                  <c:v>0.91812447591901503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4-4C49-82A3-8D160AA75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216305984"/>
        <c:axId val="216240592"/>
      </c:barChart>
      <c:catAx>
        <c:axId val="21630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16240592"/>
        <c:crosses val="autoZero"/>
        <c:auto val="1"/>
        <c:lblAlgn val="ctr"/>
        <c:lblOffset val="100"/>
        <c:noMultiLvlLbl val="0"/>
      </c:catAx>
      <c:valAx>
        <c:axId val="2162405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16305984"/>
        <c:crosses val="autoZero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2.1680216802168056E-2"/>
          <c:y val="1.5017537222261641E-2"/>
          <c:w val="0.93697693276145355"/>
          <c:h val="9.8088009269111653E-2"/>
        </c:manualLayout>
      </c:layout>
      <c:overlay val="0"/>
      <c:spPr>
        <a:solidFill>
          <a:schemeClr val="bg1">
            <a:lumMod val="85000"/>
          </a:schemeClr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13949026392236E-2"/>
          <c:y val="4.3596240414082325E-2"/>
          <c:w val="0.90211644488997356"/>
          <c:h val="0.89537185701950184"/>
        </c:manualLayout>
      </c:layout>
      <c:areaChart>
        <c:grouping val="standard"/>
        <c:varyColors val="0"/>
        <c:ser>
          <c:idx val="1"/>
          <c:order val="1"/>
          <c:spPr>
            <a:solidFill>
              <a:schemeClr val="bg1">
                <a:lumMod val="75000"/>
              </a:schemeClr>
            </a:solidFill>
          </c:spPr>
          <c:val>
            <c:numRef>
              <c:f>Graf_3!$C$8:$L$8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4-4800-9BEA-7B8C3D3DFC6D}"/>
            </c:ext>
          </c:extLst>
        </c:ser>
        <c:ser>
          <c:idx val="2"/>
          <c:order val="2"/>
          <c:spPr>
            <a:solidFill>
              <a:schemeClr val="bg1">
                <a:lumMod val="75000"/>
              </a:schemeClr>
            </a:solidFill>
          </c:spPr>
          <c:val>
            <c:numRef>
              <c:f>Graf_3!$C$9:$L$9</c:f>
              <c:numCache>
                <c:formatCode>#,##0</c:formatCode>
                <c:ptCount val="1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4-4800-9BEA-7B8C3D3D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513120"/>
        <c:axId val="216690600"/>
      </c:areaChart>
      <c:barChart>
        <c:barDir val="col"/>
        <c:grouping val="clustered"/>
        <c:varyColors val="0"/>
        <c:ser>
          <c:idx val="0"/>
          <c:order val="0"/>
          <c:tx>
            <c:strRef>
              <c:f>Graf_3!$A$5</c:f>
              <c:strCache>
                <c:ptCount val="1"/>
                <c:pt idx="0">
                  <c:v>Daňové príjmy VS - odchýlka (%)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2.4829298572315562E-3"/>
                  <c:y val="5.94399842936660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B4-4800-9BEA-7B8C3D3DFC6D}"/>
                </c:ext>
              </c:extLst>
            </c:dLbl>
            <c:dLbl>
              <c:idx val="2"/>
              <c:layout>
                <c:manualLayout>
                  <c:x val="0"/>
                  <c:y val="7.40198891308681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B4-4800-9BEA-7B8C3D3DFC6D}"/>
                </c:ext>
              </c:extLst>
            </c:dLbl>
            <c:dLbl>
              <c:idx val="3"/>
              <c:spPr>
                <a:noFill/>
              </c:spPr>
              <c:txPr>
                <a:bodyPr/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9B4-4800-9BEA-7B8C3D3DFC6D}"/>
                </c:ext>
              </c:extLst>
            </c:dLbl>
            <c:dLbl>
              <c:idx val="7"/>
              <c:spPr>
                <a:noFill/>
              </c:spPr>
              <c:txPr>
                <a:bodyPr/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9B4-4800-9BEA-7B8C3D3DFC6D}"/>
                </c:ext>
              </c:extLst>
            </c:dLbl>
            <c:dLbl>
              <c:idx val="9"/>
              <c:spPr>
                <a:noFill/>
              </c:spPr>
              <c:txPr>
                <a:bodyPr/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9B4-4800-9BEA-7B8C3D3DFC6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Graf_3!$C$2:$L$2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Graf_3!$C$5:$L$5</c:f>
              <c:numCache>
                <c:formatCode>#\ ##0.0</c:formatCode>
                <c:ptCount val="10"/>
                <c:pt idx="0" formatCode="0.0">
                  <c:v>-2.3658148927440976</c:v>
                </c:pt>
                <c:pt idx="1">
                  <c:v>0.44243406810346642</c:v>
                </c:pt>
                <c:pt idx="2">
                  <c:v>7.3058930094217942</c:v>
                </c:pt>
                <c:pt idx="3">
                  <c:v>6.3277748666585865</c:v>
                </c:pt>
                <c:pt idx="4">
                  <c:v>3.1192272437301511</c:v>
                </c:pt>
                <c:pt idx="5">
                  <c:v>1.230396509914101</c:v>
                </c:pt>
                <c:pt idx="6">
                  <c:v>3.5603847734502381</c:v>
                </c:pt>
                <c:pt idx="7">
                  <c:v>0.26248307871605903</c:v>
                </c:pt>
                <c:pt idx="8">
                  <c:v>-3.1341562334621642</c:v>
                </c:pt>
                <c:pt idx="9">
                  <c:v>7.4569675786037521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B4-4800-9BEA-7B8C3D3DFC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2"/>
        <c:axId val="310513120"/>
        <c:axId val="216690600"/>
      </c:barChart>
      <c:lineChart>
        <c:grouping val="standard"/>
        <c:varyColors val="0"/>
        <c:ser>
          <c:idx val="3"/>
          <c:order val="3"/>
          <c:tx>
            <c:strRef>
              <c:f>Graf_3!$A$12</c:f>
              <c:strCache>
                <c:ptCount val="1"/>
                <c:pt idx="0">
                  <c:v>rast HDP (pr. os)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Graf_3!$C$2:$L$2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Graf_3!$C$12:$L$12</c:f>
              <c:numCache>
                <c:formatCode>#\ ##0.0</c:formatCode>
                <c:ptCount val="10"/>
                <c:pt idx="0">
                  <c:v>2.9398133481283821</c:v>
                </c:pt>
                <c:pt idx="1">
                  <c:v>2.0169039149456722</c:v>
                </c:pt>
                <c:pt idx="2">
                  <c:v>2.585842367560673</c:v>
                </c:pt>
                <c:pt idx="3">
                  <c:v>4.8362228004811953</c:v>
                </c:pt>
                <c:pt idx="4">
                  <c:v>1.6095953488061809</c:v>
                </c:pt>
                <c:pt idx="5">
                  <c:v>4.2406815943034246</c:v>
                </c:pt>
                <c:pt idx="6">
                  <c:v>5.7617832268209668</c:v>
                </c:pt>
                <c:pt idx="7">
                  <c:v>5.2501342177110502</c:v>
                </c:pt>
                <c:pt idx="8">
                  <c:v>-2.0933771150747731</c:v>
                </c:pt>
                <c:pt idx="9">
                  <c:v>5.4770817917039238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B4-4800-9BEA-7B8C3D3D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84224"/>
        <c:axId val="216683840"/>
      </c:lineChart>
      <c:catAx>
        <c:axId val="3105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en-US"/>
          </a:p>
        </c:txPr>
        <c:crossAx val="216690600"/>
        <c:crossesAt val="0"/>
        <c:auto val="1"/>
        <c:lblAlgn val="ctr"/>
        <c:lblOffset val="100"/>
        <c:noMultiLvlLbl val="0"/>
      </c:catAx>
      <c:valAx>
        <c:axId val="216690600"/>
        <c:scaling>
          <c:orientation val="minMax"/>
          <c:max val="10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Arial Narrow" panose="020B0606020202030204" pitchFamily="34" charset="0"/>
              </a:defRPr>
            </a:pPr>
            <a:endParaRPr lang="en-US"/>
          </a:p>
        </c:txPr>
        <c:crossAx val="310513120"/>
        <c:crosses val="autoZero"/>
        <c:crossBetween val="between"/>
      </c:valAx>
      <c:valAx>
        <c:axId val="216683840"/>
        <c:scaling>
          <c:orientation val="minMax"/>
          <c:max val="10"/>
          <c:min val="-20"/>
        </c:scaling>
        <c:delete val="0"/>
        <c:axPos val="r"/>
        <c:numFmt formatCode="#\ ##0.0" sourceLinked="1"/>
        <c:majorTickMark val="out"/>
        <c:minorTickMark val="none"/>
        <c:tickLblPos val="nextTo"/>
        <c:crossAx val="216684224"/>
        <c:crosses val="max"/>
        <c:crossBetween val="between"/>
      </c:valAx>
      <c:catAx>
        <c:axId val="21668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683840"/>
        <c:crossesAt val="0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1283576983044716"/>
          <c:y val="0.68598020183245612"/>
          <c:w val="0.38726920941863791"/>
          <c:h val="0.20856358735226393"/>
        </c:manualLayout>
      </c:layout>
      <c:overlay val="0"/>
      <c:txPr>
        <a:bodyPr/>
        <a:lstStyle/>
        <a:p>
          <a:pPr>
            <a:defRPr sz="1000">
              <a:latin typeface="Arial Narrow" panose="020B0606020202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79146052953936E-2"/>
          <c:y val="4.8287638743952192E-2"/>
          <c:w val="0.90663089765713034"/>
          <c:h val="0.6565125188823129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Graf_4!$A$8</c:f>
              <c:strCache>
                <c:ptCount val="1"/>
                <c:pt idx="0">
                  <c:v>    - vplyv ostatných faktorov</c:v>
                </c:pt>
              </c:strCache>
            </c:strRef>
          </c:tx>
          <c:spPr>
            <a:solidFill>
              <a:srgbClr val="404040"/>
            </a:solidFill>
            <a:ln>
              <a:noFill/>
            </a:ln>
          </c:spPr>
          <c:invertIfNegative val="0"/>
          <c:dLbls>
            <c:delete val="1"/>
          </c:dLbls>
          <c:cat>
            <c:numRef>
              <c:f>Graf_4!$B$2:$K$2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Graf_4!$B$8:$K$8</c:f>
              <c:numCache>
                <c:formatCode>0.0</c:formatCode>
                <c:ptCount val="10"/>
                <c:pt idx="0">
                  <c:v>0.29560873950601058</c:v>
                </c:pt>
                <c:pt idx="1">
                  <c:v>-5.5128614566228216E-2</c:v>
                </c:pt>
                <c:pt idx="2">
                  <c:v>-6.2881033497072136E-2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0.10714589628057021</c:v>
                </c:pt>
                <c:pt idx="7">
                  <c:v>0.12243330374314032</c:v>
                </c:pt>
                <c:pt idx="8">
                  <c:v>0.17154471301247198</c:v>
                </c:pt>
                <c:pt idx="9">
                  <c:v>5.5457201648338533E-2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4-489E-8078-8E661E991834}"/>
            </c:ext>
          </c:extLst>
        </c:ser>
        <c:ser>
          <c:idx val="3"/>
          <c:order val="1"/>
          <c:tx>
            <c:strRef>
              <c:f>Graf_4!$A$7</c:f>
              <c:strCache>
                <c:ptCount val="1"/>
                <c:pt idx="0">
                  <c:v>    - 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B4-489E-8078-8E661E9918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B4-489E-8078-8E661E99183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B4-489E-8078-8E661E9918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B4-489E-8078-8E661E9918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CB4-489E-8078-8E661E99183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CB4-489E-8078-8E661E9918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Graf_4!$B$2:$K$2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Graf_4!$B$7:$K$7</c:f>
              <c:numCache>
                <c:formatCode>0.0</c:formatCode>
                <c:ptCount val="10"/>
                <c:pt idx="0">
                  <c:v>5.5788187011608953E-2</c:v>
                </c:pt>
                <c:pt idx="1">
                  <c:v>0.67383224456429769</c:v>
                </c:pt>
                <c:pt idx="2">
                  <c:v>1.2857115972782738</c:v>
                </c:pt>
                <c:pt idx="3">
                  <c:v>9.2733475869062429E-2</c:v>
                </c:pt>
                <c:pt idx="4">
                  <c:v>-0.24537120210464466</c:v>
                </c:pt>
                <c:pt idx="5">
                  <c:v>0.2035013164385216</c:v>
                </c:pt>
                <c:pt idx="6">
                  <c:v>0.66922271758156127</c:v>
                </c:pt>
                <c:pt idx="7">
                  <c:v>1.8183523748942335E-2</c:v>
                </c:pt>
                <c:pt idx="8">
                  <c:v>0.26388094844840287</c:v>
                </c:pt>
                <c:pt idx="9">
                  <c:v>4.0904854546239933E-2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B4-489E-8078-8E661E991834}"/>
            </c:ext>
          </c:extLst>
        </c:ser>
        <c:ser>
          <c:idx val="1"/>
          <c:order val="2"/>
          <c:tx>
            <c:strRef>
              <c:f>Graf_4!$A$6</c:f>
              <c:strCache>
                <c:ptCount val="1"/>
                <c:pt idx="0">
                  <c:v>    - 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B4-489E-8078-8E661E99183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B4-489E-8078-8E661E9918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B4-489E-8078-8E661E9918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B4-489E-8078-8E661E99183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B4-489E-8078-8E661E9918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B4-489E-8078-8E661E9918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B4-489E-8078-8E661E9918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CB4-489E-8078-8E661E99183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CB4-489E-8078-8E661E991834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Graf_4!$B$2:$K$2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Graf_4!$B$6:$K$6</c:f>
              <c:numCache>
                <c:formatCode>0.0</c:formatCode>
                <c:ptCount val="10"/>
                <c:pt idx="0">
                  <c:v>0.90027355779170926</c:v>
                </c:pt>
                <c:pt idx="1">
                  <c:v>-5.1896781377161897E-3</c:v>
                </c:pt>
                <c:pt idx="2">
                  <c:v>0</c:v>
                </c:pt>
                <c:pt idx="3">
                  <c:v>5.7926626365767633E-2</c:v>
                </c:pt>
                <c:pt idx="4">
                  <c:v>0</c:v>
                </c:pt>
                <c:pt idx="5">
                  <c:v>0.44770622704254193</c:v>
                </c:pt>
                <c:pt idx="6">
                  <c:v>9.6911417255998462E-3</c:v>
                </c:pt>
                <c:pt idx="7">
                  <c:v>-0.51151135343529375</c:v>
                </c:pt>
                <c:pt idx="8">
                  <c:v>-0.60988994539581742</c:v>
                </c:pt>
                <c:pt idx="9">
                  <c:v>-8.440851763239679E-2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CB4-489E-8078-8E661E991834}"/>
            </c:ext>
          </c:extLst>
        </c:ser>
        <c:ser>
          <c:idx val="0"/>
          <c:order val="3"/>
          <c:tx>
            <c:strRef>
              <c:f>Graf_4!$A$5</c:f>
              <c:strCache>
                <c:ptCount val="1"/>
                <c:pt idx="0">
                  <c:v>    - vplyv EDS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2111660052901044E-3"/>
                  <c:y val="-2.89275400463521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B4-489E-8078-8E661E991834}"/>
                </c:ext>
              </c:extLst>
            </c:dLbl>
            <c:dLbl>
              <c:idx val="5"/>
              <c:layout>
                <c:manualLayout>
                  <c:x val="0"/>
                  <c:y val="1.01231914255843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B4-489E-8078-8E661E9918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B4-489E-8078-8E661E9918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CB4-489E-8078-8E661E991834}"/>
                </c:ext>
              </c:extLst>
            </c:dLbl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Graf_4!$B$2:$K$2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Graf_4!$B$5:$K$5</c:f>
              <c:numCache>
                <c:formatCode>0.0</c:formatCode>
                <c:ptCount val="10"/>
                <c:pt idx="0">
                  <c:v>-2.7217017577780407</c:v>
                </c:pt>
                <c:pt idx="1">
                  <c:v>2.0679070925862906</c:v>
                </c:pt>
                <c:pt idx="2">
                  <c:v>5.1489918296274073</c:v>
                </c:pt>
                <c:pt idx="3">
                  <c:v>4.925365895732754</c:v>
                </c:pt>
                <c:pt idx="4">
                  <c:v>2.612418321520475</c:v>
                </c:pt>
                <c:pt idx="5">
                  <c:v>-0.21485781513428445</c:v>
                </c:pt>
                <c:pt idx="6">
                  <c:v>0.78705664573024203</c:v>
                </c:pt>
                <c:pt idx="7">
                  <c:v>0.48587210194351371</c:v>
                </c:pt>
                <c:pt idx="8">
                  <c:v>0.15374448132757923</c:v>
                </c:pt>
                <c:pt idx="9">
                  <c:v>5.6196685042327807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CB4-489E-8078-8E661E991834}"/>
            </c:ext>
          </c:extLst>
        </c:ser>
        <c:ser>
          <c:idx val="2"/>
          <c:order val="4"/>
          <c:tx>
            <c:strRef>
              <c:f>Graf_4!$A$4</c:f>
              <c:strCache>
                <c:ptCount val="1"/>
                <c:pt idx="0">
                  <c:v>    - 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CB4-489E-8078-8E661E991834}"/>
                </c:ext>
              </c:extLst>
            </c:dLbl>
            <c:dLbl>
              <c:idx val="3"/>
              <c:layout>
                <c:manualLayout>
                  <c:x val="-1.744557745906035E-3"/>
                  <c:y val="-2.44025215323157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CB4-489E-8078-8E661E991834}"/>
                </c:ext>
              </c:extLst>
            </c:dLbl>
            <c:dLbl>
              <c:idx val="4"/>
              <c:layout>
                <c:manualLayout>
                  <c:x val="0"/>
                  <c:y val="-3.9100684261974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CB4-489E-8078-8E661E9918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CB4-489E-8078-8E661E99183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Graf_4!$B$2:$K$2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Graf_4!$B$4:$K$4</c:f>
              <c:numCache>
                <c:formatCode>0.0</c:formatCode>
                <c:ptCount val="10"/>
                <c:pt idx="0">
                  <c:v>-0.8957836192753863</c:v>
                </c:pt>
                <c:pt idx="1">
                  <c:v>-2.238986976343166</c:v>
                </c:pt>
                <c:pt idx="2">
                  <c:v>0.93407061601319019</c:v>
                </c:pt>
                <c:pt idx="3">
                  <c:v>1.2517488686909948</c:v>
                </c:pt>
                <c:pt idx="4">
                  <c:v>0.75218012431432213</c:v>
                </c:pt>
                <c:pt idx="5">
                  <c:v>0.79404678156731501</c:v>
                </c:pt>
                <c:pt idx="6">
                  <c:v>1.987268372132283</c:v>
                </c:pt>
                <c:pt idx="7">
                  <c:v>0.14750550271575405</c:v>
                </c:pt>
                <c:pt idx="8">
                  <c:v>-3.1134364308548008</c:v>
                </c:pt>
                <c:pt idx="9">
                  <c:v>1.8253455358087756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CB4-489E-8078-8E661E9918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3843584"/>
        <c:axId val="213843976"/>
      </c:barChart>
      <c:lineChart>
        <c:grouping val="standard"/>
        <c:varyColors val="0"/>
        <c:ser>
          <c:idx val="5"/>
          <c:order val="5"/>
          <c:tx>
            <c:strRef>
              <c:f>Graf_4!$A$3</c:f>
              <c:strCache>
                <c:ptCount val="1"/>
                <c:pt idx="0">
                  <c:v>    - Spolu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15227537826016E-2"/>
                  <c:y val="0.100327074500302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CB4-489E-8078-8E661E991834}"/>
                </c:ext>
              </c:extLst>
            </c:dLbl>
            <c:dLbl>
              <c:idx val="1"/>
              <c:layout>
                <c:manualLayout>
                  <c:x val="-3.175550549427536E-2"/>
                  <c:y val="-0.17055716506243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CB4-489E-8078-8E661E991834}"/>
                </c:ext>
              </c:extLst>
            </c:dLbl>
            <c:dLbl>
              <c:idx val="2"/>
              <c:layout>
                <c:manualLayout>
                  <c:x val="-3.0730678622869361E-2"/>
                  <c:y val="-5.482533404362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CB4-489E-8078-8E661E991834}"/>
                </c:ext>
              </c:extLst>
            </c:dLbl>
            <c:dLbl>
              <c:idx val="3"/>
              <c:layout>
                <c:manualLayout>
                  <c:x val="-3.6700480676150192E-2"/>
                  <c:y val="-5.047559670876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CB4-489E-8078-8E661E991834}"/>
                </c:ext>
              </c:extLst>
            </c:dLbl>
            <c:dLbl>
              <c:idx val="4"/>
              <c:layout>
                <c:manualLayout>
                  <c:x val="-3.7933684519887961E-2"/>
                  <c:y val="-6.0797561595123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CB4-489E-8078-8E661E991834}"/>
                </c:ext>
              </c:extLst>
            </c:dLbl>
            <c:dLbl>
              <c:idx val="5"/>
              <c:layout>
                <c:manualLayout>
                  <c:x val="-3.0354886609205892E-2"/>
                  <c:y val="-6.4344500959622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CB4-489E-8078-8E661E991834}"/>
                </c:ext>
              </c:extLst>
            </c:dLbl>
            <c:dLbl>
              <c:idx val="6"/>
              <c:layout>
                <c:manualLayout>
                  <c:x val="-3.0249844347978495E-2"/>
                  <c:y val="-4.7947866572285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CB4-489E-8078-8E661E991834}"/>
                </c:ext>
              </c:extLst>
            </c:dLbl>
            <c:dLbl>
              <c:idx val="7"/>
              <c:layout>
                <c:manualLayout>
                  <c:x val="-3.430510887293909E-2"/>
                  <c:y val="-5.6513353658090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CB4-489E-8078-8E661E991834}"/>
                </c:ext>
              </c:extLst>
            </c:dLbl>
            <c:dLbl>
              <c:idx val="8"/>
              <c:layout>
                <c:manualLayout>
                  <c:x val="-2.9239976026430761E-2"/>
                  <c:y val="7.198849912064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CB4-489E-8078-8E661E991834}"/>
                </c:ext>
              </c:extLst>
            </c:dLbl>
            <c:dLbl>
              <c:idx val="9"/>
              <c:layout>
                <c:manualLayout>
                  <c:x val="-3.5572428799795767E-2"/>
                  <c:y val="-4.2622142111754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CB4-489E-8078-8E661E991834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Graf_4!$B$3:$K$3</c:f>
              <c:numCache>
                <c:formatCode>0.0</c:formatCode>
                <c:ptCount val="10"/>
                <c:pt idx="0">
                  <c:v>-2.3658148927440981</c:v>
                </c:pt>
                <c:pt idx="1">
                  <c:v>0.44243406810347785</c:v>
                </c:pt>
                <c:pt idx="2">
                  <c:v>7.3058930094217995</c:v>
                </c:pt>
                <c:pt idx="3">
                  <c:v>6.3277748666585785</c:v>
                </c:pt>
                <c:pt idx="4">
                  <c:v>3.1192272437301525</c:v>
                </c:pt>
                <c:pt idx="5">
                  <c:v>1.2303965099140941</c:v>
                </c:pt>
                <c:pt idx="6">
                  <c:v>3.5603847734502563</c:v>
                </c:pt>
                <c:pt idx="7">
                  <c:v>0.26248307871605664</c:v>
                </c:pt>
                <c:pt idx="8">
                  <c:v>-3.1341562334621642</c:v>
                </c:pt>
                <c:pt idx="9">
                  <c:v>7.4569675786037379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CB4-489E-8078-8E661E991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3584"/>
        <c:axId val="213843976"/>
      </c:lineChart>
      <c:catAx>
        <c:axId val="21384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213843976"/>
        <c:crosses val="autoZero"/>
        <c:auto val="1"/>
        <c:lblAlgn val="ctr"/>
        <c:lblOffset val="100"/>
        <c:noMultiLvlLbl val="0"/>
      </c:catAx>
      <c:valAx>
        <c:axId val="213843976"/>
        <c:scaling>
          <c:orientation val="minMax"/>
          <c:max val="9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213843584"/>
        <c:crosses val="autoZero"/>
        <c:crossBetween val="between"/>
        <c:majorUnit val="1"/>
      </c:valAx>
      <c:spPr>
        <a:ln>
          <a:noFill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0527461736860493"/>
          <c:y val="0.78498930914451248"/>
          <c:w val="0.7422248360033834"/>
          <c:h val="0.178812047321064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14479440069993E-2"/>
          <c:y val="4.1666666666666664E-2"/>
          <c:w val="0.87102996500437446"/>
          <c:h val="0.6267510747203111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Graf_5!$A$6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8263055195905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E-44E4-A518-672AD5DF88F2}"/>
                </c:ext>
              </c:extLst>
            </c:dLbl>
            <c:dLbl>
              <c:idx val="2"/>
              <c:layout>
                <c:manualLayout>
                  <c:x val="3.3802826898178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1B-43D7-89AF-6B4BA0F12FF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Graf_5!$E$6:$G$6</c:f>
              <c:numCache>
                <c:formatCode>#\ ##0.0</c:formatCode>
                <c:ptCount val="3"/>
                <c:pt idx="0">
                  <c:v>1.8253455358087756</c:v>
                </c:pt>
                <c:pt idx="1">
                  <c:v>1.8444046610396503</c:v>
                </c:pt>
                <c:pt idx="2">
                  <c:v>1.8381349915593048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E-44E4-A518-672AD5DF88F2}"/>
            </c:ext>
          </c:extLst>
        </c:ser>
        <c:ser>
          <c:idx val="1"/>
          <c:order val="2"/>
          <c:tx>
            <c:strRef>
              <c:f>Graf_5!$A$5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Graf_5!$E$5:$G$5</c:f>
              <c:numCache>
                <c:formatCode>#\ ##0.0</c:formatCode>
                <c:ptCount val="3"/>
                <c:pt idx="0">
                  <c:v>5.6196685042327807</c:v>
                </c:pt>
                <c:pt idx="1">
                  <c:v>4.6239609094336522</c:v>
                </c:pt>
                <c:pt idx="2">
                  <c:v>4.7993571279002563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FE-44E4-A518-672AD5DF88F2}"/>
            </c:ext>
          </c:extLst>
        </c:ser>
        <c:ser>
          <c:idx val="3"/>
          <c:order val="3"/>
          <c:tx>
            <c:strRef>
              <c:f>Graf_5!$A$7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  <a:effectLst/>
          </c:spPr>
          <c:invertIfNegative val="0"/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Graf_5!$E$7:$G$7</c:f>
              <c:numCache>
                <c:formatCode>#\ ##0.0</c:formatCode>
                <c:ptCount val="3"/>
                <c:pt idx="0">
                  <c:v>4.0904854546239926E-2</c:v>
                </c:pt>
                <c:pt idx="1">
                  <c:v>4.0904854546239926E-2</c:v>
                </c:pt>
                <c:pt idx="2">
                  <c:v>4.0904854546239926E-2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FE-44E4-A518-672AD5DF88F2}"/>
            </c:ext>
          </c:extLst>
        </c:ser>
        <c:ser>
          <c:idx val="4"/>
          <c:order val="4"/>
          <c:tx>
            <c:strRef>
              <c:f>Graf_5!$A$8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Graf_5!$E$8:$G$8</c:f>
              <c:numCache>
                <c:formatCode>#\ ##0.0</c:formatCode>
                <c:ptCount val="3"/>
                <c:pt idx="0">
                  <c:v>-8.440851763239679E-2</c:v>
                </c:pt>
                <c:pt idx="1">
                  <c:v>-8.440851763239679E-2</c:v>
                </c:pt>
                <c:pt idx="2">
                  <c:v>-8.440851763239679E-2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FE-44E4-A518-672AD5DF88F2}"/>
            </c:ext>
          </c:extLst>
        </c:ser>
        <c:ser>
          <c:idx val="5"/>
          <c:order val="5"/>
          <c:tx>
            <c:strRef>
              <c:f>Graf_5!$A$9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Graf_5!$E$9:$G$9</c:f>
              <c:numCache>
                <c:formatCode>#\ ##0.0</c:formatCode>
                <c:ptCount val="3"/>
                <c:pt idx="0">
                  <c:v>5.5457201648338533E-2</c:v>
                </c:pt>
                <c:pt idx="1">
                  <c:v>5.5457201648338533E-2</c:v>
                </c:pt>
                <c:pt idx="2">
                  <c:v>5.5457201648338533E-2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FE-44E4-A518-672AD5DF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620560"/>
        <c:axId val="216620952"/>
      </c:barChart>
      <c:lineChart>
        <c:grouping val="standard"/>
        <c:varyColors val="0"/>
        <c:ser>
          <c:idx val="0"/>
          <c:order val="0"/>
          <c:tx>
            <c:strRef>
              <c:f>Graf_5!$A$4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832502820291659E-2"/>
                  <c:y val="7.7802630131246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FE-44E4-A518-672AD5DF88F2}"/>
                </c:ext>
              </c:extLst>
            </c:dLbl>
            <c:dLbl>
              <c:idx val="2"/>
              <c:layout>
                <c:manualLayout>
                  <c:x val="-5.7962623535531173E-2"/>
                  <c:y val="6.9271629193043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1B-43D7-89AF-6B4BA0F12FF8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Graf_5!$E$3:$G$3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Graf_5!$E$4:$G$4</c:f>
              <c:numCache>
                <c:formatCode>0.0</c:formatCode>
                <c:ptCount val="3"/>
                <c:pt idx="0">
                  <c:v>7.4569675786037362</c:v>
                </c:pt>
                <c:pt idx="1">
                  <c:v>6.4803191090354844</c:v>
                </c:pt>
                <c:pt idx="2">
                  <c:v>6.649445658021742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FE-44E4-A518-672AD5DF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20560"/>
        <c:axId val="216620952"/>
      </c:lineChart>
      <c:catAx>
        <c:axId val="21662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16620952"/>
        <c:crosses val="autoZero"/>
        <c:auto val="1"/>
        <c:lblAlgn val="ctr"/>
        <c:lblOffset val="100"/>
        <c:noMultiLvlLbl val="0"/>
      </c:catAx>
      <c:valAx>
        <c:axId val="21662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166205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80284216145372E-2"/>
          <c:y val="0.80820502088401736"/>
          <c:w val="0.87779076155657887"/>
          <c:h val="0.13959594757967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2003499562555"/>
          <c:y val="4.8245614035087717E-2"/>
          <c:w val="0.82822440944881892"/>
          <c:h val="0.6508892802873325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Graf_5!$A$6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03022670025188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7-47FC-B3D9-D5B5BA5C1240}"/>
                </c:ext>
              </c:extLst>
            </c:dLbl>
            <c:dLbl>
              <c:idx val="2"/>
              <c:layout>
                <c:manualLayout>
                  <c:x val="3.6943744752308862E-2"/>
                  <c:y val="4.02042139200631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90-45D9-96D3-783F6C90C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Graf_5!$B$6:$D$6</c:f>
              <c:numCache>
                <c:formatCode>#,##0</c:formatCode>
                <c:ptCount val="3"/>
                <c:pt idx="0">
                  <c:v>534.12910602493514</c:v>
                </c:pt>
                <c:pt idx="1">
                  <c:v>539.70615065647326</c:v>
                </c:pt>
                <c:pt idx="2">
                  <c:v>537.87153201089995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17-47FC-B3D9-D5B5BA5C1240}"/>
            </c:ext>
          </c:extLst>
        </c:ser>
        <c:ser>
          <c:idx val="1"/>
          <c:order val="2"/>
          <c:tx>
            <c:strRef>
              <c:f>Graf_5!$A$5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Graf_5!$B$5:$D$5</c:f>
              <c:numCache>
                <c:formatCode>#,##0</c:formatCode>
                <c:ptCount val="3"/>
                <c:pt idx="0">
                  <c:v>1644.4166079450681</c:v>
                </c:pt>
                <c:pt idx="1">
                  <c:v>1353.0545633135293</c:v>
                </c:pt>
                <c:pt idx="2">
                  <c:v>1404.3786680004876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17-47FC-B3D9-D5B5BA5C1240}"/>
            </c:ext>
          </c:extLst>
        </c:ser>
        <c:ser>
          <c:idx val="3"/>
          <c:order val="3"/>
          <c:tx>
            <c:strRef>
              <c:f>Graf_5!$A$7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  <a:effectLst/>
          </c:spPr>
          <c:invertIfNegative val="0"/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Graf_5!$B$7:$D$7</c:f>
              <c:numCache>
                <c:formatCode>#,##0</c:formatCode>
                <c:ptCount val="3"/>
                <c:pt idx="0">
                  <c:v>11.9695</c:v>
                </c:pt>
                <c:pt idx="1">
                  <c:v>11.9695</c:v>
                </c:pt>
                <c:pt idx="2">
                  <c:v>11.9695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17-47FC-B3D9-D5B5BA5C1240}"/>
            </c:ext>
          </c:extLst>
        </c:ser>
        <c:ser>
          <c:idx val="5"/>
          <c:order val="4"/>
          <c:tx>
            <c:strRef>
              <c:f>Graf_5!$A$9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Graf_5!$B$9:$D$9</c:f>
              <c:numCache>
                <c:formatCode>#,##0</c:formatCode>
                <c:ptCount val="3"/>
                <c:pt idx="0">
                  <c:v>16.227779868509657</c:v>
                </c:pt>
                <c:pt idx="1">
                  <c:v>16.227779868509657</c:v>
                </c:pt>
                <c:pt idx="2">
                  <c:v>16.227779868509657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17-47FC-B3D9-D5B5BA5C1240}"/>
            </c:ext>
          </c:extLst>
        </c:ser>
        <c:ser>
          <c:idx val="4"/>
          <c:order val="5"/>
          <c:tx>
            <c:strRef>
              <c:f>Graf_5!$A$8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799999999999999E-2"/>
                  <c:y val="-8.6114101184068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17-47FC-B3D9-D5B5BA5C1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Graf_5!$B$8:$D$8</c:f>
              <c:numCache>
                <c:formatCode>#,##0</c:formatCode>
                <c:ptCount val="3"/>
                <c:pt idx="0">
                  <c:v>-24.699458365238097</c:v>
                </c:pt>
                <c:pt idx="1">
                  <c:v>-24.699458365238097</c:v>
                </c:pt>
                <c:pt idx="2">
                  <c:v>-24.699458365238097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17-47FC-B3D9-D5B5BA5C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621736"/>
        <c:axId val="216622128"/>
      </c:barChart>
      <c:lineChart>
        <c:grouping val="standard"/>
        <c:varyColors val="0"/>
        <c:ser>
          <c:idx val="0"/>
          <c:order val="0"/>
          <c:tx>
            <c:strRef>
              <c:f>Graf_5!$A$4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636283464566989E-2"/>
                  <c:y val="8.3506606884042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17-47FC-B3D9-D5B5BA5C1240}"/>
                </c:ext>
              </c:extLst>
            </c:dLbl>
            <c:dLbl>
              <c:idx val="2"/>
              <c:layout>
                <c:manualLayout>
                  <c:x val="-7.2123212598425315E-2"/>
                  <c:y val="7.056881076087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90-45D9-96D3-783F6C90CD51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Graf_5!$B$3:$D$3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Graf_5!$B$4:$D$4</c:f>
              <c:numCache>
                <c:formatCode>#,##0</c:formatCode>
                <c:ptCount val="3"/>
                <c:pt idx="0">
                  <c:v>2182.0435354732745</c:v>
                </c:pt>
                <c:pt idx="1">
                  <c:v>1896.2585354732742</c:v>
                </c:pt>
                <c:pt idx="2">
                  <c:v>1945.7480215146591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17-47FC-B3D9-D5B5BA5C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21736"/>
        <c:axId val="216622128"/>
      </c:lineChart>
      <c:catAx>
        <c:axId val="21662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16622128"/>
        <c:crosses val="autoZero"/>
        <c:auto val="1"/>
        <c:lblAlgn val="ctr"/>
        <c:lblOffset val="100"/>
        <c:noMultiLvlLbl val="0"/>
      </c:catAx>
      <c:valAx>
        <c:axId val="2166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1662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750665871017506E-2"/>
          <c:y val="0.81962563890040063"/>
          <c:w val="0.80550192990582059"/>
          <c:h val="0.13454482663351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83694102001136"/>
          <c:y val="3.9515025892666214E-2"/>
          <c:w val="0.82907489654114641"/>
          <c:h val="0.58700121712493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Graf_6!$A$2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2021 vs. 2020</c:v>
              </c:pt>
            </c:strLit>
          </c:cat>
          <c:val>
            <c:numRef>
              <c:f>Graf_6!$B$2</c:f>
              <c:numCache>
                <c:formatCode>#,##0</c:formatCode>
                <c:ptCount val="1"/>
                <c:pt idx="0">
                  <c:v>1514.7272413443754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2-43EC-89C6-E0E1A687D198}"/>
            </c:ext>
          </c:extLst>
        </c:ser>
        <c:ser>
          <c:idx val="1"/>
          <c:order val="1"/>
          <c:tx>
            <c:strRef>
              <c:f>Graf_6!$A$3</c:f>
              <c:strCache>
                <c:ptCount val="1"/>
                <c:pt idx="0">
                  <c:v>vplyv levelu / EDS</c:v>
                </c:pt>
              </c:strCache>
            </c:strRef>
          </c:tx>
          <c:spPr>
            <a:solidFill>
              <a:srgbClr val="2C9ADC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2021 vs. 2020</c:v>
              </c:pt>
            </c:strLit>
          </c:cat>
          <c:val>
            <c:numRef>
              <c:f>Graf_6!$B$3</c:f>
              <c:numCache>
                <c:formatCode>#,##0</c:formatCode>
                <c:ptCount val="1"/>
                <c:pt idx="0">
                  <c:v>795.24722058910822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2-43EC-89C6-E0E1A687D198}"/>
            </c:ext>
          </c:extLst>
        </c:ser>
        <c:ser>
          <c:idx val="2"/>
          <c:order val="2"/>
          <c:tx>
            <c:strRef>
              <c:f>Graf_6!$A$4</c:f>
              <c:strCache>
                <c:ptCount val="1"/>
                <c:pt idx="0">
                  <c:v>vplyv jednorazových faktorov</c:v>
                </c:pt>
              </c:strCache>
            </c:strRef>
          </c:tx>
          <c:spPr>
            <a:solidFill>
              <a:srgbClr val="D6DCE5"/>
            </a:solidFill>
            <a:ln w="19050">
              <a:noFill/>
            </a:ln>
            <a:effectLst/>
          </c:spPr>
          <c:invertIfNegative val="0"/>
          <c:cat>
            <c:strLit>
              <c:ptCount val="1"/>
              <c:pt idx="0">
                <c:v>2021 vs. 2020</c:v>
              </c:pt>
            </c:strLit>
          </c:cat>
          <c:val>
            <c:numRef>
              <c:f>Graf_6!$B$4</c:f>
              <c:numCache>
                <c:formatCode>#,##0</c:formatCode>
                <c:ptCount val="1"/>
                <c:pt idx="0">
                  <c:v>-60.933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A2-43EC-89C6-E0E1A687D198}"/>
            </c:ext>
          </c:extLst>
        </c:ser>
        <c:ser>
          <c:idx val="3"/>
          <c:order val="3"/>
          <c:tx>
            <c:strRef>
              <c:f>Graf_6!$A$5</c:f>
              <c:strCache>
                <c:ptCount val="1"/>
                <c:pt idx="0">
                  <c:v>vplyv legislatívy</c:v>
                </c:pt>
              </c:strCache>
            </c:strRef>
          </c:tx>
          <c:spPr>
            <a:solidFill>
              <a:srgbClr val="A6A6A6"/>
            </a:solidFill>
            <a:ln w="19050">
              <a:noFill/>
            </a:ln>
            <a:effectLst/>
          </c:spPr>
          <c:invertIfNegative val="0"/>
          <c:cat>
            <c:strLit>
              <c:ptCount val="1"/>
              <c:pt idx="0">
                <c:v>2021 vs. 2020</c:v>
              </c:pt>
            </c:strLit>
          </c:cat>
          <c:val>
            <c:numRef>
              <c:f>Graf_6!$B$5</c:f>
              <c:numCache>
                <c:formatCode>#,##0</c:formatCode>
                <c:ptCount val="1"/>
                <c:pt idx="0">
                  <c:v>7.7343263244856972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A2-43EC-89C6-E0E1A687D198}"/>
            </c:ext>
          </c:extLst>
        </c:ser>
        <c:ser>
          <c:idx val="4"/>
          <c:order val="4"/>
          <c:tx>
            <c:strRef>
              <c:f>Graf_6!$A$6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rgbClr val="404040"/>
            </a:solidFill>
            <a:ln w="19050">
              <a:noFill/>
            </a:ln>
            <a:effectLst/>
          </c:spPr>
          <c:invertIfNegative val="0"/>
          <c:cat>
            <c:strLit>
              <c:ptCount val="1"/>
              <c:pt idx="0">
                <c:v>2021 vs. 2020</c:v>
              </c:pt>
            </c:strLit>
          </c:cat>
          <c:val>
            <c:numRef>
              <c:f>Graf_6!$B$6</c:f>
              <c:numCache>
                <c:formatCode>#,##0</c:formatCode>
                <c:ptCount val="1"/>
                <c:pt idx="0">
                  <c:v>80.47732655001758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A2-43EC-89C6-E0E1A687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622912"/>
        <c:axId val="216623304"/>
      </c:barChart>
      <c:lineChart>
        <c:grouping val="standard"/>
        <c:varyColors val="0"/>
        <c:ser>
          <c:idx val="5"/>
          <c:order val="5"/>
          <c:tx>
            <c:strRef>
              <c:f>Graf_6!$A$7</c:f>
              <c:strCache>
                <c:ptCount val="1"/>
                <c:pt idx="0">
                  <c:v>celkom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2090862696776559E-2"/>
                  <c:y val="-5.8749860657621299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A2-43EC-89C6-E0E1A687D198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Graf_6!$B$7</c:f>
              <c:numCache>
                <c:formatCode>#,##0</c:formatCode>
                <c:ptCount val="1"/>
                <c:pt idx="0">
                  <c:v>2337.253114807987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A2-43EC-89C6-E0E1A687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22912"/>
        <c:axId val="216623304"/>
      </c:lineChart>
      <c:catAx>
        <c:axId val="2166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16623304"/>
        <c:crossesAt val="0"/>
        <c:auto val="1"/>
        <c:lblAlgn val="ctr"/>
        <c:lblOffset val="100"/>
        <c:noMultiLvlLbl val="0"/>
      </c:catAx>
      <c:valAx>
        <c:axId val="2166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166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911022564059026E-2"/>
          <c:y val="0.72477901691469349"/>
          <c:w val="0.95744176191782115"/>
          <c:h val="0.25294716340552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85775043744531931"/>
          <c:h val="0.85748137319626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Graf_7!$B$2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Lbls>
            <c:dLbl>
              <c:idx val="6"/>
              <c:layout>
                <c:manualLayout>
                  <c:x val="-5.0000000000000051E-2"/>
                  <c:y val="-7.4074074074074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A5-435B-9C0C-73302FB4B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Graf_7!$A$3:$A$9</c:f>
              <c:strCache>
                <c:ptCount val="7"/>
                <c:pt idx="0">
                  <c:v>DPFOzc</c:v>
                </c:pt>
                <c:pt idx="1">
                  <c:v>DPPO</c:v>
                </c:pt>
                <c:pt idx="2">
                  <c:v>DPH</c:v>
                </c:pt>
                <c:pt idx="3">
                  <c:v>Spotrebné dane</c:v>
                </c:pt>
                <c:pt idx="4">
                  <c:v>Sociálne odvody</c:v>
                </c:pt>
                <c:pt idx="5">
                  <c:v>Zdravotné odvody</c:v>
                </c:pt>
                <c:pt idx="6">
                  <c:v>celkom</c:v>
                </c:pt>
              </c:strCache>
            </c:strRef>
          </c:cat>
          <c:val>
            <c:numRef>
              <c:f>Graf_7!$B$3:$B$9</c:f>
              <c:numCache>
                <c:formatCode>0%</c:formatCode>
                <c:ptCount val="7"/>
                <c:pt idx="0">
                  <c:v>0.10211780200442688</c:v>
                </c:pt>
                <c:pt idx="1">
                  <c:v>-1.56322992397675E-2</c:v>
                </c:pt>
                <c:pt idx="2">
                  <c:v>8.1378437643482959E-2</c:v>
                </c:pt>
                <c:pt idx="3">
                  <c:v>2.5012120335959453E-2</c:v>
                </c:pt>
                <c:pt idx="4">
                  <c:v>5.6754978421436508E-2</c:v>
                </c:pt>
                <c:pt idx="5">
                  <c:v>0.11511437334199304</c:v>
                </c:pt>
                <c:pt idx="6">
                  <c:v>5.846273797653212E-2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Graf_7!$C$2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Graf_7!$A$3:$A$9</c:f>
              <c:strCache>
                <c:ptCount val="7"/>
                <c:pt idx="0">
                  <c:v>DPFOzc</c:v>
                </c:pt>
                <c:pt idx="1">
                  <c:v>DPPO</c:v>
                </c:pt>
                <c:pt idx="2">
                  <c:v>DPH</c:v>
                </c:pt>
                <c:pt idx="3">
                  <c:v>Spotrebné dane</c:v>
                </c:pt>
                <c:pt idx="4">
                  <c:v>Sociálne odvody</c:v>
                </c:pt>
                <c:pt idx="5">
                  <c:v>Zdravotné odvody</c:v>
                </c:pt>
                <c:pt idx="6">
                  <c:v>celkom</c:v>
                </c:pt>
              </c:strCache>
            </c:strRef>
          </c:cat>
          <c:val>
            <c:numRef>
              <c:f>Graf_7!$C$3:$C$9</c:f>
              <c:numCache>
                <c:formatCode>0%</c:formatCode>
                <c:ptCount val="7"/>
                <c:pt idx="0">
                  <c:v>-2.9329218324265494E-3</c:v>
                </c:pt>
                <c:pt idx="1">
                  <c:v>-2.5713947240492474E-2</c:v>
                </c:pt>
                <c:pt idx="2">
                  <c:v>-1.4550119976003417E-3</c:v>
                </c:pt>
                <c:pt idx="3">
                  <c:v>-5.8872244699452403E-2</c:v>
                </c:pt>
                <c:pt idx="4">
                  <c:v>3.9502357451759451E-6</c:v>
                </c:pt>
                <c:pt idx="5">
                  <c:v>0</c:v>
                </c:pt>
                <c:pt idx="6">
                  <c:v>-4.6572435294822689E-4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Graf_7!$D$2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Graf_7!$A$3:$A$9</c:f>
              <c:strCache>
                <c:ptCount val="7"/>
                <c:pt idx="0">
                  <c:v>DPFOzc</c:v>
                </c:pt>
                <c:pt idx="1">
                  <c:v>DPPO</c:v>
                </c:pt>
                <c:pt idx="2">
                  <c:v>DPH</c:v>
                </c:pt>
                <c:pt idx="3">
                  <c:v>Spotrebné dane</c:v>
                </c:pt>
                <c:pt idx="4">
                  <c:v>Sociálne odvody</c:v>
                </c:pt>
                <c:pt idx="5">
                  <c:v>Zdravotné odvody</c:v>
                </c:pt>
                <c:pt idx="6">
                  <c:v>celkom</c:v>
                </c:pt>
              </c:strCache>
            </c:strRef>
          </c:cat>
          <c:val>
            <c:numRef>
              <c:f>Graf_7!$D$3:$D$9</c:f>
              <c:numCache>
                <c:formatCode>0%</c:formatCode>
                <c:ptCount val="7"/>
                <c:pt idx="0">
                  <c:v>8.5359124022431621E-2</c:v>
                </c:pt>
                <c:pt idx="1">
                  <c:v>0.199872237246004</c:v>
                </c:pt>
                <c:pt idx="2">
                  <c:v>9.8801855374825109E-2</c:v>
                </c:pt>
                <c:pt idx="3">
                  <c:v>7.4164405014504498E-2</c:v>
                </c:pt>
                <c:pt idx="4">
                  <c:v>4.9984376876401004E-2</c:v>
                </c:pt>
                <c:pt idx="5">
                  <c:v>7.585644873271713E-2</c:v>
                </c:pt>
                <c:pt idx="6">
                  <c:v>8.0299768493338197E-2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21152"/>
        <c:axId val="192218184"/>
      </c:bar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en-US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257370953630796"/>
          <c:y val="1.0537709335005684E-2"/>
          <c:w val="0.45802755905511816"/>
          <c:h val="0.14598832122728841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52386</xdr:rowOff>
    </xdr:from>
    <xdr:to>
      <xdr:col>11</xdr:col>
      <xdr:colOff>139700</xdr:colOff>
      <xdr:row>22</xdr:row>
      <xdr:rowOff>146049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8</xdr:row>
      <xdr:rowOff>152400</xdr:rowOff>
    </xdr:from>
    <xdr:to>
      <xdr:col>11</xdr:col>
      <xdr:colOff>57150</xdr:colOff>
      <xdr:row>30</xdr:row>
      <xdr:rowOff>66676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8</xdr:row>
      <xdr:rowOff>152400</xdr:rowOff>
    </xdr:from>
    <xdr:to>
      <xdr:col>3</xdr:col>
      <xdr:colOff>571500</xdr:colOff>
      <xdr:row>30</xdr:row>
      <xdr:rowOff>66676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152399</xdr:rowOff>
    </xdr:from>
    <xdr:to>
      <xdr:col>5</xdr:col>
      <xdr:colOff>238125</xdr:colOff>
      <xdr:row>25</xdr:row>
      <xdr:rowOff>66675</xdr:rowOff>
    </xdr:to>
    <xdr:graphicFrame macro="">
      <xdr:nvGraphicFramePr>
        <xdr:cNvPr id="3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0.40694</cdr:x>
      <cdr:y>0.51192</cdr:y>
    </cdr:from>
    <cdr:to>
      <cdr:x>0.62942</cdr:x>
      <cdr:y>0.64982</cdr:y>
    </cdr:to>
    <cdr:sp macro="" textlink="">
      <cdr:nvSpPr>
        <cdr:cNvPr id="1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1468" y="1350663"/>
          <a:ext cx="1137981" cy="3638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Cieľované pásmo</a:t>
          </a:r>
        </a:p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(-2%; +2%)</a:t>
          </a:r>
        </a:p>
      </cdr:txBody>
    </cdr:sp>
  </cdr:relSizeAnchor>
  <cdr:relSizeAnchor xmlns:cdr="http://schemas.openxmlformats.org/drawingml/2006/chartDrawing">
    <cdr:from>
      <cdr:x>0.46161</cdr:x>
      <cdr:y>0.44929</cdr:y>
    </cdr:from>
    <cdr:to>
      <cdr:x>0.52732</cdr:x>
      <cdr:y>0.50659</cdr:y>
    </cdr:to>
    <cdr:sp macro="" textlink="">
      <cdr:nvSpPr>
        <cdr:cNvPr id="12" name="AutoShape 4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>
          <a:off x="2453573" y="1092958"/>
          <a:ext cx="151182" cy="336102"/>
        </a:xfrm>
        <a:prstGeom xmlns:a="http://schemas.openxmlformats.org/drawingml/2006/main" prst="rightBrace">
          <a:avLst>
            <a:gd name="adj1" fmla="val 36310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sk-SK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9</xdr:row>
      <xdr:rowOff>85725</xdr:rowOff>
    </xdr:from>
    <xdr:to>
      <xdr:col>5</xdr:col>
      <xdr:colOff>304801</xdr:colOff>
      <xdr:row>29</xdr:row>
      <xdr:rowOff>95250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11</xdr:row>
      <xdr:rowOff>66675</xdr:rowOff>
    </xdr:from>
    <xdr:to>
      <xdr:col>9</xdr:col>
      <xdr:colOff>200024</xdr:colOff>
      <xdr:row>28</xdr:row>
      <xdr:rowOff>104776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9525</xdr:rowOff>
    </xdr:from>
    <xdr:to>
      <xdr:col>4</xdr:col>
      <xdr:colOff>0</xdr:colOff>
      <xdr:row>28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342899</xdr:colOff>
      <xdr:row>3</xdr:row>
      <xdr:rowOff>147636</xdr:rowOff>
    </xdr:from>
    <xdr:to>
      <xdr:col>8</xdr:col>
      <xdr:colOff>355600</xdr:colOff>
      <xdr:row>23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403225</xdr:colOff>
      <xdr:row>1</xdr:row>
      <xdr:rowOff>155575</xdr:rowOff>
    </xdr:from>
    <xdr:to>
      <xdr:col>11</xdr:col>
      <xdr:colOff>485775</xdr:colOff>
      <xdr:row>16</xdr:row>
      <xdr:rowOff>98425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3_Databazy\03_Hodnotenie_dani_rocne\2015\vyhodnotenie_2015\Vyhodnotenie_2015_IFP_komplet_20160714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i-REER"/>
      <sheetName val="Príloha _10 M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ia"/>
      <sheetName val="cieľ 2%"/>
      <sheetName val="Vplyvy_jednotlivo"/>
      <sheetName val="dane"/>
      <sheetName val="makro"/>
      <sheetName val="legislatíva"/>
      <sheetName val="Opatrenia rozbitie"/>
      <sheetName val="DPFOzc"/>
      <sheetName val="Soc_odvody"/>
      <sheetName val="Zdrav_odvody"/>
      <sheetName val="DPFOpod"/>
      <sheetName val="DPPO"/>
      <sheetName val="zrazka"/>
      <sheetName val="DPH"/>
      <sheetName val="SD_MO"/>
      <sheetName val="SD_lieh"/>
      <sheetName val="SD_pivo"/>
      <sheetName val="SD_vino"/>
      <sheetName val="SD_tabak"/>
      <sheetName val="SD_elektrina"/>
      <sheetName val="SD_plyn"/>
      <sheetName val="SD_uhlie"/>
      <sheetName val="Ostatne_dane"/>
      <sheetName val="Dane_z_medz_obch"/>
      <sheetName val="Miestne_dane"/>
    </sheetNames>
    <sheetDataSet>
      <sheetData sheetId="0">
        <row r="1">
          <cell r="B1" t="str">
            <v>IFP a ostatní členovia Výboru</v>
          </cell>
        </row>
      </sheetData>
      <sheetData sheetId="1">
        <row r="7">
          <cell r="C7">
            <v>2004</v>
          </cell>
        </row>
      </sheetData>
      <sheetData sheetId="2">
        <row r="1">
          <cell r="B1" t="str">
            <v>RVS 15 - 17</v>
          </cell>
          <cell r="C1">
            <v>2015</v>
          </cell>
        </row>
      </sheetData>
      <sheetData sheetId="3"/>
      <sheetData sheetId="4">
        <row r="21">
          <cell r="J21">
            <v>2.6000691656083763</v>
          </cell>
          <cell r="L21">
            <v>3.5950030659232191</v>
          </cell>
        </row>
        <row r="22">
          <cell r="J22">
            <v>3.7208347360717431</v>
          </cell>
          <cell r="L22">
            <v>3.3223144746199695</v>
          </cell>
        </row>
        <row r="23">
          <cell r="J23">
            <v>2.3887293347670147</v>
          </cell>
          <cell r="L23">
            <v>2.3538159736290698</v>
          </cell>
        </row>
        <row r="24">
          <cell r="J24">
            <v>3.4107924435385684</v>
          </cell>
          <cell r="L24">
            <v>2.2252089033683253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AB34"/>
      <sheetName val="tech_prac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workbookViewId="0">
      <selection activeCell="A32" sqref="A32"/>
    </sheetView>
  </sheetViews>
  <sheetFormatPr defaultColWidth="9.140625" defaultRowHeight="16.5" x14ac:dyDescent="0.3"/>
  <cols>
    <col min="1" max="1" width="26.5703125" style="7" customWidth="1"/>
    <col min="2" max="7" width="12.28515625" style="7" customWidth="1"/>
    <col min="8" max="16384" width="9.140625" style="7"/>
  </cols>
  <sheetData>
    <row r="1" spans="1:7" ht="17.25" thickBot="1" x14ac:dyDescent="0.35">
      <c r="A1" s="140" t="s">
        <v>81</v>
      </c>
      <c r="B1" s="140"/>
      <c r="C1" s="140"/>
      <c r="D1" s="140"/>
      <c r="E1" s="140"/>
      <c r="F1" s="140"/>
      <c r="G1" s="140"/>
    </row>
    <row r="2" spans="1:7" ht="26.25" thickBot="1" x14ac:dyDescent="0.35">
      <c r="A2" s="113"/>
      <c r="B2" s="114" t="s">
        <v>46</v>
      </c>
      <c r="C2" s="115" t="s">
        <v>47</v>
      </c>
      <c r="D2" s="115" t="s">
        <v>48</v>
      </c>
      <c r="E2" s="115" t="s">
        <v>82</v>
      </c>
      <c r="F2" s="115" t="s">
        <v>87</v>
      </c>
      <c r="G2" s="114" t="s">
        <v>49</v>
      </c>
    </row>
    <row r="3" spans="1:7" x14ac:dyDescent="0.3">
      <c r="A3" s="45" t="s">
        <v>26</v>
      </c>
      <c r="B3" s="70">
        <v>83.933933702885128</v>
      </c>
      <c r="C3" s="70">
        <v>55.773675010386931</v>
      </c>
      <c r="D3" s="70">
        <v>0</v>
      </c>
      <c r="E3" s="64">
        <v>0</v>
      </c>
      <c r="F3" s="64">
        <v>0</v>
      </c>
      <c r="G3" s="112">
        <f>SUM(B3:F3)</f>
        <v>139.70760871327207</v>
      </c>
    </row>
    <row r="4" spans="1:7" x14ac:dyDescent="0.3">
      <c r="A4" s="45" t="s">
        <v>50</v>
      </c>
      <c r="B4" s="70">
        <v>1.3365281666283082</v>
      </c>
      <c r="C4" s="70">
        <v>37.632471833371703</v>
      </c>
      <c r="D4" s="70">
        <v>0</v>
      </c>
      <c r="E4" s="64">
        <v>0</v>
      </c>
      <c r="F4" s="64">
        <v>0</v>
      </c>
      <c r="G4" s="112">
        <f t="shared" ref="G4:G20" si="0">SUM(B4:F4)</f>
        <v>38.969000000000008</v>
      </c>
    </row>
    <row r="5" spans="1:7" x14ac:dyDescent="0.3">
      <c r="A5" s="45" t="s">
        <v>30</v>
      </c>
      <c r="B5" s="70">
        <v>39.929345463657874</v>
      </c>
      <c r="C5" s="70">
        <v>1036.2636545363423</v>
      </c>
      <c r="D5" s="70">
        <v>0</v>
      </c>
      <c r="E5" s="70">
        <v>0</v>
      </c>
      <c r="F5" s="70">
        <v>0</v>
      </c>
      <c r="G5" s="112">
        <f t="shared" si="0"/>
        <v>1076.1930000000002</v>
      </c>
    </row>
    <row r="6" spans="1:7" x14ac:dyDescent="0.3">
      <c r="A6" s="45" t="s">
        <v>27</v>
      </c>
      <c r="B6" s="70">
        <v>-4.9507974095523721</v>
      </c>
      <c r="C6" s="70">
        <v>59.036599489552351</v>
      </c>
      <c r="D6" s="70">
        <v>0</v>
      </c>
      <c r="E6" s="70">
        <v>-3.8445</v>
      </c>
      <c r="F6" s="70">
        <v>2.4031080000000656E-2</v>
      </c>
      <c r="G6" s="112">
        <f t="shared" si="0"/>
        <v>50.265333159999983</v>
      </c>
    </row>
    <row r="7" spans="1:7" x14ac:dyDescent="0.3">
      <c r="A7" s="45" t="s">
        <v>31</v>
      </c>
      <c r="B7" s="70">
        <v>120.21241086073582</v>
      </c>
      <c r="C7" s="70">
        <v>409.37318007926632</v>
      </c>
      <c r="D7" s="70">
        <v>-10.276993000000001</v>
      </c>
      <c r="E7" s="70">
        <v>0</v>
      </c>
      <c r="F7" s="70">
        <v>10.21192667999996</v>
      </c>
      <c r="G7" s="112">
        <f t="shared" si="0"/>
        <v>529.52052462000211</v>
      </c>
    </row>
    <row r="8" spans="1:7" x14ac:dyDescent="0.3">
      <c r="A8" s="45" t="s">
        <v>8</v>
      </c>
      <c r="B8" s="70">
        <v>-20.136456574416528</v>
      </c>
      <c r="C8" s="70">
        <v>-42.746618585584251</v>
      </c>
      <c r="D8" s="70">
        <v>0</v>
      </c>
      <c r="E8" s="70">
        <v>13.090999999999999</v>
      </c>
      <c r="F8" s="70">
        <v>0</v>
      </c>
      <c r="G8" s="112">
        <f t="shared" si="0"/>
        <v>-49.792075160000778</v>
      </c>
    </row>
    <row r="9" spans="1:7" x14ac:dyDescent="0.3">
      <c r="A9" s="71" t="s">
        <v>51</v>
      </c>
      <c r="B9" s="70">
        <v>3.6529734474239073E-2</v>
      </c>
      <c r="C9" s="70">
        <v>-34.37808597447475</v>
      </c>
      <c r="D9" s="64">
        <v>0</v>
      </c>
      <c r="E9" s="70">
        <v>0</v>
      </c>
      <c r="F9" s="70">
        <v>0</v>
      </c>
      <c r="G9" s="112">
        <f t="shared" si="0"/>
        <v>-34.341556240000514</v>
      </c>
    </row>
    <row r="10" spans="1:7" x14ac:dyDescent="0.3">
      <c r="A10" s="71" t="s">
        <v>52</v>
      </c>
      <c r="B10" s="70">
        <v>-3.6262816853399191</v>
      </c>
      <c r="C10" s="70">
        <v>7.4495047753399124</v>
      </c>
      <c r="D10" s="64">
        <v>0</v>
      </c>
      <c r="E10" s="70">
        <v>0</v>
      </c>
      <c r="F10" s="70">
        <v>0</v>
      </c>
      <c r="G10" s="112">
        <f t="shared" si="0"/>
        <v>3.8232230899999933</v>
      </c>
    </row>
    <row r="11" spans="1:7" x14ac:dyDescent="0.3">
      <c r="A11" s="71" t="s">
        <v>53</v>
      </c>
      <c r="B11" s="70">
        <v>-1.0139109904868284</v>
      </c>
      <c r="C11" s="70">
        <v>-3.1699354695131698</v>
      </c>
      <c r="D11" s="70">
        <v>0</v>
      </c>
      <c r="E11" s="70">
        <v>0</v>
      </c>
      <c r="F11" s="70">
        <v>0</v>
      </c>
      <c r="G11" s="112">
        <f t="shared" si="0"/>
        <v>-4.183846459999998</v>
      </c>
    </row>
    <row r="12" spans="1:7" x14ac:dyDescent="0.3">
      <c r="A12" s="71" t="s">
        <v>54</v>
      </c>
      <c r="B12" s="70">
        <v>-8.190157374959918E-2</v>
      </c>
      <c r="C12" s="70">
        <v>0.40823025374959876</v>
      </c>
      <c r="D12" s="70">
        <v>0</v>
      </c>
      <c r="E12" s="70">
        <v>0</v>
      </c>
      <c r="F12" s="70">
        <v>0</v>
      </c>
      <c r="G12" s="112">
        <f t="shared" si="0"/>
        <v>0.32632867999999959</v>
      </c>
    </row>
    <row r="13" spans="1:7" x14ac:dyDescent="0.3">
      <c r="A13" s="71" t="s">
        <v>55</v>
      </c>
      <c r="B13" s="70">
        <v>-14.83985938119803</v>
      </c>
      <c r="C13" s="70">
        <v>-12.973036448802231</v>
      </c>
      <c r="D13" s="70">
        <v>0</v>
      </c>
      <c r="E13" s="70">
        <v>13.090999999999999</v>
      </c>
      <c r="F13" s="70">
        <v>0</v>
      </c>
      <c r="G13" s="112">
        <f t="shared" si="0"/>
        <v>-14.721895830000262</v>
      </c>
    </row>
    <row r="14" spans="1:7" x14ac:dyDescent="0.3">
      <c r="A14" s="71" t="s">
        <v>56</v>
      </c>
      <c r="B14" s="70">
        <v>-0.20087384517628112</v>
      </c>
      <c r="C14" s="70">
        <v>-1.5105097548237181</v>
      </c>
      <c r="D14" s="70">
        <v>0</v>
      </c>
      <c r="E14" s="64">
        <v>0</v>
      </c>
      <c r="F14" s="64">
        <v>0</v>
      </c>
      <c r="G14" s="112">
        <f t="shared" si="0"/>
        <v>-1.7113835999999991</v>
      </c>
    </row>
    <row r="15" spans="1:7" x14ac:dyDescent="0.3">
      <c r="A15" s="71" t="s">
        <v>57</v>
      </c>
      <c r="B15" s="70">
        <v>-0.40656139924685991</v>
      </c>
      <c r="C15" s="70">
        <v>1.3753640392468605</v>
      </c>
      <c r="D15" s="70">
        <v>0</v>
      </c>
      <c r="E15" s="64">
        <v>0</v>
      </c>
      <c r="F15" s="64">
        <v>0</v>
      </c>
      <c r="G15" s="112">
        <f t="shared" si="0"/>
        <v>0.96880264000000049</v>
      </c>
    </row>
    <row r="16" spans="1:7" x14ac:dyDescent="0.3">
      <c r="A16" s="71" t="s">
        <v>58</v>
      </c>
      <c r="B16" s="70">
        <v>-3.5974336932474019E-3</v>
      </c>
      <c r="C16" s="70">
        <v>5.1849993693247443E-2</v>
      </c>
      <c r="D16" s="70">
        <v>0</v>
      </c>
      <c r="E16" s="70">
        <v>0</v>
      </c>
      <c r="F16" s="70">
        <v>0</v>
      </c>
      <c r="G16" s="112">
        <f t="shared" si="0"/>
        <v>4.8252560000000042E-2</v>
      </c>
    </row>
    <row r="17" spans="1:7" x14ac:dyDescent="0.3">
      <c r="A17" s="46" t="s">
        <v>28</v>
      </c>
      <c r="B17" s="72">
        <v>13.022949663233183</v>
      </c>
      <c r="C17" s="72">
        <v>27.495194476766706</v>
      </c>
      <c r="D17" s="72">
        <v>5.2240000000000002</v>
      </c>
      <c r="E17" s="72">
        <v>2.7229999999999999</v>
      </c>
      <c r="F17" s="72">
        <v>-7.258</v>
      </c>
      <c r="G17" s="73">
        <f t="shared" si="0"/>
        <v>41.20714413999989</v>
      </c>
    </row>
    <row r="18" spans="1:7" x14ac:dyDescent="0.3">
      <c r="A18" s="64" t="s">
        <v>59</v>
      </c>
      <c r="B18" s="70">
        <v>200.821673573618</v>
      </c>
      <c r="C18" s="70">
        <v>10.099969683111313</v>
      </c>
      <c r="D18" s="70">
        <v>-19.646465365238097</v>
      </c>
      <c r="E18" s="70">
        <v>0</v>
      </c>
      <c r="F18" s="70">
        <v>13.249822108509695</v>
      </c>
      <c r="G18" s="112">
        <f t="shared" si="0"/>
        <v>204.52500000000092</v>
      </c>
    </row>
    <row r="19" spans="1:7" ht="17.25" thickBot="1" x14ac:dyDescent="0.35">
      <c r="A19" s="116" t="s">
        <v>60</v>
      </c>
      <c r="B19" s="117">
        <v>99.959518578145804</v>
      </c>
      <c r="C19" s="117">
        <v>51.488481421854253</v>
      </c>
      <c r="D19" s="117">
        <v>0</v>
      </c>
      <c r="E19" s="116">
        <v>0</v>
      </c>
      <c r="F19" s="116">
        <v>0</v>
      </c>
      <c r="G19" s="118">
        <f t="shared" si="0"/>
        <v>151.44800000000006</v>
      </c>
    </row>
    <row r="20" spans="1:7" ht="17.25" thickBot="1" x14ac:dyDescent="0.35">
      <c r="A20" s="119" t="s">
        <v>12</v>
      </c>
      <c r="B20" s="120">
        <f>SUM(B3:B8,B17:B19)</f>
        <v>534.12910602493525</v>
      </c>
      <c r="C20" s="120">
        <f t="shared" ref="C20:F20" si="1">SUM(C3:C8,C17:C19)</f>
        <v>1644.4166079450679</v>
      </c>
      <c r="D20" s="120">
        <f t="shared" si="1"/>
        <v>-24.699458365238097</v>
      </c>
      <c r="E20" s="120">
        <f t="shared" si="1"/>
        <v>11.9695</v>
      </c>
      <c r="F20" s="120">
        <f t="shared" si="1"/>
        <v>16.227779868509657</v>
      </c>
      <c r="G20" s="120">
        <f t="shared" si="0"/>
        <v>2182.0435354732745</v>
      </c>
    </row>
    <row r="22" spans="1:7" x14ac:dyDescent="0.3">
      <c r="B22" s="66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workbookViewId="0">
      <selection activeCell="D14" sqref="D14"/>
    </sheetView>
  </sheetViews>
  <sheetFormatPr defaultColWidth="9.140625" defaultRowHeight="12.75" x14ac:dyDescent="0.2"/>
  <cols>
    <col min="1" max="1" width="25.42578125" style="104" customWidth="1"/>
    <col min="2" max="16384" width="9.140625" style="104"/>
  </cols>
  <sheetData>
    <row r="1" spans="1:4" x14ac:dyDescent="0.2">
      <c r="A1" s="137" t="s">
        <v>118</v>
      </c>
      <c r="B1" s="138"/>
    </row>
    <row r="2" spans="1:4" ht="13.5" customHeight="1" x14ac:dyDescent="0.2">
      <c r="A2" s="108"/>
      <c r="B2" s="108">
        <v>2019</v>
      </c>
      <c r="C2" s="108">
        <v>2020</v>
      </c>
      <c r="D2" s="108">
        <v>2021</v>
      </c>
    </row>
    <row r="3" spans="1:4" ht="13.5" customHeight="1" x14ac:dyDescent="0.2">
      <c r="A3" s="104" t="s">
        <v>119</v>
      </c>
      <c r="B3" s="136">
        <v>0.10211780200442688</v>
      </c>
      <c r="C3" s="136">
        <v>-2.9329218324265494E-3</v>
      </c>
      <c r="D3" s="136">
        <v>8.5359124022431621E-2</v>
      </c>
    </row>
    <row r="4" spans="1:4" ht="13.5" customHeight="1" x14ac:dyDescent="0.2">
      <c r="A4" s="104" t="s">
        <v>5</v>
      </c>
      <c r="B4" s="136">
        <v>-1.56322992397675E-2</v>
      </c>
      <c r="C4" s="136">
        <v>-2.5713947240492474E-2</v>
      </c>
      <c r="D4" s="136">
        <v>0.199872237246004</v>
      </c>
    </row>
    <row r="5" spans="1:4" ht="13.5" customHeight="1" x14ac:dyDescent="0.2">
      <c r="A5" s="104" t="s">
        <v>7</v>
      </c>
      <c r="B5" s="136">
        <v>8.1378437643482959E-2</v>
      </c>
      <c r="C5" s="136">
        <v>-1.4550119976003417E-3</v>
      </c>
      <c r="D5" s="136">
        <v>9.8801855374825109E-2</v>
      </c>
    </row>
    <row r="6" spans="1:4" ht="13.5" customHeight="1" x14ac:dyDescent="0.2">
      <c r="A6" s="104" t="s">
        <v>8</v>
      </c>
      <c r="B6" s="136">
        <v>2.5012120335959453E-2</v>
      </c>
      <c r="C6" s="136">
        <v>-5.8872244699452403E-2</v>
      </c>
      <c r="D6" s="136">
        <v>7.4164405014504498E-2</v>
      </c>
    </row>
    <row r="7" spans="1:4" ht="13.5" customHeight="1" x14ac:dyDescent="0.2">
      <c r="A7" s="104" t="s">
        <v>59</v>
      </c>
      <c r="B7" s="136">
        <v>5.6754978421436508E-2</v>
      </c>
      <c r="C7" s="136">
        <v>3.9502357451759451E-6</v>
      </c>
      <c r="D7" s="136">
        <v>4.9984376876401004E-2</v>
      </c>
    </row>
    <row r="8" spans="1:4" x14ac:dyDescent="0.2">
      <c r="A8" s="104" t="s">
        <v>60</v>
      </c>
      <c r="B8" s="136">
        <v>0.11511437334199304</v>
      </c>
      <c r="C8" s="136">
        <v>0</v>
      </c>
      <c r="D8" s="136">
        <v>7.585644873271713E-2</v>
      </c>
    </row>
    <row r="9" spans="1:4" x14ac:dyDescent="0.2">
      <c r="A9" s="108" t="s">
        <v>75</v>
      </c>
      <c r="B9" s="139">
        <v>5.846273797653212E-2</v>
      </c>
      <c r="C9" s="139">
        <v>-4.6572435294822689E-4</v>
      </c>
      <c r="D9" s="139">
        <v>8.0299768493338197E-2</v>
      </c>
    </row>
    <row r="10" spans="1:4" x14ac:dyDescent="0.2">
      <c r="A10" s="110"/>
      <c r="B10" s="110"/>
      <c r="C10" s="110"/>
      <c r="D10" s="110"/>
    </row>
    <row r="11" spans="1:4" x14ac:dyDescent="0.2">
      <c r="A11" s="110"/>
      <c r="B11" s="110"/>
      <c r="C11" s="111"/>
      <c r="D11" s="110"/>
    </row>
    <row r="12" spans="1:4" x14ac:dyDescent="0.2">
      <c r="A12" s="110"/>
      <c r="B12" s="110"/>
      <c r="C12" s="110"/>
      <c r="D12" s="110"/>
    </row>
    <row r="13" spans="1:4" x14ac:dyDescent="0.2">
      <c r="A13" s="110"/>
      <c r="B13" s="110"/>
      <c r="C13" s="110"/>
      <c r="D13" s="110"/>
    </row>
    <row r="14" spans="1:4" x14ac:dyDescent="0.2">
      <c r="A14" s="110"/>
      <c r="B14" s="110"/>
      <c r="C14" s="110"/>
      <c r="D14" s="110"/>
    </row>
    <row r="15" spans="1:4" x14ac:dyDescent="0.2">
      <c r="A15" s="110"/>
      <c r="B15" s="110"/>
      <c r="C15" s="110"/>
      <c r="D15" s="110"/>
    </row>
    <row r="16" spans="1:4" x14ac:dyDescent="0.2">
      <c r="A16" s="110"/>
      <c r="B16" s="110"/>
      <c r="C16" s="110"/>
      <c r="D16" s="110"/>
    </row>
    <row r="17" spans="1:4" x14ac:dyDescent="0.2">
      <c r="A17" s="110"/>
      <c r="B17" s="110"/>
      <c r="C17" s="110"/>
      <c r="D17" s="110"/>
    </row>
    <row r="18" spans="1:4" x14ac:dyDescent="0.2">
      <c r="A18" s="110"/>
      <c r="B18" s="110"/>
      <c r="C18" s="110"/>
      <c r="D18" s="110"/>
    </row>
    <row r="19" spans="1:4" x14ac:dyDescent="0.2">
      <c r="A19" s="110"/>
      <c r="B19" s="110"/>
      <c r="C19" s="110"/>
      <c r="D19" s="110"/>
    </row>
    <row r="20" spans="1:4" x14ac:dyDescent="0.2">
      <c r="A20" s="110"/>
      <c r="B20" s="110"/>
      <c r="C20" s="110"/>
      <c r="D20" s="110"/>
    </row>
    <row r="21" spans="1:4" x14ac:dyDescent="0.2">
      <c r="A21" s="110"/>
      <c r="B21" s="110"/>
      <c r="C21" s="110"/>
      <c r="D21" s="110"/>
    </row>
    <row r="22" spans="1:4" x14ac:dyDescent="0.2">
      <c r="A22" s="110"/>
      <c r="B22" s="110"/>
      <c r="C22" s="110"/>
      <c r="D22" s="110"/>
    </row>
    <row r="23" spans="1:4" x14ac:dyDescent="0.2">
      <c r="A23" s="110"/>
      <c r="B23" s="110"/>
      <c r="C23" s="110"/>
      <c r="D23" s="110"/>
    </row>
    <row r="24" spans="1:4" x14ac:dyDescent="0.2">
      <c r="A24" s="110"/>
      <c r="B24" s="110"/>
      <c r="C24" s="110"/>
      <c r="D24" s="110"/>
    </row>
    <row r="25" spans="1:4" x14ac:dyDescent="0.2">
      <c r="A25" s="110"/>
      <c r="B25" s="110"/>
      <c r="C25" s="110"/>
      <c r="D25" s="110"/>
    </row>
    <row r="26" spans="1:4" x14ac:dyDescent="0.2">
      <c r="A26" s="110"/>
      <c r="B26" s="110"/>
      <c r="C26" s="110"/>
      <c r="D26" s="110"/>
    </row>
    <row r="27" spans="1:4" x14ac:dyDescent="0.2">
      <c r="A27" s="110"/>
      <c r="B27" s="110"/>
      <c r="C27" s="110"/>
      <c r="D27" s="110"/>
    </row>
    <row r="28" spans="1:4" x14ac:dyDescent="0.2">
      <c r="A28" s="110"/>
      <c r="B28" s="110"/>
      <c r="C28" s="110"/>
      <c r="D28" s="110"/>
    </row>
    <row r="29" spans="1:4" x14ac:dyDescent="0.2">
      <c r="A29" s="110"/>
      <c r="B29" s="110"/>
      <c r="C29" s="110"/>
      <c r="D29" s="110"/>
    </row>
    <row r="30" spans="1:4" x14ac:dyDescent="0.2">
      <c r="A30" s="110"/>
      <c r="B30" s="110"/>
      <c r="C30" s="110"/>
      <c r="D30" s="110"/>
    </row>
    <row r="31" spans="1:4" x14ac:dyDescent="0.2">
      <c r="A31" s="110"/>
      <c r="B31" s="110"/>
      <c r="C31" s="110"/>
      <c r="D31" s="110"/>
    </row>
    <row r="32" spans="1:4" x14ac:dyDescent="0.2">
      <c r="A32" s="110"/>
      <c r="B32" s="110"/>
      <c r="C32" s="110"/>
      <c r="D32" s="110"/>
    </row>
    <row r="33" spans="1:4" x14ac:dyDescent="0.2">
      <c r="A33" s="110"/>
      <c r="B33" s="110"/>
      <c r="C33" s="110"/>
      <c r="D33" s="110"/>
    </row>
    <row r="34" spans="1:4" x14ac:dyDescent="0.2">
      <c r="A34" s="110"/>
      <c r="B34" s="110"/>
      <c r="C34" s="110"/>
      <c r="D34" s="110"/>
    </row>
    <row r="35" spans="1:4" x14ac:dyDescent="0.2">
      <c r="A35" s="110"/>
      <c r="B35" s="110"/>
      <c r="C35" s="110"/>
      <c r="D35" s="110"/>
    </row>
    <row r="36" spans="1:4" x14ac:dyDescent="0.2">
      <c r="A36" s="110"/>
      <c r="B36" s="110"/>
      <c r="C36" s="110"/>
      <c r="D36" s="110"/>
    </row>
    <row r="37" spans="1:4" x14ac:dyDescent="0.2">
      <c r="A37" s="110"/>
      <c r="B37" s="110"/>
      <c r="C37" s="110"/>
      <c r="D37" s="110"/>
    </row>
    <row r="38" spans="1:4" x14ac:dyDescent="0.2">
      <c r="A38" s="110"/>
      <c r="B38" s="110"/>
      <c r="C38" s="110"/>
      <c r="D38" s="1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D14" sqref="D14"/>
    </sheetView>
  </sheetViews>
  <sheetFormatPr defaultColWidth="9.140625" defaultRowHeight="16.5" x14ac:dyDescent="0.3"/>
  <cols>
    <col min="1" max="1" width="23.5703125" style="7" customWidth="1"/>
    <col min="2" max="2" width="16.5703125" style="7" customWidth="1"/>
    <col min="3" max="3" width="14.5703125" style="7" customWidth="1"/>
    <col min="4" max="5" width="16.5703125" style="7" customWidth="1"/>
    <col min="6" max="16384" width="9.140625" style="7"/>
  </cols>
  <sheetData>
    <row r="1" spans="1:5" ht="29.25" customHeight="1" thickBot="1" x14ac:dyDescent="0.35">
      <c r="A1" s="145" t="s">
        <v>100</v>
      </c>
      <c r="B1" s="145"/>
      <c r="C1" s="145"/>
      <c r="D1" s="145"/>
      <c r="E1" s="145"/>
    </row>
    <row r="2" spans="1:5" x14ac:dyDescent="0.3">
      <c r="A2" s="8"/>
      <c r="B2" s="143" t="s">
        <v>98</v>
      </c>
      <c r="C2" s="143" t="s">
        <v>99</v>
      </c>
      <c r="D2" s="146" t="s">
        <v>0</v>
      </c>
      <c r="E2" s="146" t="s">
        <v>1</v>
      </c>
    </row>
    <row r="3" spans="1:5" ht="17.25" thickBot="1" x14ac:dyDescent="0.35">
      <c r="A3" s="9"/>
      <c r="B3" s="144"/>
      <c r="C3" s="144"/>
      <c r="D3" s="147"/>
      <c r="E3" s="147"/>
    </row>
    <row r="4" spans="1:5" x14ac:dyDescent="0.3">
      <c r="A4" s="10" t="s">
        <v>2</v>
      </c>
      <c r="B4" s="11">
        <f>+B5+B6</f>
        <v>3630.87</v>
      </c>
      <c r="C4" s="11">
        <f>+C5+C6</f>
        <v>3809.5466087132718</v>
      </c>
      <c r="D4" s="11">
        <f>C4-B4</f>
        <v>178.67660871327189</v>
      </c>
      <c r="E4" s="12">
        <f>D4/B4*100</f>
        <v>4.9210412026118231</v>
      </c>
    </row>
    <row r="5" spans="1:5" x14ac:dyDescent="0.3">
      <c r="A5" s="13" t="s">
        <v>3</v>
      </c>
      <c r="B5" s="11">
        <v>3550.357</v>
      </c>
      <c r="C5" s="11">
        <v>3690.0646087132718</v>
      </c>
      <c r="D5" s="11">
        <v>139.70760871327184</v>
      </c>
      <c r="E5" s="12">
        <f t="shared" ref="E5:E13" si="0">D5/B5*100</f>
        <v>3.9350298776509476</v>
      </c>
    </row>
    <row r="6" spans="1:5" x14ac:dyDescent="0.3">
      <c r="A6" s="13" t="s">
        <v>4</v>
      </c>
      <c r="B6" s="11">
        <v>80.513000000000005</v>
      </c>
      <c r="C6" s="11">
        <v>119.482</v>
      </c>
      <c r="D6" s="11">
        <v>38.968999999999994</v>
      </c>
      <c r="E6" s="12">
        <f t="shared" si="0"/>
        <v>48.400879361096955</v>
      </c>
    </row>
    <row r="7" spans="1:5" x14ac:dyDescent="0.3">
      <c r="A7" s="10" t="s">
        <v>5</v>
      </c>
      <c r="B7" s="11">
        <v>2131.7370000000001</v>
      </c>
      <c r="C7" s="11">
        <v>3207.93</v>
      </c>
      <c r="D7" s="11">
        <v>1076.1929999999998</v>
      </c>
      <c r="E7" s="12">
        <f t="shared" si="0"/>
        <v>50.484323347579917</v>
      </c>
    </row>
    <row r="8" spans="1:5" x14ac:dyDescent="0.3">
      <c r="A8" s="10" t="s">
        <v>6</v>
      </c>
      <c r="B8" s="11">
        <v>239.489</v>
      </c>
      <c r="C8" s="11">
        <v>289.75433315999999</v>
      </c>
      <c r="D8" s="11">
        <v>50.265333159999983</v>
      </c>
      <c r="E8" s="12">
        <f t="shared" si="0"/>
        <v>20.988576995185575</v>
      </c>
    </row>
    <row r="9" spans="1:5" x14ac:dyDescent="0.3">
      <c r="A9" s="10" t="s">
        <v>7</v>
      </c>
      <c r="B9" s="11">
        <v>6964.5469999999996</v>
      </c>
      <c r="C9" s="11">
        <v>7494.0675246200008</v>
      </c>
      <c r="D9" s="11">
        <v>529.5205246200012</v>
      </c>
      <c r="E9" s="12">
        <f t="shared" si="0"/>
        <v>7.6030863833642188</v>
      </c>
    </row>
    <row r="10" spans="1:5" x14ac:dyDescent="0.3">
      <c r="A10" s="10" t="s">
        <v>8</v>
      </c>
      <c r="B10" s="11">
        <v>2448.9830000000002</v>
      </c>
      <c r="C10" s="11">
        <v>2399.1909248399998</v>
      </c>
      <c r="D10" s="11">
        <v>-49.792075160000422</v>
      </c>
      <c r="E10" s="12">
        <f t="shared" si="0"/>
        <v>-2.033173572866795</v>
      </c>
    </row>
    <row r="11" spans="1:5" x14ac:dyDescent="0.3">
      <c r="A11" s="10" t="s">
        <v>9</v>
      </c>
      <c r="B11" s="11">
        <v>1123.3109999999999</v>
      </c>
      <c r="C11" s="11">
        <v>1164.51814414</v>
      </c>
      <c r="D11" s="11">
        <v>41.207144140000082</v>
      </c>
      <c r="E11" s="12">
        <f t="shared" si="0"/>
        <v>3.66836469508445</v>
      </c>
    </row>
    <row r="12" spans="1:5" x14ac:dyDescent="0.3">
      <c r="A12" s="10" t="s">
        <v>10</v>
      </c>
      <c r="B12" s="11">
        <v>8494.6409999999996</v>
      </c>
      <c r="C12" s="11">
        <v>8699.1659999999993</v>
      </c>
      <c r="D12" s="11">
        <v>204.52499999999964</v>
      </c>
      <c r="E12" s="12">
        <f t="shared" si="0"/>
        <v>2.4076944511251228</v>
      </c>
    </row>
    <row r="13" spans="1:5" ht="17.25" thickBot="1" x14ac:dyDescent="0.35">
      <c r="A13" s="14" t="s">
        <v>11</v>
      </c>
      <c r="B13" s="15">
        <v>4228.2299999999996</v>
      </c>
      <c r="C13" s="15">
        <v>4379.6779999999999</v>
      </c>
      <c r="D13" s="15">
        <v>151.44800000000032</v>
      </c>
      <c r="E13" s="16">
        <f t="shared" si="0"/>
        <v>3.5818297490912352</v>
      </c>
    </row>
    <row r="14" spans="1:5" ht="17.25" thickBot="1" x14ac:dyDescent="0.35">
      <c r="A14" s="17" t="s">
        <v>12</v>
      </c>
      <c r="B14" s="18">
        <f>B13+B12+B11+B10+B9+B8+B7+B4</f>
        <v>29261.808000000001</v>
      </c>
      <c r="C14" s="18">
        <f t="shared" ref="C14:D14" si="1">C13+C12+C11+C10+C9+C8+C7+C4</f>
        <v>31443.851535473274</v>
      </c>
      <c r="D14" s="18">
        <f t="shared" si="1"/>
        <v>2182.0435354732726</v>
      </c>
      <c r="E14" s="19">
        <f>D14/B14*100</f>
        <v>7.4569675786037308</v>
      </c>
    </row>
    <row r="15" spans="1:5" x14ac:dyDescent="0.3">
      <c r="A15" s="20" t="s">
        <v>77</v>
      </c>
      <c r="B15" s="21">
        <v>0.3012876036800079</v>
      </c>
      <c r="C15" s="21">
        <v>0.32375452260477816</v>
      </c>
      <c r="D15" s="124" t="str">
        <f>TEXT(+C15*100-B15*100,"0,0") &amp;" p.b."</f>
        <v>2,2 p.b.</v>
      </c>
      <c r="E15" s="21" t="s">
        <v>13</v>
      </c>
    </row>
    <row r="16" spans="1:5" ht="15" customHeight="1" x14ac:dyDescent="0.3">
      <c r="A16" s="141" t="s">
        <v>14</v>
      </c>
      <c r="B16" s="141"/>
      <c r="C16" s="141"/>
      <c r="D16" s="141"/>
      <c r="E16" s="23" t="s">
        <v>29</v>
      </c>
    </row>
    <row r="17" spans="1:5" x14ac:dyDescent="0.3">
      <c r="A17" s="142"/>
      <c r="B17" s="142"/>
      <c r="C17" s="142"/>
      <c r="D17" s="142"/>
      <c r="E17" s="22"/>
    </row>
  </sheetData>
  <mergeCells count="6">
    <mergeCell ref="A16:D17"/>
    <mergeCell ref="B2:B3"/>
    <mergeCell ref="C2:C3"/>
    <mergeCell ref="A1:E1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D14" sqref="D14"/>
    </sheetView>
  </sheetViews>
  <sheetFormatPr defaultColWidth="9.140625" defaultRowHeight="16.5" x14ac:dyDescent="0.3"/>
  <cols>
    <col min="1" max="1" width="65.28515625" style="7" customWidth="1"/>
    <col min="2" max="3" width="11.42578125" style="7" customWidth="1"/>
    <col min="4" max="4" width="8.42578125" style="7" customWidth="1"/>
    <col min="5" max="6" width="9.140625" style="7"/>
    <col min="7" max="7" width="68.7109375" style="7" bestFit="1" customWidth="1"/>
    <col min="8" max="16384" width="9.140625" style="7"/>
  </cols>
  <sheetData>
    <row r="1" spans="1:7" ht="15.75" customHeight="1" thickBot="1" x14ac:dyDescent="0.35">
      <c r="A1" s="83" t="s">
        <v>64</v>
      </c>
      <c r="B1" s="83"/>
      <c r="C1" s="83"/>
      <c r="D1" s="83"/>
      <c r="E1" s="74"/>
    </row>
    <row r="2" spans="1:7" ht="17.25" thickBot="1" x14ac:dyDescent="0.35">
      <c r="A2" s="75" t="s">
        <v>44</v>
      </c>
      <c r="B2" s="63" t="s">
        <v>43</v>
      </c>
      <c r="C2" s="63" t="s">
        <v>45</v>
      </c>
      <c r="D2" s="63" t="s">
        <v>0</v>
      </c>
      <c r="E2" s="74"/>
    </row>
    <row r="3" spans="1:7" x14ac:dyDescent="0.3">
      <c r="A3" s="87" t="s">
        <v>90</v>
      </c>
      <c r="B3" s="88">
        <f>+SUM(B4:B19)</f>
        <v>-98.437697935576949</v>
      </c>
      <c r="C3" s="88">
        <f>+SUM(C4:C19)</f>
        <v>-32.824275113655162</v>
      </c>
      <c r="D3" s="88">
        <f>+SUM(D4:D19)</f>
        <v>65.613422821921787</v>
      </c>
      <c r="E3" s="74"/>
    </row>
    <row r="4" spans="1:7" x14ac:dyDescent="0.3">
      <c r="A4" s="76" t="s">
        <v>76</v>
      </c>
      <c r="B4" s="80">
        <v>-192.76297621352646</v>
      </c>
      <c r="C4" s="80">
        <v>-178.18324999999999</v>
      </c>
      <c r="D4" s="65">
        <f t="shared" ref="D4:D21" si="0">C4-B4</f>
        <v>14.57972621352647</v>
      </c>
    </row>
    <row r="5" spans="1:7" x14ac:dyDescent="0.3">
      <c r="A5" s="77" t="s">
        <v>88</v>
      </c>
      <c r="B5" s="80">
        <v>-42.774488450952482</v>
      </c>
      <c r="C5" s="80">
        <v>-42.774488450952497</v>
      </c>
      <c r="D5" s="78">
        <f t="shared" si="0"/>
        <v>0</v>
      </c>
    </row>
    <row r="6" spans="1:7" x14ac:dyDescent="0.3">
      <c r="A6" s="77" t="s">
        <v>101</v>
      </c>
      <c r="B6" s="80">
        <v>-12.458432447999998</v>
      </c>
      <c r="C6" s="80">
        <v>-12.458432447999998</v>
      </c>
      <c r="D6" s="78">
        <f t="shared" si="0"/>
        <v>0</v>
      </c>
    </row>
    <row r="7" spans="1:7" x14ac:dyDescent="0.3">
      <c r="A7" s="79" t="s">
        <v>102</v>
      </c>
      <c r="B7" s="80">
        <v>-11</v>
      </c>
      <c r="C7" s="80">
        <v>-11</v>
      </c>
      <c r="D7" s="80">
        <f t="shared" si="0"/>
        <v>0</v>
      </c>
    </row>
    <row r="8" spans="1:7" x14ac:dyDescent="0.3">
      <c r="A8" s="81" t="s">
        <v>103</v>
      </c>
      <c r="B8" s="80">
        <v>36.005065040732902</v>
      </c>
      <c r="C8" s="80">
        <v>36.005065040732902</v>
      </c>
      <c r="D8" s="80">
        <f t="shared" si="0"/>
        <v>0</v>
      </c>
    </row>
    <row r="9" spans="1:7" x14ac:dyDescent="0.3">
      <c r="A9" s="81" t="s">
        <v>104</v>
      </c>
      <c r="B9" s="80">
        <v>-15.027542863830909</v>
      </c>
      <c r="C9" s="80">
        <v>-15.027542863830909</v>
      </c>
      <c r="D9" s="80">
        <f t="shared" si="0"/>
        <v>0</v>
      </c>
      <c r="G9" s="80"/>
    </row>
    <row r="10" spans="1:7" x14ac:dyDescent="0.3">
      <c r="A10" s="81" t="s">
        <v>105</v>
      </c>
      <c r="B10" s="80">
        <v>-1.1000000000000001</v>
      </c>
      <c r="C10" s="80">
        <v>-1.1000000000000001</v>
      </c>
      <c r="D10" s="80">
        <f t="shared" si="0"/>
        <v>0</v>
      </c>
    </row>
    <row r="11" spans="1:7" x14ac:dyDescent="0.3">
      <c r="A11" s="81" t="s">
        <v>106</v>
      </c>
      <c r="B11" s="80">
        <v>-3.6595520000000001</v>
      </c>
      <c r="C11" s="80">
        <v>-3.6595520000000001</v>
      </c>
      <c r="D11" s="80">
        <f t="shared" si="0"/>
        <v>0</v>
      </c>
    </row>
    <row r="12" spans="1:7" x14ac:dyDescent="0.3">
      <c r="A12" s="81" t="s">
        <v>107</v>
      </c>
      <c r="B12" s="80">
        <v>-41</v>
      </c>
      <c r="C12" s="80">
        <v>-5</v>
      </c>
      <c r="D12" s="80">
        <f t="shared" si="0"/>
        <v>36</v>
      </c>
    </row>
    <row r="13" spans="1:7" x14ac:dyDescent="0.3">
      <c r="A13" s="81" t="s">
        <v>108</v>
      </c>
      <c r="B13" s="80">
        <v>11</v>
      </c>
      <c r="C13" s="80">
        <v>11</v>
      </c>
      <c r="D13" s="80">
        <f t="shared" si="0"/>
        <v>0</v>
      </c>
    </row>
    <row r="14" spans="1:7" x14ac:dyDescent="0.3">
      <c r="A14" s="81" t="s">
        <v>109</v>
      </c>
      <c r="B14" s="80">
        <v>4.2290000000000001E-3</v>
      </c>
      <c r="C14" s="80">
        <v>3.8370000000000001E-3</v>
      </c>
      <c r="D14" s="80">
        <f t="shared" si="0"/>
        <v>-3.9199999999999999E-4</v>
      </c>
    </row>
    <row r="15" spans="1:7" x14ac:dyDescent="0.3">
      <c r="A15" s="81" t="s">
        <v>110</v>
      </c>
      <c r="B15" s="80">
        <v>45.9</v>
      </c>
      <c r="C15" s="80">
        <v>45.9</v>
      </c>
      <c r="D15" s="80">
        <f t="shared" si="0"/>
        <v>0</v>
      </c>
    </row>
    <row r="16" spans="1:7" x14ac:dyDescent="0.3">
      <c r="A16" s="81" t="s">
        <v>111</v>
      </c>
      <c r="B16" s="80">
        <v>3.2890000000000001</v>
      </c>
      <c r="C16" s="80">
        <v>3.2890000000000001</v>
      </c>
      <c r="D16" s="80">
        <f t="shared" si="0"/>
        <v>0</v>
      </c>
    </row>
    <row r="17" spans="1:6" x14ac:dyDescent="0.3">
      <c r="A17" s="81" t="s">
        <v>112</v>
      </c>
      <c r="B17" s="80">
        <v>2.5150000000000001</v>
      </c>
      <c r="C17" s="80">
        <v>0.40882861782238444</v>
      </c>
      <c r="D17" s="80">
        <f t="shared" si="0"/>
        <v>-2.1061713821776156</v>
      </c>
    </row>
    <row r="18" spans="1:6" x14ac:dyDescent="0.3">
      <c r="A18" s="81" t="s">
        <v>113</v>
      </c>
      <c r="B18" s="80">
        <v>21</v>
      </c>
      <c r="C18" s="80">
        <v>19.234259990572934</v>
      </c>
      <c r="D18" s="80">
        <f t="shared" si="0"/>
        <v>-1.7657400094270663</v>
      </c>
    </row>
    <row r="19" spans="1:6" x14ac:dyDescent="0.3">
      <c r="A19" s="81" t="s">
        <v>114</v>
      </c>
      <c r="B19" s="80">
        <v>101.63200000000001</v>
      </c>
      <c r="C19" s="80">
        <v>120.538</v>
      </c>
      <c r="D19" s="80">
        <f t="shared" si="0"/>
        <v>18.905999999999992</v>
      </c>
    </row>
    <row r="20" spans="1:6" x14ac:dyDescent="0.3">
      <c r="A20" s="84" t="s">
        <v>89</v>
      </c>
      <c r="B20" s="85">
        <f>+SUM(B21:B23)</f>
        <v>0</v>
      </c>
      <c r="C20" s="85">
        <f>+SUM(C21:C23)</f>
        <v>-24.699458365238097</v>
      </c>
      <c r="D20" s="85">
        <f>+SUM(D21:D23)</f>
        <v>-24.699458365238097</v>
      </c>
    </row>
    <row r="21" spans="1:6" x14ac:dyDescent="0.3">
      <c r="A21" s="82" t="s">
        <v>115</v>
      </c>
      <c r="B21" s="80">
        <v>0</v>
      </c>
      <c r="C21" s="80">
        <v>-19.646465365238097</v>
      </c>
      <c r="D21" s="80">
        <f t="shared" si="0"/>
        <v>-19.646465365238097</v>
      </c>
    </row>
    <row r="22" spans="1:6" x14ac:dyDescent="0.3">
      <c r="A22" s="82" t="s">
        <v>116</v>
      </c>
      <c r="B22" s="80">
        <v>0</v>
      </c>
      <c r="C22" s="80">
        <v>-10.276993000000001</v>
      </c>
      <c r="D22" s="80">
        <f>C22-B22</f>
        <v>-10.276993000000001</v>
      </c>
    </row>
    <row r="23" spans="1:6" ht="17.25" thickBot="1" x14ac:dyDescent="0.35">
      <c r="A23" s="82" t="s">
        <v>117</v>
      </c>
      <c r="B23" s="80">
        <v>0</v>
      </c>
      <c r="C23" s="80">
        <v>5.2240000000000002</v>
      </c>
      <c r="D23" s="80">
        <f>C23-B23</f>
        <v>5.2240000000000002</v>
      </c>
    </row>
    <row r="24" spans="1:6" ht="17.25" thickBot="1" x14ac:dyDescent="0.35">
      <c r="A24" s="121" t="s">
        <v>63</v>
      </c>
      <c r="B24" s="122">
        <f>+B3+B20</f>
        <v>-98.437697935576949</v>
      </c>
      <c r="C24" s="122">
        <f>+C3+C20</f>
        <v>-57.523733478893263</v>
      </c>
      <c r="D24" s="122">
        <f>+D3+D20</f>
        <v>40.913964456683686</v>
      </c>
      <c r="E24" s="80"/>
    </row>
    <row r="25" spans="1:6" x14ac:dyDescent="0.3">
      <c r="B25" s="80"/>
      <c r="C25" s="80"/>
      <c r="D25" s="86" t="s">
        <v>29</v>
      </c>
      <c r="E25" s="80"/>
    </row>
    <row r="26" spans="1:6" x14ac:dyDescent="0.3">
      <c r="B26" s="80"/>
      <c r="C26" s="80"/>
      <c r="D26" s="80"/>
      <c r="E26" s="80"/>
    </row>
    <row r="27" spans="1:6" x14ac:dyDescent="0.3">
      <c r="B27" s="80"/>
      <c r="C27" s="80"/>
      <c r="D27" s="80"/>
      <c r="E27" s="80"/>
      <c r="F27" s="125"/>
    </row>
    <row r="28" spans="1:6" x14ac:dyDescent="0.3">
      <c r="F28" s="125"/>
    </row>
    <row r="29" spans="1:6" x14ac:dyDescent="0.3">
      <c r="F29" s="125"/>
    </row>
    <row r="30" spans="1:6" x14ac:dyDescent="0.3">
      <c r="F30" s="125"/>
    </row>
    <row r="33" spans="6:6" x14ac:dyDescent="0.3">
      <c r="F33" s="125"/>
    </row>
    <row r="34" spans="6:6" x14ac:dyDescent="0.3">
      <c r="F34" s="125"/>
    </row>
    <row r="35" spans="6:6" x14ac:dyDescent="0.3">
      <c r="F35" s="1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showGridLines="0" workbookViewId="0">
      <selection activeCell="D14" sqref="D14"/>
    </sheetView>
  </sheetViews>
  <sheetFormatPr defaultRowHeight="15" x14ac:dyDescent="0.25"/>
  <cols>
    <col min="1" max="1" width="32.28515625" customWidth="1"/>
    <col min="5" max="5" width="10.5703125" customWidth="1"/>
  </cols>
  <sheetData>
    <row r="1" spans="1:7" ht="16.5" x14ac:dyDescent="0.3">
      <c r="A1" s="102" t="s">
        <v>68</v>
      </c>
      <c r="B1" s="102"/>
      <c r="C1" s="102"/>
      <c r="D1" s="102"/>
      <c r="E1" s="102"/>
      <c r="F1" s="102"/>
      <c r="G1" s="102"/>
    </row>
    <row r="2" spans="1:7" ht="25.5" x14ac:dyDescent="0.25">
      <c r="A2" s="67"/>
      <c r="B2" s="68" t="s">
        <v>46</v>
      </c>
      <c r="C2" s="69" t="s">
        <v>69</v>
      </c>
      <c r="D2" s="69" t="s">
        <v>48</v>
      </c>
      <c r="E2" s="69" t="s">
        <v>82</v>
      </c>
      <c r="F2" s="69" t="s">
        <v>83</v>
      </c>
      <c r="G2" s="68" t="s">
        <v>49</v>
      </c>
    </row>
    <row r="3" spans="1:7" x14ac:dyDescent="0.25">
      <c r="A3" s="126">
        <v>2020</v>
      </c>
      <c r="B3" s="103">
        <v>534.12910602493525</v>
      </c>
      <c r="C3" s="103">
        <v>1644.4166079450683</v>
      </c>
      <c r="D3" s="103">
        <v>-24.699458365238097</v>
      </c>
      <c r="E3" s="103">
        <v>11.9695</v>
      </c>
      <c r="F3" s="103">
        <v>16.227779868509657</v>
      </c>
      <c r="G3" s="103">
        <f>+SUM(B3:F3)</f>
        <v>2182.0435354732754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topLeftCell="A4" workbookViewId="0">
      <selection activeCell="D14" sqref="D14"/>
    </sheetView>
  </sheetViews>
  <sheetFormatPr defaultColWidth="9.140625" defaultRowHeight="12.75" x14ac:dyDescent="0.2"/>
  <cols>
    <col min="1" max="1" width="43" style="1" customWidth="1"/>
    <col min="2" max="7" width="12.7109375" style="1" customWidth="1"/>
    <col min="8" max="16" width="9.140625" style="1"/>
    <col min="17" max="17" width="7.85546875" style="1" customWidth="1"/>
    <col min="18" max="16384" width="9.140625" style="1"/>
  </cols>
  <sheetData>
    <row r="1" spans="1:7" ht="17.25" thickBot="1" x14ac:dyDescent="0.35">
      <c r="A1" s="148" t="s">
        <v>95</v>
      </c>
      <c r="B1" s="148"/>
      <c r="C1" s="148"/>
      <c r="D1" s="148"/>
      <c r="E1" s="148"/>
      <c r="F1" s="148"/>
      <c r="G1" s="148"/>
    </row>
    <row r="2" spans="1:7" ht="26.25" thickBot="1" x14ac:dyDescent="0.25">
      <c r="A2" s="58"/>
      <c r="B2" s="127" t="s">
        <v>84</v>
      </c>
      <c r="C2" s="127" t="s">
        <v>85</v>
      </c>
      <c r="D2" s="127" t="s">
        <v>86</v>
      </c>
      <c r="E2" s="127" t="s">
        <v>92</v>
      </c>
      <c r="F2" s="127" t="s">
        <v>93</v>
      </c>
      <c r="G2" s="127" t="s">
        <v>94</v>
      </c>
    </row>
    <row r="3" spans="1:7" x14ac:dyDescent="0.2">
      <c r="A3" s="128" t="s">
        <v>32</v>
      </c>
      <c r="B3" s="129">
        <v>-4.8375737711868254</v>
      </c>
      <c r="C3" s="129">
        <v>-2.0933771150747731</v>
      </c>
      <c r="D3" s="129">
        <v>2.7441966561120523</v>
      </c>
      <c r="E3" s="129">
        <v>6.7467101442113062</v>
      </c>
      <c r="F3" s="129">
        <v>5.4770817917039238</v>
      </c>
      <c r="G3" s="129">
        <v>-1.2696283525073824</v>
      </c>
    </row>
    <row r="4" spans="1:7" x14ac:dyDescent="0.2">
      <c r="A4" s="128" t="s">
        <v>91</v>
      </c>
      <c r="B4" s="129">
        <v>-6.6504315565749721</v>
      </c>
      <c r="C4" s="129">
        <v>-4.3587538079271866</v>
      </c>
      <c r="D4" s="129">
        <v>2.2916777486477855</v>
      </c>
      <c r="E4" s="129">
        <v>5.5465319797100676</v>
      </c>
      <c r="F4" s="129">
        <v>3.0204717509561476</v>
      </c>
      <c r="G4" s="129">
        <v>-2.52606022875392</v>
      </c>
    </row>
    <row r="5" spans="1:7" x14ac:dyDescent="0.2">
      <c r="A5" s="28" t="s">
        <v>33</v>
      </c>
      <c r="B5" s="129">
        <v>-1.3175779123843938</v>
      </c>
      <c r="C5" s="129">
        <v>-1.2821396281999569</v>
      </c>
      <c r="D5" s="129">
        <v>3.5438284184436952E-2</v>
      </c>
      <c r="E5" s="129">
        <v>2.925636140423606</v>
      </c>
      <c r="F5" s="129">
        <v>1.1261386092158148</v>
      </c>
      <c r="G5" s="129">
        <v>-1.7994975312077912</v>
      </c>
    </row>
    <row r="6" spans="1:7" x14ac:dyDescent="0.2">
      <c r="A6" s="28" t="s">
        <v>34</v>
      </c>
      <c r="B6" s="129">
        <v>0.84599428777709651</v>
      </c>
      <c r="C6" s="129">
        <v>1.019335321091619</v>
      </c>
      <c r="D6" s="129">
        <v>0.17334103331452244</v>
      </c>
      <c r="E6" s="129">
        <v>2.9296799951076036</v>
      </c>
      <c r="F6" s="129">
        <v>4.2824803380165033</v>
      </c>
      <c r="G6" s="129">
        <v>1.3528003429088997</v>
      </c>
    </row>
    <row r="7" spans="1:7" x14ac:dyDescent="0.2">
      <c r="A7" s="27" t="s">
        <v>35</v>
      </c>
      <c r="B7" s="135">
        <v>0.91812447591901503</v>
      </c>
      <c r="C7" s="135">
        <v>1.8639772727639468</v>
      </c>
      <c r="D7" s="135">
        <v>0.94585279684493173</v>
      </c>
      <c r="E7" s="135">
        <v>4.6420413578422313</v>
      </c>
      <c r="F7" s="135">
        <v>6.1212631092810028</v>
      </c>
      <c r="G7" s="135">
        <v>1.4792217514387715</v>
      </c>
    </row>
    <row r="10" spans="1:7" x14ac:dyDescent="0.2">
      <c r="A10" s="5"/>
      <c r="B10" s="2"/>
      <c r="F10" s="6"/>
    </row>
    <row r="11" spans="1:7" x14ac:dyDescent="0.2">
      <c r="A11" s="5"/>
      <c r="B11" s="2"/>
    </row>
    <row r="12" spans="1:7" x14ac:dyDescent="0.2">
      <c r="A12" s="4"/>
      <c r="B12" s="2"/>
    </row>
    <row r="13" spans="1:7" x14ac:dyDescent="0.2">
      <c r="A13" s="4"/>
      <c r="B13" s="2"/>
    </row>
    <row r="14" spans="1:7" x14ac:dyDescent="0.2">
      <c r="A14" s="4"/>
      <c r="B14" s="2"/>
    </row>
    <row r="15" spans="1:7" x14ac:dyDescent="0.2">
      <c r="A15" s="2"/>
      <c r="B15" s="2"/>
    </row>
    <row r="16" spans="1:7" x14ac:dyDescent="0.2">
      <c r="A16" s="4"/>
      <c r="B16" s="2"/>
    </row>
    <row r="17" spans="1:6" x14ac:dyDescent="0.2">
      <c r="A17" s="4"/>
      <c r="B17" s="2"/>
    </row>
    <row r="18" spans="1:6" x14ac:dyDescent="0.2">
      <c r="A18" s="4"/>
    </row>
    <row r="19" spans="1:6" x14ac:dyDescent="0.2">
      <c r="A19" s="4"/>
    </row>
    <row r="20" spans="1:6" x14ac:dyDescent="0.2">
      <c r="A20" s="4"/>
    </row>
    <row r="21" spans="1:6" x14ac:dyDescent="0.2">
      <c r="A21" s="4"/>
    </row>
    <row r="22" spans="1:6" x14ac:dyDescent="0.2">
      <c r="A22" s="2"/>
      <c r="B22" s="3"/>
      <c r="C22" s="3"/>
      <c r="D22" s="3"/>
      <c r="E22" s="3"/>
      <c r="F22" s="3"/>
    </row>
    <row r="23" spans="1:6" x14ac:dyDescent="0.2">
      <c r="A23" s="2"/>
      <c r="B23" s="3"/>
      <c r="C23" s="3"/>
      <c r="D23" s="3"/>
      <c r="E23" s="3"/>
      <c r="F23" s="3"/>
    </row>
    <row r="24" spans="1:6" x14ac:dyDescent="0.2">
      <c r="A24" s="2"/>
    </row>
  </sheetData>
  <mergeCells count="1">
    <mergeCell ref="A1:G1"/>
  </mergeCells>
  <pageMargins left="0.75" right="0.75" top="1" bottom="1" header="0.5" footer="0.5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zoomScaleNormal="100" workbookViewId="0">
      <selection activeCell="D14" sqref="D14"/>
    </sheetView>
  </sheetViews>
  <sheetFormatPr defaultColWidth="9.140625" defaultRowHeight="16.5" x14ac:dyDescent="0.3"/>
  <cols>
    <col min="1" max="1" width="41" style="32" customWidth="1"/>
    <col min="2" max="2" width="11.140625" style="32" bestFit="1" customWidth="1"/>
    <col min="3" max="3" width="10.140625" style="32" customWidth="1"/>
    <col min="4" max="4" width="11.140625" style="32" customWidth="1"/>
    <col min="5" max="5" width="11.7109375" style="32" customWidth="1"/>
    <col min="6" max="6" width="9.42578125" style="32" customWidth="1"/>
    <col min="7" max="8" width="9.28515625" style="32" customWidth="1"/>
    <col min="9" max="9" width="10.140625" style="32" bestFit="1" customWidth="1"/>
    <col min="10" max="16384" width="9.140625" style="32"/>
  </cols>
  <sheetData>
    <row r="1" spans="1:12" x14ac:dyDescent="0.3">
      <c r="A1" s="149" t="s">
        <v>78</v>
      </c>
      <c r="B1" s="149"/>
      <c r="C1" s="149"/>
      <c r="D1" s="149"/>
      <c r="E1" s="149"/>
      <c r="F1" s="149"/>
      <c r="G1" s="149"/>
      <c r="H1" s="149"/>
      <c r="I1" s="149"/>
      <c r="J1" s="149"/>
      <c r="K1" s="90"/>
      <c r="L1" s="90"/>
    </row>
    <row r="2" spans="1:12" ht="17.25" thickBot="1" x14ac:dyDescent="0.35">
      <c r="A2" s="25"/>
      <c r="B2" s="25"/>
      <c r="C2" s="43">
        <v>2012</v>
      </c>
      <c r="D2" s="43">
        <v>2013</v>
      </c>
      <c r="E2" s="43">
        <v>2014</v>
      </c>
      <c r="F2" s="43">
        <v>2015</v>
      </c>
      <c r="G2" s="43">
        <v>2016</v>
      </c>
      <c r="H2" s="43">
        <v>2017</v>
      </c>
      <c r="I2" s="43">
        <v>2018</v>
      </c>
      <c r="J2" s="43">
        <v>2019</v>
      </c>
      <c r="K2" s="43">
        <v>2020</v>
      </c>
      <c r="L2" s="43">
        <v>2021</v>
      </c>
    </row>
    <row r="3" spans="1:12" x14ac:dyDescent="0.3">
      <c r="A3" s="28" t="s">
        <v>15</v>
      </c>
      <c r="B3" s="28"/>
      <c r="C3" s="26">
        <v>18641939.373</v>
      </c>
      <c r="D3" s="26">
        <v>20140176</v>
      </c>
      <c r="E3" s="26">
        <v>19974417.407733511</v>
      </c>
      <c r="F3" s="26">
        <v>21622181</v>
      </c>
      <c r="G3" s="26">
        <v>22995236</v>
      </c>
      <c r="H3" s="26">
        <v>25190694</v>
      </c>
      <c r="I3" s="26">
        <v>26565900</v>
      </c>
      <c r="J3" s="26">
        <v>29043925</v>
      </c>
      <c r="K3" s="26">
        <v>30048361</v>
      </c>
      <c r="L3" s="26">
        <v>29261808</v>
      </c>
    </row>
    <row r="4" spans="1:12" x14ac:dyDescent="0.3">
      <c r="A4" s="28" t="s">
        <v>16</v>
      </c>
      <c r="B4" s="28"/>
      <c r="C4" s="26">
        <v>18200905.595017239</v>
      </c>
      <c r="D4" s="26">
        <v>20229283</v>
      </c>
      <c r="E4" s="26">
        <v>21433726.972797845</v>
      </c>
      <c r="F4" s="26">
        <v>22990383.934941426</v>
      </c>
      <c r="G4" s="26">
        <v>23712509.666072045</v>
      </c>
      <c r="H4" s="26">
        <v>25500639.419799138</v>
      </c>
      <c r="I4" s="26">
        <v>27511748.258530021</v>
      </c>
      <c r="J4" s="26">
        <v>29120160.388519984</v>
      </c>
      <c r="K4" s="26">
        <v>29106598.420665286</v>
      </c>
      <c r="L4" s="26">
        <v>31443851.535473276</v>
      </c>
    </row>
    <row r="5" spans="1:12" ht="17.25" thickBot="1" x14ac:dyDescent="0.35">
      <c r="A5" s="36" t="s">
        <v>17</v>
      </c>
      <c r="B5" s="36"/>
      <c r="C5" s="37">
        <f>C4/C3*100-100</f>
        <v>-2.3658148927440976</v>
      </c>
      <c r="D5" s="38">
        <f t="shared" ref="D5:K5" si="0">D4/D3*100-100</f>
        <v>0.44243406810346642</v>
      </c>
      <c r="E5" s="38">
        <f t="shared" si="0"/>
        <v>7.3058930094217942</v>
      </c>
      <c r="F5" s="38">
        <f t="shared" si="0"/>
        <v>6.3277748666585865</v>
      </c>
      <c r="G5" s="38">
        <f t="shared" si="0"/>
        <v>3.1192272437301511</v>
      </c>
      <c r="H5" s="38">
        <f t="shared" si="0"/>
        <v>1.230396509914101</v>
      </c>
      <c r="I5" s="38">
        <f t="shared" si="0"/>
        <v>3.5603847734502381</v>
      </c>
      <c r="J5" s="38">
        <f t="shared" si="0"/>
        <v>0.26248307871605903</v>
      </c>
      <c r="K5" s="38">
        <f t="shared" si="0"/>
        <v>-3.1341562334621642</v>
      </c>
      <c r="L5" s="38">
        <f t="shared" ref="L5" si="1">L4/L3*100-100</f>
        <v>7.4569675786037521</v>
      </c>
    </row>
    <row r="6" spans="1:12" x14ac:dyDescent="0.3">
      <c r="A6" s="3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4"/>
      <c r="L7" s="24"/>
    </row>
    <row r="8" spans="1:12" x14ac:dyDescent="0.3">
      <c r="A8" s="28" t="s">
        <v>24</v>
      </c>
      <c r="B8" s="40">
        <v>2</v>
      </c>
      <c r="C8" s="40">
        <f>+B8</f>
        <v>2</v>
      </c>
      <c r="D8" s="40">
        <f t="shared" ref="D8:L9" si="2">C8</f>
        <v>2</v>
      </c>
      <c r="E8" s="40">
        <f t="shared" si="2"/>
        <v>2</v>
      </c>
      <c r="F8" s="40">
        <f t="shared" si="2"/>
        <v>2</v>
      </c>
      <c r="G8" s="26">
        <f t="shared" si="2"/>
        <v>2</v>
      </c>
      <c r="H8" s="26">
        <f t="shared" si="2"/>
        <v>2</v>
      </c>
      <c r="I8" s="26">
        <f t="shared" si="2"/>
        <v>2</v>
      </c>
      <c r="J8" s="26">
        <f t="shared" si="2"/>
        <v>2</v>
      </c>
      <c r="K8" s="49">
        <f t="shared" si="2"/>
        <v>2</v>
      </c>
      <c r="L8" s="49">
        <f t="shared" si="2"/>
        <v>2</v>
      </c>
    </row>
    <row r="9" spans="1:12" x14ac:dyDescent="0.3">
      <c r="A9" s="27" t="s">
        <v>25</v>
      </c>
      <c r="B9" s="41">
        <v>-2</v>
      </c>
      <c r="C9" s="41">
        <f>+B9</f>
        <v>-2</v>
      </c>
      <c r="D9" s="41">
        <f t="shared" si="2"/>
        <v>-2</v>
      </c>
      <c r="E9" s="41">
        <f t="shared" si="2"/>
        <v>-2</v>
      </c>
      <c r="F9" s="41">
        <f t="shared" si="2"/>
        <v>-2</v>
      </c>
      <c r="G9" s="42">
        <f t="shared" si="2"/>
        <v>-2</v>
      </c>
      <c r="H9" s="42">
        <f t="shared" si="2"/>
        <v>-2</v>
      </c>
      <c r="I9" s="42">
        <f t="shared" si="2"/>
        <v>-2</v>
      </c>
      <c r="J9" s="42">
        <f t="shared" si="2"/>
        <v>-2</v>
      </c>
      <c r="K9" s="42">
        <f t="shared" si="2"/>
        <v>-2</v>
      </c>
      <c r="L9" s="42">
        <f t="shared" si="2"/>
        <v>-2</v>
      </c>
    </row>
    <row r="10" spans="1:12" x14ac:dyDescent="0.3">
      <c r="A10" s="33"/>
      <c r="B10" s="3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3">
      <c r="A11" s="48" t="s">
        <v>61</v>
      </c>
      <c r="B11" s="49">
        <v>70627205</v>
      </c>
      <c r="C11" s="49">
        <v>72703513</v>
      </c>
      <c r="D11" s="49">
        <v>74169873.00000003</v>
      </c>
      <c r="E11" s="49">
        <v>76087788.999999985</v>
      </c>
      <c r="F11" s="49">
        <v>79767564</v>
      </c>
      <c r="G11" s="49">
        <v>81051499</v>
      </c>
      <c r="H11" s="49">
        <v>84488635.000000015</v>
      </c>
      <c r="I11" s="49">
        <v>89356687.000000015</v>
      </c>
      <c r="J11" s="49">
        <v>94048032.999999985</v>
      </c>
      <c r="K11" s="49">
        <v>92079253.000000015</v>
      </c>
      <c r="L11" s="49">
        <v>97122509</v>
      </c>
    </row>
    <row r="12" spans="1:12" x14ac:dyDescent="0.3">
      <c r="A12" s="46" t="s">
        <v>62</v>
      </c>
      <c r="B12" s="47"/>
      <c r="C12" s="89">
        <f t="shared" ref="C12:I12" si="3">+C11/B11*100-100</f>
        <v>2.9398133481283821</v>
      </c>
      <c r="D12" s="89">
        <f t="shared" si="3"/>
        <v>2.0169039149456722</v>
      </c>
      <c r="E12" s="89">
        <f t="shared" si="3"/>
        <v>2.585842367560673</v>
      </c>
      <c r="F12" s="89">
        <f t="shared" si="3"/>
        <v>4.8362228004811953</v>
      </c>
      <c r="G12" s="89">
        <f t="shared" si="3"/>
        <v>1.6095953488061809</v>
      </c>
      <c r="H12" s="89">
        <f t="shared" si="3"/>
        <v>4.2406815943034246</v>
      </c>
      <c r="I12" s="89">
        <f t="shared" si="3"/>
        <v>5.7617832268209668</v>
      </c>
      <c r="J12" s="89">
        <f t="shared" ref="J12:L12" si="4">+J11/I11*100-100</f>
        <v>5.2501342177110502</v>
      </c>
      <c r="K12" s="89">
        <f t="shared" si="4"/>
        <v>-2.0933771150747731</v>
      </c>
      <c r="L12" s="89">
        <f t="shared" si="4"/>
        <v>5.4770817917039238</v>
      </c>
    </row>
    <row r="13" spans="1:12" x14ac:dyDescent="0.3">
      <c r="A13" s="33"/>
      <c r="B13" s="34"/>
    </row>
    <row r="14" spans="1:12" x14ac:dyDescent="0.3">
      <c r="A14" s="33"/>
      <c r="B14" s="35"/>
    </row>
    <row r="15" spans="1:12" x14ac:dyDescent="0.3">
      <c r="A15" s="33"/>
      <c r="B15" s="34"/>
    </row>
    <row r="16" spans="1:12" x14ac:dyDescent="0.3">
      <c r="A16" s="33"/>
      <c r="B16" s="34"/>
    </row>
    <row r="17" spans="1:2" x14ac:dyDescent="0.3">
      <c r="A17" s="33"/>
      <c r="B17" s="34"/>
    </row>
    <row r="18" spans="1:2" x14ac:dyDescent="0.3">
      <c r="A18" s="33"/>
      <c r="B18" s="34"/>
    </row>
    <row r="19" spans="1:2" x14ac:dyDescent="0.3">
      <c r="A19" s="33"/>
      <c r="B19" s="33"/>
    </row>
    <row r="20" spans="1:2" x14ac:dyDescent="0.3">
      <c r="A20" s="33"/>
      <c r="B20" s="34"/>
    </row>
    <row r="21" spans="1:2" x14ac:dyDescent="0.3">
      <c r="A21" s="33"/>
      <c r="B21" s="34"/>
    </row>
    <row r="22" spans="1:2" x14ac:dyDescent="0.3">
      <c r="A22" s="33"/>
      <c r="B22" s="34"/>
    </row>
    <row r="23" spans="1:2" x14ac:dyDescent="0.3">
      <c r="A23" s="33"/>
      <c r="B23" s="33"/>
    </row>
    <row r="24" spans="1:2" x14ac:dyDescent="0.3">
      <c r="A24" s="33"/>
      <c r="B24" s="33"/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topLeftCell="A4" zoomScaleNormal="100" workbookViewId="0">
      <selection activeCell="D14" sqref="D14"/>
    </sheetView>
  </sheetViews>
  <sheetFormatPr defaultColWidth="9.140625" defaultRowHeight="12.75" x14ac:dyDescent="0.2"/>
  <cols>
    <col min="1" max="1" width="40.7109375" style="24" customWidth="1"/>
    <col min="2" max="2" width="11" style="24" bestFit="1" customWidth="1"/>
    <col min="3" max="3" width="12.85546875" style="24" bestFit="1" customWidth="1"/>
    <col min="4" max="6" width="11" style="24" bestFit="1" customWidth="1"/>
    <col min="7" max="7" width="9.5703125" style="24" bestFit="1" customWidth="1"/>
    <col min="8" max="9" width="9.28515625" style="24" customWidth="1"/>
    <col min="10" max="16384" width="9.140625" style="24"/>
  </cols>
  <sheetData>
    <row r="1" spans="1:11" ht="16.5" x14ac:dyDescent="0.3">
      <c r="A1" s="149" t="s">
        <v>79</v>
      </c>
      <c r="B1" s="149"/>
      <c r="C1" s="149"/>
      <c r="D1" s="149"/>
      <c r="E1" s="149"/>
      <c r="F1" s="149"/>
      <c r="G1" s="149"/>
      <c r="H1" s="149"/>
      <c r="I1" s="27"/>
      <c r="J1" s="27"/>
      <c r="K1" s="27"/>
    </row>
    <row r="2" spans="1:11" ht="13.5" thickBot="1" x14ac:dyDescent="0.25">
      <c r="A2" s="51"/>
      <c r="B2" s="43">
        <v>2012</v>
      </c>
      <c r="C2" s="43">
        <v>2013</v>
      </c>
      <c r="D2" s="43">
        <v>2014</v>
      </c>
      <c r="E2" s="43">
        <v>2015</v>
      </c>
      <c r="F2" s="43">
        <v>2016</v>
      </c>
      <c r="G2" s="43">
        <v>2017</v>
      </c>
      <c r="H2" s="43">
        <v>2018</v>
      </c>
      <c r="I2" s="43">
        <v>2019</v>
      </c>
      <c r="J2" s="43">
        <v>2020</v>
      </c>
      <c r="K2" s="43">
        <v>2021</v>
      </c>
    </row>
    <row r="3" spans="1:11" ht="13.5" thickBot="1" x14ac:dyDescent="0.25">
      <c r="A3" s="56" t="s">
        <v>18</v>
      </c>
      <c r="B3" s="57">
        <v>-2.3658148927440981</v>
      </c>
      <c r="C3" s="57">
        <v>0.44243406810347785</v>
      </c>
      <c r="D3" s="57">
        <v>7.3058930094217995</v>
      </c>
      <c r="E3" s="57">
        <v>6.3277748666585785</v>
      </c>
      <c r="F3" s="57">
        <v>3.1192272437301525</v>
      </c>
      <c r="G3" s="57">
        <v>1.2303965099140941</v>
      </c>
      <c r="H3" s="57">
        <v>3.5603847734502563</v>
      </c>
      <c r="I3" s="57">
        <v>0.26248307871605664</v>
      </c>
      <c r="J3" s="57">
        <v>-3.1341562334621642</v>
      </c>
      <c r="K3" s="57">
        <v>7.4569675786037379</v>
      </c>
    </row>
    <row r="4" spans="1:11" x14ac:dyDescent="0.2">
      <c r="A4" s="52" t="s">
        <v>19</v>
      </c>
      <c r="B4" s="53">
        <v>-0.8957836192753863</v>
      </c>
      <c r="C4" s="53">
        <v>-2.238986976343166</v>
      </c>
      <c r="D4" s="53">
        <v>0.93407061601319019</v>
      </c>
      <c r="E4" s="53">
        <v>1.2517488686909948</v>
      </c>
      <c r="F4" s="53">
        <v>0.75218012431432213</v>
      </c>
      <c r="G4" s="53">
        <v>0.79404678156731501</v>
      </c>
      <c r="H4" s="53">
        <v>1.987268372132283</v>
      </c>
      <c r="I4" s="53">
        <v>0.14750550271575405</v>
      </c>
      <c r="J4" s="53">
        <v>-3.1134364308548008</v>
      </c>
      <c r="K4" s="53">
        <v>1.8253455358087756</v>
      </c>
    </row>
    <row r="5" spans="1:11" x14ac:dyDescent="0.2">
      <c r="A5" s="52" t="s">
        <v>20</v>
      </c>
      <c r="B5" s="53">
        <v>-2.7217017577780407</v>
      </c>
      <c r="C5" s="53">
        <v>2.0679070925862906</v>
      </c>
      <c r="D5" s="53">
        <v>5.1489918296274073</v>
      </c>
      <c r="E5" s="53">
        <v>4.925365895732754</v>
      </c>
      <c r="F5" s="53">
        <v>2.612418321520475</v>
      </c>
      <c r="G5" s="53">
        <v>-0.21485781513428445</v>
      </c>
      <c r="H5" s="53">
        <v>0.78705664573024203</v>
      </c>
      <c r="I5" s="53">
        <v>0.48587210194351371</v>
      </c>
      <c r="J5" s="53">
        <v>0.15374448132757923</v>
      </c>
      <c r="K5" s="53">
        <v>5.6196685042327807</v>
      </c>
    </row>
    <row r="6" spans="1:11" x14ac:dyDescent="0.2">
      <c r="A6" s="52" t="s">
        <v>21</v>
      </c>
      <c r="B6" s="53">
        <v>0.90027355779170926</v>
      </c>
      <c r="C6" s="53">
        <v>-5.1896781377161897E-3</v>
      </c>
      <c r="D6" s="53">
        <v>0</v>
      </c>
      <c r="E6" s="53">
        <v>5.7926626365767633E-2</v>
      </c>
      <c r="F6" s="53">
        <v>0</v>
      </c>
      <c r="G6" s="53">
        <v>0.44770622704254193</v>
      </c>
      <c r="H6" s="53">
        <v>9.6911417255998462E-3</v>
      </c>
      <c r="I6" s="53">
        <v>-0.51151135343529375</v>
      </c>
      <c r="J6" s="53">
        <v>-0.60988994539581742</v>
      </c>
      <c r="K6" s="53">
        <v>-8.440851763239679E-2</v>
      </c>
    </row>
    <row r="7" spans="1:11" x14ac:dyDescent="0.2">
      <c r="A7" s="52" t="s">
        <v>22</v>
      </c>
      <c r="B7" s="53">
        <v>5.5788187011608953E-2</v>
      </c>
      <c r="C7" s="53">
        <v>0.67383224456429769</v>
      </c>
      <c r="D7" s="53">
        <v>1.2857115972782738</v>
      </c>
      <c r="E7" s="53">
        <v>9.2733475869062429E-2</v>
      </c>
      <c r="F7" s="53">
        <v>-0.24537120210464466</v>
      </c>
      <c r="G7" s="53">
        <v>0.2035013164385216</v>
      </c>
      <c r="H7" s="53">
        <v>0.66922271758156127</v>
      </c>
      <c r="I7" s="53">
        <v>1.8183523748942335E-2</v>
      </c>
      <c r="J7" s="53">
        <v>0.26388094844840287</v>
      </c>
      <c r="K7" s="53">
        <v>4.0904854546239933E-2</v>
      </c>
    </row>
    <row r="8" spans="1:11" ht="13.5" thickBot="1" x14ac:dyDescent="0.25">
      <c r="A8" s="54" t="s">
        <v>23</v>
      </c>
      <c r="B8" s="55">
        <v>0.29560873950601058</v>
      </c>
      <c r="C8" s="55">
        <v>-5.5128614566228216E-2</v>
      </c>
      <c r="D8" s="55">
        <v>-6.2881033497072136E-2</v>
      </c>
      <c r="E8" s="55">
        <v>0</v>
      </c>
      <c r="F8" s="55">
        <v>0</v>
      </c>
      <c r="G8" s="55">
        <v>0</v>
      </c>
      <c r="H8" s="55">
        <v>0.10714589628057021</v>
      </c>
      <c r="I8" s="55">
        <v>0.12243330374314032</v>
      </c>
      <c r="J8" s="55">
        <v>0.17154471301247198</v>
      </c>
      <c r="K8" s="55">
        <v>5.5457201648338533E-2</v>
      </c>
    </row>
    <row r="10" spans="1:11" x14ac:dyDescent="0.2">
      <c r="A10" s="29"/>
      <c r="B10" s="29"/>
      <c r="C10" s="29"/>
      <c r="D10" s="29"/>
      <c r="E10" s="29"/>
      <c r="F10" s="29"/>
    </row>
    <row r="11" spans="1:11" x14ac:dyDescent="0.2">
      <c r="A11" s="29"/>
      <c r="B11" s="30"/>
      <c r="C11" s="30"/>
      <c r="D11" s="30"/>
      <c r="E11" s="30"/>
      <c r="F11" s="30"/>
    </row>
    <row r="12" spans="1:11" x14ac:dyDescent="0.2">
      <c r="A12" s="29"/>
      <c r="B12" s="30"/>
      <c r="C12" s="30"/>
      <c r="D12" s="30"/>
      <c r="E12" s="30"/>
      <c r="F12" s="30"/>
    </row>
    <row r="13" spans="1:11" x14ac:dyDescent="0.2">
      <c r="A13" s="29"/>
      <c r="B13" s="30"/>
      <c r="C13" s="30"/>
      <c r="D13" s="30"/>
      <c r="E13" s="30"/>
      <c r="F13" s="30"/>
    </row>
    <row r="14" spans="1:11" x14ac:dyDescent="0.2">
      <c r="A14" s="29"/>
      <c r="B14" s="30"/>
      <c r="C14" s="30"/>
      <c r="D14" s="30"/>
      <c r="E14" s="30"/>
      <c r="F14" s="30"/>
    </row>
    <row r="15" spans="1:11" x14ac:dyDescent="0.2">
      <c r="A15" s="29"/>
      <c r="B15" s="50"/>
      <c r="C15" s="50"/>
      <c r="D15" s="50"/>
      <c r="E15" s="50"/>
      <c r="F15" s="50"/>
    </row>
    <row r="16" spans="1:11" x14ac:dyDescent="0.2">
      <c r="A16" s="29"/>
      <c r="B16" s="50"/>
      <c r="C16" s="50"/>
      <c r="D16" s="50"/>
      <c r="E16" s="50"/>
      <c r="F16" s="50"/>
    </row>
    <row r="17" spans="1:13" x14ac:dyDescent="0.2">
      <c r="A17" s="29"/>
      <c r="B17" s="30"/>
      <c r="C17" s="30"/>
      <c r="D17" s="30"/>
      <c r="E17" s="30"/>
      <c r="F17" s="30"/>
    </row>
    <row r="18" spans="1:13" ht="15" x14ac:dyDescent="0.25">
      <c r="A18" s="29"/>
      <c r="B18" s="30"/>
      <c r="C18" s="30"/>
      <c r="D18" s="30"/>
      <c r="E18" s="30"/>
      <c r="F18" s="30"/>
      <c r="J18" s="44"/>
      <c r="K18"/>
      <c r="L18"/>
      <c r="M18"/>
    </row>
    <row r="19" spans="1:13" ht="15" x14ac:dyDescent="0.25">
      <c r="A19" s="29"/>
      <c r="B19" s="31"/>
      <c r="C19" s="31"/>
      <c r="D19" s="31"/>
      <c r="E19" s="31"/>
      <c r="F19" s="31"/>
      <c r="J19"/>
      <c r="K19"/>
      <c r="L19"/>
      <c r="M19"/>
    </row>
    <row r="20" spans="1:13" ht="15" x14ac:dyDescent="0.25">
      <c r="A20" s="29"/>
      <c r="B20" s="30"/>
      <c r="C20" s="30"/>
      <c r="D20" s="30"/>
      <c r="E20" s="30"/>
      <c r="F20" s="30"/>
      <c r="J20"/>
      <c r="K20"/>
      <c r="L20"/>
      <c r="M20"/>
    </row>
    <row r="21" spans="1:13" ht="15" x14ac:dyDescent="0.25">
      <c r="A21" s="29"/>
      <c r="B21" s="30"/>
      <c r="C21" s="30"/>
      <c r="D21" s="30"/>
      <c r="E21" s="30"/>
      <c r="F21" s="30"/>
      <c r="J21"/>
      <c r="K21"/>
      <c r="L21"/>
      <c r="M21"/>
    </row>
    <row r="22" spans="1:13" ht="15" x14ac:dyDescent="0.25">
      <c r="A22" s="29"/>
      <c r="B22" s="30"/>
      <c r="C22" s="30"/>
      <c r="D22" s="30"/>
      <c r="E22" s="30"/>
      <c r="F22" s="30"/>
      <c r="J22"/>
      <c r="K22"/>
      <c r="L22"/>
      <c r="M22"/>
    </row>
    <row r="23" spans="1:13" ht="15" x14ac:dyDescent="0.25">
      <c r="A23" s="29"/>
      <c r="B23" s="30"/>
      <c r="C23" s="30"/>
      <c r="D23" s="30"/>
      <c r="E23" s="30"/>
      <c r="F23" s="30"/>
      <c r="J23"/>
      <c r="K23"/>
      <c r="L23"/>
      <c r="M23"/>
    </row>
    <row r="24" spans="1:13" x14ac:dyDescent="0.2">
      <c r="A24" s="29"/>
      <c r="B24" s="29"/>
      <c r="C24" s="29"/>
      <c r="D24" s="29"/>
      <c r="E24" s="29"/>
      <c r="F24" s="29"/>
    </row>
    <row r="25" spans="1:13" x14ac:dyDescent="0.2">
      <c r="A25" s="29"/>
      <c r="B25" s="29"/>
      <c r="C25" s="29"/>
      <c r="D25" s="29"/>
      <c r="E25" s="29"/>
      <c r="F25" s="29"/>
    </row>
    <row r="26" spans="1:13" x14ac:dyDescent="0.2">
      <c r="A26" s="29"/>
      <c r="B26" s="30"/>
      <c r="C26" s="30"/>
      <c r="D26" s="30"/>
      <c r="E26" s="30"/>
      <c r="F26" s="30"/>
    </row>
    <row r="27" spans="1:13" x14ac:dyDescent="0.2">
      <c r="A27" s="29"/>
      <c r="B27" s="30"/>
      <c r="C27" s="30"/>
      <c r="D27" s="30"/>
      <c r="E27" s="30"/>
      <c r="F27" s="30"/>
    </row>
    <row r="28" spans="1:13" x14ac:dyDescent="0.2">
      <c r="A28" s="29"/>
      <c r="B28" s="30"/>
      <c r="C28" s="30"/>
      <c r="D28" s="30"/>
      <c r="E28" s="30"/>
      <c r="F28" s="30"/>
    </row>
    <row r="29" spans="1:13" x14ac:dyDescent="0.2">
      <c r="A29" s="29"/>
      <c r="B29" s="30"/>
      <c r="C29" s="30"/>
      <c r="D29" s="30"/>
      <c r="E29" s="30"/>
      <c r="F29" s="30"/>
    </row>
    <row r="30" spans="1:13" x14ac:dyDescent="0.2">
      <c r="A30" s="29"/>
      <c r="B30" s="31"/>
      <c r="C30" s="31"/>
      <c r="D30" s="31"/>
      <c r="E30" s="31"/>
      <c r="F30" s="31"/>
    </row>
    <row r="31" spans="1:13" x14ac:dyDescent="0.2">
      <c r="A31" s="29"/>
      <c r="B31" s="30"/>
      <c r="C31" s="30"/>
      <c r="D31" s="30"/>
      <c r="E31" s="30"/>
      <c r="F31" s="30"/>
    </row>
    <row r="32" spans="1:13" x14ac:dyDescent="0.2">
      <c r="A32" s="29"/>
      <c r="B32" s="30"/>
      <c r="C32" s="30"/>
      <c r="D32" s="30"/>
      <c r="E32" s="30"/>
      <c r="F32" s="30"/>
    </row>
    <row r="33" spans="1:6" x14ac:dyDescent="0.2">
      <c r="A33" s="29"/>
      <c r="B33" s="30"/>
      <c r="C33" s="30"/>
      <c r="D33" s="30"/>
      <c r="E33" s="30"/>
      <c r="F33" s="30"/>
    </row>
    <row r="34" spans="1:6" x14ac:dyDescent="0.2">
      <c r="A34" s="29"/>
      <c r="B34" s="30"/>
      <c r="C34" s="30"/>
      <c r="D34" s="30"/>
      <c r="E34" s="30"/>
      <c r="F34" s="30"/>
    </row>
    <row r="35" spans="1:6" x14ac:dyDescent="0.2">
      <c r="A35" s="29"/>
      <c r="B35" s="29"/>
      <c r="C35" s="29"/>
      <c r="D35" s="29"/>
      <c r="E35" s="29"/>
      <c r="F35" s="29"/>
    </row>
    <row r="36" spans="1:6" x14ac:dyDescent="0.2">
      <c r="A36" s="29"/>
      <c r="B36" s="30"/>
      <c r="C36" s="29"/>
      <c r="D36" s="29"/>
      <c r="E36" s="29"/>
      <c r="F36" s="29"/>
    </row>
    <row r="37" spans="1:6" x14ac:dyDescent="0.2">
      <c r="A37" s="29"/>
      <c r="B37" s="30"/>
      <c r="C37" s="29"/>
      <c r="D37" s="29"/>
      <c r="E37" s="29"/>
      <c r="F37" s="29"/>
    </row>
    <row r="38" spans="1:6" x14ac:dyDescent="0.2">
      <c r="A38" s="29"/>
      <c r="B38" s="30"/>
      <c r="C38" s="29"/>
      <c r="D38" s="29"/>
      <c r="E38" s="29"/>
      <c r="F38" s="29"/>
    </row>
    <row r="39" spans="1:6" x14ac:dyDescent="0.2">
      <c r="A39" s="29"/>
      <c r="B39" s="29"/>
      <c r="C39" s="29"/>
      <c r="D39" s="29"/>
      <c r="E39" s="29"/>
      <c r="F39" s="29"/>
    </row>
    <row r="40" spans="1:6" x14ac:dyDescent="0.2">
      <c r="A40" s="29"/>
      <c r="B40" s="29"/>
      <c r="C40" s="29"/>
      <c r="D40" s="29"/>
      <c r="E40" s="29"/>
      <c r="F40" s="29"/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4" sqref="D14"/>
    </sheetView>
  </sheetViews>
  <sheetFormatPr defaultColWidth="9.140625" defaultRowHeight="12.75" x14ac:dyDescent="0.2"/>
  <cols>
    <col min="1" max="1" width="24.42578125" style="24" customWidth="1"/>
    <col min="2" max="7" width="16.140625" style="24" customWidth="1"/>
    <col min="8" max="16384" width="9.140625" style="24"/>
  </cols>
  <sheetData>
    <row r="1" spans="1:7" ht="17.25" thickBot="1" x14ac:dyDescent="0.35">
      <c r="A1" s="148" t="s">
        <v>80</v>
      </c>
      <c r="B1" s="148"/>
      <c r="C1" s="148"/>
      <c r="D1" s="148"/>
      <c r="E1" s="148"/>
      <c r="F1" s="148"/>
      <c r="G1" s="148"/>
    </row>
    <row r="2" spans="1:7" ht="17.25" thickBot="1" x14ac:dyDescent="0.35">
      <c r="A2" s="91"/>
      <c r="B2" s="150" t="s">
        <v>66</v>
      </c>
      <c r="C2" s="151"/>
      <c r="D2" s="152"/>
      <c r="E2" s="150" t="s">
        <v>67</v>
      </c>
      <c r="F2" s="151"/>
      <c r="G2" s="151"/>
    </row>
    <row r="3" spans="1:7" ht="26.25" thickBot="1" x14ac:dyDescent="0.25">
      <c r="A3" s="58"/>
      <c r="B3" s="96" t="s">
        <v>36</v>
      </c>
      <c r="C3" s="130" t="s">
        <v>96</v>
      </c>
      <c r="D3" s="97" t="s">
        <v>37</v>
      </c>
      <c r="E3" s="92" t="s">
        <v>36</v>
      </c>
      <c r="F3" s="130" t="s">
        <v>96</v>
      </c>
      <c r="G3" s="62" t="s">
        <v>37</v>
      </c>
    </row>
    <row r="4" spans="1:7" x14ac:dyDescent="0.2">
      <c r="A4" s="24" t="s">
        <v>38</v>
      </c>
      <c r="B4" s="98">
        <v>2182.0435354732745</v>
      </c>
      <c r="C4" s="131">
        <v>1896.2585354732742</v>
      </c>
      <c r="D4" s="99">
        <v>1945.7480215146591</v>
      </c>
      <c r="E4" s="93">
        <v>7.4569675786037362</v>
      </c>
      <c r="F4" s="133">
        <v>6.4803191090354844</v>
      </c>
      <c r="G4" s="59">
        <v>6.649445658021742</v>
      </c>
    </row>
    <row r="5" spans="1:7" x14ac:dyDescent="0.2">
      <c r="A5" s="24" t="s">
        <v>39</v>
      </c>
      <c r="B5" s="98">
        <v>1644.4166079450681</v>
      </c>
      <c r="C5" s="131">
        <v>1353.0545633135293</v>
      </c>
      <c r="D5" s="99">
        <v>1404.3786680004876</v>
      </c>
      <c r="E5" s="94">
        <v>5.6196685042327807</v>
      </c>
      <c r="F5" s="134">
        <v>4.6239609094336522</v>
      </c>
      <c r="G5" s="60">
        <v>4.7993571279002563</v>
      </c>
    </row>
    <row r="6" spans="1:7" x14ac:dyDescent="0.2">
      <c r="A6" s="24" t="s">
        <v>40</v>
      </c>
      <c r="B6" s="98">
        <v>534.12910602493514</v>
      </c>
      <c r="C6" s="131">
        <v>539.70615065647326</v>
      </c>
      <c r="D6" s="99">
        <v>537.87153201089995</v>
      </c>
      <c r="E6" s="94">
        <v>1.8253455358087756</v>
      </c>
      <c r="F6" s="134">
        <v>1.8444046610396503</v>
      </c>
      <c r="G6" s="60">
        <v>1.8381349915593048</v>
      </c>
    </row>
    <row r="7" spans="1:7" x14ac:dyDescent="0.2">
      <c r="A7" s="24" t="s">
        <v>41</v>
      </c>
      <c r="B7" s="98">
        <v>11.9695</v>
      </c>
      <c r="C7" s="131">
        <v>11.9695</v>
      </c>
      <c r="D7" s="99">
        <v>11.9695</v>
      </c>
      <c r="E7" s="94">
        <v>4.0904854546239926E-2</v>
      </c>
      <c r="F7" s="134">
        <v>4.0904854546239926E-2</v>
      </c>
      <c r="G7" s="60">
        <v>4.0904854546239926E-2</v>
      </c>
    </row>
    <row r="8" spans="1:7" x14ac:dyDescent="0.2">
      <c r="A8" s="24" t="s">
        <v>42</v>
      </c>
      <c r="B8" s="98">
        <v>-24.699458365238097</v>
      </c>
      <c r="C8" s="131">
        <v>-24.699458365238097</v>
      </c>
      <c r="D8" s="99">
        <v>-24.699458365238097</v>
      </c>
      <c r="E8" s="94">
        <v>-8.440851763239679E-2</v>
      </c>
      <c r="F8" s="134">
        <v>-8.440851763239679E-2</v>
      </c>
      <c r="G8" s="60">
        <v>-8.440851763239679E-2</v>
      </c>
    </row>
    <row r="9" spans="1:7" x14ac:dyDescent="0.2">
      <c r="A9" s="24" t="s">
        <v>65</v>
      </c>
      <c r="B9" s="98">
        <v>16.227779868509657</v>
      </c>
      <c r="C9" s="131">
        <v>16.227779868509657</v>
      </c>
      <c r="D9" s="99">
        <v>16.227779868509657</v>
      </c>
      <c r="E9" s="94">
        <v>5.5457201648338533E-2</v>
      </c>
      <c r="F9" s="134">
        <v>5.5457201648338533E-2</v>
      </c>
      <c r="G9" s="60">
        <v>5.5457201648338533E-2</v>
      </c>
    </row>
    <row r="10" spans="1:7" ht="13.5" thickBot="1" x14ac:dyDescent="0.25">
      <c r="A10" s="36" t="s">
        <v>43</v>
      </c>
      <c r="B10" s="100">
        <v>29261.808000000001</v>
      </c>
      <c r="C10" s="132">
        <v>29547.593000000001</v>
      </c>
      <c r="D10" s="101">
        <v>29498.103513958609</v>
      </c>
      <c r="E10" s="95" t="s">
        <v>13</v>
      </c>
      <c r="F10" s="61"/>
      <c r="G10" s="61"/>
    </row>
  </sheetData>
  <mergeCells count="3">
    <mergeCell ref="A1:G1"/>
    <mergeCell ref="B2:D2"/>
    <mergeCell ref="E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D14" sqref="D14"/>
    </sheetView>
  </sheetViews>
  <sheetFormatPr defaultColWidth="9.140625" defaultRowHeight="12.75" x14ac:dyDescent="0.2"/>
  <cols>
    <col min="1" max="1" width="27.42578125" style="104" bestFit="1" customWidth="1"/>
    <col min="2" max="16384" width="9.140625" style="104"/>
  </cols>
  <sheetData>
    <row r="1" spans="1:2" x14ac:dyDescent="0.2">
      <c r="A1" s="123" t="s">
        <v>97</v>
      </c>
      <c r="B1" s="106"/>
    </row>
    <row r="2" spans="1:2" x14ac:dyDescent="0.2">
      <c r="A2" s="104" t="s">
        <v>70</v>
      </c>
      <c r="B2" s="105">
        <v>1514.7272413443754</v>
      </c>
    </row>
    <row r="3" spans="1:2" x14ac:dyDescent="0.2">
      <c r="A3" s="104" t="s">
        <v>71</v>
      </c>
      <c r="B3" s="105">
        <v>795.24722058910822</v>
      </c>
    </row>
    <row r="4" spans="1:2" x14ac:dyDescent="0.2">
      <c r="A4" s="104" t="s">
        <v>72</v>
      </c>
      <c r="B4" s="105">
        <v>-60.933</v>
      </c>
    </row>
    <row r="5" spans="1:2" x14ac:dyDescent="0.2">
      <c r="A5" s="104" t="s">
        <v>73</v>
      </c>
      <c r="B5" s="105">
        <v>7.7343263244856972</v>
      </c>
    </row>
    <row r="6" spans="1:2" x14ac:dyDescent="0.2">
      <c r="A6" s="106" t="s">
        <v>74</v>
      </c>
      <c r="B6" s="107">
        <v>80.47732655001758</v>
      </c>
    </row>
    <row r="7" spans="1:2" x14ac:dyDescent="0.2">
      <c r="A7" s="108" t="s">
        <v>75</v>
      </c>
      <c r="B7" s="109">
        <f>+SUM(B2:B6)</f>
        <v>2337.253114807987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3</vt:i4>
      </vt:variant>
    </vt:vector>
  </HeadingPairs>
  <TitlesOfParts>
    <vt:vector size="13" baseType="lpstr">
      <vt:lpstr>Tabuľka_1</vt:lpstr>
      <vt:lpstr>Tabuľka_2</vt:lpstr>
      <vt:lpstr>Tabuľka_3</vt:lpstr>
      <vt:lpstr>Graf_1</vt:lpstr>
      <vt:lpstr>Graf_2</vt:lpstr>
      <vt:lpstr>Graf_3</vt:lpstr>
      <vt:lpstr>Graf_4</vt:lpstr>
      <vt:lpstr>Graf_5</vt:lpstr>
      <vt:lpstr>Graf_6</vt:lpstr>
      <vt:lpstr>Graf_7</vt:lpstr>
      <vt:lpstr>Graf_2!Oblasť_tlače</vt:lpstr>
      <vt:lpstr>Graf_3!Oblasť_tlače</vt:lpstr>
      <vt:lpstr>Graf_4!Oblasť_tlače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 Rastislav</dc:creator>
  <cp:lastModifiedBy>JR</cp:lastModifiedBy>
  <dcterms:created xsi:type="dcterms:W3CDTF">2016-08-23T09:49:10Z</dcterms:created>
  <dcterms:modified xsi:type="dcterms:W3CDTF">2023-07-11T13:36:50Z</dcterms:modified>
</cp:coreProperties>
</file>