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ento_zošit"/>
  <mc:AlternateContent xmlns:mc="http://schemas.openxmlformats.org/markup-compatibility/2006">
    <mc:Choice Requires="x15">
      <x15ac:absPath xmlns:x15ac="http://schemas.microsoft.com/office/spreadsheetml/2010/11/ac" url="U:\IFP_NEW\1_DANE\1_05_Vybor\EDV\2026_zasadnutia\2026_02\2-VYSTUPY\web\IFP web\"/>
    </mc:Choice>
  </mc:AlternateContent>
  <xr:revisionPtr revIDLastSave="0" documentId="13_ncr:1_{9BAB3F58-B1BB-4138-97F6-B9481923138C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nedane_A_feb26" sheetId="1" r:id="rId1"/>
    <sheet name="nedane_C_feb26" sheetId="2" r:id="rId2"/>
    <sheet name="A_RVS_26_28" sheetId="4" r:id="rId3"/>
    <sheet name="C_RVS_26_28" sheetId="5" r:id="rId4"/>
  </sheets>
  <definedNames>
    <definedName name="_xlnm.Print_Area" localSheetId="2">A_RVS_26_28!$B$1:$F$23</definedName>
    <definedName name="_xlnm.Print_Area" localSheetId="3">C_RVS_26_28!$B$1:$F$21</definedName>
    <definedName name="_xlnm.Print_Area" localSheetId="0">nedane_A_feb26!$C$1:$I$36</definedName>
    <definedName name="_xlnm.Print_Area" localSheetId="1">nedane_C_feb26!$B$1:$H$24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1" i="1" l="1"/>
  <c r="R11" i="1"/>
  <c r="Q11" i="1"/>
  <c r="P11" i="1"/>
  <c r="O11" i="1"/>
  <c r="S10" i="1"/>
  <c r="R10" i="1"/>
  <c r="Q10" i="1"/>
  <c r="P10" i="1"/>
  <c r="O10" i="1"/>
  <c r="N10" i="1"/>
  <c r="N11" i="1"/>
  <c r="F19" i="5" l="1"/>
  <c r="E19" i="5"/>
  <c r="D19" i="5"/>
  <c r="F18" i="5"/>
  <c r="E18" i="5"/>
  <c r="D18" i="5"/>
  <c r="C19" i="5"/>
  <c r="C18" i="5"/>
  <c r="M11" i="5"/>
  <c r="L11" i="5"/>
  <c r="K11" i="5"/>
  <c r="J11" i="5"/>
  <c r="M10" i="5"/>
  <c r="L10" i="5"/>
  <c r="K10" i="5"/>
  <c r="J10" i="5"/>
  <c r="J9" i="5" s="1"/>
  <c r="F9" i="5"/>
  <c r="E9" i="5"/>
  <c r="D9" i="5"/>
  <c r="C9" i="5"/>
  <c r="F6" i="5"/>
  <c r="E6" i="5"/>
  <c r="E5" i="5" s="1"/>
  <c r="D6" i="5"/>
  <c r="C6" i="5"/>
  <c r="C5" i="5" s="1"/>
  <c r="S11" i="2"/>
  <c r="R11" i="2"/>
  <c r="Q11" i="2"/>
  <c r="P11" i="2"/>
  <c r="O11" i="2"/>
  <c r="N11" i="2"/>
  <c r="M11" i="2"/>
  <c r="S10" i="2"/>
  <c r="R10" i="2"/>
  <c r="Q10" i="2"/>
  <c r="P10" i="2"/>
  <c r="P9" i="2" s="1"/>
  <c r="O10" i="2"/>
  <c r="N10" i="2"/>
  <c r="M10" i="2"/>
  <c r="I9" i="2"/>
  <c r="H9" i="2"/>
  <c r="G9" i="2"/>
  <c r="F9" i="2"/>
  <c r="E9" i="2"/>
  <c r="D9" i="2"/>
  <c r="C9" i="2"/>
  <c r="I6" i="2"/>
  <c r="H6" i="2"/>
  <c r="G6" i="2"/>
  <c r="F6" i="2"/>
  <c r="E6" i="2"/>
  <c r="D6" i="2"/>
  <c r="C6" i="2"/>
  <c r="AC21" i="2"/>
  <c r="AB21" i="2"/>
  <c r="AA21" i="2"/>
  <c r="Z21" i="2"/>
  <c r="Y21" i="2"/>
  <c r="X21" i="2"/>
  <c r="W21" i="2"/>
  <c r="AC20" i="2"/>
  <c r="AB20" i="2"/>
  <c r="AA20" i="2"/>
  <c r="Z20" i="2"/>
  <c r="Y20" i="2"/>
  <c r="X20" i="2"/>
  <c r="W20" i="2"/>
  <c r="AC19" i="2"/>
  <c r="AB19" i="2"/>
  <c r="AA19" i="2"/>
  <c r="Z19" i="2"/>
  <c r="Y19" i="2"/>
  <c r="X19" i="2"/>
  <c r="W19" i="2"/>
  <c r="AC18" i="2"/>
  <c r="AB18" i="2"/>
  <c r="AA18" i="2"/>
  <c r="Z18" i="2"/>
  <c r="Y18" i="2"/>
  <c r="X18" i="2"/>
  <c r="W18" i="2"/>
  <c r="AC9" i="2"/>
  <c r="AB9" i="2"/>
  <c r="AA9" i="2"/>
  <c r="Z9" i="2"/>
  <c r="Y9" i="2"/>
  <c r="X9" i="2"/>
  <c r="W9" i="2"/>
  <c r="AC6" i="2"/>
  <c r="AB6" i="2"/>
  <c r="AA6" i="2"/>
  <c r="Z6" i="2"/>
  <c r="Y6" i="2"/>
  <c r="X6" i="2"/>
  <c r="W6" i="2"/>
  <c r="I19" i="2"/>
  <c r="H19" i="2"/>
  <c r="G19" i="2"/>
  <c r="F19" i="2"/>
  <c r="E19" i="2"/>
  <c r="D19" i="2"/>
  <c r="I18" i="2"/>
  <c r="H18" i="2"/>
  <c r="G18" i="2"/>
  <c r="F18" i="2"/>
  <c r="E18" i="2"/>
  <c r="D18" i="2"/>
  <c r="C19" i="2"/>
  <c r="C18" i="2"/>
  <c r="S9" i="2" l="1"/>
  <c r="R9" i="2"/>
  <c r="M9" i="2"/>
  <c r="Q9" i="2"/>
  <c r="E5" i="2"/>
  <c r="I5" i="2"/>
  <c r="M9" i="5"/>
  <c r="D5" i="5"/>
  <c r="K9" i="5"/>
  <c r="L9" i="5"/>
  <c r="F5" i="5"/>
  <c r="H5" i="2"/>
  <c r="G5" i="2"/>
  <c r="N9" i="2"/>
  <c r="O9" i="2"/>
  <c r="W5" i="2"/>
  <c r="Y5" i="2"/>
  <c r="X5" i="2"/>
  <c r="Z5" i="2"/>
  <c r="AA5" i="2"/>
  <c r="AB5" i="2"/>
  <c r="AC5" i="2"/>
  <c r="D5" i="2"/>
  <c r="F5" i="2"/>
  <c r="C5" i="2"/>
  <c r="AN14" i="1"/>
  <c r="AN9" i="1"/>
  <c r="AN6" i="1"/>
  <c r="AN5" i="1" s="1"/>
  <c r="AM14" i="1"/>
  <c r="AL14" i="1"/>
  <c r="AK14" i="1"/>
  <c r="AJ14" i="1"/>
  <c r="AM9" i="1"/>
  <c r="AL9" i="1"/>
  <c r="AK9" i="1"/>
  <c r="AJ9" i="1"/>
  <c r="AJ5" i="1" s="1"/>
  <c r="AM6" i="1"/>
  <c r="AM5" i="1" s="1"/>
  <c r="AL6" i="1"/>
  <c r="AL5" i="1" s="1"/>
  <c r="AK6" i="1"/>
  <c r="AK5" i="1" s="1"/>
  <c r="AJ6" i="1"/>
  <c r="AI6" i="1"/>
  <c r="AI9" i="1"/>
  <c r="AI14" i="1"/>
  <c r="F19" i="4"/>
  <c r="E19" i="4"/>
  <c r="D19" i="4"/>
  <c r="F18" i="4"/>
  <c r="E18" i="4"/>
  <c r="D18" i="4"/>
  <c r="C19" i="4"/>
  <c r="C18" i="4"/>
  <c r="AO21" i="1"/>
  <c r="AN21" i="1"/>
  <c r="AM21" i="1"/>
  <c r="AL21" i="1"/>
  <c r="AK21" i="1"/>
  <c r="AJ21" i="1"/>
  <c r="AI21" i="1"/>
  <c r="AO20" i="1"/>
  <c r="AN20" i="1"/>
  <c r="AM20" i="1"/>
  <c r="AL20" i="1"/>
  <c r="AK20" i="1"/>
  <c r="AJ20" i="1"/>
  <c r="AI20" i="1"/>
  <c r="AO19" i="1"/>
  <c r="AN19" i="1"/>
  <c r="AM19" i="1"/>
  <c r="AL19" i="1"/>
  <c r="AK19" i="1"/>
  <c r="AJ19" i="1"/>
  <c r="AI19" i="1"/>
  <c r="AO18" i="1"/>
  <c r="AN18" i="1"/>
  <c r="AM18" i="1"/>
  <c r="AL18" i="1"/>
  <c r="AK18" i="1"/>
  <c r="AJ18" i="1"/>
  <c r="AI18" i="1"/>
  <c r="AD21" i="1"/>
  <c r="AC21" i="1"/>
  <c r="AB21" i="1"/>
  <c r="AA21" i="1"/>
  <c r="Z21" i="1"/>
  <c r="Y21" i="1"/>
  <c r="X21" i="1"/>
  <c r="AD20" i="1"/>
  <c r="AC20" i="1"/>
  <c r="AB20" i="1"/>
  <c r="AA20" i="1"/>
  <c r="Z20" i="1"/>
  <c r="Y20" i="1"/>
  <c r="X20" i="1"/>
  <c r="AD19" i="1"/>
  <c r="AC19" i="1"/>
  <c r="AB19" i="1"/>
  <c r="AA19" i="1"/>
  <c r="Z19" i="1"/>
  <c r="Y19" i="1"/>
  <c r="X19" i="1"/>
  <c r="AD18" i="1"/>
  <c r="AC18" i="1"/>
  <c r="AB18" i="1"/>
  <c r="AA18" i="1"/>
  <c r="Z18" i="1"/>
  <c r="Y18" i="1"/>
  <c r="X18" i="1"/>
  <c r="T21" i="1"/>
  <c r="T20" i="1"/>
  <c r="T19" i="1"/>
  <c r="T18" i="1"/>
  <c r="J19" i="1"/>
  <c r="I19" i="1"/>
  <c r="H19" i="1"/>
  <c r="G19" i="1"/>
  <c r="F19" i="1"/>
  <c r="E19" i="1"/>
  <c r="D19" i="1"/>
  <c r="J18" i="1"/>
  <c r="I18" i="1"/>
  <c r="H18" i="1"/>
  <c r="G18" i="1"/>
  <c r="F18" i="1"/>
  <c r="E18" i="1"/>
  <c r="D18" i="1"/>
  <c r="J7" i="4"/>
  <c r="K7" i="4"/>
  <c r="L7" i="4"/>
  <c r="M7" i="4"/>
  <c r="J8" i="4"/>
  <c r="K8" i="4"/>
  <c r="L8" i="4"/>
  <c r="M8" i="4"/>
  <c r="J10" i="4"/>
  <c r="J9" i="4" s="1"/>
  <c r="K10" i="4"/>
  <c r="L10" i="4"/>
  <c r="M10" i="4"/>
  <c r="J11" i="4"/>
  <c r="K11" i="4"/>
  <c r="L11" i="4"/>
  <c r="M11" i="4"/>
  <c r="M9" i="4" l="1"/>
  <c r="L9" i="4"/>
  <c r="AI5" i="1"/>
  <c r="K9" i="4"/>
  <c r="F6" i="4" l="1"/>
  <c r="E6" i="4"/>
  <c r="D6" i="4"/>
  <c r="C6" i="4"/>
  <c r="F9" i="4"/>
  <c r="E9" i="4"/>
  <c r="D9" i="4"/>
  <c r="C9" i="4"/>
  <c r="S9" i="1"/>
  <c r="R9" i="1"/>
  <c r="Q9" i="1"/>
  <c r="P9" i="1"/>
  <c r="O9" i="1"/>
  <c r="N9" i="1"/>
  <c r="AD9" i="1"/>
  <c r="AD5" i="1" s="1"/>
  <c r="AC9" i="1"/>
  <c r="AB9" i="1"/>
  <c r="AA9" i="1"/>
  <c r="Z9" i="1"/>
  <c r="Y9" i="1"/>
  <c r="X9" i="1"/>
  <c r="AO9" i="1"/>
  <c r="AO6" i="1"/>
  <c r="AO5" i="1"/>
  <c r="AD6" i="1"/>
  <c r="AC6" i="1"/>
  <c r="AC5" i="1" s="1"/>
  <c r="AB6" i="1"/>
  <c r="AA6" i="1"/>
  <c r="Z6" i="1"/>
  <c r="Y6" i="1"/>
  <c r="Y5" i="1" s="1"/>
  <c r="X6" i="1"/>
  <c r="X5" i="1" s="1"/>
  <c r="J9" i="1"/>
  <c r="I9" i="1"/>
  <c r="H9" i="1"/>
  <c r="G9" i="1"/>
  <c r="F9" i="1"/>
  <c r="E9" i="1"/>
  <c r="E5" i="1" s="1"/>
  <c r="D9" i="1"/>
  <c r="D5" i="1" s="1"/>
  <c r="J6" i="1"/>
  <c r="I6" i="1"/>
  <c r="H6" i="1"/>
  <c r="G6" i="1"/>
  <c r="F6" i="1"/>
  <c r="E6" i="1"/>
  <c r="D6" i="1"/>
  <c r="I14" i="1"/>
  <c r="H14" i="1"/>
  <c r="G14" i="1"/>
  <c r="F14" i="1"/>
  <c r="E14" i="1"/>
  <c r="D14" i="1"/>
  <c r="J5" i="1" l="1"/>
  <c r="Z5" i="1"/>
  <c r="AA5" i="1"/>
  <c r="AB5" i="1"/>
  <c r="H5" i="1"/>
  <c r="F5" i="1"/>
  <c r="G5" i="1"/>
  <c r="I5" i="1"/>
  <c r="F5" i="4"/>
  <c r="E5" i="4"/>
  <c r="D5" i="4"/>
  <c r="C5" i="4"/>
  <c r="AC14" i="2" l="1"/>
  <c r="AB14" i="2"/>
  <c r="AA14" i="2"/>
  <c r="Z14" i="2"/>
  <c r="Y14" i="2"/>
  <c r="X14" i="2"/>
  <c r="W14" i="2"/>
  <c r="AO14" i="1"/>
  <c r="D14" i="2" l="1"/>
  <c r="J14" i="1"/>
  <c r="I14" i="2" l="1"/>
  <c r="E14" i="2"/>
  <c r="G14" i="2"/>
  <c r="F14" i="2"/>
  <c r="H14" i="2"/>
  <c r="AC14" i="1"/>
  <c r="C14" i="2"/>
  <c r="AC17" i="1" l="1"/>
  <c r="S7" i="2" l="1"/>
  <c r="S8" i="2"/>
  <c r="S12" i="2"/>
  <c r="S21" i="2" s="1"/>
  <c r="S13" i="2"/>
  <c r="S20" i="2" s="1"/>
  <c r="S15" i="2"/>
  <c r="S16" i="2"/>
  <c r="AB17" i="2"/>
  <c r="AA17" i="2"/>
  <c r="AC17" i="2"/>
  <c r="X17" i="2"/>
  <c r="W17" i="2"/>
  <c r="AO17" i="1"/>
  <c r="AK17" i="1"/>
  <c r="AN17" i="1"/>
  <c r="AM17" i="1"/>
  <c r="AL17" i="1"/>
  <c r="AJ17" i="1"/>
  <c r="AI17" i="1"/>
  <c r="S18" i="2" l="1"/>
  <c r="S19" i="2"/>
  <c r="S6" i="2"/>
  <c r="S5" i="2" s="1"/>
  <c r="Y17" i="2"/>
  <c r="Z17" i="2"/>
  <c r="S14" i="2"/>
  <c r="I20" i="2"/>
  <c r="I21" i="2"/>
  <c r="J21" i="1"/>
  <c r="J20" i="1"/>
  <c r="S17" i="2" l="1"/>
  <c r="I17" i="2"/>
  <c r="J17" i="1"/>
  <c r="AD14" i="1" l="1"/>
  <c r="AB14" i="1"/>
  <c r="AA14" i="1"/>
  <c r="Z14" i="1"/>
  <c r="Y14" i="1"/>
  <c r="X14" i="1"/>
  <c r="R16" i="2" l="1"/>
  <c r="R15" i="2"/>
  <c r="R13" i="2"/>
  <c r="R20" i="2" s="1"/>
  <c r="R12" i="2"/>
  <c r="R21" i="2" s="1"/>
  <c r="R8" i="2"/>
  <c r="R7" i="2"/>
  <c r="R18" i="2" l="1"/>
  <c r="R6" i="2"/>
  <c r="R5" i="2" s="1"/>
  <c r="R19" i="2"/>
  <c r="S16" i="1"/>
  <c r="S15" i="1"/>
  <c r="S13" i="1"/>
  <c r="S20" i="1" s="1"/>
  <c r="S12" i="1"/>
  <c r="S21" i="1" s="1"/>
  <c r="S8" i="1"/>
  <c r="S19" i="1" s="1"/>
  <c r="S7" i="1"/>
  <c r="S18" i="1" l="1"/>
  <c r="S6" i="1"/>
  <c r="S5" i="1" s="1"/>
  <c r="R14" i="2"/>
  <c r="S14" i="1"/>
  <c r="AD17" i="1"/>
  <c r="Q16" i="2"/>
  <c r="P16" i="2"/>
  <c r="O16" i="2"/>
  <c r="N16" i="2"/>
  <c r="M16" i="2"/>
  <c r="Q15" i="2"/>
  <c r="P15" i="2"/>
  <c r="O15" i="2"/>
  <c r="N15" i="2"/>
  <c r="M15" i="2"/>
  <c r="Q13" i="2"/>
  <c r="Q20" i="2" s="1"/>
  <c r="P13" i="2"/>
  <c r="P20" i="2" s="1"/>
  <c r="O13" i="2"/>
  <c r="O20" i="2" s="1"/>
  <c r="N13" i="2"/>
  <c r="N20" i="2" s="1"/>
  <c r="M13" i="2"/>
  <c r="M20" i="2" s="1"/>
  <c r="Q12" i="2"/>
  <c r="Q21" i="2" s="1"/>
  <c r="P12" i="2"/>
  <c r="P21" i="2" s="1"/>
  <c r="O12" i="2"/>
  <c r="O21" i="2" s="1"/>
  <c r="N12" i="2"/>
  <c r="N21" i="2" s="1"/>
  <c r="M12" i="2"/>
  <c r="M21" i="2" s="1"/>
  <c r="Q8" i="2"/>
  <c r="P8" i="2"/>
  <c r="O8" i="2"/>
  <c r="N8" i="2"/>
  <c r="M8" i="2"/>
  <c r="Q7" i="2"/>
  <c r="Q18" i="2" s="1"/>
  <c r="P7" i="2"/>
  <c r="P18" i="2" s="1"/>
  <c r="O7" i="2"/>
  <c r="N7" i="2"/>
  <c r="M7" i="2"/>
  <c r="R16" i="1"/>
  <c r="Q16" i="1"/>
  <c r="P16" i="1"/>
  <c r="O16" i="1"/>
  <c r="N16" i="1"/>
  <c r="R15" i="1"/>
  <c r="Q15" i="1"/>
  <c r="P15" i="1"/>
  <c r="O15" i="1"/>
  <c r="N15" i="1"/>
  <c r="R13" i="1"/>
  <c r="R20" i="1" s="1"/>
  <c r="Q13" i="1"/>
  <c r="Q20" i="1" s="1"/>
  <c r="P13" i="1"/>
  <c r="P20" i="1" s="1"/>
  <c r="O13" i="1"/>
  <c r="O20" i="1" s="1"/>
  <c r="N13" i="1"/>
  <c r="N20" i="1" s="1"/>
  <c r="R12" i="1"/>
  <c r="R21" i="1" s="1"/>
  <c r="Q12" i="1"/>
  <c r="Q21" i="1" s="1"/>
  <c r="P12" i="1"/>
  <c r="P21" i="1" s="1"/>
  <c r="O12" i="1"/>
  <c r="O21" i="1" s="1"/>
  <c r="N12" i="1"/>
  <c r="N21" i="1" s="1"/>
  <c r="R8" i="1"/>
  <c r="R19" i="1" s="1"/>
  <c r="Q8" i="1"/>
  <c r="P8" i="1"/>
  <c r="O8" i="1"/>
  <c r="N8" i="1"/>
  <c r="R7" i="1"/>
  <c r="Q7" i="1"/>
  <c r="P7" i="1"/>
  <c r="O7" i="1"/>
  <c r="N7" i="1"/>
  <c r="O18" i="2" l="1"/>
  <c r="P19" i="1"/>
  <c r="Q19" i="1"/>
  <c r="N18" i="2"/>
  <c r="M18" i="2"/>
  <c r="M19" i="2"/>
  <c r="M6" i="2"/>
  <c r="M5" i="2" s="1"/>
  <c r="P6" i="2"/>
  <c r="P5" i="2" s="1"/>
  <c r="P19" i="2"/>
  <c r="N19" i="2"/>
  <c r="N6" i="2"/>
  <c r="N5" i="2" s="1"/>
  <c r="O19" i="2"/>
  <c r="O6" i="2"/>
  <c r="O5" i="2" s="1"/>
  <c r="Q6" i="2"/>
  <c r="Q5" i="2" s="1"/>
  <c r="Q19" i="2"/>
  <c r="N18" i="1"/>
  <c r="N6" i="1"/>
  <c r="N5" i="1" s="1"/>
  <c r="N19" i="1"/>
  <c r="O19" i="1"/>
  <c r="O18" i="1"/>
  <c r="O6" i="1"/>
  <c r="O5" i="1" s="1"/>
  <c r="P18" i="1"/>
  <c r="P6" i="1"/>
  <c r="P5" i="1" s="1"/>
  <c r="Q18" i="1"/>
  <c r="Q6" i="1"/>
  <c r="Q5" i="1" s="1"/>
  <c r="R18" i="1"/>
  <c r="R6" i="1"/>
  <c r="R5" i="1" s="1"/>
  <c r="S17" i="1"/>
  <c r="R17" i="2"/>
  <c r="J16" i="5"/>
  <c r="J15" i="5"/>
  <c r="J13" i="5"/>
  <c r="J8" i="5"/>
  <c r="J7" i="5"/>
  <c r="M16" i="5"/>
  <c r="L16" i="5"/>
  <c r="K16" i="5"/>
  <c r="M15" i="5"/>
  <c r="L15" i="5"/>
  <c r="K15" i="5"/>
  <c r="M13" i="5"/>
  <c r="L13" i="5"/>
  <c r="K13" i="5"/>
  <c r="M8" i="5"/>
  <c r="L8" i="5"/>
  <c r="K8" i="5"/>
  <c r="M7" i="5"/>
  <c r="M6" i="5" s="1"/>
  <c r="M5" i="5" s="1"/>
  <c r="L7" i="5"/>
  <c r="L6" i="5" s="1"/>
  <c r="L5" i="5" s="1"/>
  <c r="K7" i="5"/>
  <c r="K6" i="5" l="1"/>
  <c r="K5" i="5" s="1"/>
  <c r="J6" i="5"/>
  <c r="J5" i="5" s="1"/>
  <c r="M16" i="4"/>
  <c r="L16" i="4"/>
  <c r="K16" i="4"/>
  <c r="J16" i="4"/>
  <c r="M15" i="4"/>
  <c r="L15" i="4"/>
  <c r="K15" i="4"/>
  <c r="J15" i="4"/>
  <c r="M13" i="4"/>
  <c r="L13" i="4"/>
  <c r="K13" i="4"/>
  <c r="J13" i="4"/>
  <c r="M12" i="4"/>
  <c r="L12" i="4"/>
  <c r="K12" i="4"/>
  <c r="J12" i="4"/>
  <c r="M6" i="4"/>
  <c r="M5" i="4" s="1"/>
  <c r="L6" i="4"/>
  <c r="L5" i="4" s="1"/>
  <c r="K6" i="4"/>
  <c r="K5" i="4" s="1"/>
  <c r="J6" i="4"/>
  <c r="J5" i="4" s="1"/>
  <c r="F21" i="5"/>
  <c r="E21" i="5"/>
  <c r="D21" i="5"/>
  <c r="C21" i="5"/>
  <c r="F20" i="5"/>
  <c r="E20" i="5"/>
  <c r="D20" i="5"/>
  <c r="C20" i="5"/>
  <c r="F14" i="5"/>
  <c r="F17" i="5" s="1"/>
  <c r="E14" i="5"/>
  <c r="E17" i="5" s="1"/>
  <c r="D14" i="5"/>
  <c r="D17" i="5" s="1"/>
  <c r="C14" i="5"/>
  <c r="C17" i="5" s="1"/>
  <c r="F21" i="4"/>
  <c r="E21" i="4"/>
  <c r="D21" i="4"/>
  <c r="C21" i="4"/>
  <c r="F20" i="4"/>
  <c r="E20" i="4"/>
  <c r="D20" i="4"/>
  <c r="C20" i="4"/>
  <c r="F14" i="4"/>
  <c r="E14" i="4"/>
  <c r="D14" i="4"/>
  <c r="C14" i="4"/>
  <c r="C17" i="4" l="1"/>
  <c r="D17" i="4"/>
  <c r="E17" i="4"/>
  <c r="F17" i="4"/>
  <c r="H20" i="2" l="1"/>
  <c r="G20" i="2"/>
  <c r="F20" i="2"/>
  <c r="E20" i="2"/>
  <c r="D20" i="2"/>
  <c r="C20" i="2"/>
  <c r="M14" i="2"/>
  <c r="H21" i="2"/>
  <c r="F21" i="2"/>
  <c r="E21" i="2"/>
  <c r="I21" i="1"/>
  <c r="H21" i="1"/>
  <c r="G21" i="1"/>
  <c r="F21" i="1"/>
  <c r="E21" i="1"/>
  <c r="D21" i="1"/>
  <c r="I20" i="1"/>
  <c r="H20" i="1"/>
  <c r="G20" i="1"/>
  <c r="F20" i="1"/>
  <c r="E20" i="1"/>
  <c r="D20" i="1"/>
  <c r="N14" i="1"/>
  <c r="N17" i="1" l="1"/>
  <c r="X17" i="1"/>
  <c r="Y17" i="1"/>
  <c r="Z17" i="1"/>
  <c r="AB17" i="1"/>
  <c r="J18" i="5"/>
  <c r="O14" i="2"/>
  <c r="P14" i="2"/>
  <c r="K18" i="5"/>
  <c r="J19" i="5"/>
  <c r="Q14" i="2"/>
  <c r="L18" i="5"/>
  <c r="K19" i="5"/>
  <c r="M19" i="5"/>
  <c r="M18" i="5"/>
  <c r="L19" i="5"/>
  <c r="N14" i="2"/>
  <c r="J20" i="5"/>
  <c r="K20" i="5"/>
  <c r="L20" i="5"/>
  <c r="K21" i="5"/>
  <c r="M20" i="5"/>
  <c r="L21" i="5"/>
  <c r="R14" i="1"/>
  <c r="J18" i="4"/>
  <c r="J19" i="4"/>
  <c r="K18" i="4"/>
  <c r="K19" i="4"/>
  <c r="L19" i="4"/>
  <c r="L18" i="4"/>
  <c r="E17" i="1"/>
  <c r="P14" i="1"/>
  <c r="M18" i="4"/>
  <c r="M19" i="4"/>
  <c r="O14" i="1"/>
  <c r="Q14" i="1"/>
  <c r="M21" i="4"/>
  <c r="J20" i="4"/>
  <c r="J21" i="4"/>
  <c r="K21" i="4"/>
  <c r="M20" i="4"/>
  <c r="K20" i="4"/>
  <c r="L20" i="4"/>
  <c r="L21" i="4"/>
  <c r="L14" i="5"/>
  <c r="K14" i="5"/>
  <c r="M14" i="5"/>
  <c r="J14" i="5"/>
  <c r="J14" i="4"/>
  <c r="K14" i="4"/>
  <c r="L14" i="4"/>
  <c r="M14" i="4"/>
  <c r="C21" i="2"/>
  <c r="H17" i="2"/>
  <c r="D21" i="2"/>
  <c r="J12" i="5"/>
  <c r="K12" i="5"/>
  <c r="L12" i="5"/>
  <c r="C17" i="2"/>
  <c r="D17" i="1"/>
  <c r="G21" i="2"/>
  <c r="M12" i="5"/>
  <c r="G17" i="2"/>
  <c r="D17" i="2"/>
  <c r="G17" i="1"/>
  <c r="H17" i="1"/>
  <c r="F17" i="1"/>
  <c r="E17" i="2"/>
  <c r="I17" i="1"/>
  <c r="F17" i="2"/>
  <c r="AA17" i="1" l="1"/>
  <c r="Q17" i="1"/>
  <c r="P17" i="2"/>
  <c r="P17" i="1"/>
  <c r="M21" i="5"/>
  <c r="J21" i="5"/>
  <c r="J17" i="4"/>
  <c r="L17" i="5"/>
  <c r="K17" i="4"/>
  <c r="L17" i="4"/>
  <c r="J17" i="5"/>
  <c r="O17" i="1"/>
  <c r="M17" i="4"/>
  <c r="R17" i="1"/>
  <c r="O17" i="2"/>
  <c r="K17" i="5"/>
  <c r="M17" i="5"/>
  <c r="M17" i="2"/>
  <c r="Q17" i="2"/>
  <c r="N17" i="2"/>
</calcChain>
</file>

<file path=xl/sharedStrings.xml><?xml version="1.0" encoding="utf-8"?>
<sst xmlns="http://schemas.openxmlformats.org/spreadsheetml/2006/main" count="293" uniqueCount="46">
  <si>
    <t>kód ESA2010</t>
  </si>
  <si>
    <t>kód EKRK</t>
  </si>
  <si>
    <t>Ukazovateľ</t>
  </si>
  <si>
    <t>Skutočnosť</t>
  </si>
  <si>
    <t>Odhad</t>
  </si>
  <si>
    <t>Prognóza</t>
  </si>
  <si>
    <t>D.421</t>
  </si>
  <si>
    <t>Dividendy</t>
  </si>
  <si>
    <t>príjem štátneho rozpočtu</t>
  </si>
  <si>
    <t>príjem obcí</t>
  </si>
  <si>
    <t>P.11, D.75</t>
  </si>
  <si>
    <t>Administratívne poplatky a iné poplatky  - len príjmy NDS</t>
  </si>
  <si>
    <t>D.29F</t>
  </si>
  <si>
    <t>Poplatok za obchodovanie s emisnými kvótami</t>
  </si>
  <si>
    <t>D.214F</t>
  </si>
  <si>
    <t>Z odvodov z hazardných hier</t>
  </si>
  <si>
    <t>Vybrané nedaňové príjmy spolu</t>
  </si>
  <si>
    <t>príjmy ŠR</t>
  </si>
  <si>
    <t>príjmy obcí</t>
  </si>
  <si>
    <t>príjmy Environmentálneho fondu</t>
  </si>
  <si>
    <t>príjmy NDS</t>
  </si>
  <si>
    <t>Poznámky:</t>
  </si>
  <si>
    <t>Dividendy:</t>
  </si>
  <si>
    <t>NDS:</t>
  </si>
  <si>
    <t xml:space="preserve">V prípade NDS sa prognózujú administratívne poplatky a iné poplatky (EKRK 220, ESA2010 D.11 a D.75). </t>
  </si>
  <si>
    <t>Emisné kvóty:</t>
  </si>
  <si>
    <t xml:space="preserve">Poplatok za obchodovanie s emisnými kvótami je v rámci EKRK položka 229006 a podľa ESA2010 D.29F. </t>
  </si>
  <si>
    <t>Odvod z hazardných hier:</t>
  </si>
  <si>
    <t xml:space="preserve">Príjmy z odvodov z hazardných hier obsahujú príjmy štátneho rozpočtu aj príjmy obcí (EKRK položka 292008 a v metodike ESA2010 D.214F). </t>
  </si>
  <si>
    <t>Z odvodov z hazardných hier a iných podobných hier</t>
  </si>
  <si>
    <t>D.421*</t>
  </si>
  <si>
    <t>Prognóza vybraných nedaňových príjmov verejnej správy v metodike ESA2010 (v tis. EUR) - rozdiel aktuálnej prognózy oproti RVS</t>
  </si>
  <si>
    <t>Prognóza vybraných nedaňových príjmov verejnej správy (cash, v tis. EUR) - rozdiel aktuálnej prognózy oproti RVS</t>
  </si>
  <si>
    <t>Počítané už podľa novej metodiky, ktorej zavedenie sa predpokladá v septembri 2022</t>
  </si>
  <si>
    <t>Nová legislatíva vybraných nedaňových príjmov verejnej správy v metodike ESA2010 (v tis. EUR) - rozdiel oproti poslednej prognóze</t>
  </si>
  <si>
    <t>Prognóza vybraných nedaňových príjmov verejnej správy  (hotovostná metodika, v tis. EUR) - rozdiel oproti poslednej prognóze</t>
  </si>
  <si>
    <t>Prognóza vybraných nedaňových príjmov verejnej správy v metodike ESA2010 (v tis. EUR) - rozdiel oproti poslednej prognoze</t>
  </si>
  <si>
    <t>Prognóza vybraných nedaňových príjmov verejnej správy v metodike ESA2010 (v tis. EUR) - september 2025</t>
  </si>
  <si>
    <t>Prognóza vybraných nedaňových príjmov verejnej správy  (hotovostná metodika, v tis. EUR) - september 2025</t>
  </si>
  <si>
    <t>Prognóza vybraných nedaňových príjmov verejnej správy v metodike ESA2010 (v tis. EUR) - február 2026</t>
  </si>
  <si>
    <t>Dividendy a odvod zo zisku od subjektov nezaradených vo VS</t>
  </si>
  <si>
    <t>Dividendy a odvod zo zisku od subjektov zaradených vo VS</t>
  </si>
  <si>
    <t>Prognóza vybraných nedaňových príjmov verejnej správy v metodike ESA2010 (v tis. EUR) - schválený rozpočet VS na roky 2026 až 2028</t>
  </si>
  <si>
    <t>Prognóza vybraných nedaňových príjmov verejnej správy  (hotovostná metodika, v tis. EUR) - schválený rozpočet VS na roky 2026 až 2028</t>
  </si>
  <si>
    <t xml:space="preserve">Pozn.: Prognóza dividend zahŕňa príjmy štátneho rozpočtu a príjmy obcí. Podľa ekonomickej klasifikácie rozpočtovej klasifikácie (EKRK) sú dividendy na položke 211003 a 211005 a podľa ESA2010 na D.421. V prípade NDS sa prognózujú administratívne poplatky a iné poplatky (EKRK 220, ESA2010 D.11 a D.75). Poplatok za obchodovanie s emisnými kvótami je v rámci EKRK položka 229006 a podľa ESA2010 D.29F. Príjmy z odvodov z hazardných hier obsahujú príjmy štátneho rozpočtu aj príjmy obcí (EKRK položka 292008 a v metodike ESA2010 D.214F). </t>
  </si>
  <si>
    <t>Prognóza dividend zahŕňa len príjmy štátneho rozpočtu a príjmy obcí, ktoré vychýdzajú z EKRK položiek  211003 a 211005. Nezahŕňame prognózu odvodu zo zisku.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</si>
</sst>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000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 Narrow"/>
      <family val="2"/>
    </font>
    <font>
      <sz val="10"/>
      <color indexed="10"/>
      <name val="Arial"/>
      <family val="2"/>
      <charset val="238"/>
    </font>
    <font>
      <sz val="10"/>
      <name val="Arial Narrow"/>
      <family val="2"/>
    </font>
    <font>
      <sz val="9"/>
      <color indexed="10"/>
      <name val="Arial Narrow"/>
      <family val="2"/>
      <charset val="238"/>
    </font>
    <font>
      <sz val="10"/>
      <name val="Arial CE"/>
      <charset val="238"/>
    </font>
    <font>
      <b/>
      <sz val="10"/>
      <name val="Arial Narrow"/>
      <family val="2"/>
    </font>
    <font>
      <b/>
      <sz val="9"/>
      <name val="Arial Narrow"/>
      <family val="2"/>
    </font>
    <font>
      <sz val="9"/>
      <name val="Arial Narrow"/>
      <family val="2"/>
      <charset val="238"/>
    </font>
    <font>
      <sz val="10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</font>
    <font>
      <sz val="9"/>
      <color rgb="FFFF0000"/>
      <name val="Arial Narrow"/>
      <family val="2"/>
    </font>
    <font>
      <sz val="9"/>
      <color indexed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/>
  </cellStyleXfs>
  <cellXfs count="140">
    <xf numFmtId="0" fontId="0" fillId="0" borderId="0" xfId="0"/>
    <xf numFmtId="0" fontId="3" fillId="0" borderId="0" xfId="2" applyFont="1"/>
    <xf numFmtId="0" fontId="4" fillId="0" borderId="0" xfId="1" applyFont="1" applyFill="1" applyAlignment="1">
      <alignment horizontal="left" vertical="center"/>
    </xf>
    <xf numFmtId="3" fontId="5" fillId="0" borderId="0" xfId="1" applyNumberFormat="1" applyFont="1" applyFill="1"/>
    <xf numFmtId="0" fontId="7" fillId="0" borderId="1" xfId="3" applyFont="1" applyFill="1" applyBorder="1" applyAlignment="1">
      <alignment horizontal="center" vertical="center"/>
    </xf>
    <xf numFmtId="0" fontId="8" fillId="0" borderId="4" xfId="3" applyFont="1" applyFill="1" applyBorder="1" applyAlignment="1">
      <alignment horizontal="center" vertical="center"/>
    </xf>
    <xf numFmtId="0" fontId="7" fillId="0" borderId="7" xfId="3" applyFont="1" applyFill="1" applyBorder="1" applyAlignment="1">
      <alignment horizontal="center" vertical="center"/>
    </xf>
    <xf numFmtId="0" fontId="8" fillId="0" borderId="8" xfId="3" applyFont="1" applyFill="1" applyBorder="1" applyAlignment="1">
      <alignment horizontal="center" vertical="center"/>
    </xf>
    <xf numFmtId="0" fontId="8" fillId="0" borderId="9" xfId="3" applyFont="1" applyFill="1" applyBorder="1" applyAlignment="1">
      <alignment horizontal="center" vertical="center"/>
    </xf>
    <xf numFmtId="0" fontId="8" fillId="0" borderId="10" xfId="3" applyFont="1" applyFill="1" applyBorder="1" applyAlignment="1">
      <alignment horizontal="center" vertical="center"/>
    </xf>
    <xf numFmtId="0" fontId="8" fillId="0" borderId="11" xfId="3" applyFont="1" applyFill="1" applyBorder="1" applyAlignment="1">
      <alignment horizontal="center" vertical="center"/>
    </xf>
    <xf numFmtId="0" fontId="4" fillId="0" borderId="12" xfId="1" applyFont="1" applyFill="1" applyBorder="1" applyAlignment="1">
      <alignment horizontal="center" vertical="center"/>
    </xf>
    <xf numFmtId="0" fontId="4" fillId="0" borderId="13" xfId="1" applyFont="1" applyFill="1" applyBorder="1" applyAlignment="1">
      <alignment horizontal="left" vertical="center" indent="2"/>
    </xf>
    <xf numFmtId="3" fontId="9" fillId="0" borderId="14" xfId="1" applyNumberFormat="1" applyFont="1" applyFill="1" applyBorder="1" applyAlignment="1">
      <alignment horizontal="right" vertical="center"/>
    </xf>
    <xf numFmtId="3" fontId="9" fillId="0" borderId="15" xfId="1" applyNumberFormat="1" applyFont="1" applyFill="1" applyBorder="1" applyAlignment="1">
      <alignment horizontal="right" vertical="center"/>
    </xf>
    <xf numFmtId="3" fontId="9" fillId="0" borderId="13" xfId="1" applyNumberFormat="1" applyFont="1" applyFill="1" applyBorder="1" applyAlignment="1">
      <alignment horizontal="right" vertical="center"/>
    </xf>
    <xf numFmtId="3" fontId="9" fillId="0" borderId="16" xfId="1" applyNumberFormat="1" applyFont="1" applyFill="1" applyBorder="1" applyAlignment="1">
      <alignment horizontal="right" vertical="center"/>
    </xf>
    <xf numFmtId="0" fontId="4" fillId="0" borderId="13" xfId="1" applyFont="1" applyFill="1" applyBorder="1" applyAlignment="1">
      <alignment horizontal="left" vertical="center" indent="4"/>
    </xf>
    <xf numFmtId="0" fontId="10" fillId="0" borderId="18" xfId="3" applyFont="1" applyFill="1" applyBorder="1" applyAlignment="1">
      <alignment horizontal="center" vertical="center" wrapText="1"/>
    </xf>
    <xf numFmtId="0" fontId="10" fillId="0" borderId="0" xfId="3" applyFont="1" applyFill="1" applyBorder="1" applyAlignment="1">
      <alignment horizontal="left" vertical="center" indent="2"/>
    </xf>
    <xf numFmtId="0" fontId="7" fillId="2" borderId="19" xfId="1" applyFont="1" applyFill="1" applyBorder="1" applyAlignment="1">
      <alignment horizontal="center" vertical="center"/>
    </xf>
    <xf numFmtId="0" fontId="7" fillId="2" borderId="20" xfId="1" applyFont="1" applyFill="1" applyBorder="1" applyAlignment="1">
      <alignment horizontal="center" vertical="center"/>
    </xf>
    <xf numFmtId="0" fontId="7" fillId="2" borderId="20" xfId="1" applyFont="1" applyFill="1" applyBorder="1" applyAlignment="1">
      <alignment horizontal="left" vertical="center"/>
    </xf>
    <xf numFmtId="3" fontId="8" fillId="2" borderId="21" xfId="1" applyNumberFormat="1" applyFont="1" applyFill="1" applyBorder="1" applyAlignment="1">
      <alignment horizontal="right" vertical="center"/>
    </xf>
    <xf numFmtId="3" fontId="8" fillId="2" borderId="22" xfId="1" applyNumberFormat="1" applyFont="1" applyFill="1" applyBorder="1" applyAlignment="1">
      <alignment horizontal="right" vertical="center"/>
    </xf>
    <xf numFmtId="3" fontId="8" fillId="2" borderId="20" xfId="1" applyNumberFormat="1" applyFont="1" applyFill="1" applyBorder="1" applyAlignment="1">
      <alignment horizontal="right" vertical="center"/>
    </xf>
    <xf numFmtId="3" fontId="8" fillId="2" borderId="23" xfId="1" applyNumberFormat="1" applyFont="1" applyFill="1" applyBorder="1" applyAlignment="1">
      <alignment horizontal="right" vertical="center"/>
    </xf>
    <xf numFmtId="3" fontId="11" fillId="2" borderId="21" xfId="1" applyNumberFormat="1" applyFont="1" applyFill="1" applyBorder="1" applyAlignment="1">
      <alignment horizontal="right" vertical="center"/>
    </xf>
    <xf numFmtId="3" fontId="11" fillId="2" borderId="22" xfId="1" applyNumberFormat="1" applyFont="1" applyFill="1" applyBorder="1" applyAlignment="1">
      <alignment horizontal="right" vertical="center"/>
    </xf>
    <xf numFmtId="3" fontId="11" fillId="2" borderId="20" xfId="1" applyNumberFormat="1" applyFont="1" applyFill="1" applyBorder="1" applyAlignment="1">
      <alignment horizontal="right" vertical="center"/>
    </xf>
    <xf numFmtId="3" fontId="11" fillId="2" borderId="23" xfId="1" applyNumberFormat="1" applyFont="1" applyFill="1" applyBorder="1" applyAlignment="1">
      <alignment horizontal="right" vertical="center"/>
    </xf>
    <xf numFmtId="0" fontId="4" fillId="0" borderId="24" xfId="1" applyFont="1" applyFill="1" applyBorder="1" applyAlignment="1">
      <alignment horizontal="center" vertical="center"/>
    </xf>
    <xf numFmtId="0" fontId="4" fillId="0" borderId="25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left" vertical="center" indent="2"/>
    </xf>
    <xf numFmtId="3" fontId="12" fillId="0" borderId="4" xfId="1" applyNumberFormat="1" applyFont="1" applyFill="1" applyBorder="1" applyAlignment="1">
      <alignment horizontal="right" vertical="center"/>
    </xf>
    <xf numFmtId="3" fontId="12" fillId="0" borderId="25" xfId="1" applyNumberFormat="1" applyFont="1" applyFill="1" applyBorder="1" applyAlignment="1">
      <alignment horizontal="right" vertical="center"/>
    </xf>
    <xf numFmtId="3" fontId="12" fillId="0" borderId="26" xfId="1" applyNumberFormat="1" applyFont="1" applyFill="1" applyBorder="1" applyAlignment="1">
      <alignment horizontal="right" vertical="center"/>
    </xf>
    <xf numFmtId="3" fontId="12" fillId="0" borderId="27" xfId="1" applyNumberFormat="1" applyFont="1" applyFill="1" applyBorder="1" applyAlignment="1">
      <alignment horizontal="right" vertical="center"/>
    </xf>
    <xf numFmtId="3" fontId="9" fillId="0" borderId="25" xfId="1" applyNumberFormat="1" applyFont="1" applyFill="1" applyBorder="1" applyAlignment="1">
      <alignment horizontal="right" vertical="center"/>
    </xf>
    <xf numFmtId="3" fontId="9" fillId="0" borderId="27" xfId="1" applyNumberFormat="1" applyFont="1" applyFill="1" applyBorder="1" applyAlignment="1">
      <alignment horizontal="right" vertical="center"/>
    </xf>
    <xf numFmtId="0" fontId="4" fillId="0" borderId="16" xfId="1" applyFont="1" applyFill="1" applyBorder="1" applyAlignment="1">
      <alignment horizontal="center" vertical="center"/>
    </xf>
    <xf numFmtId="0" fontId="4" fillId="0" borderId="15" xfId="1" applyFont="1" applyFill="1" applyBorder="1" applyAlignment="1">
      <alignment horizontal="center" vertical="center"/>
    </xf>
    <xf numFmtId="0" fontId="4" fillId="0" borderId="28" xfId="1" applyFont="1" applyFill="1" applyBorder="1" applyAlignment="1">
      <alignment horizontal="left" vertical="center" indent="2"/>
    </xf>
    <xf numFmtId="3" fontId="12" fillId="0" borderId="14" xfId="1" applyNumberFormat="1" applyFont="1" applyFill="1" applyBorder="1" applyAlignment="1">
      <alignment horizontal="right" vertical="center"/>
    </xf>
    <xf numFmtId="3" fontId="12" fillId="0" borderId="15" xfId="1" applyNumberFormat="1" applyFont="1" applyFill="1" applyBorder="1" applyAlignment="1">
      <alignment horizontal="right" vertical="center"/>
    </xf>
    <xf numFmtId="3" fontId="12" fillId="0" borderId="17" xfId="1" applyNumberFormat="1" applyFont="1" applyFill="1" applyBorder="1" applyAlignment="1">
      <alignment horizontal="right" vertical="center"/>
    </xf>
    <xf numFmtId="3" fontId="12" fillId="0" borderId="29" xfId="1" applyNumberFormat="1" applyFont="1" applyFill="1" applyBorder="1" applyAlignment="1">
      <alignment horizontal="right" vertical="center"/>
    </xf>
    <xf numFmtId="3" fontId="9" fillId="0" borderId="17" xfId="1" applyNumberFormat="1" applyFont="1" applyFill="1" applyBorder="1" applyAlignment="1">
      <alignment horizontal="right" vertical="center"/>
    </xf>
    <xf numFmtId="3" fontId="9" fillId="0" borderId="29" xfId="1" applyNumberFormat="1" applyFont="1" applyFill="1" applyBorder="1" applyAlignment="1">
      <alignment horizontal="right" vertical="center"/>
    </xf>
    <xf numFmtId="0" fontId="4" fillId="0" borderId="28" xfId="1" applyFont="1" applyFill="1" applyBorder="1" applyAlignment="1">
      <alignment horizontal="center" vertical="center"/>
    </xf>
    <xf numFmtId="3" fontId="12" fillId="0" borderId="13" xfId="1" applyNumberFormat="1" applyFont="1" applyFill="1" applyBorder="1" applyAlignment="1">
      <alignment horizontal="right" vertical="center"/>
    </xf>
    <xf numFmtId="3" fontId="12" fillId="0" borderId="16" xfId="1" applyNumberFormat="1" applyFont="1" applyFill="1" applyBorder="1" applyAlignment="1">
      <alignment horizontal="right" vertical="center"/>
    </xf>
    <xf numFmtId="0" fontId="11" fillId="0" borderId="0" xfId="2" applyFont="1"/>
    <xf numFmtId="0" fontId="4" fillId="0" borderId="0" xfId="1" applyFont="1" applyFill="1" applyBorder="1" applyAlignment="1">
      <alignment horizontal="left" vertical="center" indent="2"/>
    </xf>
    <xf numFmtId="3" fontId="12" fillId="0" borderId="0" xfId="1" applyNumberFormat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horizontal="center" vertical="center"/>
    </xf>
    <xf numFmtId="3" fontId="13" fillId="0" borderId="0" xfId="1" applyNumberFormat="1" applyFont="1" applyFill="1" applyBorder="1" applyAlignment="1">
      <alignment horizontal="right" vertical="center"/>
    </xf>
    <xf numFmtId="0" fontId="9" fillId="0" borderId="0" xfId="2" applyFont="1"/>
    <xf numFmtId="164" fontId="14" fillId="0" borderId="0" xfId="2" applyNumberFormat="1" applyFont="1"/>
    <xf numFmtId="0" fontId="14" fillId="0" borderId="0" xfId="2" applyFont="1"/>
    <xf numFmtId="0" fontId="2" fillId="0" borderId="0" xfId="1" applyFont="1" applyFill="1" applyAlignment="1">
      <alignment vertical="center"/>
    </xf>
    <xf numFmtId="0" fontId="10" fillId="0" borderId="28" xfId="1" applyFont="1" applyFill="1" applyBorder="1" applyAlignment="1">
      <alignment vertical="center"/>
    </xf>
    <xf numFmtId="0" fontId="10" fillId="0" borderId="12" xfId="1" applyFont="1" applyFill="1" applyBorder="1" applyAlignment="1">
      <alignment horizontal="left" vertical="center"/>
    </xf>
    <xf numFmtId="0" fontId="4" fillId="0" borderId="12" xfId="1" applyFont="1" applyFill="1" applyBorder="1" applyAlignment="1">
      <alignment horizontal="left" vertical="center" indent="2"/>
    </xf>
    <xf numFmtId="0" fontId="4" fillId="0" borderId="16" xfId="1" applyFont="1" applyFill="1" applyBorder="1" applyAlignment="1">
      <alignment vertical="center"/>
    </xf>
    <xf numFmtId="0" fontId="4" fillId="0" borderId="12" xfId="1" applyFont="1" applyFill="1" applyBorder="1" applyAlignment="1">
      <alignment horizontal="left" vertical="center"/>
    </xf>
    <xf numFmtId="0" fontId="4" fillId="0" borderId="28" xfId="1" applyFont="1" applyFill="1" applyBorder="1" applyAlignment="1">
      <alignment vertical="center"/>
    </xf>
    <xf numFmtId="0" fontId="10" fillId="0" borderId="28" xfId="1" applyFont="1" applyFill="1" applyBorder="1" applyAlignment="1">
      <alignment horizontal="left" vertical="center" indent="2"/>
    </xf>
    <xf numFmtId="0" fontId="4" fillId="0" borderId="31" xfId="1" applyFont="1" applyFill="1" applyBorder="1" applyAlignment="1">
      <alignment horizontal="left" vertical="center" indent="2"/>
    </xf>
    <xf numFmtId="0" fontId="7" fillId="2" borderId="32" xfId="1" applyFont="1" applyFill="1" applyBorder="1" applyAlignment="1">
      <alignment horizontal="left" vertical="center"/>
    </xf>
    <xf numFmtId="3" fontId="8" fillId="2" borderId="21" xfId="1" applyNumberFormat="1" applyFont="1" applyFill="1" applyBorder="1" applyAlignment="1">
      <alignment vertical="center"/>
    </xf>
    <xf numFmtId="3" fontId="8" fillId="2" borderId="22" xfId="1" applyNumberFormat="1" applyFont="1" applyFill="1" applyBorder="1" applyAlignment="1">
      <alignment vertical="center"/>
    </xf>
    <xf numFmtId="3" fontId="8" fillId="2" borderId="20" xfId="1" applyNumberFormat="1" applyFont="1" applyFill="1" applyBorder="1" applyAlignment="1">
      <alignment vertical="center"/>
    </xf>
    <xf numFmtId="3" fontId="8" fillId="2" borderId="23" xfId="1" applyNumberFormat="1" applyFont="1" applyFill="1" applyBorder="1" applyAlignment="1">
      <alignment vertical="center"/>
    </xf>
    <xf numFmtId="3" fontId="12" fillId="0" borderId="4" xfId="1" applyNumberFormat="1" applyFont="1" applyFill="1" applyBorder="1" applyAlignment="1">
      <alignment vertical="center"/>
    </xf>
    <xf numFmtId="3" fontId="12" fillId="0" borderId="25" xfId="1" applyNumberFormat="1" applyFont="1" applyFill="1" applyBorder="1" applyAlignment="1">
      <alignment vertical="center"/>
    </xf>
    <xf numFmtId="3" fontId="12" fillId="0" borderId="26" xfId="1" applyNumberFormat="1" applyFont="1" applyFill="1" applyBorder="1" applyAlignment="1">
      <alignment vertical="center"/>
    </xf>
    <xf numFmtId="3" fontId="12" fillId="0" borderId="27" xfId="1" applyNumberFormat="1" applyFont="1" applyFill="1" applyBorder="1" applyAlignment="1">
      <alignment vertical="center"/>
    </xf>
    <xf numFmtId="3" fontId="12" fillId="0" borderId="14" xfId="1" applyNumberFormat="1" applyFont="1" applyFill="1" applyBorder="1" applyAlignment="1">
      <alignment vertical="center"/>
    </xf>
    <xf numFmtId="3" fontId="12" fillId="0" borderId="15" xfId="1" applyNumberFormat="1" applyFont="1" applyFill="1" applyBorder="1" applyAlignment="1">
      <alignment vertical="center"/>
    </xf>
    <xf numFmtId="3" fontId="12" fillId="0" borderId="17" xfId="1" applyNumberFormat="1" applyFont="1" applyFill="1" applyBorder="1" applyAlignment="1">
      <alignment vertical="center"/>
    </xf>
    <xf numFmtId="3" fontId="12" fillId="0" borderId="29" xfId="1" applyNumberFormat="1" applyFont="1" applyFill="1" applyBorder="1" applyAlignment="1">
      <alignment vertical="center"/>
    </xf>
    <xf numFmtId="3" fontId="12" fillId="0" borderId="16" xfId="1" applyNumberFormat="1" applyFont="1" applyFill="1" applyBorder="1" applyAlignment="1">
      <alignment vertical="center"/>
    </xf>
    <xf numFmtId="0" fontId="3" fillId="0" borderId="0" xfId="2" applyFont="1" applyFill="1"/>
    <xf numFmtId="0" fontId="4" fillId="0" borderId="33" xfId="1" applyFont="1" applyFill="1" applyBorder="1" applyAlignment="1">
      <alignment horizontal="center" vertical="center"/>
    </xf>
    <xf numFmtId="164" fontId="14" fillId="0" borderId="0" xfId="2" applyNumberFormat="1" applyFont="1" applyFill="1"/>
    <xf numFmtId="3" fontId="3" fillId="0" borderId="0" xfId="2" applyNumberFormat="1" applyFont="1" applyFill="1"/>
    <xf numFmtId="0" fontId="14" fillId="0" borderId="0" xfId="2" applyFont="1" applyFill="1"/>
    <xf numFmtId="0" fontId="7" fillId="0" borderId="36" xfId="3" applyFont="1" applyFill="1" applyBorder="1" applyAlignment="1">
      <alignment horizontal="center" vertical="center"/>
    </xf>
    <xf numFmtId="0" fontId="8" fillId="0" borderId="27" xfId="3" applyFont="1" applyFill="1" applyBorder="1" applyAlignment="1">
      <alignment horizontal="center" vertical="center"/>
    </xf>
    <xf numFmtId="0" fontId="8" fillId="0" borderId="37" xfId="3" applyFont="1" applyFill="1" applyBorder="1" applyAlignment="1">
      <alignment horizontal="center" vertical="center"/>
    </xf>
    <xf numFmtId="3" fontId="8" fillId="2" borderId="35" xfId="1" applyNumberFormat="1" applyFont="1" applyFill="1" applyBorder="1" applyAlignment="1">
      <alignment horizontal="right" vertical="center"/>
    </xf>
    <xf numFmtId="0" fontId="3" fillId="0" borderId="34" xfId="2" applyFont="1" applyFill="1" applyBorder="1"/>
    <xf numFmtId="3" fontId="11" fillId="2" borderId="35" xfId="1" applyNumberFormat="1" applyFont="1" applyFill="1" applyBorder="1" applyAlignment="1">
      <alignment horizontal="right" vertical="center"/>
    </xf>
    <xf numFmtId="3" fontId="8" fillId="2" borderId="35" xfId="1" applyNumberFormat="1" applyFont="1" applyFill="1" applyBorder="1" applyAlignment="1">
      <alignment vertical="center"/>
    </xf>
    <xf numFmtId="0" fontId="4" fillId="0" borderId="38" xfId="1" applyFont="1" applyFill="1" applyBorder="1" applyAlignment="1">
      <alignment horizontal="center" vertical="center"/>
    </xf>
    <xf numFmtId="0" fontId="15" fillId="0" borderId="0" xfId="2" applyFont="1"/>
    <xf numFmtId="0" fontId="8" fillId="0" borderId="2" xfId="3" applyFont="1" applyFill="1" applyBorder="1" applyAlignment="1">
      <alignment horizontal="center" vertical="center"/>
    </xf>
    <xf numFmtId="3" fontId="12" fillId="0" borderId="39" xfId="1" applyNumberFormat="1" applyFont="1" applyFill="1" applyBorder="1" applyAlignment="1">
      <alignment horizontal="right" vertical="center"/>
    </xf>
    <xf numFmtId="3" fontId="12" fillId="0" borderId="39" xfId="1" applyNumberFormat="1" applyFont="1" applyFill="1" applyBorder="1" applyAlignment="1">
      <alignment vertical="center"/>
    </xf>
    <xf numFmtId="0" fontId="8" fillId="0" borderId="30" xfId="3" applyFont="1" applyFill="1" applyBorder="1" applyAlignment="1">
      <alignment horizontal="center" vertical="center"/>
    </xf>
    <xf numFmtId="0" fontId="8" fillId="0" borderId="22" xfId="3" applyFont="1" applyFill="1" applyBorder="1" applyAlignment="1">
      <alignment horizontal="center" vertical="center"/>
    </xf>
    <xf numFmtId="164" fontId="13" fillId="0" borderId="0" xfId="1" applyNumberFormat="1" applyFont="1" applyFill="1" applyBorder="1" applyAlignment="1">
      <alignment horizontal="right" vertical="center"/>
    </xf>
    <xf numFmtId="165" fontId="3" fillId="0" borderId="0" xfId="2" applyNumberFormat="1" applyFont="1"/>
    <xf numFmtId="3" fontId="3" fillId="0" borderId="0" xfId="2" applyNumberFormat="1" applyFont="1"/>
    <xf numFmtId="0" fontId="2" fillId="0" borderId="0" xfId="1" applyFont="1" applyFill="1" applyAlignment="1">
      <alignment horizontal="left" vertical="center"/>
    </xf>
    <xf numFmtId="0" fontId="8" fillId="0" borderId="2" xfId="3" applyFont="1" applyFill="1" applyBorder="1" applyAlignment="1">
      <alignment horizontal="center" vertical="center"/>
    </xf>
    <xf numFmtId="0" fontId="8" fillId="0" borderId="40" xfId="3" applyFont="1" applyFill="1" applyBorder="1" applyAlignment="1">
      <alignment horizontal="center" vertical="center"/>
    </xf>
    <xf numFmtId="3" fontId="8" fillId="2" borderId="32" xfId="1" applyNumberFormat="1" applyFont="1" applyFill="1" applyBorder="1" applyAlignment="1">
      <alignment horizontal="right" vertical="center"/>
    </xf>
    <xf numFmtId="3" fontId="8" fillId="2" borderId="32" xfId="1" applyNumberFormat="1" applyFont="1" applyFill="1" applyBorder="1" applyAlignment="1">
      <alignment vertical="center"/>
    </xf>
    <xf numFmtId="164" fontId="12" fillId="0" borderId="0" xfId="1" applyNumberFormat="1" applyFont="1" applyFill="1" applyBorder="1" applyAlignment="1">
      <alignment horizontal="right" vertical="center"/>
    </xf>
    <xf numFmtId="164" fontId="5" fillId="0" borderId="0" xfId="1" applyNumberFormat="1" applyFont="1" applyFill="1"/>
    <xf numFmtId="4" fontId="12" fillId="0" borderId="0" xfId="1" applyNumberFormat="1" applyFont="1" applyFill="1" applyBorder="1" applyAlignment="1">
      <alignment horizontal="right" vertical="center"/>
    </xf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left" vertical="center" indent="2"/>
    </xf>
    <xf numFmtId="0" fontId="13" fillId="0" borderId="0" xfId="2" applyFont="1"/>
    <xf numFmtId="0" fontId="16" fillId="0" borderId="0" xfId="1" applyFont="1" applyFill="1" applyBorder="1" applyAlignment="1">
      <alignment horizontal="left" vertical="center" indent="2"/>
    </xf>
    <xf numFmtId="0" fontId="4" fillId="0" borderId="13" xfId="1" applyFont="1" applyBorder="1" applyAlignment="1">
      <alignment horizontal="left" vertical="center" indent="3"/>
    </xf>
    <xf numFmtId="0" fontId="4" fillId="0" borderId="13" xfId="1" applyFont="1" applyFill="1" applyBorder="1" applyAlignment="1">
      <alignment horizontal="left" vertical="center" indent="3"/>
    </xf>
    <xf numFmtId="0" fontId="4" fillId="0" borderId="13" xfId="1" applyFont="1" applyFill="1" applyBorder="1" applyAlignment="1">
      <alignment horizontal="left" vertical="center"/>
    </xf>
    <xf numFmtId="0" fontId="10" fillId="0" borderId="0" xfId="3" applyFont="1" applyFill="1" applyBorder="1" applyAlignment="1">
      <alignment horizontal="left" vertical="center"/>
    </xf>
    <xf numFmtId="0" fontId="4" fillId="0" borderId="12" xfId="1" applyFont="1" applyBorder="1" applyAlignment="1">
      <alignment horizontal="left" vertical="center" indent="3"/>
    </xf>
    <xf numFmtId="0" fontId="4" fillId="0" borderId="12" xfId="1" applyFont="1" applyFill="1" applyBorder="1" applyAlignment="1">
      <alignment horizontal="left" vertical="center" indent="3"/>
    </xf>
    <xf numFmtId="0" fontId="4" fillId="0" borderId="33" xfId="1" applyFont="1" applyFill="1" applyBorder="1" applyAlignment="1">
      <alignment horizontal="left" vertical="center"/>
    </xf>
    <xf numFmtId="0" fontId="4" fillId="0" borderId="12" xfId="1" applyFont="1" applyBorder="1" applyAlignment="1">
      <alignment horizontal="left" vertical="center" indent="2"/>
    </xf>
    <xf numFmtId="4" fontId="3" fillId="0" borderId="0" xfId="2" applyNumberFormat="1" applyFont="1"/>
    <xf numFmtId="0" fontId="4" fillId="0" borderId="17" xfId="1" applyFont="1" applyFill="1" applyBorder="1" applyAlignment="1">
      <alignment horizontal="left" vertical="center"/>
    </xf>
    <xf numFmtId="0" fontId="12" fillId="0" borderId="0" xfId="2" applyFont="1"/>
    <xf numFmtId="0" fontId="8" fillId="0" borderId="32" xfId="3" applyFont="1" applyFill="1" applyBorder="1" applyAlignment="1">
      <alignment horizontal="center" vertical="center"/>
    </xf>
    <xf numFmtId="0" fontId="8" fillId="0" borderId="20" xfId="3" applyFont="1" applyFill="1" applyBorder="1" applyAlignment="1">
      <alignment horizontal="center" vertical="center"/>
    </xf>
    <xf numFmtId="0" fontId="8" fillId="0" borderId="41" xfId="3" applyFont="1" applyFill="1" applyBorder="1" applyAlignment="1">
      <alignment horizontal="center" vertical="center"/>
    </xf>
    <xf numFmtId="0" fontId="2" fillId="0" borderId="0" xfId="1" applyFont="1" applyFill="1" applyAlignment="1">
      <alignment horizontal="left" vertical="center"/>
    </xf>
    <xf numFmtId="0" fontId="7" fillId="0" borderId="1" xfId="3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/>
    </xf>
    <xf numFmtId="0" fontId="8" fillId="0" borderId="3" xfId="3" applyFont="1" applyFill="1" applyBorder="1" applyAlignment="1">
      <alignment horizontal="center" vertical="center"/>
    </xf>
    <xf numFmtId="0" fontId="8" fillId="0" borderId="5" xfId="3" applyFont="1" applyFill="1" applyBorder="1" applyAlignment="1">
      <alignment horizontal="center" vertical="center"/>
    </xf>
    <xf numFmtId="0" fontId="8" fillId="0" borderId="2" xfId="3" applyFont="1" applyFill="1" applyBorder="1" applyAlignment="1">
      <alignment horizontal="center" vertical="center"/>
    </xf>
    <xf numFmtId="0" fontId="8" fillId="0" borderId="39" xfId="3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left" vertical="top" wrapText="1"/>
    </xf>
    <xf numFmtId="0" fontId="2" fillId="0" borderId="0" xfId="1" applyFont="1" applyFill="1" applyAlignment="1">
      <alignment horizontal="left" vertical="center" wrapText="1"/>
    </xf>
  </cellXfs>
  <cellStyles count="4">
    <cellStyle name="Normálna" xfId="0" builtinId="0"/>
    <cellStyle name="Normálne 2" xfId="2" xr:uid="{00000000-0005-0000-0000-000001000000}"/>
    <cellStyle name="normálne_dane pre rozpocet 2006-2008_JUN2005_final" xfId="1" xr:uid="{00000000-0005-0000-0000-000002000000}"/>
    <cellStyle name="normálne_IFP_DANE_2008110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/>
  <dimension ref="A1:AO47"/>
  <sheetViews>
    <sheetView showGridLines="0" tabSelected="1" zoomScaleNormal="100" workbookViewId="0">
      <selection activeCell="V36" sqref="V36"/>
    </sheetView>
  </sheetViews>
  <sheetFormatPr defaultColWidth="9.1796875" defaultRowHeight="13.5" customHeight="1" x14ac:dyDescent="0.25"/>
  <cols>
    <col min="1" max="2" width="7.54296875" style="1" customWidth="1"/>
    <col min="3" max="3" width="54.453125" style="1" customWidth="1"/>
    <col min="4" max="9" width="12.54296875" style="59" customWidth="1"/>
    <col min="10" max="10" width="11.81640625" style="1" customWidth="1"/>
    <col min="11" max="12" width="9.1796875" style="1"/>
    <col min="13" max="13" width="55.1796875" style="1" customWidth="1"/>
    <col min="14" max="22" width="9.1796875" style="1"/>
    <col min="23" max="23" width="44.54296875" style="1" customWidth="1"/>
    <col min="24" max="33" width="9.1796875" style="1"/>
    <col min="34" max="34" width="42.26953125" style="1" bestFit="1" customWidth="1"/>
    <col min="35" max="16384" width="9.1796875" style="1"/>
  </cols>
  <sheetData>
    <row r="1" spans="1:41" ht="15.75" customHeight="1" x14ac:dyDescent="0.25">
      <c r="A1" s="131" t="s">
        <v>39</v>
      </c>
      <c r="B1" s="131"/>
      <c r="C1" s="131"/>
      <c r="D1" s="131"/>
      <c r="E1" s="131"/>
      <c r="F1" s="131"/>
      <c r="G1" s="131"/>
      <c r="H1" s="131"/>
      <c r="I1" s="131"/>
      <c r="L1" s="131" t="s">
        <v>36</v>
      </c>
      <c r="M1" s="131"/>
      <c r="N1" s="131"/>
      <c r="O1" s="131"/>
      <c r="P1" s="131"/>
      <c r="Q1" s="131"/>
      <c r="R1" s="131"/>
      <c r="S1" s="131"/>
      <c r="T1" s="105"/>
      <c r="V1" s="131" t="s">
        <v>34</v>
      </c>
      <c r="W1" s="131"/>
      <c r="X1" s="131"/>
      <c r="Y1" s="131"/>
      <c r="Z1" s="131"/>
      <c r="AA1" s="131"/>
      <c r="AB1" s="131"/>
      <c r="AC1" s="131"/>
      <c r="AD1" s="131"/>
      <c r="AF1" s="131" t="s">
        <v>37</v>
      </c>
      <c r="AG1" s="131"/>
      <c r="AH1" s="131"/>
      <c r="AI1" s="131"/>
      <c r="AJ1" s="131"/>
      <c r="AK1" s="131"/>
      <c r="AL1" s="131"/>
      <c r="AM1" s="131"/>
      <c r="AN1" s="131"/>
    </row>
    <row r="2" spans="1:41" ht="14.25" customHeight="1" thickBot="1" x14ac:dyDescent="0.3">
      <c r="C2" s="2"/>
      <c r="D2" s="3"/>
      <c r="E2" s="3"/>
      <c r="F2" s="3"/>
      <c r="G2" s="3"/>
      <c r="H2" s="3"/>
      <c r="I2" s="3"/>
      <c r="M2" s="2"/>
      <c r="N2" s="3"/>
      <c r="O2" s="3"/>
      <c r="P2" s="3"/>
      <c r="Q2" s="3"/>
      <c r="R2" s="3"/>
      <c r="S2" s="3"/>
      <c r="T2" s="3"/>
      <c r="W2" s="2"/>
      <c r="X2" s="3"/>
      <c r="Y2" s="3"/>
      <c r="Z2" s="3"/>
      <c r="AA2" s="3"/>
      <c r="AB2" s="3"/>
      <c r="AC2" s="3"/>
      <c r="AD2" s="3"/>
      <c r="AH2" s="2"/>
      <c r="AI2" s="3"/>
      <c r="AJ2" s="3"/>
      <c r="AK2" s="3"/>
      <c r="AL2" s="3"/>
      <c r="AM2" s="3"/>
      <c r="AN2" s="3"/>
    </row>
    <row r="3" spans="1:41" ht="14.25" customHeight="1" thickBot="1" x14ac:dyDescent="0.3">
      <c r="A3" s="132" t="s">
        <v>0</v>
      </c>
      <c r="B3" s="132" t="s">
        <v>1</v>
      </c>
      <c r="C3" s="4" t="s">
        <v>2</v>
      </c>
      <c r="D3" s="136" t="s">
        <v>3</v>
      </c>
      <c r="E3" s="135"/>
      <c r="F3" s="97" t="s">
        <v>4</v>
      </c>
      <c r="G3" s="128" t="s">
        <v>5</v>
      </c>
      <c r="H3" s="129"/>
      <c r="I3" s="129"/>
      <c r="J3" s="130"/>
      <c r="L3" s="132" t="s">
        <v>0</v>
      </c>
      <c r="M3" s="4" t="s">
        <v>2</v>
      </c>
      <c r="N3" s="97" t="s">
        <v>3</v>
      </c>
      <c r="O3" s="5" t="s">
        <v>4</v>
      </c>
      <c r="P3" s="106" t="s">
        <v>4</v>
      </c>
      <c r="Q3" s="128" t="s">
        <v>5</v>
      </c>
      <c r="R3" s="129"/>
      <c r="S3" s="129"/>
      <c r="T3" s="130"/>
      <c r="V3" s="132" t="s">
        <v>0</v>
      </c>
      <c r="W3" s="4" t="s">
        <v>2</v>
      </c>
      <c r="X3" s="97" t="s">
        <v>3</v>
      </c>
      <c r="Y3" s="5" t="s">
        <v>4</v>
      </c>
      <c r="Z3" s="5" t="s">
        <v>4</v>
      </c>
      <c r="AA3" s="134" t="s">
        <v>5</v>
      </c>
      <c r="AB3" s="134"/>
      <c r="AC3" s="134"/>
      <c r="AD3" s="135"/>
      <c r="AF3" s="132" t="s">
        <v>0</v>
      </c>
      <c r="AG3" s="132" t="s">
        <v>1</v>
      </c>
      <c r="AH3" s="4" t="s">
        <v>2</v>
      </c>
      <c r="AI3" s="97" t="s">
        <v>3</v>
      </c>
      <c r="AJ3" s="5" t="s">
        <v>4</v>
      </c>
      <c r="AK3" s="5" t="s">
        <v>4</v>
      </c>
      <c r="AL3" s="137" t="s">
        <v>5</v>
      </c>
      <c r="AM3" s="134"/>
      <c r="AN3" s="134"/>
      <c r="AO3" s="135"/>
    </row>
    <row r="4" spans="1:41" ht="14.25" customHeight="1" thickBot="1" x14ac:dyDescent="0.3">
      <c r="A4" s="133"/>
      <c r="B4" s="133"/>
      <c r="C4" s="6"/>
      <c r="D4" s="7">
        <v>2024</v>
      </c>
      <c r="E4" s="8">
        <v>2025</v>
      </c>
      <c r="F4" s="9">
        <v>2026</v>
      </c>
      <c r="G4" s="100">
        <v>2027</v>
      </c>
      <c r="H4" s="100">
        <v>2028</v>
      </c>
      <c r="I4" s="100">
        <v>2029</v>
      </c>
      <c r="J4" s="101">
        <v>2030</v>
      </c>
      <c r="L4" s="133"/>
      <c r="M4" s="6"/>
      <c r="N4" s="7">
        <v>2024</v>
      </c>
      <c r="O4" s="8">
        <v>2025</v>
      </c>
      <c r="P4" s="9">
        <v>2026</v>
      </c>
      <c r="Q4" s="100">
        <v>2027</v>
      </c>
      <c r="R4" s="100">
        <v>2028</v>
      </c>
      <c r="S4" s="100">
        <v>2029</v>
      </c>
      <c r="T4" s="101">
        <v>2030</v>
      </c>
      <c r="V4" s="133"/>
      <c r="W4" s="6"/>
      <c r="X4" s="7">
        <v>2024</v>
      </c>
      <c r="Y4" s="8">
        <v>2025</v>
      </c>
      <c r="Z4" s="9">
        <v>2026</v>
      </c>
      <c r="AA4" s="100">
        <v>2027</v>
      </c>
      <c r="AB4" s="100">
        <v>2028</v>
      </c>
      <c r="AC4" s="100">
        <v>2029</v>
      </c>
      <c r="AD4" s="101">
        <v>2030</v>
      </c>
      <c r="AF4" s="133"/>
      <c r="AG4" s="133"/>
      <c r="AH4" s="6"/>
      <c r="AI4" s="7">
        <v>2024</v>
      </c>
      <c r="AJ4" s="8">
        <v>2025</v>
      </c>
      <c r="AK4" s="9">
        <v>2026</v>
      </c>
      <c r="AL4" s="100">
        <v>2027</v>
      </c>
      <c r="AM4" s="100">
        <v>2028</v>
      </c>
      <c r="AN4" s="100">
        <v>2029</v>
      </c>
      <c r="AO4" s="101">
        <v>2030</v>
      </c>
    </row>
    <row r="5" spans="1:41" ht="14.25" customHeight="1" x14ac:dyDescent="0.25">
      <c r="A5" s="11" t="s">
        <v>6</v>
      </c>
      <c r="B5" s="11"/>
      <c r="C5" s="119" t="s">
        <v>7</v>
      </c>
      <c r="D5" s="13">
        <f>+D6+D9</f>
        <v>301562.35984999995</v>
      </c>
      <c r="E5" s="14">
        <f t="shared" ref="E5:J5" si="0">+E6+E9</f>
        <v>665710.51005335804</v>
      </c>
      <c r="F5" s="15">
        <f t="shared" si="0"/>
        <v>386612.22000000003</v>
      </c>
      <c r="G5" s="16">
        <f t="shared" si="0"/>
        <v>329614.76021994359</v>
      </c>
      <c r="H5" s="16">
        <f t="shared" si="0"/>
        <v>306528.74651571619</v>
      </c>
      <c r="I5" s="16">
        <f t="shared" si="0"/>
        <v>274723.13499667775</v>
      </c>
      <c r="J5" s="14">
        <f t="shared" si="0"/>
        <v>272505.93644155847</v>
      </c>
      <c r="L5" s="11" t="s">
        <v>6</v>
      </c>
      <c r="M5" s="119" t="s">
        <v>7</v>
      </c>
      <c r="N5" s="13">
        <f>+N6+N9</f>
        <v>0</v>
      </c>
      <c r="O5" s="14">
        <f t="shared" ref="O5" si="1">+O6+O9</f>
        <v>165386.51005335804</v>
      </c>
      <c r="P5" s="15">
        <f t="shared" ref="P5" si="2">+P6+P9</f>
        <v>-35317.77999999997</v>
      </c>
      <c r="Q5" s="16">
        <f t="shared" ref="Q5" si="3">+Q6+Q9</f>
        <v>44273.760219943593</v>
      </c>
      <c r="R5" s="16">
        <f t="shared" ref="R5" si="4">+R6+R9</f>
        <v>16833.746515716193</v>
      </c>
      <c r="S5" s="16">
        <f t="shared" ref="S5" si="5">+S6+S9</f>
        <v>-24116.336625601747</v>
      </c>
      <c r="T5" s="14"/>
      <c r="V5" s="11" t="s">
        <v>6</v>
      </c>
      <c r="W5" s="119" t="s">
        <v>7</v>
      </c>
      <c r="X5" s="13">
        <f>+X6+X9</f>
        <v>0</v>
      </c>
      <c r="Y5" s="14">
        <f t="shared" ref="Y5" si="6">+Y6+Y9</f>
        <v>0</v>
      </c>
      <c r="Z5" s="15">
        <f t="shared" ref="Z5" si="7">+Z6+Z9</f>
        <v>0</v>
      </c>
      <c r="AA5" s="16">
        <f t="shared" ref="AA5" si="8">+AA6+AA9</f>
        <v>0</v>
      </c>
      <c r="AB5" s="16">
        <f t="shared" ref="AB5" si="9">+AB6+AB9</f>
        <v>0</v>
      </c>
      <c r="AC5" s="16">
        <f t="shared" ref="AC5" si="10">+AC6+AC9</f>
        <v>0</v>
      </c>
      <c r="AD5" s="14">
        <f t="shared" ref="AD5" si="11">+AD6+AD9</f>
        <v>0</v>
      </c>
      <c r="AF5" s="11" t="s">
        <v>6</v>
      </c>
      <c r="AG5" s="11">
        <v>211003</v>
      </c>
      <c r="AH5" s="119" t="s">
        <v>7</v>
      </c>
      <c r="AI5" s="13">
        <f>+AI6+AI9</f>
        <v>301562.35984999995</v>
      </c>
      <c r="AJ5" s="14">
        <f>+AJ6+AJ9</f>
        <v>500324</v>
      </c>
      <c r="AK5" s="15">
        <f t="shared" ref="AK5:AN5" si="12">+AK6+AK9</f>
        <v>421930</v>
      </c>
      <c r="AL5" s="16">
        <f t="shared" si="12"/>
        <v>285341</v>
      </c>
      <c r="AM5" s="16">
        <f t="shared" si="12"/>
        <v>289695</v>
      </c>
      <c r="AN5" s="16">
        <f t="shared" si="12"/>
        <v>298839.4716222795</v>
      </c>
      <c r="AO5" s="14">
        <f t="shared" ref="AO5" si="13">+AO6+AO9</f>
        <v>0</v>
      </c>
    </row>
    <row r="6" spans="1:41" ht="14.25" customHeight="1" x14ac:dyDescent="0.25">
      <c r="A6" s="11"/>
      <c r="B6" s="113">
        <v>211003</v>
      </c>
      <c r="C6" s="114" t="s">
        <v>40</v>
      </c>
      <c r="D6" s="13">
        <f>+D7+D8</f>
        <v>301562.35984999995</v>
      </c>
      <c r="E6" s="14">
        <f t="shared" ref="E6:J6" si="14">+E7+E8</f>
        <v>652636.51005335804</v>
      </c>
      <c r="F6" s="15">
        <f t="shared" si="14"/>
        <v>368239.22000000003</v>
      </c>
      <c r="G6" s="16">
        <f t="shared" si="14"/>
        <v>324598.76021994359</v>
      </c>
      <c r="H6" s="16">
        <f t="shared" si="14"/>
        <v>301373.74651571619</v>
      </c>
      <c r="I6" s="16">
        <f t="shared" si="14"/>
        <v>269599.13499667775</v>
      </c>
      <c r="J6" s="14">
        <f t="shared" si="14"/>
        <v>271803.93644155847</v>
      </c>
      <c r="L6" s="11"/>
      <c r="M6" s="114" t="s">
        <v>40</v>
      </c>
      <c r="N6" s="13">
        <f>+N7+N8</f>
        <v>0</v>
      </c>
      <c r="O6" s="14">
        <f t="shared" ref="O6" si="15">+O7+O8</f>
        <v>165275.51005335804</v>
      </c>
      <c r="P6" s="15">
        <f t="shared" ref="P6" si="16">+P7+P8</f>
        <v>-37903.77999999997</v>
      </c>
      <c r="Q6" s="16">
        <f t="shared" ref="Q6" si="17">+Q7+Q8</f>
        <v>44493.760219943593</v>
      </c>
      <c r="R6" s="16">
        <f t="shared" ref="R6" si="18">+R7+R8</f>
        <v>16433.746515716193</v>
      </c>
      <c r="S6" s="16">
        <f t="shared" ref="S6" si="19">+S7+S8</f>
        <v>-24485.336625601747</v>
      </c>
      <c r="T6" s="14"/>
      <c r="V6" s="11"/>
      <c r="W6" s="114" t="s">
        <v>40</v>
      </c>
      <c r="X6" s="13">
        <f>+X7+X8</f>
        <v>0</v>
      </c>
      <c r="Y6" s="14">
        <f t="shared" ref="Y6" si="20">+Y7+Y8</f>
        <v>0</v>
      </c>
      <c r="Z6" s="15">
        <f t="shared" ref="Z6" si="21">+Z7+Z8</f>
        <v>0</v>
      </c>
      <c r="AA6" s="16">
        <f t="shared" ref="AA6" si="22">+AA7+AA8</f>
        <v>0</v>
      </c>
      <c r="AB6" s="16">
        <f t="shared" ref="AB6" si="23">+AB7+AB8</f>
        <v>0</v>
      </c>
      <c r="AC6" s="16">
        <f t="shared" ref="AC6" si="24">+AC7+AC8</f>
        <v>0</v>
      </c>
      <c r="AD6" s="14">
        <f t="shared" ref="AD6" si="25">+AD7+AD8</f>
        <v>0</v>
      </c>
      <c r="AF6" s="11"/>
      <c r="AG6" s="11"/>
      <c r="AH6" s="114" t="s">
        <v>40</v>
      </c>
      <c r="AI6" s="13">
        <f>+AI7+AI8</f>
        <v>301562.35984999995</v>
      </c>
      <c r="AJ6" s="14">
        <f t="shared" ref="AJ6:AN6" si="26">+AJ7+AJ8</f>
        <v>487361</v>
      </c>
      <c r="AK6" s="15">
        <f t="shared" si="26"/>
        <v>406143</v>
      </c>
      <c r="AL6" s="16">
        <f t="shared" si="26"/>
        <v>280105</v>
      </c>
      <c r="AM6" s="16">
        <f t="shared" si="26"/>
        <v>284940</v>
      </c>
      <c r="AN6" s="16">
        <f t="shared" si="26"/>
        <v>294084.4716222795</v>
      </c>
      <c r="AO6" s="14">
        <f t="shared" ref="AO6" si="27">+AO7+AO8</f>
        <v>0</v>
      </c>
    </row>
    <row r="7" spans="1:41" ht="14.25" customHeight="1" x14ac:dyDescent="0.25">
      <c r="A7" s="11"/>
      <c r="B7" s="11"/>
      <c r="C7" s="118" t="s">
        <v>8</v>
      </c>
      <c r="D7" s="13">
        <v>294859.67841999995</v>
      </c>
      <c r="E7" s="14">
        <v>645933.51005335804</v>
      </c>
      <c r="F7" s="15">
        <v>361536.22000000003</v>
      </c>
      <c r="G7" s="16">
        <v>317895.76021994359</v>
      </c>
      <c r="H7" s="16">
        <v>294670.74651571619</v>
      </c>
      <c r="I7" s="16">
        <v>262896.13499667775</v>
      </c>
      <c r="J7" s="14">
        <v>265100.93644155847</v>
      </c>
      <c r="L7" s="11"/>
      <c r="M7" s="118" t="s">
        <v>8</v>
      </c>
      <c r="N7" s="13">
        <f t="shared" ref="N7:N16" si="28">D7-AI7</f>
        <v>0</v>
      </c>
      <c r="O7" s="14">
        <f t="shared" ref="O7:O16" si="29">E7-AJ7</f>
        <v>165275.51005335804</v>
      </c>
      <c r="P7" s="15">
        <f t="shared" ref="P7:P16" si="30">F7-AK7</f>
        <v>-37903.77999999997</v>
      </c>
      <c r="Q7" s="16">
        <f t="shared" ref="Q7:Q16" si="31">G7-AL7</f>
        <v>44493.760219943593</v>
      </c>
      <c r="R7" s="16">
        <f t="shared" ref="R7:R16" si="32">H7-AM7</f>
        <v>16433.746515716193</v>
      </c>
      <c r="S7" s="16">
        <f t="shared" ref="S7:S16" si="33">I7-AN7</f>
        <v>-24485.336625601747</v>
      </c>
      <c r="T7" s="14"/>
      <c r="V7" s="11"/>
      <c r="W7" s="118" t="s">
        <v>8</v>
      </c>
      <c r="X7" s="13"/>
      <c r="Y7" s="14"/>
      <c r="Z7" s="15"/>
      <c r="AA7" s="16"/>
      <c r="AB7" s="16"/>
      <c r="AC7" s="16"/>
      <c r="AD7" s="14"/>
      <c r="AF7" s="11"/>
      <c r="AG7" s="11"/>
      <c r="AH7" s="118" t="s">
        <v>8</v>
      </c>
      <c r="AI7" s="13">
        <v>294859.67841999995</v>
      </c>
      <c r="AJ7" s="14">
        <v>480658</v>
      </c>
      <c r="AK7" s="15">
        <v>399440</v>
      </c>
      <c r="AL7" s="16">
        <v>273402</v>
      </c>
      <c r="AM7" s="16">
        <v>278237</v>
      </c>
      <c r="AN7" s="16">
        <v>287381.4716222795</v>
      </c>
      <c r="AO7" s="14"/>
    </row>
    <row r="8" spans="1:41" ht="14.25" customHeight="1" x14ac:dyDescent="0.25">
      <c r="A8" s="11"/>
      <c r="B8" s="11"/>
      <c r="C8" s="118" t="s">
        <v>9</v>
      </c>
      <c r="D8" s="13">
        <v>6702.6814299999987</v>
      </c>
      <c r="E8" s="14">
        <v>6703</v>
      </c>
      <c r="F8" s="15">
        <v>6703</v>
      </c>
      <c r="G8" s="16">
        <v>6703</v>
      </c>
      <c r="H8" s="16">
        <v>6703</v>
      </c>
      <c r="I8" s="16">
        <v>6703</v>
      </c>
      <c r="J8" s="14">
        <v>6703</v>
      </c>
      <c r="L8" s="11"/>
      <c r="M8" s="118" t="s">
        <v>9</v>
      </c>
      <c r="N8" s="13">
        <f t="shared" si="28"/>
        <v>0</v>
      </c>
      <c r="O8" s="14">
        <f t="shared" si="29"/>
        <v>0</v>
      </c>
      <c r="P8" s="15">
        <f t="shared" si="30"/>
        <v>0</v>
      </c>
      <c r="Q8" s="16">
        <f t="shared" si="31"/>
        <v>0</v>
      </c>
      <c r="R8" s="16">
        <f t="shared" si="32"/>
        <v>0</v>
      </c>
      <c r="S8" s="16">
        <f t="shared" si="33"/>
        <v>0</v>
      </c>
      <c r="T8" s="14"/>
      <c r="V8" s="11"/>
      <c r="W8" s="118" t="s">
        <v>9</v>
      </c>
      <c r="X8" s="13"/>
      <c r="Y8" s="14"/>
      <c r="Z8" s="15"/>
      <c r="AA8" s="16"/>
      <c r="AB8" s="16"/>
      <c r="AC8" s="16"/>
      <c r="AD8" s="14"/>
      <c r="AF8" s="11"/>
      <c r="AG8" s="11"/>
      <c r="AH8" s="118" t="s">
        <v>9</v>
      </c>
      <c r="AI8" s="13">
        <v>6702.6814299999987</v>
      </c>
      <c r="AJ8" s="14">
        <v>6703</v>
      </c>
      <c r="AK8" s="15">
        <v>6703</v>
      </c>
      <c r="AL8" s="16">
        <v>6703</v>
      </c>
      <c r="AM8" s="16">
        <v>6703</v>
      </c>
      <c r="AN8" s="16">
        <v>6703</v>
      </c>
      <c r="AO8" s="14"/>
    </row>
    <row r="9" spans="1:41" ht="14.25" customHeight="1" x14ac:dyDescent="0.25">
      <c r="A9" s="11"/>
      <c r="B9" s="113">
        <v>211005</v>
      </c>
      <c r="C9" s="114" t="s">
        <v>41</v>
      </c>
      <c r="D9" s="13">
        <f t="shared" ref="D9:J9" si="34">+D10+D11</f>
        <v>0</v>
      </c>
      <c r="E9" s="14">
        <f t="shared" si="34"/>
        <v>13074</v>
      </c>
      <c r="F9" s="15">
        <f t="shared" si="34"/>
        <v>18373</v>
      </c>
      <c r="G9" s="16">
        <f t="shared" si="34"/>
        <v>5016</v>
      </c>
      <c r="H9" s="16">
        <f t="shared" si="34"/>
        <v>5155</v>
      </c>
      <c r="I9" s="16">
        <f t="shared" si="34"/>
        <v>5124</v>
      </c>
      <c r="J9" s="14">
        <f t="shared" si="34"/>
        <v>702</v>
      </c>
      <c r="L9" s="11"/>
      <c r="M9" s="114" t="s">
        <v>41</v>
      </c>
      <c r="N9" s="13">
        <f t="shared" ref="N9:S9" si="35">+N10+N11</f>
        <v>0</v>
      </c>
      <c r="O9" s="14">
        <f t="shared" si="35"/>
        <v>111</v>
      </c>
      <c r="P9" s="15">
        <f t="shared" si="35"/>
        <v>2586</v>
      </c>
      <c r="Q9" s="16">
        <f t="shared" si="35"/>
        <v>-220</v>
      </c>
      <c r="R9" s="16">
        <f t="shared" si="35"/>
        <v>400</v>
      </c>
      <c r="S9" s="16">
        <f t="shared" si="35"/>
        <v>369</v>
      </c>
      <c r="T9" s="14"/>
      <c r="V9" s="11"/>
      <c r="W9" s="114" t="s">
        <v>41</v>
      </c>
      <c r="X9" s="13">
        <f t="shared" ref="X9:AD9" si="36">+X10+X11</f>
        <v>0</v>
      </c>
      <c r="Y9" s="14">
        <f t="shared" si="36"/>
        <v>0</v>
      </c>
      <c r="Z9" s="15">
        <f t="shared" si="36"/>
        <v>0</v>
      </c>
      <c r="AA9" s="16">
        <f t="shared" si="36"/>
        <v>0</v>
      </c>
      <c r="AB9" s="16">
        <f t="shared" si="36"/>
        <v>0</v>
      </c>
      <c r="AC9" s="16">
        <f t="shared" si="36"/>
        <v>0</v>
      </c>
      <c r="AD9" s="14">
        <f t="shared" si="36"/>
        <v>0</v>
      </c>
      <c r="AF9" s="11"/>
      <c r="AG9" s="11"/>
      <c r="AH9" s="114" t="s">
        <v>41</v>
      </c>
      <c r="AI9" s="13">
        <f t="shared" ref="AI9:AO9" si="37">+AI10+AI11</f>
        <v>0</v>
      </c>
      <c r="AJ9" s="14">
        <f>+AJ10+AJ11</f>
        <v>12963</v>
      </c>
      <c r="AK9" s="15">
        <f t="shared" ref="AK9:AN9" si="38">+AK10+AK11</f>
        <v>15787</v>
      </c>
      <c r="AL9" s="16">
        <f t="shared" si="38"/>
        <v>5236</v>
      </c>
      <c r="AM9" s="16">
        <f t="shared" si="38"/>
        <v>4755</v>
      </c>
      <c r="AN9" s="16">
        <f t="shared" si="38"/>
        <v>4755</v>
      </c>
      <c r="AO9" s="14">
        <f t="shared" si="37"/>
        <v>0</v>
      </c>
    </row>
    <row r="10" spans="1:41" ht="14.25" customHeight="1" x14ac:dyDescent="0.25">
      <c r="A10" s="11"/>
      <c r="B10" s="113"/>
      <c r="C10" s="117" t="s">
        <v>8</v>
      </c>
      <c r="D10" s="13"/>
      <c r="E10" s="14">
        <v>13074</v>
      </c>
      <c r="F10" s="15">
        <v>18373</v>
      </c>
      <c r="G10" s="16">
        <v>5016</v>
      </c>
      <c r="H10" s="16">
        <v>5155</v>
      </c>
      <c r="I10" s="16">
        <v>5124</v>
      </c>
      <c r="J10" s="14">
        <v>702</v>
      </c>
      <c r="L10" s="11"/>
      <c r="M10" s="117" t="s">
        <v>8</v>
      </c>
      <c r="N10" s="13">
        <f t="shared" ref="N10" si="39">+N11+N12</f>
        <v>0</v>
      </c>
      <c r="O10" s="14">
        <f t="shared" ref="O10:O11" si="40">E10-AJ10</f>
        <v>111</v>
      </c>
      <c r="P10" s="15">
        <f t="shared" ref="P10:P11" si="41">F10-AK10</f>
        <v>2586</v>
      </c>
      <c r="Q10" s="16">
        <f t="shared" ref="Q10:Q11" si="42">G10-AL10</f>
        <v>-220</v>
      </c>
      <c r="R10" s="16">
        <f t="shared" ref="R10:R11" si="43">H10-AM10</f>
        <v>400</v>
      </c>
      <c r="S10" s="16">
        <f t="shared" ref="S10:S11" si="44">I10-AN10</f>
        <v>369</v>
      </c>
      <c r="T10" s="14"/>
      <c r="V10" s="11"/>
      <c r="W10" s="117" t="s">
        <v>8</v>
      </c>
      <c r="X10" s="13"/>
      <c r="Y10" s="14"/>
      <c r="Z10" s="15"/>
      <c r="AA10" s="16"/>
      <c r="AB10" s="16"/>
      <c r="AC10" s="16"/>
      <c r="AD10" s="14"/>
      <c r="AF10" s="11"/>
      <c r="AG10" s="11"/>
      <c r="AH10" s="117" t="s">
        <v>8</v>
      </c>
      <c r="AI10" s="13"/>
      <c r="AJ10" s="14">
        <v>12963</v>
      </c>
      <c r="AK10" s="15">
        <v>15787</v>
      </c>
      <c r="AL10" s="16">
        <v>5236</v>
      </c>
      <c r="AM10" s="16">
        <v>4755</v>
      </c>
      <c r="AN10" s="16">
        <v>4755</v>
      </c>
      <c r="AO10" s="14"/>
    </row>
    <row r="11" spans="1:41" ht="14.25" customHeight="1" x14ac:dyDescent="0.25">
      <c r="A11" s="11"/>
      <c r="B11" s="113"/>
      <c r="C11" s="117" t="s">
        <v>9</v>
      </c>
      <c r="D11" s="13">
        <v>0</v>
      </c>
      <c r="E11" s="14">
        <v>0</v>
      </c>
      <c r="F11" s="15">
        <v>0</v>
      </c>
      <c r="G11" s="16">
        <v>0</v>
      </c>
      <c r="H11" s="16">
        <v>0</v>
      </c>
      <c r="I11" s="16">
        <v>0</v>
      </c>
      <c r="J11" s="14">
        <v>0</v>
      </c>
      <c r="L11" s="11"/>
      <c r="M11" s="117" t="s">
        <v>9</v>
      </c>
      <c r="N11" s="13">
        <f t="shared" ref="N11" si="45">+N12+N13</f>
        <v>0</v>
      </c>
      <c r="O11" s="14">
        <f t="shared" si="40"/>
        <v>0</v>
      </c>
      <c r="P11" s="15">
        <f t="shared" si="41"/>
        <v>0</v>
      </c>
      <c r="Q11" s="16">
        <f t="shared" si="42"/>
        <v>0</v>
      </c>
      <c r="R11" s="16">
        <f t="shared" si="43"/>
        <v>0</v>
      </c>
      <c r="S11" s="16">
        <f t="shared" si="44"/>
        <v>0</v>
      </c>
      <c r="T11" s="14"/>
      <c r="V11" s="11"/>
      <c r="W11" s="117" t="s">
        <v>9</v>
      </c>
      <c r="X11" s="13"/>
      <c r="Y11" s="14"/>
      <c r="Z11" s="15"/>
      <c r="AA11" s="16"/>
      <c r="AB11" s="16"/>
      <c r="AC11" s="16"/>
      <c r="AD11" s="14"/>
      <c r="AF11" s="11"/>
      <c r="AG11" s="11"/>
      <c r="AH11" s="117" t="s">
        <v>9</v>
      </c>
      <c r="AI11" s="13"/>
      <c r="AJ11" s="14">
        <v>0</v>
      </c>
      <c r="AK11" s="15">
        <v>0</v>
      </c>
      <c r="AL11" s="16">
        <v>0</v>
      </c>
      <c r="AM11" s="16">
        <v>0</v>
      </c>
      <c r="AN11" s="16">
        <v>0</v>
      </c>
      <c r="AO11" s="14"/>
    </row>
    <row r="12" spans="1:41" ht="14.25" customHeight="1" x14ac:dyDescent="0.25">
      <c r="A12" s="11" t="s">
        <v>10</v>
      </c>
      <c r="B12" s="11"/>
      <c r="C12" s="126" t="s">
        <v>11</v>
      </c>
      <c r="D12" s="13">
        <v>360493.36570000002</v>
      </c>
      <c r="E12" s="14">
        <v>438943</v>
      </c>
      <c r="F12" s="15">
        <v>490152</v>
      </c>
      <c r="G12" s="16">
        <v>494549</v>
      </c>
      <c r="H12" s="16">
        <v>499844</v>
      </c>
      <c r="I12" s="16">
        <v>507813</v>
      </c>
      <c r="J12" s="14">
        <v>514292</v>
      </c>
      <c r="L12" s="11" t="s">
        <v>10</v>
      </c>
      <c r="M12" s="126" t="s">
        <v>11</v>
      </c>
      <c r="N12" s="13">
        <f t="shared" si="28"/>
        <v>0</v>
      </c>
      <c r="O12" s="14">
        <f t="shared" si="29"/>
        <v>14354</v>
      </c>
      <c r="P12" s="15">
        <f t="shared" si="30"/>
        <v>13179</v>
      </c>
      <c r="Q12" s="16">
        <f t="shared" si="31"/>
        <v>12375</v>
      </c>
      <c r="R12" s="16">
        <f t="shared" si="32"/>
        <v>12044</v>
      </c>
      <c r="S12" s="16">
        <f t="shared" si="33"/>
        <v>12062</v>
      </c>
      <c r="T12" s="14"/>
      <c r="V12" s="11" t="s">
        <v>10</v>
      </c>
      <c r="W12" s="126" t="s">
        <v>11</v>
      </c>
      <c r="X12" s="13"/>
      <c r="Y12" s="14"/>
      <c r="Z12" s="15"/>
      <c r="AA12" s="16"/>
      <c r="AB12" s="16"/>
      <c r="AC12" s="16"/>
      <c r="AD12" s="14"/>
      <c r="AF12" s="11" t="s">
        <v>10</v>
      </c>
      <c r="AG12" s="11"/>
      <c r="AH12" s="126" t="s">
        <v>11</v>
      </c>
      <c r="AI12" s="13">
        <v>360493.36570000002</v>
      </c>
      <c r="AJ12" s="14">
        <v>424589</v>
      </c>
      <c r="AK12" s="15">
        <v>476973</v>
      </c>
      <c r="AL12" s="16">
        <v>482174</v>
      </c>
      <c r="AM12" s="16">
        <v>487800</v>
      </c>
      <c r="AN12" s="16">
        <v>495751</v>
      </c>
      <c r="AO12" s="14"/>
    </row>
    <row r="13" spans="1:41" ht="14.25" customHeight="1" x14ac:dyDescent="0.25">
      <c r="A13" s="11" t="s">
        <v>12</v>
      </c>
      <c r="B13" s="11">
        <v>229006</v>
      </c>
      <c r="C13" s="119" t="s">
        <v>13</v>
      </c>
      <c r="D13" s="13">
        <v>383183</v>
      </c>
      <c r="E13" s="14">
        <v>291505</v>
      </c>
      <c r="F13" s="15">
        <v>269639</v>
      </c>
      <c r="G13" s="16">
        <v>252706</v>
      </c>
      <c r="H13" s="16">
        <v>238219</v>
      </c>
      <c r="I13" s="16">
        <v>220869</v>
      </c>
      <c r="J13" s="14">
        <v>193515</v>
      </c>
      <c r="L13" s="11" t="s">
        <v>12</v>
      </c>
      <c r="M13" s="119" t="s">
        <v>13</v>
      </c>
      <c r="N13" s="13">
        <f t="shared" si="28"/>
        <v>0</v>
      </c>
      <c r="O13" s="14">
        <f t="shared" si="29"/>
        <v>0</v>
      </c>
      <c r="P13" s="15">
        <f t="shared" si="30"/>
        <v>7345</v>
      </c>
      <c r="Q13" s="16">
        <f t="shared" si="31"/>
        <v>-31980</v>
      </c>
      <c r="R13" s="16">
        <f t="shared" si="32"/>
        <v>-27149</v>
      </c>
      <c r="S13" s="16">
        <f t="shared" si="33"/>
        <v>-30952</v>
      </c>
      <c r="T13" s="14"/>
      <c r="V13" s="11" t="s">
        <v>12</v>
      </c>
      <c r="W13" s="119" t="s">
        <v>13</v>
      </c>
      <c r="X13" s="13"/>
      <c r="Y13" s="14"/>
      <c r="Z13" s="15"/>
      <c r="AA13" s="16"/>
      <c r="AB13" s="16"/>
      <c r="AC13" s="16"/>
      <c r="AD13" s="14"/>
      <c r="AF13" s="11" t="s">
        <v>12</v>
      </c>
      <c r="AG13" s="11">
        <v>229006</v>
      </c>
      <c r="AH13" s="119" t="s">
        <v>13</v>
      </c>
      <c r="AI13" s="13">
        <v>383183</v>
      </c>
      <c r="AJ13" s="14">
        <v>291505</v>
      </c>
      <c r="AK13" s="15">
        <v>262294</v>
      </c>
      <c r="AL13" s="16">
        <v>284686</v>
      </c>
      <c r="AM13" s="16">
        <v>265368</v>
      </c>
      <c r="AN13" s="16">
        <v>251821</v>
      </c>
      <c r="AO13" s="14"/>
    </row>
    <row r="14" spans="1:41" ht="14.25" customHeight="1" x14ac:dyDescent="0.25">
      <c r="A14" s="18" t="s">
        <v>14</v>
      </c>
      <c r="B14" s="18">
        <v>292008</v>
      </c>
      <c r="C14" s="120" t="s">
        <v>15</v>
      </c>
      <c r="D14" s="13">
        <f t="shared" ref="D14" si="46">D15+D16</f>
        <v>360146.35571999999</v>
      </c>
      <c r="E14" s="14">
        <f>E15+E16</f>
        <v>380637</v>
      </c>
      <c r="F14" s="15">
        <f t="shared" ref="F14:I14" si="47">F15+F16</f>
        <v>457273</v>
      </c>
      <c r="G14" s="16">
        <f t="shared" si="47"/>
        <v>478055</v>
      </c>
      <c r="H14" s="16">
        <f t="shared" si="47"/>
        <v>500588</v>
      </c>
      <c r="I14" s="16">
        <f t="shared" si="47"/>
        <v>524837</v>
      </c>
      <c r="J14" s="14">
        <f t="shared" ref="J14" si="48">J15+J16</f>
        <v>551563</v>
      </c>
      <c r="L14" s="18" t="s">
        <v>14</v>
      </c>
      <c r="M14" s="120" t="s">
        <v>15</v>
      </c>
      <c r="N14" s="13">
        <f t="shared" si="28"/>
        <v>0</v>
      </c>
      <c r="O14" s="14">
        <f t="shared" si="29"/>
        <v>-1165</v>
      </c>
      <c r="P14" s="15">
        <f t="shared" si="30"/>
        <v>-5010</v>
      </c>
      <c r="Q14" s="16">
        <f t="shared" si="31"/>
        <v>-15695</v>
      </c>
      <c r="R14" s="16">
        <f t="shared" si="32"/>
        <v>-24099</v>
      </c>
      <c r="S14" s="16">
        <f t="shared" si="33"/>
        <v>-35159</v>
      </c>
      <c r="T14" s="14"/>
      <c r="V14" s="18" t="s">
        <v>14</v>
      </c>
      <c r="W14" s="120" t="s">
        <v>15</v>
      </c>
      <c r="X14" s="13">
        <f>+X15+X16</f>
        <v>0</v>
      </c>
      <c r="Y14" s="14">
        <f t="shared" ref="Y14:AD14" si="49">+Y15+Y16</f>
        <v>0</v>
      </c>
      <c r="Z14" s="15">
        <f t="shared" si="49"/>
        <v>0</v>
      </c>
      <c r="AA14" s="16">
        <f t="shared" si="49"/>
        <v>0</v>
      </c>
      <c r="AB14" s="16">
        <f t="shared" si="49"/>
        <v>0</v>
      </c>
      <c r="AC14" s="16">
        <f t="shared" si="49"/>
        <v>0</v>
      </c>
      <c r="AD14" s="14">
        <f t="shared" si="49"/>
        <v>0</v>
      </c>
      <c r="AF14" s="18" t="s">
        <v>14</v>
      </c>
      <c r="AG14" s="18">
        <v>292008</v>
      </c>
      <c r="AH14" s="120" t="s">
        <v>15</v>
      </c>
      <c r="AI14" s="13">
        <f t="shared" ref="AI14:AN14" si="50">AI15+AI16</f>
        <v>360146.35571999999</v>
      </c>
      <c r="AJ14" s="14">
        <f t="shared" si="50"/>
        <v>381802</v>
      </c>
      <c r="AK14" s="15">
        <f t="shared" si="50"/>
        <v>462283</v>
      </c>
      <c r="AL14" s="16">
        <f t="shared" si="50"/>
        <v>493750</v>
      </c>
      <c r="AM14" s="16">
        <f t="shared" si="50"/>
        <v>524687</v>
      </c>
      <c r="AN14" s="16">
        <f t="shared" si="50"/>
        <v>559996</v>
      </c>
      <c r="AO14" s="14">
        <f t="shared" ref="AO14" si="51">AO15+AO16</f>
        <v>0</v>
      </c>
    </row>
    <row r="15" spans="1:41" ht="14.25" customHeight="1" x14ac:dyDescent="0.25">
      <c r="A15" s="11"/>
      <c r="B15" s="11"/>
      <c r="C15" s="12" t="s">
        <v>8</v>
      </c>
      <c r="D15" s="13">
        <v>347255.97788999998</v>
      </c>
      <c r="E15" s="14">
        <v>369926</v>
      </c>
      <c r="F15" s="15">
        <v>446562</v>
      </c>
      <c r="G15" s="16">
        <v>467344</v>
      </c>
      <c r="H15" s="16">
        <v>489877</v>
      </c>
      <c r="I15" s="16">
        <v>514126</v>
      </c>
      <c r="J15" s="14">
        <v>540852</v>
      </c>
      <c r="L15" s="11"/>
      <c r="M15" s="12" t="s">
        <v>8</v>
      </c>
      <c r="N15" s="13">
        <f t="shared" si="28"/>
        <v>0</v>
      </c>
      <c r="O15" s="14">
        <f t="shared" si="29"/>
        <v>-1165</v>
      </c>
      <c r="P15" s="15">
        <f t="shared" si="30"/>
        <v>-5010</v>
      </c>
      <c r="Q15" s="16">
        <f t="shared" si="31"/>
        <v>-15695</v>
      </c>
      <c r="R15" s="16">
        <f t="shared" si="32"/>
        <v>-24099</v>
      </c>
      <c r="S15" s="16">
        <f t="shared" si="33"/>
        <v>-35159</v>
      </c>
      <c r="T15" s="14"/>
      <c r="V15" s="11"/>
      <c r="W15" s="12" t="s">
        <v>8</v>
      </c>
      <c r="X15" s="13"/>
      <c r="Y15" s="14"/>
      <c r="Z15" s="15"/>
      <c r="AA15" s="16"/>
      <c r="AB15" s="16"/>
      <c r="AC15" s="16"/>
      <c r="AD15" s="14"/>
      <c r="AF15" s="11"/>
      <c r="AG15" s="11"/>
      <c r="AH15" s="12" t="s">
        <v>8</v>
      </c>
      <c r="AI15" s="13">
        <v>347255.97788999998</v>
      </c>
      <c r="AJ15" s="14">
        <v>371091</v>
      </c>
      <c r="AK15" s="15">
        <v>451572</v>
      </c>
      <c r="AL15" s="16">
        <v>483039</v>
      </c>
      <c r="AM15" s="16">
        <v>513976</v>
      </c>
      <c r="AN15" s="16">
        <v>549285</v>
      </c>
      <c r="AO15" s="14"/>
    </row>
    <row r="16" spans="1:41" ht="14.25" customHeight="1" thickBot="1" x14ac:dyDescent="0.3">
      <c r="A16" s="11"/>
      <c r="B16" s="11"/>
      <c r="C16" s="12" t="s">
        <v>9</v>
      </c>
      <c r="D16" s="13">
        <v>12890.377829999999</v>
      </c>
      <c r="E16" s="14">
        <v>10711</v>
      </c>
      <c r="F16" s="15">
        <v>10711</v>
      </c>
      <c r="G16" s="16">
        <v>10711</v>
      </c>
      <c r="H16" s="16">
        <v>10711</v>
      </c>
      <c r="I16" s="16">
        <v>10711</v>
      </c>
      <c r="J16" s="14">
        <v>10711</v>
      </c>
      <c r="L16" s="11"/>
      <c r="M16" s="12" t="s">
        <v>9</v>
      </c>
      <c r="N16" s="13">
        <f t="shared" si="28"/>
        <v>0</v>
      </c>
      <c r="O16" s="14">
        <f t="shared" si="29"/>
        <v>0</v>
      </c>
      <c r="P16" s="15">
        <f t="shared" si="30"/>
        <v>0</v>
      </c>
      <c r="Q16" s="16">
        <f t="shared" si="31"/>
        <v>0</v>
      </c>
      <c r="R16" s="16">
        <f t="shared" si="32"/>
        <v>0</v>
      </c>
      <c r="S16" s="16">
        <f t="shared" si="33"/>
        <v>0</v>
      </c>
      <c r="T16" s="14"/>
      <c r="V16" s="11"/>
      <c r="W16" s="12" t="s">
        <v>9</v>
      </c>
      <c r="X16" s="13"/>
      <c r="Y16" s="14"/>
      <c r="Z16" s="15"/>
      <c r="AA16" s="16"/>
      <c r="AB16" s="16"/>
      <c r="AC16" s="16"/>
      <c r="AD16" s="14"/>
      <c r="AF16" s="11"/>
      <c r="AG16" s="11"/>
      <c r="AH16" s="12" t="s">
        <v>9</v>
      </c>
      <c r="AI16" s="13">
        <v>12890.377829999999</v>
      </c>
      <c r="AJ16" s="14">
        <v>10711</v>
      </c>
      <c r="AK16" s="15">
        <v>10711</v>
      </c>
      <c r="AL16" s="16">
        <v>10711</v>
      </c>
      <c r="AM16" s="16">
        <v>10711</v>
      </c>
      <c r="AN16" s="16">
        <v>10711</v>
      </c>
      <c r="AO16" s="14"/>
    </row>
    <row r="17" spans="1:41" ht="14.25" customHeight="1" thickBot="1" x14ac:dyDescent="0.3">
      <c r="A17" s="20"/>
      <c r="B17" s="21"/>
      <c r="C17" s="22" t="s">
        <v>16</v>
      </c>
      <c r="D17" s="23">
        <f t="shared" ref="D17:J17" si="52">D5+D12+D13+D14</f>
        <v>1405385.08127</v>
      </c>
      <c r="E17" s="24">
        <f t="shared" si="52"/>
        <v>1776795.510053358</v>
      </c>
      <c r="F17" s="25">
        <f t="shared" si="52"/>
        <v>1603676.22</v>
      </c>
      <c r="G17" s="26">
        <f t="shared" si="52"/>
        <v>1554924.7602199437</v>
      </c>
      <c r="H17" s="26">
        <f t="shared" si="52"/>
        <v>1545179.7465157162</v>
      </c>
      <c r="I17" s="26">
        <f t="shared" si="52"/>
        <v>1528242.1349966777</v>
      </c>
      <c r="J17" s="24">
        <f t="shared" si="52"/>
        <v>1531875.9364415584</v>
      </c>
      <c r="L17" s="20"/>
      <c r="M17" s="22" t="s">
        <v>16</v>
      </c>
      <c r="N17" s="27">
        <f t="shared" ref="N17:S17" si="53">N5+N12+N13+N14</f>
        <v>0</v>
      </c>
      <c r="O17" s="28">
        <f t="shared" si="53"/>
        <v>178575.51005335804</v>
      </c>
      <c r="P17" s="29">
        <f t="shared" si="53"/>
        <v>-19803.77999999997</v>
      </c>
      <c r="Q17" s="30">
        <f t="shared" si="53"/>
        <v>8973.7602199435933</v>
      </c>
      <c r="R17" s="30">
        <f t="shared" si="53"/>
        <v>-22370.253484283807</v>
      </c>
      <c r="S17" s="30">
        <f t="shared" si="53"/>
        <v>-78165.336625601747</v>
      </c>
      <c r="T17" s="28"/>
      <c r="V17" s="20"/>
      <c r="W17" s="22" t="s">
        <v>16</v>
      </c>
      <c r="X17" s="27">
        <f t="shared" ref="X17:AD17" si="54">X5+X12+X13+X14</f>
        <v>0</v>
      </c>
      <c r="Y17" s="28">
        <f t="shared" si="54"/>
        <v>0</v>
      </c>
      <c r="Z17" s="29">
        <f t="shared" si="54"/>
        <v>0</v>
      </c>
      <c r="AA17" s="30">
        <f t="shared" si="54"/>
        <v>0</v>
      </c>
      <c r="AB17" s="30">
        <f t="shared" si="54"/>
        <v>0</v>
      </c>
      <c r="AC17" s="30">
        <f t="shared" si="54"/>
        <v>0</v>
      </c>
      <c r="AD17" s="28">
        <f t="shared" si="54"/>
        <v>0</v>
      </c>
      <c r="AF17" s="20"/>
      <c r="AG17" s="21"/>
      <c r="AH17" s="22" t="s">
        <v>16</v>
      </c>
      <c r="AI17" s="23">
        <f t="shared" ref="AI17:AO17" si="55">AI5+AI12+AI13+AI14</f>
        <v>1405385.08127</v>
      </c>
      <c r="AJ17" s="24">
        <f t="shared" si="55"/>
        <v>1598220</v>
      </c>
      <c r="AK17" s="108">
        <f t="shared" si="55"/>
        <v>1623480</v>
      </c>
      <c r="AL17" s="26">
        <f t="shared" si="55"/>
        <v>1545951</v>
      </c>
      <c r="AM17" s="26">
        <f t="shared" si="55"/>
        <v>1567550</v>
      </c>
      <c r="AN17" s="26">
        <f t="shared" si="55"/>
        <v>1606407.4716222794</v>
      </c>
      <c r="AO17" s="24">
        <f t="shared" si="55"/>
        <v>0</v>
      </c>
    </row>
    <row r="18" spans="1:41" ht="14.25" customHeight="1" x14ac:dyDescent="0.25">
      <c r="A18" s="31"/>
      <c r="B18" s="32"/>
      <c r="C18" s="33" t="s">
        <v>17</v>
      </c>
      <c r="D18" s="34">
        <f>D7+D15+D10</f>
        <v>642115.65630999999</v>
      </c>
      <c r="E18" s="35">
        <f t="shared" ref="E18:J18" si="56">E7+E15+E10</f>
        <v>1028933.510053358</v>
      </c>
      <c r="F18" s="36">
        <f t="shared" si="56"/>
        <v>826471.22</v>
      </c>
      <c r="G18" s="37">
        <f t="shared" si="56"/>
        <v>790255.76021994359</v>
      </c>
      <c r="H18" s="37">
        <f t="shared" si="56"/>
        <v>789702.74651571619</v>
      </c>
      <c r="I18" s="98">
        <f t="shared" si="56"/>
        <v>782146.13499667775</v>
      </c>
      <c r="J18" s="35">
        <f t="shared" si="56"/>
        <v>806654.93644155841</v>
      </c>
      <c r="L18" s="31"/>
      <c r="M18" s="33" t="s">
        <v>17</v>
      </c>
      <c r="N18" s="34">
        <f>N7+N15+N10</f>
        <v>0</v>
      </c>
      <c r="O18" s="35">
        <f t="shared" ref="O18:T18" si="57">O7+O15+O10</f>
        <v>164221.51005335804</v>
      </c>
      <c r="P18" s="36">
        <f t="shared" si="57"/>
        <v>-40327.77999999997</v>
      </c>
      <c r="Q18" s="37">
        <f t="shared" si="57"/>
        <v>28578.760219943593</v>
      </c>
      <c r="R18" s="37">
        <f t="shared" si="57"/>
        <v>-7265.2534842838068</v>
      </c>
      <c r="S18" s="98">
        <f t="shared" si="57"/>
        <v>-59275.336625601747</v>
      </c>
      <c r="T18" s="35">
        <f t="shared" si="57"/>
        <v>0</v>
      </c>
      <c r="V18" s="31"/>
      <c r="W18" s="33" t="s">
        <v>17</v>
      </c>
      <c r="X18" s="34">
        <f>X7+X15+X10</f>
        <v>0</v>
      </c>
      <c r="Y18" s="35">
        <f t="shared" ref="Y18:AD18" si="58">Y7+Y15+Y10</f>
        <v>0</v>
      </c>
      <c r="Z18" s="36">
        <f t="shared" si="58"/>
        <v>0</v>
      </c>
      <c r="AA18" s="37">
        <f t="shared" si="58"/>
        <v>0</v>
      </c>
      <c r="AB18" s="37">
        <f t="shared" si="58"/>
        <v>0</v>
      </c>
      <c r="AC18" s="98">
        <f t="shared" si="58"/>
        <v>0</v>
      </c>
      <c r="AD18" s="35">
        <f t="shared" si="58"/>
        <v>0</v>
      </c>
      <c r="AF18" s="31"/>
      <c r="AG18" s="32"/>
      <c r="AH18" s="33" t="s">
        <v>17</v>
      </c>
      <c r="AI18" s="34">
        <f>AI7+AI15+AI10</f>
        <v>642115.65630999999</v>
      </c>
      <c r="AJ18" s="35">
        <f t="shared" ref="AJ18:AO18" si="59">AJ7+AJ15+AJ10</f>
        <v>864712</v>
      </c>
      <c r="AK18" s="36">
        <f t="shared" si="59"/>
        <v>866799</v>
      </c>
      <c r="AL18" s="37">
        <f t="shared" si="59"/>
        <v>761677</v>
      </c>
      <c r="AM18" s="37">
        <f t="shared" si="59"/>
        <v>796968</v>
      </c>
      <c r="AN18" s="98">
        <f t="shared" si="59"/>
        <v>841421.4716222795</v>
      </c>
      <c r="AO18" s="35">
        <f t="shared" si="59"/>
        <v>0</v>
      </c>
    </row>
    <row r="19" spans="1:41" ht="14.25" customHeight="1" x14ac:dyDescent="0.25">
      <c r="A19" s="40"/>
      <c r="B19" s="41"/>
      <c r="C19" s="42" t="s">
        <v>18</v>
      </c>
      <c r="D19" s="43">
        <f>D8+D16+D11</f>
        <v>19593.059259999998</v>
      </c>
      <c r="E19" s="44">
        <f t="shared" ref="E19:J19" si="60">E8+E16+E11</f>
        <v>17414</v>
      </c>
      <c r="F19" s="45">
        <f t="shared" si="60"/>
        <v>17414</v>
      </c>
      <c r="G19" s="46">
        <f t="shared" si="60"/>
        <v>17414</v>
      </c>
      <c r="H19" s="46">
        <f t="shared" si="60"/>
        <v>17414</v>
      </c>
      <c r="I19" s="51">
        <f t="shared" si="60"/>
        <v>17414</v>
      </c>
      <c r="J19" s="44">
        <f t="shared" si="60"/>
        <v>17414</v>
      </c>
      <c r="L19" s="40"/>
      <c r="M19" s="42" t="s">
        <v>18</v>
      </c>
      <c r="N19" s="43">
        <f>N8+N16+N11</f>
        <v>0</v>
      </c>
      <c r="O19" s="44">
        <f t="shared" ref="O19:T19" si="61">O8+O16+O11</f>
        <v>0</v>
      </c>
      <c r="P19" s="45">
        <f t="shared" si="61"/>
        <v>0</v>
      </c>
      <c r="Q19" s="46">
        <f t="shared" si="61"/>
        <v>0</v>
      </c>
      <c r="R19" s="46">
        <f t="shared" si="61"/>
        <v>0</v>
      </c>
      <c r="S19" s="51">
        <f t="shared" si="61"/>
        <v>0</v>
      </c>
      <c r="T19" s="44">
        <f t="shared" si="61"/>
        <v>0</v>
      </c>
      <c r="V19" s="40"/>
      <c r="W19" s="42" t="s">
        <v>18</v>
      </c>
      <c r="X19" s="43">
        <f>X8+X16+X11</f>
        <v>0</v>
      </c>
      <c r="Y19" s="44">
        <f t="shared" ref="Y19:AD19" si="62">Y8+Y16+Y11</f>
        <v>0</v>
      </c>
      <c r="Z19" s="45">
        <f t="shared" si="62"/>
        <v>0</v>
      </c>
      <c r="AA19" s="46">
        <f t="shared" si="62"/>
        <v>0</v>
      </c>
      <c r="AB19" s="46">
        <f t="shared" si="62"/>
        <v>0</v>
      </c>
      <c r="AC19" s="51">
        <f t="shared" si="62"/>
        <v>0</v>
      </c>
      <c r="AD19" s="44">
        <f t="shared" si="62"/>
        <v>0</v>
      </c>
      <c r="AF19" s="40"/>
      <c r="AG19" s="41"/>
      <c r="AH19" s="42" t="s">
        <v>18</v>
      </c>
      <c r="AI19" s="43">
        <f>AI8+AI16+AI11</f>
        <v>19593.059259999998</v>
      </c>
      <c r="AJ19" s="44">
        <f t="shared" ref="AJ19:AO19" si="63">AJ8+AJ16+AJ11</f>
        <v>17414</v>
      </c>
      <c r="AK19" s="45">
        <f t="shared" si="63"/>
        <v>17414</v>
      </c>
      <c r="AL19" s="46">
        <f t="shared" si="63"/>
        <v>17414</v>
      </c>
      <c r="AM19" s="46">
        <f t="shared" si="63"/>
        <v>17414</v>
      </c>
      <c r="AN19" s="51">
        <f t="shared" si="63"/>
        <v>17414</v>
      </c>
      <c r="AO19" s="44">
        <f t="shared" si="63"/>
        <v>0</v>
      </c>
    </row>
    <row r="20" spans="1:41" ht="14.25" customHeight="1" x14ac:dyDescent="0.25">
      <c r="A20" s="40"/>
      <c r="B20" s="41"/>
      <c r="C20" s="42" t="s">
        <v>19</v>
      </c>
      <c r="D20" s="43">
        <f t="shared" ref="D20:I20" si="64">D13</f>
        <v>383183</v>
      </c>
      <c r="E20" s="44">
        <f t="shared" si="64"/>
        <v>291505</v>
      </c>
      <c r="F20" s="45">
        <f t="shared" si="64"/>
        <v>269639</v>
      </c>
      <c r="G20" s="46">
        <f t="shared" si="64"/>
        <v>252706</v>
      </c>
      <c r="H20" s="46">
        <f t="shared" si="64"/>
        <v>238219</v>
      </c>
      <c r="I20" s="51">
        <f t="shared" si="64"/>
        <v>220869</v>
      </c>
      <c r="J20" s="44">
        <f t="shared" ref="J20" si="65">J13</f>
        <v>193515</v>
      </c>
      <c r="L20" s="40"/>
      <c r="M20" s="42" t="s">
        <v>19</v>
      </c>
      <c r="N20" s="43">
        <f t="shared" ref="N20:T20" si="66">N13</f>
        <v>0</v>
      </c>
      <c r="O20" s="44">
        <f t="shared" si="66"/>
        <v>0</v>
      </c>
      <c r="P20" s="45">
        <f t="shared" si="66"/>
        <v>7345</v>
      </c>
      <c r="Q20" s="46">
        <f t="shared" si="66"/>
        <v>-31980</v>
      </c>
      <c r="R20" s="46">
        <f t="shared" si="66"/>
        <v>-27149</v>
      </c>
      <c r="S20" s="51">
        <f t="shared" si="66"/>
        <v>-30952</v>
      </c>
      <c r="T20" s="44">
        <f t="shared" si="66"/>
        <v>0</v>
      </c>
      <c r="V20" s="40"/>
      <c r="W20" s="42" t="s">
        <v>19</v>
      </c>
      <c r="X20" s="43">
        <f t="shared" ref="X20:AD20" si="67">X13</f>
        <v>0</v>
      </c>
      <c r="Y20" s="44">
        <f t="shared" si="67"/>
        <v>0</v>
      </c>
      <c r="Z20" s="45">
        <f t="shared" si="67"/>
        <v>0</v>
      </c>
      <c r="AA20" s="46">
        <f t="shared" si="67"/>
        <v>0</v>
      </c>
      <c r="AB20" s="46">
        <f t="shared" si="67"/>
        <v>0</v>
      </c>
      <c r="AC20" s="51">
        <f t="shared" si="67"/>
        <v>0</v>
      </c>
      <c r="AD20" s="44">
        <f t="shared" si="67"/>
        <v>0</v>
      </c>
      <c r="AF20" s="40"/>
      <c r="AG20" s="41"/>
      <c r="AH20" s="42" t="s">
        <v>19</v>
      </c>
      <c r="AI20" s="43">
        <f t="shared" ref="AI20:AO20" si="68">AI13</f>
        <v>383183</v>
      </c>
      <c r="AJ20" s="44">
        <f t="shared" si="68"/>
        <v>291505</v>
      </c>
      <c r="AK20" s="45">
        <f t="shared" si="68"/>
        <v>262294</v>
      </c>
      <c r="AL20" s="46">
        <f t="shared" si="68"/>
        <v>284686</v>
      </c>
      <c r="AM20" s="46">
        <f t="shared" si="68"/>
        <v>265368</v>
      </c>
      <c r="AN20" s="51">
        <f t="shared" si="68"/>
        <v>251821</v>
      </c>
      <c r="AO20" s="44">
        <f t="shared" si="68"/>
        <v>0</v>
      </c>
    </row>
    <row r="21" spans="1:41" ht="14.25" customHeight="1" x14ac:dyDescent="0.25">
      <c r="A21" s="49"/>
      <c r="B21" s="49"/>
      <c r="C21" s="42" t="s">
        <v>20</v>
      </c>
      <c r="D21" s="43">
        <f t="shared" ref="D21:I21" si="69">D12</f>
        <v>360493.36570000002</v>
      </c>
      <c r="E21" s="44">
        <f t="shared" si="69"/>
        <v>438943</v>
      </c>
      <c r="F21" s="50">
        <f t="shared" si="69"/>
        <v>490152</v>
      </c>
      <c r="G21" s="51">
        <f t="shared" si="69"/>
        <v>494549</v>
      </c>
      <c r="H21" s="51">
        <f t="shared" si="69"/>
        <v>499844</v>
      </c>
      <c r="I21" s="51">
        <f t="shared" si="69"/>
        <v>507813</v>
      </c>
      <c r="J21" s="44">
        <f t="shared" ref="J21" si="70">J12</f>
        <v>514292</v>
      </c>
      <c r="L21" s="49"/>
      <c r="M21" s="42" t="s">
        <v>20</v>
      </c>
      <c r="N21" s="43">
        <f t="shared" ref="N21:T21" si="71">N12</f>
        <v>0</v>
      </c>
      <c r="O21" s="44">
        <f t="shared" si="71"/>
        <v>14354</v>
      </c>
      <c r="P21" s="50">
        <f t="shared" si="71"/>
        <v>13179</v>
      </c>
      <c r="Q21" s="51">
        <f t="shared" si="71"/>
        <v>12375</v>
      </c>
      <c r="R21" s="51">
        <f t="shared" si="71"/>
        <v>12044</v>
      </c>
      <c r="S21" s="51">
        <f t="shared" si="71"/>
        <v>12062</v>
      </c>
      <c r="T21" s="44">
        <f t="shared" si="71"/>
        <v>0</v>
      </c>
      <c r="V21" s="49"/>
      <c r="W21" s="42" t="s">
        <v>20</v>
      </c>
      <c r="X21" s="43">
        <f t="shared" ref="X21:AD21" si="72">X12</f>
        <v>0</v>
      </c>
      <c r="Y21" s="44">
        <f t="shared" si="72"/>
        <v>0</v>
      </c>
      <c r="Z21" s="50">
        <f t="shared" si="72"/>
        <v>0</v>
      </c>
      <c r="AA21" s="51">
        <f t="shared" si="72"/>
        <v>0</v>
      </c>
      <c r="AB21" s="51">
        <f t="shared" si="72"/>
        <v>0</v>
      </c>
      <c r="AC21" s="51">
        <f t="shared" si="72"/>
        <v>0</v>
      </c>
      <c r="AD21" s="44">
        <f t="shared" si="72"/>
        <v>0</v>
      </c>
      <c r="AF21" s="49"/>
      <c r="AG21" s="49"/>
      <c r="AH21" s="42" t="s">
        <v>20</v>
      </c>
      <c r="AI21" s="43">
        <f t="shared" ref="AI21:AO21" si="73">AI12</f>
        <v>360493.36570000002</v>
      </c>
      <c r="AJ21" s="44">
        <f t="shared" si="73"/>
        <v>424589</v>
      </c>
      <c r="AK21" s="50">
        <f t="shared" si="73"/>
        <v>476973</v>
      </c>
      <c r="AL21" s="51">
        <f t="shared" si="73"/>
        <v>482174</v>
      </c>
      <c r="AM21" s="51">
        <f t="shared" si="73"/>
        <v>487800</v>
      </c>
      <c r="AN21" s="51">
        <f t="shared" si="73"/>
        <v>495751</v>
      </c>
      <c r="AO21" s="44">
        <f t="shared" si="73"/>
        <v>0</v>
      </c>
    </row>
    <row r="22" spans="1:41" ht="14.25" customHeight="1" x14ac:dyDescent="0.25">
      <c r="A22" s="52" t="s">
        <v>21</v>
      </c>
      <c r="B22" s="52"/>
      <c r="C22" s="53"/>
      <c r="D22" s="54"/>
      <c r="E22" s="54"/>
      <c r="F22" s="54"/>
      <c r="G22" s="54"/>
      <c r="H22" s="54"/>
      <c r="I22" s="54"/>
      <c r="L22" s="55"/>
      <c r="M22" s="53"/>
      <c r="N22" s="54"/>
      <c r="O22" s="54"/>
      <c r="P22" s="54"/>
      <c r="Q22" s="54"/>
      <c r="R22" s="54"/>
      <c r="S22" s="54"/>
      <c r="T22" s="54"/>
    </row>
    <row r="23" spans="1:41" ht="14.25" customHeight="1" x14ac:dyDescent="0.25">
      <c r="A23" s="52" t="s">
        <v>22</v>
      </c>
      <c r="B23" s="52"/>
      <c r="C23" s="53"/>
      <c r="D23" s="54"/>
      <c r="E23" s="54"/>
      <c r="F23" s="54"/>
      <c r="G23" s="54"/>
      <c r="H23" s="54"/>
      <c r="I23" s="54"/>
      <c r="L23" s="55"/>
      <c r="M23" s="53"/>
      <c r="N23" s="54"/>
      <c r="O23" s="54"/>
      <c r="P23" s="54"/>
      <c r="Q23" s="54"/>
      <c r="R23" s="54"/>
      <c r="S23" s="54"/>
      <c r="T23" s="54"/>
      <c r="AI23" s="104"/>
      <c r="AJ23" s="104"/>
      <c r="AK23" s="104"/>
      <c r="AL23" s="104"/>
      <c r="AM23" s="104"/>
      <c r="AN23" s="104"/>
      <c r="AO23" s="104"/>
    </row>
    <row r="24" spans="1:41" ht="14.25" customHeight="1" x14ac:dyDescent="0.25">
      <c r="A24" s="127" t="s">
        <v>45</v>
      </c>
      <c r="B24" s="115"/>
      <c r="C24" s="116"/>
      <c r="D24" s="56"/>
      <c r="E24" s="56"/>
      <c r="F24" s="56"/>
      <c r="G24" s="56"/>
      <c r="H24" s="56"/>
      <c r="I24" s="56"/>
      <c r="K24" s="96"/>
      <c r="L24" s="55"/>
      <c r="M24" s="53"/>
      <c r="N24" s="54"/>
      <c r="O24" s="54"/>
      <c r="P24" s="54"/>
      <c r="Q24" s="54"/>
      <c r="R24" s="54"/>
      <c r="S24" s="54"/>
      <c r="T24" s="54"/>
      <c r="AI24" s="104"/>
      <c r="AJ24" s="104"/>
      <c r="AK24" s="104"/>
      <c r="AL24" s="104"/>
      <c r="AM24" s="104"/>
      <c r="AN24" s="104"/>
      <c r="AO24" s="104"/>
    </row>
    <row r="25" spans="1:41" ht="14.25" customHeight="1" x14ac:dyDescent="0.25">
      <c r="A25" s="52" t="s">
        <v>23</v>
      </c>
      <c r="B25" s="52"/>
      <c r="C25" s="53"/>
      <c r="D25" s="112"/>
      <c r="E25" s="112"/>
      <c r="F25" s="112"/>
      <c r="G25" s="112"/>
      <c r="H25" s="112"/>
      <c r="I25" s="112"/>
      <c r="J25" s="112"/>
      <c r="L25" s="55"/>
      <c r="M25" s="53"/>
      <c r="N25" s="54"/>
      <c r="O25" s="54"/>
      <c r="P25" s="54"/>
      <c r="Q25" s="54"/>
      <c r="R25" s="54"/>
      <c r="S25" s="54"/>
      <c r="T25" s="54"/>
      <c r="AI25" s="104"/>
      <c r="AJ25" s="104"/>
      <c r="AK25" s="104"/>
      <c r="AL25" s="104"/>
      <c r="AM25" s="104"/>
      <c r="AN25" s="104"/>
      <c r="AO25" s="104"/>
    </row>
    <row r="26" spans="1:41" ht="14.25" customHeight="1" x14ac:dyDescent="0.25">
      <c r="A26" s="57" t="s">
        <v>24</v>
      </c>
      <c r="B26" s="57"/>
      <c r="C26" s="53"/>
      <c r="D26" s="112"/>
      <c r="E26" s="112"/>
      <c r="F26" s="112"/>
      <c r="G26" s="112"/>
      <c r="H26" s="112"/>
      <c r="I26" s="112"/>
      <c r="J26" s="112"/>
      <c r="L26" s="55"/>
      <c r="M26" s="53"/>
      <c r="N26" s="54"/>
      <c r="O26" s="54"/>
      <c r="P26" s="54"/>
      <c r="Q26" s="54"/>
      <c r="R26" s="54"/>
      <c r="S26" s="54"/>
      <c r="T26" s="54"/>
      <c r="AI26" s="104"/>
      <c r="AJ26" s="104"/>
      <c r="AK26" s="104"/>
      <c r="AL26" s="104"/>
      <c r="AM26" s="104"/>
      <c r="AN26" s="104"/>
      <c r="AO26" s="104"/>
    </row>
    <row r="27" spans="1:41" ht="14.25" customHeight="1" x14ac:dyDescent="0.25">
      <c r="A27" s="52" t="s">
        <v>25</v>
      </c>
      <c r="B27" s="52"/>
      <c r="C27" s="53"/>
      <c r="D27" s="112"/>
      <c r="E27" s="112"/>
      <c r="F27" s="112"/>
      <c r="G27" s="112"/>
      <c r="H27" s="112"/>
      <c r="I27" s="112"/>
      <c r="J27" s="112"/>
      <c r="L27" s="55"/>
      <c r="M27" s="53"/>
      <c r="N27" s="54"/>
      <c r="O27" s="54"/>
      <c r="P27" s="54"/>
      <c r="Q27" s="54"/>
      <c r="R27" s="54"/>
      <c r="S27" s="54"/>
      <c r="T27" s="54"/>
      <c r="AI27" s="104"/>
      <c r="AJ27" s="104"/>
      <c r="AK27" s="104"/>
      <c r="AL27" s="104"/>
      <c r="AM27" s="104"/>
      <c r="AN27" s="104"/>
      <c r="AO27" s="104"/>
    </row>
    <row r="28" spans="1:41" ht="14.25" customHeight="1" x14ac:dyDescent="0.25">
      <c r="A28" s="57" t="s">
        <v>26</v>
      </c>
      <c r="B28" s="57"/>
      <c r="C28" s="53"/>
      <c r="D28" s="112"/>
      <c r="E28" s="112"/>
      <c r="F28" s="112"/>
      <c r="G28" s="112"/>
      <c r="H28" s="112"/>
      <c r="I28" s="112"/>
      <c r="J28" s="112"/>
      <c r="L28" s="55"/>
      <c r="M28" s="53"/>
      <c r="N28" s="54"/>
      <c r="O28" s="54"/>
      <c r="P28" s="54"/>
      <c r="Q28" s="54"/>
      <c r="R28" s="54"/>
      <c r="S28" s="54"/>
      <c r="T28" s="54"/>
      <c r="AJ28" s="104"/>
      <c r="AK28" s="104"/>
      <c r="AL28" s="104"/>
      <c r="AM28" s="104"/>
    </row>
    <row r="29" spans="1:41" ht="14.25" customHeight="1" x14ac:dyDescent="0.25">
      <c r="A29" s="57" t="s">
        <v>33</v>
      </c>
      <c r="B29" s="57"/>
      <c r="C29" s="53"/>
      <c r="D29" s="112"/>
      <c r="E29" s="112"/>
      <c r="F29" s="112"/>
      <c r="G29" s="112"/>
      <c r="H29" s="112"/>
      <c r="I29" s="112"/>
      <c r="J29" s="112"/>
      <c r="L29" s="55"/>
      <c r="M29" s="53"/>
      <c r="N29" s="54"/>
      <c r="O29" s="54"/>
      <c r="P29" s="54"/>
      <c r="Q29" s="54"/>
      <c r="R29" s="54"/>
      <c r="S29" s="54"/>
      <c r="T29" s="54"/>
      <c r="AJ29" s="104"/>
      <c r="AK29" s="104"/>
      <c r="AL29" s="104"/>
      <c r="AM29" s="104"/>
    </row>
    <row r="30" spans="1:41" ht="14.25" customHeight="1" x14ac:dyDescent="0.25">
      <c r="A30" s="52" t="s">
        <v>27</v>
      </c>
      <c r="B30" s="52"/>
      <c r="C30" s="53"/>
      <c r="D30" s="112"/>
      <c r="E30" s="112"/>
      <c r="F30" s="112"/>
      <c r="G30" s="112"/>
      <c r="H30" s="112"/>
      <c r="I30" s="112"/>
      <c r="J30" s="112"/>
      <c r="L30" s="55"/>
      <c r="M30" s="53"/>
      <c r="N30" s="54"/>
      <c r="O30" s="54"/>
      <c r="P30" s="54"/>
      <c r="Q30" s="54"/>
      <c r="R30" s="54"/>
      <c r="S30" s="54"/>
      <c r="T30" s="54"/>
      <c r="AJ30" s="104"/>
      <c r="AK30" s="104"/>
      <c r="AL30" s="104"/>
      <c r="AM30" s="104"/>
    </row>
    <row r="31" spans="1:41" ht="14.25" customHeight="1" x14ac:dyDescent="0.25">
      <c r="A31" s="57" t="s">
        <v>28</v>
      </c>
      <c r="B31" s="57"/>
      <c r="C31" s="53"/>
      <c r="D31" s="112"/>
      <c r="E31" s="112"/>
      <c r="F31" s="112"/>
      <c r="G31" s="112"/>
      <c r="H31" s="112"/>
      <c r="I31" s="112"/>
      <c r="J31" s="112"/>
      <c r="L31" s="55"/>
      <c r="M31" s="53"/>
      <c r="N31" s="54"/>
      <c r="O31" s="54"/>
      <c r="P31" s="54"/>
      <c r="Q31" s="54"/>
      <c r="R31" s="54"/>
      <c r="S31" s="54"/>
      <c r="T31" s="102"/>
      <c r="AJ31" s="104"/>
      <c r="AK31" s="104"/>
      <c r="AL31" s="104"/>
      <c r="AM31" s="104"/>
    </row>
    <row r="32" spans="1:41" ht="14.25" customHeight="1" x14ac:dyDescent="0.25">
      <c r="A32" s="55"/>
      <c r="B32" s="55"/>
      <c r="C32" s="53"/>
      <c r="D32" s="112"/>
      <c r="E32" s="112"/>
      <c r="F32" s="112"/>
      <c r="G32" s="112"/>
      <c r="H32" s="112"/>
      <c r="I32" s="112"/>
      <c r="J32" s="112"/>
      <c r="K32" s="54"/>
      <c r="L32" s="55"/>
      <c r="M32" s="53"/>
      <c r="N32" s="54"/>
      <c r="O32" s="54"/>
      <c r="P32" s="54"/>
      <c r="Q32" s="54"/>
      <c r="R32" s="54"/>
      <c r="S32" s="54"/>
      <c r="T32" s="102"/>
      <c r="AJ32" s="104"/>
      <c r="AK32" s="104"/>
      <c r="AL32" s="104"/>
      <c r="AM32" s="104"/>
    </row>
    <row r="33" spans="1:39" ht="14.25" customHeight="1" x14ac:dyDescent="0.25">
      <c r="A33" s="55"/>
      <c r="B33" s="55"/>
      <c r="C33" s="53"/>
      <c r="D33" s="54"/>
      <c r="E33" s="54"/>
      <c r="F33" s="54"/>
      <c r="G33" s="54"/>
      <c r="H33" s="54"/>
      <c r="I33" s="54"/>
      <c r="L33" s="55"/>
      <c r="M33" s="53"/>
      <c r="N33" s="54"/>
      <c r="O33" s="54"/>
      <c r="P33" s="54"/>
      <c r="Q33" s="54"/>
      <c r="R33" s="54"/>
      <c r="S33" s="54"/>
      <c r="T33" s="54"/>
      <c r="AJ33" s="104"/>
      <c r="AK33" s="104"/>
      <c r="AL33" s="104"/>
      <c r="AM33" s="104"/>
    </row>
    <row r="34" spans="1:39" ht="14.25" customHeight="1" x14ac:dyDescent="0.25">
      <c r="A34" s="55"/>
      <c r="B34" s="55"/>
      <c r="C34" s="53"/>
      <c r="D34" s="110"/>
      <c r="E34" s="110"/>
      <c r="F34" s="110"/>
      <c r="G34" s="110"/>
      <c r="H34" s="110"/>
      <c r="I34" s="110"/>
      <c r="J34" s="110"/>
      <c r="K34" s="110"/>
      <c r="L34" s="55"/>
      <c r="M34" s="53"/>
      <c r="N34" s="54"/>
      <c r="O34" s="54"/>
      <c r="P34" s="54"/>
      <c r="Q34" s="54"/>
      <c r="R34" s="54"/>
      <c r="S34" s="54"/>
      <c r="T34" s="54"/>
    </row>
    <row r="35" spans="1:39" ht="13" customHeight="1" x14ac:dyDescent="0.25">
      <c r="A35" s="55"/>
      <c r="B35" s="55"/>
      <c r="C35" s="53"/>
      <c r="D35" s="110"/>
      <c r="E35" s="110"/>
      <c r="F35" s="110"/>
      <c r="G35" s="110"/>
      <c r="H35" s="110"/>
      <c r="I35" s="110"/>
      <c r="J35" s="110"/>
      <c r="K35" s="110"/>
      <c r="M35" s="2"/>
      <c r="N35" s="3"/>
      <c r="O35" s="54"/>
      <c r="P35" s="54"/>
      <c r="Q35" s="54"/>
      <c r="R35" s="54"/>
      <c r="S35" s="54"/>
      <c r="T35" s="3"/>
    </row>
    <row r="36" spans="1:39" ht="14.25" customHeight="1" x14ac:dyDescent="0.25">
      <c r="A36" s="55"/>
      <c r="B36" s="55"/>
      <c r="C36" s="53"/>
      <c r="D36" s="110"/>
      <c r="E36" s="110"/>
      <c r="F36" s="110"/>
      <c r="G36" s="110"/>
      <c r="H36" s="110"/>
      <c r="I36" s="110"/>
      <c r="J36" s="110"/>
      <c r="K36" s="110"/>
      <c r="M36" s="2"/>
      <c r="N36" s="3"/>
      <c r="O36" s="54"/>
      <c r="P36" s="54"/>
      <c r="Q36" s="54"/>
      <c r="R36" s="54"/>
      <c r="S36" s="54"/>
      <c r="T36" s="3"/>
    </row>
    <row r="37" spans="1:39" ht="13.5" customHeight="1" x14ac:dyDescent="0.25">
      <c r="A37" s="55"/>
      <c r="B37" s="55"/>
      <c r="C37" s="53"/>
      <c r="D37" s="110"/>
      <c r="E37" s="110"/>
      <c r="F37" s="110"/>
      <c r="G37" s="110"/>
      <c r="H37" s="110"/>
      <c r="I37" s="110"/>
      <c r="J37" s="110"/>
      <c r="K37" s="110"/>
      <c r="O37" s="54"/>
      <c r="P37" s="54"/>
      <c r="Q37" s="54"/>
      <c r="R37" s="54"/>
      <c r="S37" s="54"/>
    </row>
    <row r="38" spans="1:39" ht="13.5" customHeight="1" x14ac:dyDescent="0.25">
      <c r="A38" s="55"/>
      <c r="B38" s="55"/>
      <c r="C38" s="53"/>
      <c r="D38" s="110"/>
      <c r="E38" s="110"/>
      <c r="F38" s="110"/>
      <c r="G38" s="110"/>
      <c r="H38" s="110"/>
      <c r="I38" s="110"/>
      <c r="J38" s="110"/>
      <c r="K38" s="110"/>
      <c r="O38" s="54"/>
      <c r="P38" s="54"/>
      <c r="Q38" s="54"/>
      <c r="R38" s="54"/>
      <c r="S38" s="54"/>
    </row>
    <row r="39" spans="1:39" ht="13.5" customHeight="1" x14ac:dyDescent="0.25">
      <c r="A39" s="55"/>
      <c r="B39" s="55"/>
      <c r="C39" s="53"/>
      <c r="D39" s="54"/>
      <c r="E39" s="54"/>
      <c r="F39" s="54"/>
      <c r="G39" s="54"/>
      <c r="H39" s="54"/>
      <c r="I39" s="54"/>
      <c r="O39" s="54"/>
      <c r="P39" s="54"/>
      <c r="Q39" s="54"/>
      <c r="R39" s="54"/>
      <c r="S39" s="54"/>
    </row>
    <row r="40" spans="1:39" ht="13.5" customHeight="1" x14ac:dyDescent="0.25">
      <c r="A40" s="55"/>
      <c r="B40" s="55"/>
      <c r="C40" s="53"/>
      <c r="D40" s="54"/>
      <c r="E40" s="54"/>
      <c r="F40" s="54"/>
      <c r="G40" s="54"/>
      <c r="H40" s="54"/>
      <c r="I40" s="54"/>
      <c r="K40" s="58"/>
      <c r="O40" s="54"/>
      <c r="P40" s="54"/>
      <c r="Q40" s="54"/>
      <c r="R40" s="54"/>
    </row>
    <row r="41" spans="1:39" ht="13.5" customHeight="1" x14ac:dyDescent="0.25">
      <c r="A41" s="55"/>
      <c r="B41" s="55"/>
      <c r="C41" s="53"/>
      <c r="D41" s="54"/>
      <c r="E41" s="54"/>
      <c r="F41" s="54"/>
      <c r="G41" s="54"/>
      <c r="H41" s="54"/>
      <c r="I41" s="54"/>
    </row>
    <row r="42" spans="1:39" ht="13.5" customHeight="1" x14ac:dyDescent="0.25">
      <c r="A42" s="55"/>
      <c r="B42" s="55"/>
      <c r="C42" s="53"/>
      <c r="D42" s="54"/>
      <c r="E42" s="54"/>
      <c r="F42" s="54"/>
      <c r="G42" s="54"/>
      <c r="H42" s="54"/>
      <c r="I42" s="54"/>
    </row>
    <row r="43" spans="1:39" ht="13.5" customHeight="1" x14ac:dyDescent="0.25">
      <c r="A43" s="55"/>
      <c r="B43" s="55"/>
      <c r="C43" s="53"/>
      <c r="D43" s="54"/>
      <c r="E43" s="54"/>
      <c r="F43" s="54"/>
      <c r="G43" s="54"/>
      <c r="H43" s="54"/>
      <c r="I43" s="54"/>
    </row>
    <row r="44" spans="1:39" ht="13.5" customHeight="1" x14ac:dyDescent="0.25">
      <c r="A44" s="55"/>
      <c r="B44" s="55"/>
      <c r="C44" s="53"/>
      <c r="D44" s="54"/>
      <c r="E44" s="54"/>
      <c r="F44" s="54"/>
      <c r="G44" s="54"/>
      <c r="H44" s="54"/>
      <c r="I44" s="54"/>
    </row>
    <row r="45" spans="1:39" ht="13.5" customHeight="1" x14ac:dyDescent="0.25">
      <c r="A45" s="55"/>
      <c r="B45" s="55"/>
      <c r="C45" s="53"/>
      <c r="D45" s="54"/>
      <c r="E45" s="54"/>
      <c r="F45" s="54"/>
      <c r="G45" s="54"/>
      <c r="H45" s="54"/>
      <c r="I45" s="54"/>
    </row>
    <row r="46" spans="1:39" ht="13.5" customHeight="1" x14ac:dyDescent="0.25">
      <c r="A46" s="55"/>
      <c r="B46" s="55"/>
      <c r="C46" s="53"/>
      <c r="D46" s="54"/>
      <c r="E46" s="54"/>
      <c r="F46" s="54"/>
      <c r="G46" s="54"/>
      <c r="H46" s="54"/>
      <c r="I46" s="54"/>
    </row>
    <row r="47" spans="1:39" ht="13.5" customHeight="1" x14ac:dyDescent="0.25">
      <c r="A47" s="55"/>
      <c r="B47" s="55"/>
      <c r="C47" s="53"/>
      <c r="D47" s="54"/>
      <c r="E47" s="54"/>
      <c r="F47" s="54"/>
      <c r="G47" s="54"/>
      <c r="H47" s="54"/>
      <c r="I47" s="54"/>
    </row>
  </sheetData>
  <mergeCells count="15">
    <mergeCell ref="Q3:T3"/>
    <mergeCell ref="AF1:AN1"/>
    <mergeCell ref="AF3:AF4"/>
    <mergeCell ref="AG3:AG4"/>
    <mergeCell ref="A1:I1"/>
    <mergeCell ref="L1:S1"/>
    <mergeCell ref="A3:A4"/>
    <mergeCell ref="B3:B4"/>
    <mergeCell ref="L3:L4"/>
    <mergeCell ref="V1:AD1"/>
    <mergeCell ref="V3:V4"/>
    <mergeCell ref="AA3:AD3"/>
    <mergeCell ref="G3:J3"/>
    <mergeCell ref="D3:E3"/>
    <mergeCell ref="AL3:AO3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/>
  <dimension ref="A1:AC59"/>
  <sheetViews>
    <sheetView showGridLines="0" topLeftCell="E1" zoomScaleNormal="100" workbookViewId="0">
      <selection activeCell="R31" sqref="R31"/>
    </sheetView>
  </sheetViews>
  <sheetFormatPr defaultColWidth="9.1796875" defaultRowHeight="13.5" customHeight="1" x14ac:dyDescent="0.25"/>
  <cols>
    <col min="1" max="1" width="9.54296875" style="1" customWidth="1"/>
    <col min="2" max="2" width="54.7265625" style="1" customWidth="1"/>
    <col min="3" max="9" width="12.54296875" style="59" customWidth="1"/>
    <col min="10" max="11" width="9.1796875" style="1"/>
    <col min="12" max="12" width="50.54296875" style="1" customWidth="1"/>
    <col min="13" max="21" width="9.1796875" style="1"/>
    <col min="22" max="22" width="39.453125" style="1" bestFit="1" customWidth="1"/>
    <col min="23" max="23" width="9.90625" style="1" bestFit="1" customWidth="1"/>
    <col min="24" max="16384" width="9.1796875" style="1"/>
  </cols>
  <sheetData>
    <row r="1" spans="1:29" ht="15.75" customHeight="1" x14ac:dyDescent="0.25">
      <c r="A1" s="60" t="s">
        <v>38</v>
      </c>
      <c r="B1" s="60"/>
      <c r="C1" s="60"/>
      <c r="D1" s="60"/>
      <c r="E1" s="60"/>
      <c r="F1" s="60"/>
      <c r="G1" s="60"/>
      <c r="H1" s="60"/>
      <c r="I1" s="60"/>
      <c r="K1" s="60" t="s">
        <v>35</v>
      </c>
      <c r="U1" s="60" t="s">
        <v>38</v>
      </c>
      <c r="V1" s="60"/>
      <c r="W1" s="60"/>
      <c r="X1" s="60"/>
      <c r="Y1" s="60"/>
      <c r="Z1" s="60"/>
      <c r="AA1" s="60"/>
      <c r="AB1" s="60"/>
    </row>
    <row r="2" spans="1:29" ht="14.25" customHeight="1" thickBot="1" x14ac:dyDescent="0.3">
      <c r="B2" s="2"/>
      <c r="C2" s="3"/>
      <c r="D2" s="3"/>
      <c r="E2" s="3"/>
      <c r="F2" s="3"/>
      <c r="G2" s="3"/>
      <c r="H2" s="3"/>
      <c r="I2" s="3"/>
      <c r="V2" s="2"/>
      <c r="W2" s="3"/>
      <c r="X2" s="3"/>
      <c r="Y2" s="3"/>
      <c r="Z2" s="3"/>
      <c r="AA2" s="3"/>
      <c r="AB2" s="3"/>
    </row>
    <row r="3" spans="1:29" ht="14.25" customHeight="1" x14ac:dyDescent="0.25">
      <c r="A3" s="132" t="s">
        <v>1</v>
      </c>
      <c r="B3" s="4" t="s">
        <v>2</v>
      </c>
      <c r="C3" s="136" t="s">
        <v>3</v>
      </c>
      <c r="D3" s="135"/>
      <c r="E3" s="5" t="s">
        <v>4</v>
      </c>
      <c r="F3" s="137" t="s">
        <v>5</v>
      </c>
      <c r="G3" s="134"/>
      <c r="H3" s="134"/>
      <c r="I3" s="135"/>
      <c r="K3" s="132" t="s">
        <v>1</v>
      </c>
      <c r="L3" s="4" t="s">
        <v>2</v>
      </c>
      <c r="M3" s="97" t="s">
        <v>3</v>
      </c>
      <c r="N3" s="5" t="s">
        <v>4</v>
      </c>
      <c r="O3" s="5" t="s">
        <v>4</v>
      </c>
      <c r="P3" s="137" t="s">
        <v>5</v>
      </c>
      <c r="Q3" s="134"/>
      <c r="R3" s="134"/>
      <c r="S3" s="135"/>
      <c r="U3" s="132" t="s">
        <v>1</v>
      </c>
      <c r="V3" s="4" t="s">
        <v>2</v>
      </c>
      <c r="W3" s="97" t="s">
        <v>3</v>
      </c>
      <c r="X3" s="5" t="s">
        <v>4</v>
      </c>
      <c r="Y3" s="5" t="s">
        <v>4</v>
      </c>
      <c r="Z3" s="137" t="s">
        <v>5</v>
      </c>
      <c r="AA3" s="134"/>
      <c r="AB3" s="134"/>
      <c r="AC3" s="135"/>
    </row>
    <row r="4" spans="1:29" ht="14.25" customHeight="1" thickBot="1" x14ac:dyDescent="0.3">
      <c r="A4" s="133"/>
      <c r="B4" s="6"/>
      <c r="C4" s="7">
        <v>2024</v>
      </c>
      <c r="D4" s="8">
        <v>2025</v>
      </c>
      <c r="E4" s="9">
        <v>2026</v>
      </c>
      <c r="F4" s="10">
        <v>2027</v>
      </c>
      <c r="G4" s="10">
        <v>2028</v>
      </c>
      <c r="H4" s="10">
        <v>2029</v>
      </c>
      <c r="I4" s="8">
        <v>2030</v>
      </c>
      <c r="K4" s="133"/>
      <c r="L4" s="6"/>
      <c r="M4" s="7">
        <v>2024</v>
      </c>
      <c r="N4" s="8">
        <v>2025</v>
      </c>
      <c r="O4" s="107">
        <v>2026</v>
      </c>
      <c r="P4" s="10">
        <v>2027</v>
      </c>
      <c r="Q4" s="10">
        <v>2028</v>
      </c>
      <c r="R4" s="10">
        <v>2029</v>
      </c>
      <c r="S4" s="8">
        <v>2030</v>
      </c>
      <c r="U4" s="133"/>
      <c r="V4" s="6"/>
      <c r="W4" s="7">
        <v>2024</v>
      </c>
      <c r="X4" s="8">
        <v>2025</v>
      </c>
      <c r="Y4" s="107">
        <v>2026</v>
      </c>
      <c r="Z4" s="10">
        <v>2027</v>
      </c>
      <c r="AA4" s="10">
        <v>2028</v>
      </c>
      <c r="AB4" s="8">
        <v>2029</v>
      </c>
      <c r="AC4" s="8">
        <v>2030</v>
      </c>
    </row>
    <row r="5" spans="1:29" ht="14.25" customHeight="1" x14ac:dyDescent="0.25">
      <c r="A5" s="11"/>
      <c r="B5" s="123" t="s">
        <v>7</v>
      </c>
      <c r="C5" s="47">
        <f>+C6+C9</f>
        <v>454974.35984999995</v>
      </c>
      <c r="D5" s="14">
        <f t="shared" ref="D5" si="0">+D6+D9</f>
        <v>756700.91080909991</v>
      </c>
      <c r="E5" s="15">
        <f t="shared" ref="E5" si="1">+E6+E9</f>
        <v>431903.47</v>
      </c>
      <c r="F5" s="16">
        <f t="shared" ref="F5" si="2">+F6+F9</f>
        <v>369813.13999999996</v>
      </c>
      <c r="G5" s="16">
        <f t="shared" ref="G5" si="3">+G6+G9</f>
        <v>307657.97297999996</v>
      </c>
      <c r="H5" s="16">
        <f t="shared" ref="H5" si="4">+H6+H9</f>
        <v>276976.81</v>
      </c>
      <c r="I5" s="14">
        <f t="shared" ref="I5" si="5">+I6+I9</f>
        <v>274351.98</v>
      </c>
      <c r="K5" s="11"/>
      <c r="L5" s="123" t="s">
        <v>7</v>
      </c>
      <c r="M5" s="47">
        <f>+M6+M9</f>
        <v>0</v>
      </c>
      <c r="N5" s="14">
        <f t="shared" ref="N5" si="6">+N6+N9</f>
        <v>234757.91080909991</v>
      </c>
      <c r="O5" s="15">
        <f t="shared" ref="O5" si="7">+O6+O9</f>
        <v>-9231.5300000000279</v>
      </c>
      <c r="P5" s="16">
        <f t="shared" ref="P5" si="8">+P6+P9</f>
        <v>61490.139999999956</v>
      </c>
      <c r="Q5" s="16">
        <f t="shared" ref="Q5" si="9">+Q6+Q9</f>
        <v>9848.9729799999623</v>
      </c>
      <c r="R5" s="16">
        <f t="shared" ref="R5" si="10">+R6+R9</f>
        <v>-31744.190000000002</v>
      </c>
      <c r="S5" s="14">
        <f t="shared" ref="S5" si="11">+S6+S9</f>
        <v>274351.98</v>
      </c>
      <c r="U5" s="61"/>
      <c r="V5" s="123" t="s">
        <v>7</v>
      </c>
      <c r="W5" s="47">
        <f>+W6+W9</f>
        <v>454974.35984999995</v>
      </c>
      <c r="X5" s="14">
        <f t="shared" ref="X5:AC5" si="12">+X6+X9</f>
        <v>521943</v>
      </c>
      <c r="Y5" s="15">
        <f t="shared" si="12"/>
        <v>441135</v>
      </c>
      <c r="Z5" s="16">
        <f t="shared" si="12"/>
        <v>308323</v>
      </c>
      <c r="AA5" s="16">
        <f t="shared" si="12"/>
        <v>297809</v>
      </c>
      <c r="AB5" s="16">
        <f t="shared" si="12"/>
        <v>308721</v>
      </c>
      <c r="AC5" s="14">
        <f t="shared" si="12"/>
        <v>0</v>
      </c>
    </row>
    <row r="6" spans="1:29" ht="14.25" customHeight="1" x14ac:dyDescent="0.25">
      <c r="A6" s="113">
        <v>211003</v>
      </c>
      <c r="B6" s="124" t="s">
        <v>40</v>
      </c>
      <c r="C6" s="47">
        <f>+C7+C8</f>
        <v>454974.35984999995</v>
      </c>
      <c r="D6" s="14">
        <f t="shared" ref="D6:I6" si="13">+D7+D8</f>
        <v>743619.91080909991</v>
      </c>
      <c r="E6" s="15">
        <f t="shared" si="13"/>
        <v>413530.47</v>
      </c>
      <c r="F6" s="16">
        <f t="shared" si="13"/>
        <v>364797.13999999996</v>
      </c>
      <c r="G6" s="16">
        <f t="shared" si="13"/>
        <v>302502.97297999996</v>
      </c>
      <c r="H6" s="16">
        <f t="shared" si="13"/>
        <v>271767.81</v>
      </c>
      <c r="I6" s="14">
        <f t="shared" si="13"/>
        <v>273649.98</v>
      </c>
      <c r="K6" s="113">
        <v>211003</v>
      </c>
      <c r="L6" s="124" t="s">
        <v>40</v>
      </c>
      <c r="M6" s="47">
        <f t="shared" ref="M6:S6" si="14">+M7+M8</f>
        <v>0</v>
      </c>
      <c r="N6" s="14">
        <f t="shared" si="14"/>
        <v>234646.91080909991</v>
      </c>
      <c r="O6" s="15">
        <f t="shared" si="14"/>
        <v>-11817.530000000028</v>
      </c>
      <c r="P6" s="16">
        <f t="shared" si="14"/>
        <v>61710.139999999956</v>
      </c>
      <c r="Q6" s="16">
        <f t="shared" si="14"/>
        <v>9929.9729799999623</v>
      </c>
      <c r="R6" s="16">
        <f t="shared" si="14"/>
        <v>-31776.190000000002</v>
      </c>
      <c r="S6" s="14">
        <f t="shared" si="14"/>
        <v>273649.98</v>
      </c>
      <c r="U6" s="113">
        <v>211003</v>
      </c>
      <c r="V6" s="124" t="s">
        <v>40</v>
      </c>
      <c r="W6" s="47">
        <f>+W7+W8</f>
        <v>454974.35984999995</v>
      </c>
      <c r="X6" s="14">
        <f t="shared" ref="X6:AC6" si="15">+X7+X8</f>
        <v>508973</v>
      </c>
      <c r="Y6" s="15">
        <f t="shared" si="15"/>
        <v>425348</v>
      </c>
      <c r="Z6" s="16">
        <f t="shared" si="15"/>
        <v>303087</v>
      </c>
      <c r="AA6" s="16">
        <f t="shared" si="15"/>
        <v>292573</v>
      </c>
      <c r="AB6" s="16">
        <f t="shared" si="15"/>
        <v>303544</v>
      </c>
      <c r="AC6" s="14">
        <f t="shared" si="15"/>
        <v>0</v>
      </c>
    </row>
    <row r="7" spans="1:29" ht="14.25" customHeight="1" x14ac:dyDescent="0.25">
      <c r="A7" s="11"/>
      <c r="B7" s="122" t="s">
        <v>8</v>
      </c>
      <c r="C7" s="47">
        <v>448271.67841999995</v>
      </c>
      <c r="D7" s="14">
        <v>736916.91080909991</v>
      </c>
      <c r="E7" s="15">
        <v>406827.47</v>
      </c>
      <c r="F7" s="16">
        <v>358094.13999999996</v>
      </c>
      <c r="G7" s="16">
        <v>295799.97297999996</v>
      </c>
      <c r="H7" s="16">
        <v>265064.81</v>
      </c>
      <c r="I7" s="14">
        <v>266946.98</v>
      </c>
      <c r="K7" s="11"/>
      <c r="L7" s="122" t="s">
        <v>8</v>
      </c>
      <c r="M7" s="47">
        <f t="shared" ref="M7:M16" si="16">C7-W7</f>
        <v>0</v>
      </c>
      <c r="N7" s="14">
        <f t="shared" ref="N7:N16" si="17">D7-X7</f>
        <v>234646.91080909991</v>
      </c>
      <c r="O7" s="15">
        <f t="shared" ref="O7:O16" si="18">E7-Y7</f>
        <v>-11817.530000000028</v>
      </c>
      <c r="P7" s="16">
        <f t="shared" ref="P7:P16" si="19">F7-Z7</f>
        <v>61710.139999999956</v>
      </c>
      <c r="Q7" s="16">
        <f t="shared" ref="Q7:S16" si="20">G7-AA7</f>
        <v>9929.9729799999623</v>
      </c>
      <c r="R7" s="16">
        <f t="shared" si="20"/>
        <v>-31776.190000000002</v>
      </c>
      <c r="S7" s="14">
        <f t="shared" si="20"/>
        <v>266946.98</v>
      </c>
      <c r="U7" s="11"/>
      <c r="V7" s="122" t="s">
        <v>8</v>
      </c>
      <c r="W7" s="47">
        <v>448271.67841999995</v>
      </c>
      <c r="X7" s="14">
        <v>502270</v>
      </c>
      <c r="Y7" s="15">
        <v>418645</v>
      </c>
      <c r="Z7" s="16">
        <v>296384</v>
      </c>
      <c r="AA7" s="16">
        <v>285870</v>
      </c>
      <c r="AB7" s="16">
        <v>296841</v>
      </c>
      <c r="AC7" s="14"/>
    </row>
    <row r="8" spans="1:29" ht="14.25" customHeight="1" x14ac:dyDescent="0.25">
      <c r="A8" s="11"/>
      <c r="B8" s="122" t="s">
        <v>9</v>
      </c>
      <c r="C8" s="47">
        <v>6702.6814299999987</v>
      </c>
      <c r="D8" s="14">
        <v>6703</v>
      </c>
      <c r="E8" s="15">
        <v>6703</v>
      </c>
      <c r="F8" s="16">
        <v>6703</v>
      </c>
      <c r="G8" s="16">
        <v>6703</v>
      </c>
      <c r="H8" s="16">
        <v>6703</v>
      </c>
      <c r="I8" s="14">
        <v>6703</v>
      </c>
      <c r="K8" s="11"/>
      <c r="L8" s="122" t="s">
        <v>9</v>
      </c>
      <c r="M8" s="47">
        <f t="shared" si="16"/>
        <v>0</v>
      </c>
      <c r="N8" s="14">
        <f t="shared" si="17"/>
        <v>0</v>
      </c>
      <c r="O8" s="15">
        <f t="shared" si="18"/>
        <v>0</v>
      </c>
      <c r="P8" s="16">
        <f t="shared" si="19"/>
        <v>0</v>
      </c>
      <c r="Q8" s="16">
        <f t="shared" si="20"/>
        <v>0</v>
      </c>
      <c r="R8" s="16">
        <f t="shared" si="20"/>
        <v>0</v>
      </c>
      <c r="S8" s="14">
        <f t="shared" si="20"/>
        <v>6703</v>
      </c>
      <c r="U8" s="11"/>
      <c r="V8" s="122" t="s">
        <v>9</v>
      </c>
      <c r="W8" s="47">
        <v>6702.6814299999987</v>
      </c>
      <c r="X8" s="14">
        <v>6703</v>
      </c>
      <c r="Y8" s="15">
        <v>6703</v>
      </c>
      <c r="Z8" s="16">
        <v>6703</v>
      </c>
      <c r="AA8" s="16">
        <v>6703</v>
      </c>
      <c r="AB8" s="16">
        <v>6703</v>
      </c>
      <c r="AC8" s="14"/>
    </row>
    <row r="9" spans="1:29" ht="14.25" customHeight="1" x14ac:dyDescent="0.25">
      <c r="A9" s="113">
        <v>211005</v>
      </c>
      <c r="B9" s="124" t="s">
        <v>41</v>
      </c>
      <c r="C9" s="47">
        <f t="shared" ref="C9:I9" si="21">+C10+C11</f>
        <v>0</v>
      </c>
      <c r="D9" s="14">
        <f t="shared" si="21"/>
        <v>13081</v>
      </c>
      <c r="E9" s="15">
        <f t="shared" si="21"/>
        <v>18373</v>
      </c>
      <c r="F9" s="16">
        <f t="shared" si="21"/>
        <v>5016</v>
      </c>
      <c r="G9" s="16">
        <f t="shared" si="21"/>
        <v>5155</v>
      </c>
      <c r="H9" s="16">
        <f t="shared" si="21"/>
        <v>5209</v>
      </c>
      <c r="I9" s="14">
        <f t="shared" si="21"/>
        <v>702</v>
      </c>
      <c r="K9" s="113">
        <v>211005</v>
      </c>
      <c r="L9" s="124" t="s">
        <v>41</v>
      </c>
      <c r="M9" s="47">
        <f t="shared" ref="M9:S9" si="22">+M10+M11</f>
        <v>0</v>
      </c>
      <c r="N9" s="14">
        <f t="shared" si="22"/>
        <v>111</v>
      </c>
      <c r="O9" s="15">
        <f t="shared" si="22"/>
        <v>2586</v>
      </c>
      <c r="P9" s="16">
        <f t="shared" si="22"/>
        <v>-220</v>
      </c>
      <c r="Q9" s="16">
        <f t="shared" si="22"/>
        <v>-81</v>
      </c>
      <c r="R9" s="16">
        <f t="shared" si="22"/>
        <v>32</v>
      </c>
      <c r="S9" s="14">
        <f t="shared" si="22"/>
        <v>702</v>
      </c>
      <c r="U9" s="113">
        <v>211005</v>
      </c>
      <c r="V9" s="124" t="s">
        <v>41</v>
      </c>
      <c r="W9" s="47">
        <f t="shared" ref="W9:AC9" si="23">+W10+W11</f>
        <v>0</v>
      </c>
      <c r="X9" s="14">
        <f t="shared" si="23"/>
        <v>12970</v>
      </c>
      <c r="Y9" s="15">
        <f t="shared" si="23"/>
        <v>15787</v>
      </c>
      <c r="Z9" s="16">
        <f t="shared" si="23"/>
        <v>5236</v>
      </c>
      <c r="AA9" s="16">
        <f t="shared" si="23"/>
        <v>5236</v>
      </c>
      <c r="AB9" s="16">
        <f t="shared" si="23"/>
        <v>5177</v>
      </c>
      <c r="AC9" s="14">
        <f t="shared" si="23"/>
        <v>0</v>
      </c>
    </row>
    <row r="10" spans="1:29" ht="14.25" customHeight="1" x14ac:dyDescent="0.25">
      <c r="A10" s="113"/>
      <c r="B10" s="121" t="s">
        <v>8</v>
      </c>
      <c r="C10" s="47"/>
      <c r="D10" s="14">
        <v>13081</v>
      </c>
      <c r="E10" s="15">
        <v>18373</v>
      </c>
      <c r="F10" s="16">
        <v>5016</v>
      </c>
      <c r="G10" s="16">
        <v>5155</v>
      </c>
      <c r="H10" s="16">
        <v>5209</v>
      </c>
      <c r="I10" s="14">
        <v>702</v>
      </c>
      <c r="K10" s="113"/>
      <c r="L10" s="121" t="s">
        <v>8</v>
      </c>
      <c r="M10" s="47">
        <f t="shared" ref="M10:M11" si="24">C10-W10</f>
        <v>0</v>
      </c>
      <c r="N10" s="14">
        <f t="shared" ref="N10:N11" si="25">D10-X10</f>
        <v>111</v>
      </c>
      <c r="O10" s="15">
        <f t="shared" ref="O10:O11" si="26">E10-Y10</f>
        <v>2586</v>
      </c>
      <c r="P10" s="16">
        <f t="shared" ref="P10:P11" si="27">F10-Z10</f>
        <v>-220</v>
      </c>
      <c r="Q10" s="16">
        <f t="shared" ref="Q10:Q11" si="28">G10-AA10</f>
        <v>-81</v>
      </c>
      <c r="R10" s="16">
        <f t="shared" ref="R10:R11" si="29">H10-AB10</f>
        <v>32</v>
      </c>
      <c r="S10" s="14">
        <f t="shared" ref="S10:S11" si="30">I10-AC10</f>
        <v>702</v>
      </c>
      <c r="U10" s="61"/>
      <c r="V10" s="121" t="s">
        <v>8</v>
      </c>
      <c r="W10" s="47">
        <v>0</v>
      </c>
      <c r="X10" s="14">
        <v>12970</v>
      </c>
      <c r="Y10" s="15">
        <v>15787</v>
      </c>
      <c r="Z10" s="16">
        <v>5236</v>
      </c>
      <c r="AA10" s="16">
        <v>5236</v>
      </c>
      <c r="AB10" s="16">
        <v>5177</v>
      </c>
      <c r="AC10" s="14"/>
    </row>
    <row r="11" spans="1:29" ht="14.25" customHeight="1" x14ac:dyDescent="0.25">
      <c r="A11" s="113"/>
      <c r="B11" s="121" t="s">
        <v>9</v>
      </c>
      <c r="C11" s="47">
        <v>0</v>
      </c>
      <c r="D11" s="14">
        <v>0</v>
      </c>
      <c r="E11" s="15">
        <v>0</v>
      </c>
      <c r="F11" s="16">
        <v>0</v>
      </c>
      <c r="G11" s="16">
        <v>0</v>
      </c>
      <c r="H11" s="16">
        <v>0</v>
      </c>
      <c r="I11" s="14">
        <v>0</v>
      </c>
      <c r="K11" s="113"/>
      <c r="L11" s="121" t="s">
        <v>9</v>
      </c>
      <c r="M11" s="47">
        <f t="shared" si="24"/>
        <v>0</v>
      </c>
      <c r="N11" s="14">
        <f t="shared" si="25"/>
        <v>0</v>
      </c>
      <c r="O11" s="15">
        <f t="shared" si="26"/>
        <v>0</v>
      </c>
      <c r="P11" s="16">
        <f t="shared" si="27"/>
        <v>0</v>
      </c>
      <c r="Q11" s="16">
        <f t="shared" si="28"/>
        <v>0</v>
      </c>
      <c r="R11" s="16">
        <f t="shared" si="29"/>
        <v>0</v>
      </c>
      <c r="S11" s="14">
        <f t="shared" si="30"/>
        <v>0</v>
      </c>
      <c r="U11" s="61"/>
      <c r="V11" s="121" t="s">
        <v>9</v>
      </c>
      <c r="W11" s="47">
        <v>0</v>
      </c>
      <c r="X11" s="14">
        <v>0</v>
      </c>
      <c r="Y11" s="15">
        <v>0</v>
      </c>
      <c r="Z11" s="16">
        <v>0</v>
      </c>
      <c r="AA11" s="16">
        <v>0</v>
      </c>
      <c r="AB11" s="16">
        <v>0</v>
      </c>
      <c r="AC11" s="14">
        <v>0</v>
      </c>
    </row>
    <row r="12" spans="1:29" ht="14.25" customHeight="1" x14ac:dyDescent="0.25">
      <c r="A12" s="64">
        <v>220</v>
      </c>
      <c r="B12" s="65" t="s">
        <v>11</v>
      </c>
      <c r="C12" s="47">
        <v>360493.36570000002</v>
      </c>
      <c r="D12" s="14">
        <v>438943</v>
      </c>
      <c r="E12" s="15">
        <v>490152</v>
      </c>
      <c r="F12" s="16">
        <v>494549</v>
      </c>
      <c r="G12" s="16">
        <v>499844</v>
      </c>
      <c r="H12" s="16">
        <v>507813</v>
      </c>
      <c r="I12" s="14">
        <v>514292</v>
      </c>
      <c r="K12" s="64">
        <v>220</v>
      </c>
      <c r="L12" s="65" t="s">
        <v>11</v>
      </c>
      <c r="M12" s="47">
        <f t="shared" si="16"/>
        <v>0</v>
      </c>
      <c r="N12" s="14">
        <f t="shared" si="17"/>
        <v>14354</v>
      </c>
      <c r="O12" s="15">
        <f t="shared" si="18"/>
        <v>13179</v>
      </c>
      <c r="P12" s="16">
        <f t="shared" si="19"/>
        <v>12375</v>
      </c>
      <c r="Q12" s="16">
        <f t="shared" si="20"/>
        <v>12044</v>
      </c>
      <c r="R12" s="16">
        <f t="shared" si="20"/>
        <v>12062</v>
      </c>
      <c r="S12" s="14">
        <f t="shared" si="20"/>
        <v>514292</v>
      </c>
      <c r="U12" s="64">
        <v>220</v>
      </c>
      <c r="V12" s="65" t="s">
        <v>11</v>
      </c>
      <c r="W12" s="47">
        <v>360493.36570000002</v>
      </c>
      <c r="X12" s="14">
        <v>424589</v>
      </c>
      <c r="Y12" s="15">
        <v>476973</v>
      </c>
      <c r="Z12" s="16">
        <v>482174</v>
      </c>
      <c r="AA12" s="16">
        <v>487800</v>
      </c>
      <c r="AB12" s="16">
        <v>495751</v>
      </c>
      <c r="AC12" s="14"/>
    </row>
    <row r="13" spans="1:29" ht="14.25" customHeight="1" x14ac:dyDescent="0.25">
      <c r="A13" s="66">
        <v>229006</v>
      </c>
      <c r="B13" s="65" t="s">
        <v>13</v>
      </c>
      <c r="C13" s="47">
        <v>291505</v>
      </c>
      <c r="D13" s="14">
        <v>269639</v>
      </c>
      <c r="E13" s="15">
        <v>252706</v>
      </c>
      <c r="F13" s="16">
        <v>238219</v>
      </c>
      <c r="G13" s="16">
        <v>220869</v>
      </c>
      <c r="H13" s="16">
        <v>193515</v>
      </c>
      <c r="I13" s="14">
        <v>178829</v>
      </c>
      <c r="K13" s="66">
        <v>229006</v>
      </c>
      <c r="L13" s="65" t="s">
        <v>13</v>
      </c>
      <c r="M13" s="47">
        <f t="shared" si="16"/>
        <v>0</v>
      </c>
      <c r="N13" s="14">
        <f t="shared" si="17"/>
        <v>7345</v>
      </c>
      <c r="O13" s="15">
        <f t="shared" si="18"/>
        <v>-31980</v>
      </c>
      <c r="P13" s="16">
        <f t="shared" si="19"/>
        <v>-27149</v>
      </c>
      <c r="Q13" s="16">
        <f t="shared" si="20"/>
        <v>-30952</v>
      </c>
      <c r="R13" s="16">
        <f t="shared" si="20"/>
        <v>-41733</v>
      </c>
      <c r="S13" s="14">
        <f t="shared" si="20"/>
        <v>178829</v>
      </c>
      <c r="U13" s="66">
        <v>229006</v>
      </c>
      <c r="V13" s="65" t="s">
        <v>13</v>
      </c>
      <c r="W13" s="13">
        <v>291505</v>
      </c>
      <c r="X13" s="14">
        <v>262294</v>
      </c>
      <c r="Y13" s="15">
        <v>284686</v>
      </c>
      <c r="Z13" s="16">
        <v>265368</v>
      </c>
      <c r="AA13" s="16">
        <v>251821</v>
      </c>
      <c r="AB13" s="16">
        <v>235248</v>
      </c>
      <c r="AC13" s="14"/>
    </row>
    <row r="14" spans="1:29" ht="14.25" customHeight="1" x14ac:dyDescent="0.25">
      <c r="A14" s="61">
        <v>292008</v>
      </c>
      <c r="B14" s="62" t="s">
        <v>29</v>
      </c>
      <c r="C14" s="47">
        <f>C15+C16</f>
        <v>360146.35571999999</v>
      </c>
      <c r="D14" s="14">
        <f>D15+D16</f>
        <v>380637</v>
      </c>
      <c r="E14" s="15">
        <f>E15+E16</f>
        <v>457273</v>
      </c>
      <c r="F14" s="16">
        <f>F15+F16</f>
        <v>478055</v>
      </c>
      <c r="G14" s="16">
        <f t="shared" ref="G14:I14" si="31">G15+G16</f>
        <v>500588</v>
      </c>
      <c r="H14" s="16">
        <f t="shared" si="31"/>
        <v>524837</v>
      </c>
      <c r="I14" s="14">
        <f t="shared" si="31"/>
        <v>551563</v>
      </c>
      <c r="K14" s="61">
        <v>292008</v>
      </c>
      <c r="L14" s="62" t="s">
        <v>29</v>
      </c>
      <c r="M14" s="47">
        <f t="shared" si="16"/>
        <v>0</v>
      </c>
      <c r="N14" s="14">
        <f t="shared" si="17"/>
        <v>-1165</v>
      </c>
      <c r="O14" s="15">
        <f t="shared" si="18"/>
        <v>-5010</v>
      </c>
      <c r="P14" s="16">
        <f t="shared" si="19"/>
        <v>-15695</v>
      </c>
      <c r="Q14" s="16">
        <f t="shared" si="20"/>
        <v>-24099</v>
      </c>
      <c r="R14" s="16">
        <f t="shared" si="20"/>
        <v>-35159</v>
      </c>
      <c r="S14" s="14">
        <f t="shared" si="20"/>
        <v>551563</v>
      </c>
      <c r="U14" s="61">
        <v>292008</v>
      </c>
      <c r="V14" s="62" t="s">
        <v>29</v>
      </c>
      <c r="W14" s="47">
        <f>W15+W16</f>
        <v>360146.35571999999</v>
      </c>
      <c r="X14" s="14">
        <f>X15+X16</f>
        <v>381802</v>
      </c>
      <c r="Y14" s="15">
        <f>Y15+Y16</f>
        <v>462283</v>
      </c>
      <c r="Z14" s="16">
        <f>Z15+Z16</f>
        <v>493750</v>
      </c>
      <c r="AA14" s="16">
        <f t="shared" ref="AA14:AC14" si="32">AA15+AA16</f>
        <v>524687</v>
      </c>
      <c r="AB14" s="16">
        <f t="shared" si="32"/>
        <v>559996</v>
      </c>
      <c r="AC14" s="14">
        <f t="shared" si="32"/>
        <v>0</v>
      </c>
    </row>
    <row r="15" spans="1:29" ht="14.25" customHeight="1" x14ac:dyDescent="0.25">
      <c r="A15" s="67"/>
      <c r="B15" s="63" t="s">
        <v>8</v>
      </c>
      <c r="C15" s="47">
        <v>347255.97788999998</v>
      </c>
      <c r="D15" s="14">
        <v>369926</v>
      </c>
      <c r="E15" s="15">
        <v>446562</v>
      </c>
      <c r="F15" s="16">
        <v>467344</v>
      </c>
      <c r="G15" s="16">
        <v>489877</v>
      </c>
      <c r="H15" s="16">
        <v>514126</v>
      </c>
      <c r="I15" s="14">
        <v>540852</v>
      </c>
      <c r="K15" s="61"/>
      <c r="L15" s="63" t="s">
        <v>8</v>
      </c>
      <c r="M15" s="47">
        <f t="shared" si="16"/>
        <v>0</v>
      </c>
      <c r="N15" s="14">
        <f t="shared" si="17"/>
        <v>-1165</v>
      </c>
      <c r="O15" s="15">
        <f t="shared" si="18"/>
        <v>-5010</v>
      </c>
      <c r="P15" s="16">
        <f t="shared" si="19"/>
        <v>-15695</v>
      </c>
      <c r="Q15" s="16">
        <f t="shared" si="20"/>
        <v>-24099</v>
      </c>
      <c r="R15" s="16">
        <f t="shared" si="20"/>
        <v>-35159</v>
      </c>
      <c r="S15" s="14">
        <f t="shared" si="20"/>
        <v>540852</v>
      </c>
      <c r="U15" s="67"/>
      <c r="V15" s="63" t="s">
        <v>8</v>
      </c>
      <c r="W15" s="47">
        <v>347255.97788999998</v>
      </c>
      <c r="X15" s="14">
        <v>371091</v>
      </c>
      <c r="Y15" s="15">
        <v>451572</v>
      </c>
      <c r="Z15" s="16">
        <v>483039</v>
      </c>
      <c r="AA15" s="16">
        <v>513976</v>
      </c>
      <c r="AB15" s="16">
        <v>549285</v>
      </c>
      <c r="AC15" s="14"/>
    </row>
    <row r="16" spans="1:29" ht="14.25" customHeight="1" thickBot="1" x14ac:dyDescent="0.3">
      <c r="A16" s="67"/>
      <c r="B16" s="68" t="s">
        <v>9</v>
      </c>
      <c r="C16" s="47">
        <v>12890.377829999999</v>
      </c>
      <c r="D16" s="14">
        <v>10711</v>
      </c>
      <c r="E16" s="15">
        <v>10711</v>
      </c>
      <c r="F16" s="16">
        <v>10711</v>
      </c>
      <c r="G16" s="16">
        <v>10711</v>
      </c>
      <c r="H16" s="16">
        <v>10711</v>
      </c>
      <c r="I16" s="14">
        <v>10711</v>
      </c>
      <c r="K16" s="61"/>
      <c r="L16" s="68" t="s">
        <v>9</v>
      </c>
      <c r="M16" s="47">
        <f t="shared" si="16"/>
        <v>0</v>
      </c>
      <c r="N16" s="14">
        <f t="shared" si="17"/>
        <v>0</v>
      </c>
      <c r="O16" s="15">
        <f t="shared" si="18"/>
        <v>0</v>
      </c>
      <c r="P16" s="16">
        <f t="shared" si="19"/>
        <v>0</v>
      </c>
      <c r="Q16" s="16">
        <f t="shared" si="20"/>
        <v>0</v>
      </c>
      <c r="R16" s="16">
        <f t="shared" si="20"/>
        <v>0</v>
      </c>
      <c r="S16" s="14">
        <f t="shared" si="20"/>
        <v>10711</v>
      </c>
      <c r="U16" s="67"/>
      <c r="V16" s="68" t="s">
        <v>9</v>
      </c>
      <c r="W16" s="47">
        <v>12890.377829999999</v>
      </c>
      <c r="X16" s="14">
        <v>10711</v>
      </c>
      <c r="Y16" s="15">
        <v>10711</v>
      </c>
      <c r="Z16" s="16">
        <v>10711</v>
      </c>
      <c r="AA16" s="16">
        <v>10711</v>
      </c>
      <c r="AB16" s="16">
        <v>10711</v>
      </c>
      <c r="AC16" s="14"/>
    </row>
    <row r="17" spans="1:29" ht="14.25" customHeight="1" thickBot="1" x14ac:dyDescent="0.3">
      <c r="A17" s="69"/>
      <c r="B17" s="69" t="s">
        <v>16</v>
      </c>
      <c r="C17" s="70">
        <f t="shared" ref="C17:I17" si="33">C14+C13+C12+C5</f>
        <v>1467119.08127</v>
      </c>
      <c r="D17" s="71">
        <f t="shared" si="33"/>
        <v>1845919.9108090999</v>
      </c>
      <c r="E17" s="72">
        <f t="shared" si="33"/>
        <v>1632034.47</v>
      </c>
      <c r="F17" s="73">
        <f t="shared" si="33"/>
        <v>1580636.14</v>
      </c>
      <c r="G17" s="73">
        <f t="shared" si="33"/>
        <v>1528958.9729800001</v>
      </c>
      <c r="H17" s="73">
        <f t="shared" si="33"/>
        <v>1503141.81</v>
      </c>
      <c r="I17" s="71">
        <f t="shared" si="33"/>
        <v>1519035.98</v>
      </c>
      <c r="K17" s="69"/>
      <c r="L17" s="69" t="s">
        <v>16</v>
      </c>
      <c r="M17" s="70">
        <f t="shared" ref="M17:S17" si="34">M5+M12+M13+M14</f>
        <v>0</v>
      </c>
      <c r="N17" s="71">
        <f t="shared" si="34"/>
        <v>255291.91080909991</v>
      </c>
      <c r="O17" s="72">
        <f t="shared" si="34"/>
        <v>-33042.530000000028</v>
      </c>
      <c r="P17" s="73">
        <f t="shared" si="34"/>
        <v>31021.139999999956</v>
      </c>
      <c r="Q17" s="73">
        <f t="shared" si="34"/>
        <v>-33158.027020000038</v>
      </c>
      <c r="R17" s="73">
        <f t="shared" si="34"/>
        <v>-96574.19</v>
      </c>
      <c r="S17" s="71">
        <f t="shared" si="34"/>
        <v>1519035.98</v>
      </c>
      <c r="U17" s="69"/>
      <c r="V17" s="69" t="s">
        <v>16</v>
      </c>
      <c r="W17" s="70">
        <f t="shared" ref="W17:AC17" si="35">W14+W13+W12+W5</f>
        <v>1467119.08127</v>
      </c>
      <c r="X17" s="71">
        <f t="shared" si="35"/>
        <v>1590628</v>
      </c>
      <c r="Y17" s="109">
        <f t="shared" si="35"/>
        <v>1665077</v>
      </c>
      <c r="Z17" s="73">
        <f t="shared" si="35"/>
        <v>1549615</v>
      </c>
      <c r="AA17" s="73">
        <f t="shared" si="35"/>
        <v>1562117</v>
      </c>
      <c r="AB17" s="73">
        <f t="shared" si="35"/>
        <v>1599716</v>
      </c>
      <c r="AC17" s="71">
        <f t="shared" si="35"/>
        <v>0</v>
      </c>
    </row>
    <row r="18" spans="1:29" ht="14.25" customHeight="1" x14ac:dyDescent="0.25">
      <c r="A18" s="31"/>
      <c r="B18" s="33" t="s">
        <v>17</v>
      </c>
      <c r="C18" s="74">
        <f>C7+C15+C10</f>
        <v>795527.65630999999</v>
      </c>
      <c r="D18" s="75">
        <f t="shared" ref="D18:I18" si="36">D7+D15+D10</f>
        <v>1119923.9108090999</v>
      </c>
      <c r="E18" s="76">
        <f t="shared" si="36"/>
        <v>871762.47</v>
      </c>
      <c r="F18" s="77">
        <f t="shared" si="36"/>
        <v>830454.1399999999</v>
      </c>
      <c r="G18" s="77">
        <f t="shared" si="36"/>
        <v>790831.97297999996</v>
      </c>
      <c r="H18" s="99">
        <f t="shared" si="36"/>
        <v>784399.81</v>
      </c>
      <c r="I18" s="75">
        <f t="shared" si="36"/>
        <v>808500.98</v>
      </c>
      <c r="K18" s="31"/>
      <c r="L18" s="33" t="s">
        <v>17</v>
      </c>
      <c r="M18" s="74">
        <f>M7+M15+M10</f>
        <v>0</v>
      </c>
      <c r="N18" s="75">
        <f t="shared" ref="N18:S18" si="37">N7+N15+N10</f>
        <v>233592.91080909991</v>
      </c>
      <c r="O18" s="76">
        <f t="shared" si="37"/>
        <v>-14241.530000000028</v>
      </c>
      <c r="P18" s="77">
        <f t="shared" si="37"/>
        <v>45795.139999999956</v>
      </c>
      <c r="Q18" s="77">
        <f t="shared" si="37"/>
        <v>-14250.027020000038</v>
      </c>
      <c r="R18" s="99">
        <f t="shared" si="37"/>
        <v>-66903.19</v>
      </c>
      <c r="S18" s="75">
        <f t="shared" si="37"/>
        <v>808500.98</v>
      </c>
      <c r="U18" s="31"/>
      <c r="V18" s="33" t="s">
        <v>17</v>
      </c>
      <c r="W18" s="74">
        <f>W7+W15+W10</f>
        <v>795527.65630999999</v>
      </c>
      <c r="X18" s="75">
        <f t="shared" ref="X18:AC18" si="38">X7+X15+X10</f>
        <v>886331</v>
      </c>
      <c r="Y18" s="76">
        <f t="shared" si="38"/>
        <v>886004</v>
      </c>
      <c r="Z18" s="77">
        <f t="shared" si="38"/>
        <v>784659</v>
      </c>
      <c r="AA18" s="77">
        <f t="shared" si="38"/>
        <v>805082</v>
      </c>
      <c r="AB18" s="99">
        <f t="shared" si="38"/>
        <v>851303</v>
      </c>
      <c r="AC18" s="75">
        <f t="shared" si="38"/>
        <v>0</v>
      </c>
    </row>
    <row r="19" spans="1:29" ht="14.25" customHeight="1" x14ac:dyDescent="0.25">
      <c r="A19" s="40"/>
      <c r="B19" s="42" t="s">
        <v>18</v>
      </c>
      <c r="C19" s="78">
        <f>C16+C8+C11</f>
        <v>19593.059259999998</v>
      </c>
      <c r="D19" s="79">
        <f t="shared" ref="D19:I19" si="39">D16+D8+D11</f>
        <v>17414</v>
      </c>
      <c r="E19" s="80">
        <f t="shared" si="39"/>
        <v>17414</v>
      </c>
      <c r="F19" s="81">
        <f t="shared" si="39"/>
        <v>17414</v>
      </c>
      <c r="G19" s="81">
        <f t="shared" si="39"/>
        <v>17414</v>
      </c>
      <c r="H19" s="82">
        <f t="shared" si="39"/>
        <v>17414</v>
      </c>
      <c r="I19" s="79">
        <f t="shared" si="39"/>
        <v>17414</v>
      </c>
      <c r="K19" s="40"/>
      <c r="L19" s="42" t="s">
        <v>18</v>
      </c>
      <c r="M19" s="78">
        <f>M16+M8+M11</f>
        <v>0</v>
      </c>
      <c r="N19" s="79">
        <f t="shared" ref="N19:S19" si="40">N16+N8+N11</f>
        <v>0</v>
      </c>
      <c r="O19" s="80">
        <f t="shared" si="40"/>
        <v>0</v>
      </c>
      <c r="P19" s="81">
        <f t="shared" si="40"/>
        <v>0</v>
      </c>
      <c r="Q19" s="81">
        <f t="shared" si="40"/>
        <v>0</v>
      </c>
      <c r="R19" s="82">
        <f t="shared" si="40"/>
        <v>0</v>
      </c>
      <c r="S19" s="79">
        <f t="shared" si="40"/>
        <v>17414</v>
      </c>
      <c r="U19" s="40"/>
      <c r="V19" s="42" t="s">
        <v>18</v>
      </c>
      <c r="W19" s="78">
        <f>W16+W8+W11</f>
        <v>19593.059259999998</v>
      </c>
      <c r="X19" s="79">
        <f t="shared" ref="X19:AC19" si="41">X16+X8+X11</f>
        <v>17414</v>
      </c>
      <c r="Y19" s="80">
        <f t="shared" si="41"/>
        <v>17414</v>
      </c>
      <c r="Z19" s="81">
        <f t="shared" si="41"/>
        <v>17414</v>
      </c>
      <c r="AA19" s="81">
        <f t="shared" si="41"/>
        <v>17414</v>
      </c>
      <c r="AB19" s="82">
        <f t="shared" si="41"/>
        <v>17414</v>
      </c>
      <c r="AC19" s="79">
        <f t="shared" si="41"/>
        <v>0</v>
      </c>
    </row>
    <row r="20" spans="1:29" ht="14.25" customHeight="1" x14ac:dyDescent="0.25">
      <c r="A20" s="40"/>
      <c r="B20" s="42" t="s">
        <v>19</v>
      </c>
      <c r="C20" s="78">
        <f t="shared" ref="C20:H20" si="42">C13</f>
        <v>291505</v>
      </c>
      <c r="D20" s="79">
        <f t="shared" si="42"/>
        <v>269639</v>
      </c>
      <c r="E20" s="80">
        <f t="shared" si="42"/>
        <v>252706</v>
      </c>
      <c r="F20" s="81">
        <f t="shared" si="42"/>
        <v>238219</v>
      </c>
      <c r="G20" s="81">
        <f t="shared" si="42"/>
        <v>220869</v>
      </c>
      <c r="H20" s="82">
        <f t="shared" si="42"/>
        <v>193515</v>
      </c>
      <c r="I20" s="79">
        <f t="shared" ref="I20" si="43">I13</f>
        <v>178829</v>
      </c>
      <c r="K20" s="40"/>
      <c r="L20" s="42" t="s">
        <v>19</v>
      </c>
      <c r="M20" s="78">
        <f t="shared" ref="M20:S20" si="44">M13</f>
        <v>0</v>
      </c>
      <c r="N20" s="79">
        <f t="shared" si="44"/>
        <v>7345</v>
      </c>
      <c r="O20" s="80">
        <f t="shared" si="44"/>
        <v>-31980</v>
      </c>
      <c r="P20" s="81">
        <f t="shared" si="44"/>
        <v>-27149</v>
      </c>
      <c r="Q20" s="81">
        <f t="shared" si="44"/>
        <v>-30952</v>
      </c>
      <c r="R20" s="82">
        <f t="shared" si="44"/>
        <v>-41733</v>
      </c>
      <c r="S20" s="79">
        <f t="shared" si="44"/>
        <v>178829</v>
      </c>
      <c r="U20" s="40"/>
      <c r="V20" s="42" t="s">
        <v>19</v>
      </c>
      <c r="W20" s="78">
        <f t="shared" ref="W20:AC20" si="45">W13</f>
        <v>291505</v>
      </c>
      <c r="X20" s="79">
        <f t="shared" si="45"/>
        <v>262294</v>
      </c>
      <c r="Y20" s="80">
        <f t="shared" si="45"/>
        <v>284686</v>
      </c>
      <c r="Z20" s="81">
        <f t="shared" si="45"/>
        <v>265368</v>
      </c>
      <c r="AA20" s="81">
        <f t="shared" si="45"/>
        <v>251821</v>
      </c>
      <c r="AB20" s="82">
        <f t="shared" si="45"/>
        <v>235248</v>
      </c>
      <c r="AC20" s="79">
        <f t="shared" si="45"/>
        <v>0</v>
      </c>
    </row>
    <row r="21" spans="1:29" ht="14.25" customHeight="1" x14ac:dyDescent="0.25">
      <c r="A21" s="49"/>
      <c r="B21" s="42" t="s">
        <v>20</v>
      </c>
      <c r="C21" s="43">
        <f t="shared" ref="C21:H21" si="46">C12</f>
        <v>360493.36570000002</v>
      </c>
      <c r="D21" s="44">
        <f t="shared" si="46"/>
        <v>438943</v>
      </c>
      <c r="E21" s="50">
        <f t="shared" si="46"/>
        <v>490152</v>
      </c>
      <c r="F21" s="51">
        <f t="shared" si="46"/>
        <v>494549</v>
      </c>
      <c r="G21" s="51">
        <f t="shared" si="46"/>
        <v>499844</v>
      </c>
      <c r="H21" s="51">
        <f t="shared" si="46"/>
        <v>507813</v>
      </c>
      <c r="I21" s="44">
        <f t="shared" ref="I21" si="47">I12</f>
        <v>514292</v>
      </c>
      <c r="K21" s="49"/>
      <c r="L21" s="42" t="s">
        <v>20</v>
      </c>
      <c r="M21" s="43">
        <f t="shared" ref="M21:S21" si="48">M12</f>
        <v>0</v>
      </c>
      <c r="N21" s="44">
        <f t="shared" si="48"/>
        <v>14354</v>
      </c>
      <c r="O21" s="50">
        <f t="shared" si="48"/>
        <v>13179</v>
      </c>
      <c r="P21" s="51">
        <f t="shared" si="48"/>
        <v>12375</v>
      </c>
      <c r="Q21" s="51">
        <f t="shared" si="48"/>
        <v>12044</v>
      </c>
      <c r="R21" s="51">
        <f t="shared" si="48"/>
        <v>12062</v>
      </c>
      <c r="S21" s="44">
        <f t="shared" si="48"/>
        <v>514292</v>
      </c>
      <c r="U21" s="49"/>
      <c r="V21" s="42" t="s">
        <v>20</v>
      </c>
      <c r="W21" s="43">
        <f t="shared" ref="W21:AC21" si="49">W12</f>
        <v>360493.36570000002</v>
      </c>
      <c r="X21" s="44">
        <f t="shared" si="49"/>
        <v>424589</v>
      </c>
      <c r="Y21" s="50">
        <f t="shared" si="49"/>
        <v>476973</v>
      </c>
      <c r="Z21" s="51">
        <f t="shared" si="49"/>
        <v>482174</v>
      </c>
      <c r="AA21" s="51">
        <f t="shared" si="49"/>
        <v>487800</v>
      </c>
      <c r="AB21" s="51">
        <f t="shared" si="49"/>
        <v>495751</v>
      </c>
      <c r="AC21" s="44">
        <f t="shared" si="49"/>
        <v>0</v>
      </c>
    </row>
    <row r="22" spans="1:29" ht="14.25" customHeight="1" x14ac:dyDescent="0.25">
      <c r="B22" s="2"/>
      <c r="C22" s="3"/>
      <c r="D22" s="3"/>
      <c r="E22" s="3"/>
      <c r="F22" s="3"/>
      <c r="G22" s="3"/>
      <c r="H22" s="3"/>
      <c r="I22" s="3"/>
    </row>
    <row r="23" spans="1:29" ht="14.25" customHeight="1" x14ac:dyDescent="0.25">
      <c r="B23" s="2"/>
      <c r="C23" s="3"/>
      <c r="D23" s="3"/>
      <c r="E23" s="3"/>
      <c r="F23" s="3"/>
      <c r="G23" s="3"/>
      <c r="H23" s="3"/>
      <c r="I23" s="3"/>
      <c r="M23" s="104"/>
      <c r="N23" s="104"/>
      <c r="O23" s="104"/>
      <c r="P23" s="104"/>
      <c r="Q23" s="104"/>
      <c r="R23" s="104"/>
      <c r="S23" s="104"/>
      <c r="W23" s="125"/>
      <c r="X23" s="125"/>
      <c r="Y23" s="125"/>
      <c r="Z23" s="125"/>
      <c r="AA23" s="125"/>
      <c r="AB23" s="125"/>
      <c r="AC23" s="125"/>
    </row>
    <row r="24" spans="1:29" ht="14.25" customHeight="1" x14ac:dyDescent="0.25">
      <c r="B24" s="2"/>
      <c r="C24" s="111"/>
      <c r="D24" s="111"/>
      <c r="E24" s="111"/>
      <c r="F24" s="111"/>
      <c r="G24" s="111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W24" s="104"/>
      <c r="X24" s="104"/>
      <c r="Y24" s="104"/>
      <c r="Z24" s="104"/>
      <c r="AA24" s="104"/>
      <c r="AB24" s="104"/>
      <c r="AC24" s="125"/>
    </row>
    <row r="25" spans="1:29" ht="14.5" customHeight="1" x14ac:dyDescent="0.25">
      <c r="C25" s="111"/>
      <c r="D25" s="111"/>
      <c r="E25" s="111"/>
      <c r="F25" s="111"/>
      <c r="G25" s="111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W25" s="125"/>
      <c r="X25" s="125"/>
      <c r="Y25" s="125"/>
      <c r="Z25" s="125"/>
      <c r="AA25" s="125"/>
      <c r="AB25" s="125"/>
      <c r="AC25" s="125"/>
    </row>
    <row r="26" spans="1:29" ht="13.5" customHeight="1" x14ac:dyDescent="0.25">
      <c r="C26" s="111"/>
      <c r="D26" s="111"/>
      <c r="E26" s="111"/>
      <c r="F26" s="111"/>
      <c r="G26" s="111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W26" s="125"/>
      <c r="X26" s="125"/>
      <c r="Y26" s="125"/>
      <c r="Z26" s="125"/>
      <c r="AA26" s="125"/>
      <c r="AB26" s="125"/>
      <c r="AC26" s="125"/>
    </row>
    <row r="27" spans="1:29" ht="13.5" customHeight="1" x14ac:dyDescent="0.25">
      <c r="C27" s="111"/>
      <c r="D27" s="111"/>
      <c r="E27" s="111"/>
      <c r="F27" s="111"/>
      <c r="G27" s="111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W27" s="125"/>
      <c r="X27" s="125"/>
      <c r="Y27" s="125"/>
      <c r="Z27" s="125"/>
      <c r="AA27" s="125"/>
      <c r="AB27" s="125"/>
      <c r="AC27" s="125"/>
    </row>
    <row r="28" spans="1:29" ht="13.5" customHeight="1" x14ac:dyDescent="0.25">
      <c r="C28" s="111"/>
      <c r="D28" s="111"/>
      <c r="E28" s="111"/>
      <c r="F28" s="111"/>
      <c r="G28" s="111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X28" s="125"/>
      <c r="Y28" s="125"/>
      <c r="Z28" s="125"/>
      <c r="AA28" s="125"/>
    </row>
    <row r="29" spans="1:29" ht="13.5" customHeight="1" x14ac:dyDescent="0.25">
      <c r="C29" s="111"/>
      <c r="D29" s="111"/>
      <c r="E29" s="111"/>
      <c r="F29" s="111"/>
      <c r="G29" s="111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X29" s="125"/>
      <c r="Y29" s="125"/>
      <c r="Z29" s="125"/>
      <c r="AA29" s="125"/>
    </row>
    <row r="30" spans="1:29" ht="13.5" customHeight="1" x14ac:dyDescent="0.25">
      <c r="C30" s="111"/>
      <c r="D30" s="111"/>
      <c r="E30" s="111"/>
      <c r="F30" s="111"/>
      <c r="G30" s="111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X30" s="125"/>
      <c r="Y30" s="125"/>
      <c r="Z30" s="125"/>
      <c r="AA30" s="125"/>
    </row>
    <row r="31" spans="1:29" ht="13.5" customHeight="1" x14ac:dyDescent="0.25">
      <c r="C31" s="111"/>
      <c r="D31" s="111"/>
      <c r="E31" s="111"/>
      <c r="F31" s="111"/>
      <c r="G31" s="111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X31" s="125"/>
      <c r="Y31" s="125"/>
      <c r="Z31" s="125"/>
      <c r="AA31" s="125"/>
    </row>
    <row r="32" spans="1:29" ht="13.5" customHeight="1" x14ac:dyDescent="0.25">
      <c r="C32" s="111"/>
      <c r="D32" s="111"/>
      <c r="E32" s="111"/>
      <c r="F32" s="111"/>
      <c r="G32" s="111"/>
      <c r="H32" s="111"/>
      <c r="I32" s="111"/>
      <c r="N32" s="104"/>
      <c r="O32" s="104"/>
      <c r="P32" s="104"/>
      <c r="Q32" s="104"/>
      <c r="R32" s="104"/>
      <c r="S32" s="104"/>
      <c r="X32" s="125"/>
      <c r="Y32" s="125"/>
      <c r="Z32" s="125"/>
      <c r="AA32" s="125"/>
    </row>
    <row r="33" spans="3:27" ht="13.5" customHeight="1" x14ac:dyDescent="0.25">
      <c r="C33" s="111"/>
      <c r="D33" s="111"/>
      <c r="E33" s="111"/>
      <c r="F33" s="111"/>
      <c r="G33" s="111"/>
      <c r="H33" s="111"/>
      <c r="I33" s="111"/>
      <c r="N33" s="104"/>
      <c r="O33" s="104"/>
      <c r="P33" s="104"/>
      <c r="Q33" s="104"/>
      <c r="R33" s="104"/>
      <c r="S33" s="104"/>
      <c r="X33" s="125"/>
      <c r="Y33" s="125"/>
      <c r="Z33" s="125"/>
      <c r="AA33" s="125"/>
    </row>
    <row r="34" spans="3:27" ht="13.5" customHeight="1" x14ac:dyDescent="0.25">
      <c r="C34" s="58"/>
      <c r="D34" s="58"/>
      <c r="E34" s="58"/>
      <c r="F34" s="58"/>
      <c r="G34" s="58"/>
      <c r="H34" s="58"/>
      <c r="I34" s="58"/>
      <c r="N34" s="104"/>
      <c r="O34" s="104"/>
      <c r="P34" s="104"/>
      <c r="Q34" s="104"/>
      <c r="R34" s="104"/>
      <c r="S34" s="104"/>
      <c r="X34" s="125"/>
      <c r="Y34" s="125"/>
      <c r="Z34" s="125"/>
      <c r="AA34" s="125"/>
    </row>
    <row r="35" spans="3:27" ht="13.5" customHeight="1" x14ac:dyDescent="0.25">
      <c r="C35" s="58"/>
      <c r="D35" s="58"/>
      <c r="E35" s="58"/>
      <c r="F35" s="58"/>
      <c r="G35" s="58"/>
      <c r="H35" s="58"/>
      <c r="I35" s="58"/>
      <c r="N35" s="104"/>
      <c r="O35" s="104"/>
      <c r="P35" s="104"/>
      <c r="Q35" s="104"/>
      <c r="R35" s="104"/>
      <c r="S35" s="104"/>
      <c r="X35" s="125"/>
      <c r="Y35" s="125"/>
      <c r="Z35" s="125"/>
      <c r="AA35" s="125"/>
    </row>
    <row r="36" spans="3:27" ht="13.5" customHeight="1" x14ac:dyDescent="0.25">
      <c r="C36" s="58"/>
      <c r="D36" s="58"/>
      <c r="E36" s="58"/>
      <c r="F36" s="58"/>
      <c r="G36" s="58"/>
      <c r="H36" s="58"/>
      <c r="I36" s="58"/>
      <c r="N36" s="104"/>
      <c r="O36" s="104"/>
      <c r="P36" s="104"/>
      <c r="Q36" s="104"/>
      <c r="R36" s="104"/>
      <c r="S36" s="103"/>
      <c r="X36" s="125"/>
      <c r="Y36" s="125"/>
      <c r="Z36" s="125"/>
      <c r="AA36" s="125"/>
    </row>
    <row r="37" spans="3:27" ht="13.5" customHeight="1" x14ac:dyDescent="0.25">
      <c r="C37" s="58"/>
      <c r="D37" s="58"/>
      <c r="E37" s="58"/>
      <c r="F37" s="58"/>
      <c r="G37" s="58"/>
      <c r="H37" s="58"/>
      <c r="I37" s="58"/>
      <c r="N37" s="104"/>
      <c r="O37" s="104"/>
      <c r="P37" s="104"/>
      <c r="Q37" s="104"/>
      <c r="R37" s="104"/>
      <c r="S37" s="103"/>
      <c r="X37" s="125"/>
      <c r="Y37" s="125"/>
      <c r="Z37" s="125"/>
      <c r="AA37" s="125"/>
    </row>
    <row r="38" spans="3:27" ht="13.5" customHeight="1" x14ac:dyDescent="0.25">
      <c r="C38" s="58"/>
      <c r="D38" s="58"/>
      <c r="E38" s="58"/>
      <c r="F38" s="58"/>
      <c r="G38" s="58"/>
      <c r="H38" s="58"/>
      <c r="I38" s="58"/>
      <c r="N38" s="104"/>
      <c r="O38" s="104"/>
      <c r="P38" s="104"/>
      <c r="Q38" s="104"/>
      <c r="R38" s="104"/>
      <c r="S38" s="103"/>
      <c r="X38" s="125"/>
      <c r="Y38" s="125"/>
      <c r="Z38" s="125"/>
      <c r="AA38" s="125"/>
    </row>
    <row r="39" spans="3:27" ht="13.5" customHeight="1" x14ac:dyDescent="0.25">
      <c r="C39" s="58"/>
      <c r="D39" s="58"/>
      <c r="E39" s="58"/>
      <c r="F39" s="58"/>
      <c r="G39" s="58"/>
      <c r="H39" s="58"/>
      <c r="I39" s="58"/>
      <c r="N39" s="104"/>
      <c r="O39" s="104"/>
      <c r="P39" s="104"/>
      <c r="Q39" s="104"/>
      <c r="R39" s="104"/>
      <c r="X39" s="125"/>
      <c r="Y39" s="125"/>
      <c r="Z39" s="125"/>
      <c r="AA39" s="125"/>
    </row>
    <row r="40" spans="3:27" ht="13.5" customHeight="1" x14ac:dyDescent="0.25">
      <c r="C40" s="58"/>
      <c r="D40" s="58"/>
      <c r="E40" s="58"/>
      <c r="F40" s="58"/>
      <c r="G40" s="58"/>
      <c r="H40" s="58"/>
      <c r="I40" s="58"/>
      <c r="X40" s="125"/>
      <c r="Y40" s="125"/>
      <c r="Z40" s="125"/>
      <c r="AA40" s="125"/>
    </row>
    <row r="41" spans="3:27" ht="13.5" customHeight="1" x14ac:dyDescent="0.25">
      <c r="C41" s="58"/>
      <c r="D41" s="58"/>
      <c r="E41" s="58"/>
      <c r="F41" s="58"/>
      <c r="G41" s="58"/>
      <c r="H41" s="58"/>
      <c r="I41" s="58"/>
    </row>
    <row r="42" spans="3:27" ht="13.5" customHeight="1" x14ac:dyDescent="0.25">
      <c r="C42" s="58"/>
      <c r="D42" s="58"/>
      <c r="E42" s="58"/>
      <c r="F42" s="58"/>
      <c r="G42" s="58"/>
      <c r="H42" s="58"/>
      <c r="I42" s="58"/>
    </row>
    <row r="43" spans="3:27" ht="13.5" customHeight="1" x14ac:dyDescent="0.25">
      <c r="C43" s="58"/>
      <c r="D43" s="58"/>
      <c r="E43" s="58"/>
      <c r="F43" s="58"/>
      <c r="G43" s="58"/>
      <c r="H43" s="58"/>
      <c r="I43" s="58"/>
    </row>
    <row r="44" spans="3:27" ht="13.5" customHeight="1" x14ac:dyDescent="0.25">
      <c r="C44" s="58"/>
      <c r="D44" s="58"/>
      <c r="E44" s="58"/>
      <c r="F44" s="58"/>
      <c r="G44" s="58"/>
      <c r="H44" s="58"/>
      <c r="I44" s="58"/>
    </row>
    <row r="45" spans="3:27" ht="13.5" customHeight="1" x14ac:dyDescent="0.25">
      <c r="C45" s="58"/>
      <c r="D45" s="58"/>
      <c r="E45" s="58"/>
      <c r="F45" s="58"/>
      <c r="G45" s="58"/>
      <c r="H45" s="58"/>
      <c r="I45" s="58"/>
    </row>
    <row r="46" spans="3:27" ht="13.5" customHeight="1" x14ac:dyDescent="0.25">
      <c r="C46" s="58"/>
      <c r="D46" s="58"/>
      <c r="E46" s="58"/>
      <c r="F46" s="58"/>
      <c r="G46" s="58"/>
      <c r="H46" s="58"/>
      <c r="I46" s="58"/>
    </row>
    <row r="47" spans="3:27" ht="13.5" customHeight="1" x14ac:dyDescent="0.25">
      <c r="C47" s="58"/>
      <c r="D47" s="58"/>
      <c r="E47" s="58"/>
      <c r="F47" s="58"/>
      <c r="G47" s="58"/>
      <c r="H47" s="58"/>
      <c r="I47" s="58"/>
    </row>
    <row r="48" spans="3:27" ht="13.5" customHeight="1" x14ac:dyDescent="0.25">
      <c r="C48" s="58"/>
      <c r="D48" s="58"/>
      <c r="E48" s="58"/>
      <c r="F48" s="58"/>
      <c r="G48" s="58"/>
      <c r="H48" s="58"/>
      <c r="I48" s="58"/>
    </row>
    <row r="49" spans="3:9" ht="13.5" customHeight="1" x14ac:dyDescent="0.25">
      <c r="C49" s="58"/>
      <c r="D49" s="58"/>
      <c r="E49" s="58"/>
      <c r="F49" s="58"/>
      <c r="G49" s="58"/>
      <c r="H49" s="58"/>
      <c r="I49" s="58"/>
    </row>
    <row r="50" spans="3:9" ht="13.5" customHeight="1" x14ac:dyDescent="0.25">
      <c r="C50" s="58"/>
      <c r="D50" s="58"/>
      <c r="E50" s="58"/>
      <c r="F50" s="58"/>
      <c r="G50" s="58"/>
      <c r="H50" s="58"/>
      <c r="I50" s="58"/>
    </row>
    <row r="51" spans="3:9" ht="13.5" customHeight="1" x14ac:dyDescent="0.25">
      <c r="C51" s="58"/>
      <c r="D51" s="58"/>
      <c r="E51" s="58"/>
      <c r="F51" s="58"/>
      <c r="G51" s="58"/>
      <c r="H51" s="58"/>
      <c r="I51" s="58"/>
    </row>
    <row r="52" spans="3:9" ht="13.5" customHeight="1" x14ac:dyDescent="0.25">
      <c r="C52" s="58"/>
      <c r="D52" s="58"/>
      <c r="E52" s="58"/>
      <c r="F52" s="58"/>
      <c r="G52" s="58"/>
      <c r="H52" s="58"/>
      <c r="I52" s="58"/>
    </row>
    <row r="53" spans="3:9" ht="13.5" customHeight="1" x14ac:dyDescent="0.25">
      <c r="C53" s="58"/>
      <c r="D53" s="58"/>
      <c r="E53" s="58"/>
      <c r="F53" s="58"/>
      <c r="G53" s="58"/>
      <c r="H53" s="58"/>
      <c r="I53" s="58"/>
    </row>
    <row r="54" spans="3:9" ht="13.5" customHeight="1" x14ac:dyDescent="0.25">
      <c r="C54" s="58"/>
      <c r="D54" s="58"/>
      <c r="E54" s="58"/>
      <c r="F54" s="58"/>
      <c r="G54" s="58"/>
      <c r="H54" s="58"/>
      <c r="I54" s="58"/>
    </row>
    <row r="55" spans="3:9" ht="13.5" customHeight="1" x14ac:dyDescent="0.25">
      <c r="C55" s="58"/>
      <c r="D55" s="58"/>
      <c r="E55" s="58"/>
      <c r="F55" s="58"/>
      <c r="G55" s="58"/>
      <c r="H55" s="58"/>
      <c r="I55" s="58"/>
    </row>
    <row r="56" spans="3:9" ht="13.5" customHeight="1" x14ac:dyDescent="0.25">
      <c r="C56" s="58"/>
      <c r="D56" s="58"/>
      <c r="E56" s="58"/>
      <c r="F56" s="58"/>
      <c r="G56" s="58"/>
      <c r="H56" s="58"/>
      <c r="I56" s="58"/>
    </row>
    <row r="57" spans="3:9" ht="13.5" customHeight="1" x14ac:dyDescent="0.25">
      <c r="C57" s="58"/>
      <c r="D57" s="58"/>
      <c r="E57" s="58"/>
      <c r="F57" s="58"/>
      <c r="G57" s="58"/>
      <c r="H57" s="58"/>
      <c r="I57" s="58"/>
    </row>
    <row r="58" spans="3:9" ht="13.5" customHeight="1" x14ac:dyDescent="0.25">
      <c r="C58" s="58"/>
      <c r="D58" s="58"/>
      <c r="E58" s="58"/>
      <c r="F58" s="58"/>
      <c r="G58" s="58"/>
      <c r="H58" s="58"/>
      <c r="I58" s="58"/>
    </row>
    <row r="59" spans="3:9" ht="13.5" customHeight="1" x14ac:dyDescent="0.25">
      <c r="C59" s="58"/>
      <c r="D59" s="58"/>
      <c r="E59" s="58"/>
      <c r="F59" s="58"/>
      <c r="G59" s="58"/>
      <c r="H59" s="58"/>
      <c r="I59" s="58"/>
    </row>
  </sheetData>
  <mergeCells count="7">
    <mergeCell ref="Z3:AC3"/>
    <mergeCell ref="P3:S3"/>
    <mergeCell ref="U3:U4"/>
    <mergeCell ref="A3:A4"/>
    <mergeCell ref="K3:K4"/>
    <mergeCell ref="F3:I3"/>
    <mergeCell ref="C3:D3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árok3"/>
  <dimension ref="A1:M69"/>
  <sheetViews>
    <sheetView showGridLines="0" workbookViewId="0">
      <selection activeCell="C24" sqref="C24:G24"/>
    </sheetView>
  </sheetViews>
  <sheetFormatPr defaultColWidth="9.1796875" defaultRowHeight="13.5" customHeight="1" x14ac:dyDescent="0.25"/>
  <cols>
    <col min="1" max="1" width="7.54296875" style="83" customWidth="1"/>
    <col min="2" max="2" width="48.7265625" style="83" customWidth="1"/>
    <col min="3" max="6" width="12.54296875" style="87" customWidth="1"/>
    <col min="7" max="8" width="9.1796875" style="83"/>
    <col min="9" max="9" width="55.1796875" style="83" customWidth="1"/>
    <col min="10" max="16384" width="9.1796875" style="83"/>
  </cols>
  <sheetData>
    <row r="1" spans="1:13" ht="32.15" customHeight="1" x14ac:dyDescent="0.25">
      <c r="A1" s="139" t="s">
        <v>42</v>
      </c>
      <c r="B1" s="139"/>
      <c r="C1" s="139"/>
      <c r="D1" s="139"/>
      <c r="E1" s="139"/>
      <c r="F1" s="139"/>
      <c r="H1" s="139" t="s">
        <v>31</v>
      </c>
      <c r="I1" s="139"/>
      <c r="J1" s="139"/>
      <c r="K1" s="139"/>
      <c r="L1" s="139"/>
      <c r="M1" s="139"/>
    </row>
    <row r="2" spans="1:13" ht="14.25" customHeight="1" thickBot="1" x14ac:dyDescent="0.3">
      <c r="B2" s="2"/>
      <c r="C2" s="3"/>
      <c r="D2" s="3"/>
      <c r="E2" s="3"/>
      <c r="F2" s="3"/>
      <c r="I2" s="2"/>
      <c r="J2" s="3"/>
      <c r="K2" s="3"/>
      <c r="L2" s="3"/>
      <c r="M2" s="3"/>
    </row>
    <row r="3" spans="1:13" ht="14.25" customHeight="1" x14ac:dyDescent="0.25">
      <c r="A3" s="132" t="s">
        <v>0</v>
      </c>
      <c r="B3" s="88" t="s">
        <v>2</v>
      </c>
      <c r="C3" s="89" t="s">
        <v>4</v>
      </c>
      <c r="D3" s="134" t="s">
        <v>5</v>
      </c>
      <c r="E3" s="134"/>
      <c r="F3" s="135"/>
      <c r="H3" s="132" t="s">
        <v>0</v>
      </c>
      <c r="I3" s="88" t="s">
        <v>2</v>
      </c>
      <c r="J3" s="89" t="s">
        <v>4</v>
      </c>
      <c r="K3" s="134" t="s">
        <v>5</v>
      </c>
      <c r="L3" s="134"/>
      <c r="M3" s="135"/>
    </row>
    <row r="4" spans="1:13" ht="14.25" customHeight="1" thickBot="1" x14ac:dyDescent="0.3">
      <c r="A4" s="133"/>
      <c r="B4" s="6"/>
      <c r="C4" s="90">
        <v>2025</v>
      </c>
      <c r="D4" s="10">
        <v>2026</v>
      </c>
      <c r="E4" s="10">
        <v>2027</v>
      </c>
      <c r="F4" s="8">
        <v>2028</v>
      </c>
      <c r="H4" s="133"/>
      <c r="I4" s="6"/>
      <c r="J4" s="90">
        <v>2025</v>
      </c>
      <c r="K4" s="10">
        <v>2026</v>
      </c>
      <c r="L4" s="10">
        <v>2027</v>
      </c>
      <c r="M4" s="8">
        <v>2028</v>
      </c>
    </row>
    <row r="5" spans="1:13" ht="14.25" customHeight="1" x14ac:dyDescent="0.25">
      <c r="A5" s="11" t="s">
        <v>30</v>
      </c>
      <c r="B5" s="119" t="s">
        <v>7</v>
      </c>
      <c r="C5" s="48">
        <f>+C6+C9</f>
        <v>500324</v>
      </c>
      <c r="D5" s="16">
        <f t="shared" ref="D5:F5" si="0">+D6+D9</f>
        <v>421930</v>
      </c>
      <c r="E5" s="16">
        <f t="shared" si="0"/>
        <v>285341</v>
      </c>
      <c r="F5" s="14">
        <f t="shared" si="0"/>
        <v>289695</v>
      </c>
      <c r="H5" s="11"/>
      <c r="I5" s="119" t="s">
        <v>7</v>
      </c>
      <c r="J5" s="48">
        <f>+J6+J9</f>
        <v>165386.51005335804</v>
      </c>
      <c r="K5" s="16">
        <f t="shared" ref="K5" si="1">+K6+K9</f>
        <v>-35317.77999999997</v>
      </c>
      <c r="L5" s="16">
        <f t="shared" ref="L5" si="2">+L6+L9</f>
        <v>44273.760219943593</v>
      </c>
      <c r="M5" s="14">
        <f t="shared" ref="M5" si="3">+M6+M9</f>
        <v>16833.746515716193</v>
      </c>
    </row>
    <row r="6" spans="1:13" ht="14.25" customHeight="1" x14ac:dyDescent="0.25">
      <c r="A6" s="11"/>
      <c r="B6" s="114" t="s">
        <v>40</v>
      </c>
      <c r="C6" s="48">
        <f t="shared" ref="C6:F6" si="4">+C7+C8</f>
        <v>487361</v>
      </c>
      <c r="D6" s="16">
        <f t="shared" si="4"/>
        <v>406143</v>
      </c>
      <c r="E6" s="16">
        <f t="shared" si="4"/>
        <v>280105</v>
      </c>
      <c r="F6" s="14">
        <f t="shared" si="4"/>
        <v>284940</v>
      </c>
      <c r="H6" s="11"/>
      <c r="I6" s="114" t="s">
        <v>40</v>
      </c>
      <c r="J6" s="48">
        <f t="shared" ref="J6" si="5">+J7+J8</f>
        <v>165275.51005335804</v>
      </c>
      <c r="K6" s="16">
        <f t="shared" ref="K6" si="6">+K7+K8</f>
        <v>-37903.77999999997</v>
      </c>
      <c r="L6" s="16">
        <f t="shared" ref="L6" si="7">+L7+L8</f>
        <v>44493.760219943593</v>
      </c>
      <c r="M6" s="14">
        <f t="shared" ref="M6" si="8">+M7+M8</f>
        <v>16433.746515716193</v>
      </c>
    </row>
    <row r="7" spans="1:13" ht="14.25" customHeight="1" x14ac:dyDescent="0.25">
      <c r="A7" s="11"/>
      <c r="B7" s="118" t="s">
        <v>8</v>
      </c>
      <c r="C7" s="48">
        <v>480658</v>
      </c>
      <c r="D7" s="16">
        <v>399440</v>
      </c>
      <c r="E7" s="16">
        <v>273402</v>
      </c>
      <c r="F7" s="14">
        <v>278237</v>
      </c>
      <c r="H7" s="11"/>
      <c r="I7" s="118" t="s">
        <v>8</v>
      </c>
      <c r="J7" s="48">
        <f>nedane_A_feb26!E7-A_RVS_26_28!C7</f>
        <v>165275.51005335804</v>
      </c>
      <c r="K7" s="16">
        <f>nedane_A_feb26!F7-A_RVS_26_28!D7</f>
        <v>-37903.77999999997</v>
      </c>
      <c r="L7" s="16">
        <f>nedane_A_feb26!G7-A_RVS_26_28!E7</f>
        <v>44493.760219943593</v>
      </c>
      <c r="M7" s="14">
        <f>nedane_A_feb26!H7-A_RVS_26_28!F7</f>
        <v>16433.746515716193</v>
      </c>
    </row>
    <row r="8" spans="1:13" ht="13" x14ac:dyDescent="0.25">
      <c r="A8" s="11"/>
      <c r="B8" s="118" t="s">
        <v>9</v>
      </c>
      <c r="C8" s="48">
        <v>6703</v>
      </c>
      <c r="D8" s="16">
        <v>6703</v>
      </c>
      <c r="E8" s="16">
        <v>6703</v>
      </c>
      <c r="F8" s="14">
        <v>6703</v>
      </c>
      <c r="H8" s="11"/>
      <c r="I8" s="118" t="s">
        <v>9</v>
      </c>
      <c r="J8" s="48">
        <f>nedane_A_feb26!E8-A_RVS_26_28!C8</f>
        <v>0</v>
      </c>
      <c r="K8" s="16">
        <f>nedane_A_feb26!F8-A_RVS_26_28!D8</f>
        <v>0</v>
      </c>
      <c r="L8" s="16">
        <f>nedane_A_feb26!G8-A_RVS_26_28!E8</f>
        <v>0</v>
      </c>
      <c r="M8" s="14">
        <f>nedane_A_feb26!H8-A_RVS_26_28!F8</f>
        <v>0</v>
      </c>
    </row>
    <row r="9" spans="1:13" ht="13" x14ac:dyDescent="0.25">
      <c r="A9" s="11"/>
      <c r="B9" s="114" t="s">
        <v>41</v>
      </c>
      <c r="C9" s="48">
        <f>+C10+C11</f>
        <v>12963</v>
      </c>
      <c r="D9" s="16">
        <f t="shared" ref="D9:F9" si="9">+D10+D11</f>
        <v>15787</v>
      </c>
      <c r="E9" s="16">
        <f t="shared" si="9"/>
        <v>5236</v>
      </c>
      <c r="F9" s="14">
        <f t="shared" si="9"/>
        <v>4755</v>
      </c>
      <c r="H9" s="11"/>
      <c r="I9" s="114" t="s">
        <v>41</v>
      </c>
      <c r="J9" s="48">
        <f t="shared" ref="J9" si="10">+J10+J11</f>
        <v>111</v>
      </c>
      <c r="K9" s="16">
        <f t="shared" ref="K9" si="11">+K10+K11</f>
        <v>2586</v>
      </c>
      <c r="L9" s="16">
        <f t="shared" ref="L9" si="12">+L10+L11</f>
        <v>-220</v>
      </c>
      <c r="M9" s="14">
        <f t="shared" ref="M9" si="13">+M10+M11</f>
        <v>400</v>
      </c>
    </row>
    <row r="10" spans="1:13" ht="13" x14ac:dyDescent="0.25">
      <c r="A10" s="11"/>
      <c r="B10" s="117" t="s">
        <v>8</v>
      </c>
      <c r="C10" s="48">
        <v>12963</v>
      </c>
      <c r="D10" s="16">
        <v>15787</v>
      </c>
      <c r="E10" s="16">
        <v>5236</v>
      </c>
      <c r="F10" s="14">
        <v>4755</v>
      </c>
      <c r="H10" s="11"/>
      <c r="I10" s="117" t="s">
        <v>8</v>
      </c>
      <c r="J10" s="48">
        <f>nedane_A_feb26!E10-A_RVS_26_28!C10</f>
        <v>111</v>
      </c>
      <c r="K10" s="16">
        <f>nedane_A_feb26!F10-A_RVS_26_28!D10</f>
        <v>2586</v>
      </c>
      <c r="L10" s="16">
        <f>nedane_A_feb26!G10-A_RVS_26_28!E10</f>
        <v>-220</v>
      </c>
      <c r="M10" s="14">
        <f>nedane_A_feb26!H10-A_RVS_26_28!F10</f>
        <v>400</v>
      </c>
    </row>
    <row r="11" spans="1:13" ht="13" x14ac:dyDescent="0.25">
      <c r="A11" s="11"/>
      <c r="B11" s="117" t="s">
        <v>9</v>
      </c>
      <c r="C11" s="48">
        <v>0</v>
      </c>
      <c r="D11" s="16">
        <v>0</v>
      </c>
      <c r="E11" s="16">
        <v>0</v>
      </c>
      <c r="F11" s="14">
        <v>0</v>
      </c>
      <c r="H11" s="11"/>
      <c r="I11" s="117" t="s">
        <v>9</v>
      </c>
      <c r="J11" s="48">
        <f>nedane_A_feb26!E11-A_RVS_26_28!C11</f>
        <v>0</v>
      </c>
      <c r="K11" s="16">
        <f>nedane_A_feb26!F11-A_RVS_26_28!D11</f>
        <v>0</v>
      </c>
      <c r="L11" s="16">
        <f>nedane_A_feb26!G11-A_RVS_26_28!E11</f>
        <v>0</v>
      </c>
      <c r="M11" s="14">
        <f>nedane_A_feb26!H11-A_RVS_26_28!F11</f>
        <v>0</v>
      </c>
    </row>
    <row r="12" spans="1:13" ht="14.25" customHeight="1" x14ac:dyDescent="0.25">
      <c r="A12" s="11" t="s">
        <v>10</v>
      </c>
      <c r="B12" s="119" t="s">
        <v>11</v>
      </c>
      <c r="C12" s="48">
        <v>424589</v>
      </c>
      <c r="D12" s="16">
        <v>476973</v>
      </c>
      <c r="E12" s="16">
        <v>482174</v>
      </c>
      <c r="F12" s="14">
        <v>487800</v>
      </c>
      <c r="H12" s="11" t="s">
        <v>10</v>
      </c>
      <c r="I12" s="119" t="s">
        <v>11</v>
      </c>
      <c r="J12" s="48">
        <f>nedane_A_feb26!E12-A_RVS_26_28!C12</f>
        <v>14354</v>
      </c>
      <c r="K12" s="16">
        <f>nedane_A_feb26!F12-A_RVS_26_28!D12</f>
        <v>13179</v>
      </c>
      <c r="L12" s="16">
        <f>nedane_A_feb26!G12-A_RVS_26_28!E12</f>
        <v>12375</v>
      </c>
      <c r="M12" s="14">
        <f>nedane_A_feb26!H12-A_RVS_26_28!F12</f>
        <v>12044</v>
      </c>
    </row>
    <row r="13" spans="1:13" ht="14.25" customHeight="1" x14ac:dyDescent="0.25">
      <c r="A13" s="11" t="s">
        <v>12</v>
      </c>
      <c r="B13" s="119" t="s">
        <v>13</v>
      </c>
      <c r="C13" s="48">
        <v>291505</v>
      </c>
      <c r="D13" s="16">
        <v>262294</v>
      </c>
      <c r="E13" s="16">
        <v>284686</v>
      </c>
      <c r="F13" s="14">
        <v>265368</v>
      </c>
      <c r="H13" s="11" t="s">
        <v>12</v>
      </c>
      <c r="I13" s="119" t="s">
        <v>13</v>
      </c>
      <c r="J13" s="48">
        <f>nedane_A_feb26!E13-A_RVS_26_28!C13</f>
        <v>0</v>
      </c>
      <c r="K13" s="16">
        <f>nedane_A_feb26!F13-A_RVS_26_28!D13</f>
        <v>7345</v>
      </c>
      <c r="L13" s="16">
        <f>nedane_A_feb26!G13-A_RVS_26_28!E13</f>
        <v>-31980</v>
      </c>
      <c r="M13" s="14">
        <f>nedane_A_feb26!H13-A_RVS_26_28!F13</f>
        <v>-27149</v>
      </c>
    </row>
    <row r="14" spans="1:13" ht="14.25" customHeight="1" x14ac:dyDescent="0.25">
      <c r="A14" s="18" t="s">
        <v>14</v>
      </c>
      <c r="B14" s="120" t="s">
        <v>15</v>
      </c>
      <c r="C14" s="48">
        <f t="shared" ref="C14:F14" si="14">C15+C16</f>
        <v>381802</v>
      </c>
      <c r="D14" s="16">
        <f t="shared" si="14"/>
        <v>462283</v>
      </c>
      <c r="E14" s="16">
        <f t="shared" si="14"/>
        <v>493750</v>
      </c>
      <c r="F14" s="14">
        <f t="shared" si="14"/>
        <v>524687</v>
      </c>
      <c r="H14" s="18" t="s">
        <v>14</v>
      </c>
      <c r="I14" s="120" t="s">
        <v>15</v>
      </c>
      <c r="J14" s="48">
        <f>nedane_A_feb26!E14-A_RVS_26_28!C14</f>
        <v>-1165</v>
      </c>
      <c r="K14" s="16">
        <f>nedane_A_feb26!F14-A_RVS_26_28!D14</f>
        <v>-5010</v>
      </c>
      <c r="L14" s="16">
        <f>nedane_A_feb26!G14-A_RVS_26_28!E14</f>
        <v>-15695</v>
      </c>
      <c r="M14" s="14">
        <f>nedane_A_feb26!H14-A_RVS_26_28!F14</f>
        <v>-24099</v>
      </c>
    </row>
    <row r="15" spans="1:13" ht="14.25" customHeight="1" x14ac:dyDescent="0.25">
      <c r="A15" s="11"/>
      <c r="B15" s="12" t="s">
        <v>8</v>
      </c>
      <c r="C15" s="48">
        <v>371091</v>
      </c>
      <c r="D15" s="16">
        <v>451572</v>
      </c>
      <c r="E15" s="16">
        <v>483039</v>
      </c>
      <c r="F15" s="14">
        <v>513976</v>
      </c>
      <c r="H15" s="11"/>
      <c r="I15" s="12" t="s">
        <v>8</v>
      </c>
      <c r="J15" s="48">
        <f>nedane_A_feb26!E15-A_RVS_26_28!C15</f>
        <v>-1165</v>
      </c>
      <c r="K15" s="16">
        <f>nedane_A_feb26!F15-A_RVS_26_28!D15</f>
        <v>-5010</v>
      </c>
      <c r="L15" s="16">
        <f>nedane_A_feb26!G15-A_RVS_26_28!E15</f>
        <v>-15695</v>
      </c>
      <c r="M15" s="14">
        <f>nedane_A_feb26!H15-A_RVS_26_28!F15</f>
        <v>-24099</v>
      </c>
    </row>
    <row r="16" spans="1:13" ht="14.25" customHeight="1" thickBot="1" x14ac:dyDescent="0.3">
      <c r="A16" s="11"/>
      <c r="B16" s="12" t="s">
        <v>9</v>
      </c>
      <c r="C16" s="48">
        <v>10711</v>
      </c>
      <c r="D16" s="16">
        <v>10711</v>
      </c>
      <c r="E16" s="16">
        <v>10711</v>
      </c>
      <c r="F16" s="14">
        <v>10711</v>
      </c>
      <c r="H16" s="11"/>
      <c r="I16" s="12" t="s">
        <v>9</v>
      </c>
      <c r="J16" s="48">
        <f>nedane_A_feb26!E16-A_RVS_26_28!C16</f>
        <v>0</v>
      </c>
      <c r="K16" s="16">
        <f>nedane_A_feb26!F16-A_RVS_26_28!D16</f>
        <v>0</v>
      </c>
      <c r="L16" s="16">
        <f>nedane_A_feb26!G16-A_RVS_26_28!E16</f>
        <v>0</v>
      </c>
      <c r="M16" s="14">
        <f>nedane_A_feb26!H16-A_RVS_26_28!F16</f>
        <v>0</v>
      </c>
    </row>
    <row r="17" spans="1:13" ht="14.25" customHeight="1" thickBot="1" x14ac:dyDescent="0.3">
      <c r="A17" s="20"/>
      <c r="B17" s="22" t="s">
        <v>16</v>
      </c>
      <c r="C17" s="91">
        <f>C5+C12+C13+C14</f>
        <v>1598220</v>
      </c>
      <c r="D17" s="26">
        <f>D5+D12+D13+D14</f>
        <v>1623480</v>
      </c>
      <c r="E17" s="26">
        <f>E5+E12+E13+E14</f>
        <v>1545951</v>
      </c>
      <c r="F17" s="24">
        <f>F5+F12+F13+F14</f>
        <v>1567550</v>
      </c>
      <c r="H17" s="20"/>
      <c r="I17" s="22" t="s">
        <v>16</v>
      </c>
      <c r="J17" s="93">
        <f>J5+J12+J13+J14</f>
        <v>178575.51005335804</v>
      </c>
      <c r="K17" s="30">
        <f>K5+K12+K13+K14</f>
        <v>-19803.77999999997</v>
      </c>
      <c r="L17" s="30">
        <f>L5+L12+L13+L14</f>
        <v>8973.7602199435933</v>
      </c>
      <c r="M17" s="28">
        <f>M5+M12+M13+M14</f>
        <v>-22370.253484283807</v>
      </c>
    </row>
    <row r="18" spans="1:13" ht="14.25" customHeight="1" x14ac:dyDescent="0.25">
      <c r="A18" s="31"/>
      <c r="B18" s="33" t="s">
        <v>17</v>
      </c>
      <c r="C18" s="37">
        <f>C7+C15+C10</f>
        <v>864712</v>
      </c>
      <c r="D18" s="37">
        <f t="shared" ref="D18:F18" si="15">D7+D15+D10</f>
        <v>866799</v>
      </c>
      <c r="E18" s="37">
        <f t="shared" si="15"/>
        <v>761677</v>
      </c>
      <c r="F18" s="35">
        <f t="shared" si="15"/>
        <v>796968</v>
      </c>
      <c r="H18" s="84"/>
      <c r="I18" s="33" t="s">
        <v>17</v>
      </c>
      <c r="J18" s="39">
        <f>nedane_A_feb26!E18-A_RVS_26_28!C18</f>
        <v>164221.51005335804</v>
      </c>
      <c r="K18" s="39">
        <f>nedane_A_feb26!F18-A_RVS_26_28!D18</f>
        <v>-40327.780000000028</v>
      </c>
      <c r="L18" s="39">
        <f>nedane_A_feb26!G18-A_RVS_26_28!E18</f>
        <v>28578.760219943593</v>
      </c>
      <c r="M18" s="38">
        <f>nedane_A_feb26!H18-A_RVS_26_28!F18</f>
        <v>-7265.2534842838068</v>
      </c>
    </row>
    <row r="19" spans="1:13" ht="14.25" customHeight="1" x14ac:dyDescent="0.25">
      <c r="A19" s="40"/>
      <c r="B19" s="42" t="s">
        <v>18</v>
      </c>
      <c r="C19" s="46">
        <f>C8+C16+C11</f>
        <v>17414</v>
      </c>
      <c r="D19" s="46">
        <f t="shared" ref="D19:F19" si="16">D8+D16+D11</f>
        <v>17414</v>
      </c>
      <c r="E19" s="46">
        <f t="shared" si="16"/>
        <v>17414</v>
      </c>
      <c r="F19" s="44">
        <f t="shared" si="16"/>
        <v>17414</v>
      </c>
      <c r="H19" s="11"/>
      <c r="I19" s="42" t="s">
        <v>18</v>
      </c>
      <c r="J19" s="48">
        <f>nedane_A_feb26!E19-A_RVS_26_28!C19</f>
        <v>0</v>
      </c>
      <c r="K19" s="48">
        <f>nedane_A_feb26!F19-A_RVS_26_28!D19</f>
        <v>0</v>
      </c>
      <c r="L19" s="48">
        <f>nedane_A_feb26!G19-A_RVS_26_28!E19</f>
        <v>0</v>
      </c>
      <c r="M19" s="14">
        <f>nedane_A_feb26!H19-A_RVS_26_28!F19</f>
        <v>0</v>
      </c>
    </row>
    <row r="20" spans="1:13" ht="14.25" customHeight="1" x14ac:dyDescent="0.25">
      <c r="A20" s="40"/>
      <c r="B20" s="42" t="s">
        <v>19</v>
      </c>
      <c r="C20" s="46">
        <f t="shared" ref="C20:F20" si="17">C13</f>
        <v>291505</v>
      </c>
      <c r="D20" s="46">
        <f t="shared" si="17"/>
        <v>262294</v>
      </c>
      <c r="E20" s="46">
        <f t="shared" si="17"/>
        <v>284686</v>
      </c>
      <c r="F20" s="44">
        <f t="shared" si="17"/>
        <v>265368</v>
      </c>
      <c r="H20" s="11"/>
      <c r="I20" s="42" t="s">
        <v>19</v>
      </c>
      <c r="J20" s="48">
        <f>nedane_A_feb26!E20-A_RVS_26_28!C20</f>
        <v>0</v>
      </c>
      <c r="K20" s="48">
        <f>nedane_A_feb26!F20-A_RVS_26_28!D20</f>
        <v>7345</v>
      </c>
      <c r="L20" s="48">
        <f>nedane_A_feb26!G20-A_RVS_26_28!E20</f>
        <v>-31980</v>
      </c>
      <c r="M20" s="14">
        <f>nedane_A_feb26!H20-A_RVS_26_28!F20</f>
        <v>-27149</v>
      </c>
    </row>
    <row r="21" spans="1:13" ht="14.25" customHeight="1" thickBot="1" x14ac:dyDescent="0.3">
      <c r="A21" s="49"/>
      <c r="B21" s="42" t="s">
        <v>20</v>
      </c>
      <c r="C21" s="46">
        <f t="shared" ref="C21:F21" si="18">C12</f>
        <v>424589</v>
      </c>
      <c r="D21" s="51">
        <f t="shared" si="18"/>
        <v>476973</v>
      </c>
      <c r="E21" s="51">
        <f t="shared" si="18"/>
        <v>482174</v>
      </c>
      <c r="F21" s="44">
        <f t="shared" si="18"/>
        <v>487800</v>
      </c>
      <c r="H21" s="49"/>
      <c r="I21" s="42" t="s">
        <v>20</v>
      </c>
      <c r="J21" s="48">
        <f>nedane_A_feb26!E21-A_RVS_26_28!C21</f>
        <v>14354</v>
      </c>
      <c r="K21" s="16">
        <f>nedane_A_feb26!F21-A_RVS_26_28!D21</f>
        <v>13179</v>
      </c>
      <c r="L21" s="16">
        <f>nedane_A_feb26!G21-A_RVS_26_28!E21</f>
        <v>12375</v>
      </c>
      <c r="M21" s="14">
        <f>nedane_A_feb26!H21-A_RVS_26_28!F21</f>
        <v>12044</v>
      </c>
    </row>
    <row r="22" spans="1:13" ht="13.5" customHeight="1" x14ac:dyDescent="0.25">
      <c r="A22" s="92"/>
      <c r="B22" s="92"/>
      <c r="C22" s="92"/>
      <c r="D22" s="92"/>
      <c r="E22" s="92"/>
      <c r="F22" s="92"/>
    </row>
    <row r="23" spans="1:13" ht="63" customHeight="1" x14ac:dyDescent="0.25">
      <c r="A23" s="138" t="s">
        <v>44</v>
      </c>
      <c r="B23" s="138"/>
      <c r="C23" s="138"/>
      <c r="D23" s="138"/>
      <c r="E23" s="138"/>
      <c r="F23" s="138"/>
    </row>
    <row r="24" spans="1:13" ht="13.5" customHeight="1" x14ac:dyDescent="0.25">
      <c r="C24" s="85"/>
      <c r="D24" s="85"/>
      <c r="E24" s="85"/>
      <c r="F24" s="85"/>
      <c r="J24" s="86"/>
      <c r="K24" s="86"/>
      <c r="L24" s="86"/>
      <c r="M24" s="86"/>
    </row>
    <row r="25" spans="1:13" ht="13.5" customHeight="1" x14ac:dyDescent="0.25">
      <c r="C25" s="85"/>
      <c r="D25" s="85"/>
      <c r="E25" s="85"/>
      <c r="F25" s="85"/>
      <c r="J25" s="86"/>
      <c r="K25" s="86"/>
      <c r="L25" s="86"/>
      <c r="M25" s="86"/>
    </row>
    <row r="26" spans="1:13" ht="13.5" customHeight="1" x14ac:dyDescent="0.25">
      <c r="C26" s="85"/>
      <c r="D26" s="85"/>
      <c r="E26" s="85"/>
      <c r="F26" s="85"/>
      <c r="J26" s="86"/>
      <c r="K26" s="86"/>
      <c r="L26" s="86"/>
      <c r="M26" s="86"/>
    </row>
    <row r="27" spans="1:13" ht="13.5" customHeight="1" x14ac:dyDescent="0.25">
      <c r="C27" s="85"/>
      <c r="D27" s="85"/>
      <c r="E27" s="85"/>
      <c r="F27" s="85"/>
      <c r="J27" s="86"/>
      <c r="K27" s="86"/>
      <c r="L27" s="86"/>
      <c r="M27" s="86"/>
    </row>
    <row r="28" spans="1:13" ht="13.5" customHeight="1" x14ac:dyDescent="0.25">
      <c r="C28" s="85"/>
      <c r="D28" s="85"/>
      <c r="E28" s="85"/>
      <c r="F28" s="85"/>
      <c r="J28" s="86"/>
      <c r="K28" s="86"/>
      <c r="L28" s="86"/>
      <c r="M28" s="86"/>
    </row>
    <row r="29" spans="1:13" ht="13.5" customHeight="1" x14ac:dyDescent="0.25">
      <c r="C29" s="85"/>
      <c r="D29" s="85"/>
      <c r="E29" s="85"/>
      <c r="F29" s="85"/>
      <c r="J29" s="86"/>
      <c r="K29" s="86"/>
      <c r="L29" s="86"/>
      <c r="M29" s="86"/>
    </row>
    <row r="30" spans="1:13" ht="13.5" customHeight="1" x14ac:dyDescent="0.25">
      <c r="C30" s="85"/>
      <c r="D30" s="85"/>
      <c r="E30" s="85"/>
      <c r="F30" s="85"/>
      <c r="J30" s="86"/>
      <c r="K30" s="86"/>
      <c r="L30" s="86"/>
      <c r="M30" s="86"/>
    </row>
    <row r="31" spans="1:13" ht="13.5" customHeight="1" x14ac:dyDescent="0.25">
      <c r="C31" s="85"/>
      <c r="D31" s="85"/>
      <c r="E31" s="85"/>
      <c r="F31" s="85"/>
      <c r="J31" s="86"/>
      <c r="K31" s="86"/>
      <c r="L31" s="86"/>
      <c r="M31" s="86"/>
    </row>
    <row r="32" spans="1:13" ht="13.5" customHeight="1" x14ac:dyDescent="0.25">
      <c r="C32" s="85"/>
      <c r="D32" s="85"/>
      <c r="E32" s="85"/>
      <c r="F32" s="85"/>
      <c r="J32" s="86"/>
      <c r="K32" s="86"/>
      <c r="L32" s="86"/>
      <c r="M32" s="86"/>
    </row>
    <row r="33" spans="3:13" ht="13.5" customHeight="1" x14ac:dyDescent="0.25">
      <c r="C33" s="85"/>
      <c r="D33" s="85"/>
      <c r="E33" s="85"/>
      <c r="F33" s="85"/>
      <c r="J33" s="86"/>
      <c r="K33" s="86"/>
      <c r="L33" s="86"/>
      <c r="M33" s="86"/>
    </row>
    <row r="34" spans="3:13" ht="13.5" customHeight="1" x14ac:dyDescent="0.25">
      <c r="C34" s="85"/>
      <c r="D34" s="85"/>
      <c r="E34" s="85"/>
      <c r="F34" s="85"/>
      <c r="J34" s="86"/>
      <c r="K34" s="86"/>
      <c r="L34" s="86"/>
      <c r="M34" s="86"/>
    </row>
    <row r="35" spans="3:13" ht="13.5" customHeight="1" x14ac:dyDescent="0.25">
      <c r="C35" s="85"/>
      <c r="D35" s="85"/>
      <c r="E35" s="85"/>
      <c r="F35" s="85"/>
    </row>
    <row r="36" spans="3:13" ht="13.5" customHeight="1" x14ac:dyDescent="0.25">
      <c r="C36" s="85"/>
      <c r="D36" s="85"/>
      <c r="E36" s="85"/>
      <c r="F36" s="85"/>
    </row>
    <row r="37" spans="3:13" ht="13.5" customHeight="1" x14ac:dyDescent="0.25">
      <c r="C37" s="85"/>
      <c r="D37" s="85"/>
      <c r="E37" s="85"/>
      <c r="F37" s="85"/>
    </row>
    <row r="38" spans="3:13" ht="13.5" customHeight="1" x14ac:dyDescent="0.25">
      <c r="C38" s="85"/>
      <c r="D38" s="85"/>
      <c r="E38" s="85"/>
      <c r="F38" s="85"/>
    </row>
    <row r="39" spans="3:13" ht="13.5" customHeight="1" x14ac:dyDescent="0.25">
      <c r="C39" s="85"/>
      <c r="D39" s="85"/>
      <c r="E39" s="85"/>
      <c r="F39" s="85"/>
    </row>
    <row r="40" spans="3:13" ht="13.5" customHeight="1" x14ac:dyDescent="0.25">
      <c r="C40" s="85"/>
      <c r="D40" s="85"/>
      <c r="E40" s="85"/>
      <c r="F40" s="85"/>
    </row>
    <row r="41" spans="3:13" ht="13.5" customHeight="1" x14ac:dyDescent="0.25">
      <c r="C41" s="85"/>
      <c r="D41" s="85"/>
      <c r="E41" s="85"/>
      <c r="F41" s="85"/>
    </row>
    <row r="42" spans="3:13" ht="13.5" customHeight="1" x14ac:dyDescent="0.25">
      <c r="C42" s="85"/>
      <c r="D42" s="85"/>
      <c r="E42" s="85"/>
      <c r="F42" s="85"/>
    </row>
    <row r="43" spans="3:13" ht="13.5" customHeight="1" x14ac:dyDescent="0.25">
      <c r="C43" s="85"/>
      <c r="D43" s="85"/>
      <c r="E43" s="85"/>
      <c r="F43" s="85"/>
    </row>
    <row r="44" spans="3:13" ht="13.5" customHeight="1" x14ac:dyDescent="0.25">
      <c r="C44" s="85"/>
      <c r="D44" s="85"/>
      <c r="E44" s="85"/>
      <c r="F44" s="85"/>
    </row>
    <row r="45" spans="3:13" ht="13.5" customHeight="1" x14ac:dyDescent="0.25">
      <c r="C45" s="85"/>
      <c r="D45" s="85"/>
      <c r="E45" s="85"/>
      <c r="F45" s="85"/>
    </row>
    <row r="46" spans="3:13" ht="13.5" customHeight="1" x14ac:dyDescent="0.25">
      <c r="C46" s="85"/>
      <c r="D46" s="85"/>
      <c r="E46" s="85"/>
      <c r="F46" s="85"/>
    </row>
    <row r="47" spans="3:13" ht="13.5" customHeight="1" x14ac:dyDescent="0.25">
      <c r="C47" s="85"/>
      <c r="D47" s="85"/>
      <c r="E47" s="85"/>
      <c r="F47" s="85"/>
    </row>
    <row r="48" spans="3:13" ht="13.5" customHeight="1" x14ac:dyDescent="0.25">
      <c r="C48" s="85"/>
      <c r="D48" s="85"/>
      <c r="E48" s="85"/>
      <c r="F48" s="85"/>
    </row>
    <row r="49" spans="3:6" ht="13.5" customHeight="1" x14ac:dyDescent="0.25">
      <c r="C49" s="85"/>
      <c r="D49" s="85"/>
      <c r="E49" s="85"/>
      <c r="F49" s="85"/>
    </row>
    <row r="50" spans="3:6" ht="13.5" customHeight="1" x14ac:dyDescent="0.25">
      <c r="C50" s="85"/>
      <c r="D50" s="85"/>
      <c r="E50" s="85"/>
      <c r="F50" s="85"/>
    </row>
    <row r="51" spans="3:6" ht="13.5" customHeight="1" x14ac:dyDescent="0.25">
      <c r="C51" s="85"/>
      <c r="D51" s="85"/>
      <c r="E51" s="85"/>
      <c r="F51" s="85"/>
    </row>
    <row r="52" spans="3:6" ht="13.5" customHeight="1" x14ac:dyDescent="0.25">
      <c r="C52" s="85">
        <v>0</v>
      </c>
      <c r="D52" s="85">
        <v>0</v>
      </c>
      <c r="E52" s="85">
        <v>0</v>
      </c>
      <c r="F52" s="85">
        <v>0</v>
      </c>
    </row>
    <row r="53" spans="3:6" ht="13.5" customHeight="1" x14ac:dyDescent="0.25">
      <c r="C53" s="85">
        <v>0</v>
      </c>
      <c r="D53" s="85">
        <v>0</v>
      </c>
      <c r="E53" s="85">
        <v>0</v>
      </c>
      <c r="F53" s="85">
        <v>0</v>
      </c>
    </row>
    <row r="54" spans="3:6" ht="13.5" customHeight="1" x14ac:dyDescent="0.25">
      <c r="C54" s="85">
        <v>0</v>
      </c>
      <c r="D54" s="85">
        <v>0</v>
      </c>
      <c r="E54" s="85">
        <v>0</v>
      </c>
      <c r="F54" s="85">
        <v>0</v>
      </c>
    </row>
    <row r="55" spans="3:6" ht="13.5" customHeight="1" x14ac:dyDescent="0.25">
      <c r="C55" s="85">
        <v>0</v>
      </c>
      <c r="D55" s="85">
        <v>0</v>
      </c>
      <c r="E55" s="85">
        <v>0</v>
      </c>
      <c r="F55" s="85">
        <v>0</v>
      </c>
    </row>
    <row r="56" spans="3:6" ht="13.5" customHeight="1" x14ac:dyDescent="0.25">
      <c r="C56" s="85"/>
      <c r="D56" s="85"/>
      <c r="E56" s="85"/>
      <c r="F56" s="85"/>
    </row>
    <row r="57" spans="3:6" ht="13.5" customHeight="1" x14ac:dyDescent="0.25">
      <c r="C57" s="85"/>
      <c r="D57" s="85"/>
      <c r="E57" s="85"/>
      <c r="F57" s="85"/>
    </row>
    <row r="58" spans="3:6" ht="13.5" customHeight="1" x14ac:dyDescent="0.25">
      <c r="C58" s="85"/>
      <c r="D58" s="85"/>
      <c r="E58" s="85"/>
      <c r="F58" s="85"/>
    </row>
    <row r="59" spans="3:6" ht="13.5" customHeight="1" x14ac:dyDescent="0.25">
      <c r="C59" s="85"/>
      <c r="D59" s="85"/>
      <c r="E59" s="85"/>
      <c r="F59" s="85"/>
    </row>
    <row r="60" spans="3:6" ht="13.5" customHeight="1" x14ac:dyDescent="0.25">
      <c r="C60" s="85"/>
      <c r="D60" s="85"/>
      <c r="E60" s="85"/>
      <c r="F60" s="85"/>
    </row>
    <row r="61" spans="3:6" ht="13.5" customHeight="1" x14ac:dyDescent="0.25">
      <c r="C61" s="85"/>
      <c r="D61" s="85"/>
      <c r="E61" s="85"/>
      <c r="F61" s="85"/>
    </row>
    <row r="62" spans="3:6" ht="13.5" customHeight="1" x14ac:dyDescent="0.25">
      <c r="C62" s="85"/>
      <c r="D62" s="85"/>
      <c r="E62" s="85"/>
      <c r="F62" s="85"/>
    </row>
    <row r="63" spans="3:6" ht="13.5" customHeight="1" x14ac:dyDescent="0.25">
      <c r="C63" s="85"/>
      <c r="D63" s="85"/>
      <c r="E63" s="85"/>
      <c r="F63" s="85"/>
    </row>
    <row r="64" spans="3:6" ht="13.5" customHeight="1" x14ac:dyDescent="0.25">
      <c r="C64" s="85"/>
      <c r="D64" s="85"/>
      <c r="E64" s="85"/>
      <c r="F64" s="85"/>
    </row>
    <row r="65" spans="3:6" ht="13.5" customHeight="1" x14ac:dyDescent="0.25">
      <c r="C65" s="85"/>
      <c r="D65" s="85"/>
      <c r="E65" s="85"/>
      <c r="F65" s="85"/>
    </row>
    <row r="66" spans="3:6" ht="13.5" customHeight="1" x14ac:dyDescent="0.25">
      <c r="C66" s="85"/>
      <c r="D66" s="85"/>
      <c r="E66" s="85"/>
      <c r="F66" s="85"/>
    </row>
    <row r="67" spans="3:6" ht="13.5" customHeight="1" x14ac:dyDescent="0.25">
      <c r="C67" s="85"/>
      <c r="D67" s="85"/>
      <c r="E67" s="85"/>
      <c r="F67" s="85"/>
    </row>
    <row r="68" spans="3:6" ht="13.5" customHeight="1" x14ac:dyDescent="0.25">
      <c r="C68" s="85"/>
      <c r="D68" s="85"/>
      <c r="E68" s="85"/>
      <c r="F68" s="85"/>
    </row>
    <row r="69" spans="3:6" ht="13.5" customHeight="1" x14ac:dyDescent="0.25">
      <c r="C69" s="85"/>
      <c r="D69" s="85"/>
      <c r="E69" s="85"/>
      <c r="F69" s="85"/>
    </row>
  </sheetData>
  <mergeCells count="7">
    <mergeCell ref="A23:F23"/>
    <mergeCell ref="A1:F1"/>
    <mergeCell ref="H1:M1"/>
    <mergeCell ref="A3:A4"/>
    <mergeCell ref="D3:F3"/>
    <mergeCell ref="H3:H4"/>
    <mergeCell ref="K3:M3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árok4"/>
  <dimension ref="A1:M45"/>
  <sheetViews>
    <sheetView showGridLines="0" workbookViewId="0">
      <selection activeCell="D35" sqref="D35"/>
    </sheetView>
  </sheetViews>
  <sheetFormatPr defaultColWidth="9.1796875" defaultRowHeight="13.5" customHeight="1" x14ac:dyDescent="0.25"/>
  <cols>
    <col min="1" max="1" width="9.54296875" style="83" customWidth="1"/>
    <col min="2" max="2" width="54.7265625" style="83" customWidth="1"/>
    <col min="3" max="6" width="12.54296875" style="87" customWidth="1"/>
    <col min="7" max="8" width="9.1796875" style="83"/>
    <col min="9" max="9" width="42.26953125" style="83" bestFit="1" customWidth="1"/>
    <col min="10" max="16384" width="9.1796875" style="83"/>
  </cols>
  <sheetData>
    <row r="1" spans="1:13" ht="15.75" customHeight="1" x14ac:dyDescent="0.25">
      <c r="A1" s="60" t="s">
        <v>43</v>
      </c>
      <c r="B1" s="60"/>
      <c r="C1" s="60"/>
      <c r="D1" s="60"/>
      <c r="E1" s="60"/>
      <c r="F1" s="60"/>
      <c r="H1" s="131" t="s">
        <v>32</v>
      </c>
      <c r="I1" s="131"/>
      <c r="J1" s="131"/>
      <c r="K1" s="131"/>
      <c r="L1" s="131"/>
      <c r="M1" s="131"/>
    </row>
    <row r="2" spans="1:13" ht="14.25" customHeight="1" thickBot="1" x14ac:dyDescent="0.3">
      <c r="B2" s="2"/>
      <c r="C2" s="3"/>
      <c r="D2" s="3"/>
      <c r="E2" s="3"/>
      <c r="F2" s="3"/>
      <c r="I2" s="2"/>
      <c r="J2" s="3"/>
      <c r="K2" s="3"/>
      <c r="L2" s="3"/>
      <c r="M2" s="3"/>
    </row>
    <row r="3" spans="1:13" ht="14.25" customHeight="1" x14ac:dyDescent="0.25">
      <c r="A3" s="132" t="s">
        <v>1</v>
      </c>
      <c r="B3" s="88" t="s">
        <v>2</v>
      </c>
      <c r="C3" s="89" t="s">
        <v>4</v>
      </c>
      <c r="D3" s="134" t="s">
        <v>5</v>
      </c>
      <c r="E3" s="134"/>
      <c r="F3" s="135"/>
      <c r="H3" s="132" t="s">
        <v>0</v>
      </c>
      <c r="I3" s="88" t="s">
        <v>2</v>
      </c>
      <c r="J3" s="89" t="s">
        <v>4</v>
      </c>
      <c r="K3" s="134" t="s">
        <v>5</v>
      </c>
      <c r="L3" s="134"/>
      <c r="M3" s="135"/>
    </row>
    <row r="4" spans="1:13" ht="14.25" customHeight="1" thickBot="1" x14ac:dyDescent="0.3">
      <c r="A4" s="133"/>
      <c r="B4" s="6"/>
      <c r="C4" s="90">
        <v>2025</v>
      </c>
      <c r="D4" s="10">
        <v>2026</v>
      </c>
      <c r="E4" s="10">
        <v>2027</v>
      </c>
      <c r="F4" s="8">
        <v>2028</v>
      </c>
      <c r="H4" s="133"/>
      <c r="I4" s="6"/>
      <c r="J4" s="90">
        <v>2025</v>
      </c>
      <c r="K4" s="10">
        <v>2026</v>
      </c>
      <c r="L4" s="10">
        <v>2027</v>
      </c>
      <c r="M4" s="8">
        <v>2028</v>
      </c>
    </row>
    <row r="5" spans="1:13" ht="14.25" customHeight="1" x14ac:dyDescent="0.25">
      <c r="A5" s="61">
        <v>211003</v>
      </c>
      <c r="B5" s="123" t="s">
        <v>7</v>
      </c>
      <c r="C5" s="48">
        <f>+C6+C9</f>
        <v>521943</v>
      </c>
      <c r="D5" s="16">
        <f t="shared" ref="D5:F5" si="0">+D6+D9</f>
        <v>441135</v>
      </c>
      <c r="E5" s="16">
        <f t="shared" si="0"/>
        <v>308323</v>
      </c>
      <c r="F5" s="14">
        <f t="shared" si="0"/>
        <v>297809</v>
      </c>
      <c r="H5" s="11"/>
      <c r="I5" s="123" t="s">
        <v>7</v>
      </c>
      <c r="J5" s="48">
        <f t="shared" ref="J5:M5" si="1">+J6+J9</f>
        <v>234757.91080909991</v>
      </c>
      <c r="K5" s="16">
        <f t="shared" si="1"/>
        <v>-9231.5300000000279</v>
      </c>
      <c r="L5" s="16">
        <f t="shared" si="1"/>
        <v>61490.139999999956</v>
      </c>
      <c r="M5" s="14">
        <f t="shared" si="1"/>
        <v>9848.9729799999623</v>
      </c>
    </row>
    <row r="6" spans="1:13" ht="14.25" customHeight="1" x14ac:dyDescent="0.25">
      <c r="A6" s="61"/>
      <c r="B6" s="124" t="s">
        <v>40</v>
      </c>
      <c r="C6" s="48">
        <f>+C7+C8</f>
        <v>508973</v>
      </c>
      <c r="D6" s="16">
        <f t="shared" ref="D6:F6" si="2">+D7+D8</f>
        <v>425348</v>
      </c>
      <c r="E6" s="16">
        <f t="shared" si="2"/>
        <v>303087</v>
      </c>
      <c r="F6" s="14">
        <f t="shared" si="2"/>
        <v>292573</v>
      </c>
      <c r="H6" s="11"/>
      <c r="I6" s="124" t="s">
        <v>40</v>
      </c>
      <c r="J6" s="48">
        <f t="shared" ref="J6:M6" si="3">+J7+J8</f>
        <v>234646.91080909991</v>
      </c>
      <c r="K6" s="16">
        <f t="shared" si="3"/>
        <v>-11817.530000000028</v>
      </c>
      <c r="L6" s="16">
        <f t="shared" si="3"/>
        <v>61710.139999999956</v>
      </c>
      <c r="M6" s="14">
        <f t="shared" si="3"/>
        <v>9929.9729799999623</v>
      </c>
    </row>
    <row r="7" spans="1:13" ht="14.25" customHeight="1" x14ac:dyDescent="0.25">
      <c r="A7" s="61"/>
      <c r="B7" s="122" t="s">
        <v>8</v>
      </c>
      <c r="C7" s="48">
        <v>502270</v>
      </c>
      <c r="D7" s="16">
        <v>418645</v>
      </c>
      <c r="E7" s="16">
        <v>296384</v>
      </c>
      <c r="F7" s="14">
        <v>285870</v>
      </c>
      <c r="H7" s="11"/>
      <c r="I7" s="122" t="s">
        <v>8</v>
      </c>
      <c r="J7" s="48">
        <f>nedane_C_feb26!D7-C_RVS_26_28!C7</f>
        <v>234646.91080909991</v>
      </c>
      <c r="K7" s="16">
        <f>nedane_C_feb26!E7-C_RVS_26_28!D7</f>
        <v>-11817.530000000028</v>
      </c>
      <c r="L7" s="16">
        <f>nedane_C_feb26!F7-C_RVS_26_28!E7</f>
        <v>61710.139999999956</v>
      </c>
      <c r="M7" s="14">
        <f>nedane_C_feb26!G7-C_RVS_26_28!F7</f>
        <v>9929.9729799999623</v>
      </c>
    </row>
    <row r="8" spans="1:13" ht="14.25" customHeight="1" x14ac:dyDescent="0.25">
      <c r="A8" s="61"/>
      <c r="B8" s="122" t="s">
        <v>9</v>
      </c>
      <c r="C8" s="48">
        <v>6703</v>
      </c>
      <c r="D8" s="16">
        <v>6703</v>
      </c>
      <c r="E8" s="16">
        <v>6703</v>
      </c>
      <c r="F8" s="14">
        <v>6703</v>
      </c>
      <c r="H8" s="11"/>
      <c r="I8" s="122" t="s">
        <v>9</v>
      </c>
      <c r="J8" s="48">
        <f>nedane_C_feb26!D8-C_RVS_26_28!C8</f>
        <v>0</v>
      </c>
      <c r="K8" s="16">
        <f>nedane_C_feb26!E8-C_RVS_26_28!D8</f>
        <v>0</v>
      </c>
      <c r="L8" s="16">
        <f>nedane_C_feb26!F8-C_RVS_26_28!E8</f>
        <v>0</v>
      </c>
      <c r="M8" s="14">
        <f>nedane_C_feb26!G8-C_RVS_26_28!F8</f>
        <v>0</v>
      </c>
    </row>
    <row r="9" spans="1:13" ht="14.25" customHeight="1" x14ac:dyDescent="0.25">
      <c r="A9" s="61"/>
      <c r="B9" s="124" t="s">
        <v>41</v>
      </c>
      <c r="C9" s="48">
        <f t="shared" ref="C9" si="4">+C10+C11</f>
        <v>12970</v>
      </c>
      <c r="D9" s="16">
        <f t="shared" ref="D9" si="5">+D10+D11</f>
        <v>15787</v>
      </c>
      <c r="E9" s="16">
        <f t="shared" ref="E9" si="6">+E10+E11</f>
        <v>5236</v>
      </c>
      <c r="F9" s="14">
        <f t="shared" ref="F9" si="7">+F10+F11</f>
        <v>5236</v>
      </c>
      <c r="H9" s="11"/>
      <c r="I9" s="124" t="s">
        <v>41</v>
      </c>
      <c r="J9" s="48">
        <f t="shared" ref="J9" si="8">+J10+J11</f>
        <v>111</v>
      </c>
      <c r="K9" s="16">
        <f t="shared" ref="K9" si="9">+K10+K11</f>
        <v>2586</v>
      </c>
      <c r="L9" s="16">
        <f t="shared" ref="L9" si="10">+L10+L11</f>
        <v>-220</v>
      </c>
      <c r="M9" s="14">
        <f t="shared" ref="M9" si="11">+M10+M11</f>
        <v>-81</v>
      </c>
    </row>
    <row r="10" spans="1:13" ht="14.25" customHeight="1" x14ac:dyDescent="0.25">
      <c r="A10" s="61"/>
      <c r="B10" s="121" t="s">
        <v>8</v>
      </c>
      <c r="C10" s="48">
        <v>12970</v>
      </c>
      <c r="D10" s="16">
        <v>15787</v>
      </c>
      <c r="E10" s="16">
        <v>5236</v>
      </c>
      <c r="F10" s="14">
        <v>5236</v>
      </c>
      <c r="H10" s="11"/>
      <c r="I10" s="121" t="s">
        <v>8</v>
      </c>
      <c r="J10" s="48">
        <f>nedane_C_feb26!D10-C_RVS_26_28!C10</f>
        <v>111</v>
      </c>
      <c r="K10" s="16">
        <f>nedane_C_feb26!E10-C_RVS_26_28!D10</f>
        <v>2586</v>
      </c>
      <c r="L10" s="16">
        <f>nedane_C_feb26!F10-C_RVS_26_28!E10</f>
        <v>-220</v>
      </c>
      <c r="M10" s="14">
        <f>nedane_C_feb26!G10-C_RVS_26_28!F10</f>
        <v>-81</v>
      </c>
    </row>
    <row r="11" spans="1:13" ht="14.25" customHeight="1" x14ac:dyDescent="0.25">
      <c r="A11" s="61"/>
      <c r="B11" s="121" t="s">
        <v>9</v>
      </c>
      <c r="C11" s="48">
        <v>0</v>
      </c>
      <c r="D11" s="16">
        <v>0</v>
      </c>
      <c r="E11" s="16">
        <v>0</v>
      </c>
      <c r="F11" s="14">
        <v>0</v>
      </c>
      <c r="H11" s="11"/>
      <c r="I11" s="121" t="s">
        <v>9</v>
      </c>
      <c r="J11" s="48">
        <f>nedane_C_feb26!D11-C_RVS_26_28!C11</f>
        <v>0</v>
      </c>
      <c r="K11" s="16">
        <f>nedane_C_feb26!E11-C_RVS_26_28!D11</f>
        <v>0</v>
      </c>
      <c r="L11" s="16">
        <f>nedane_C_feb26!F11-C_RVS_26_28!E11</f>
        <v>0</v>
      </c>
      <c r="M11" s="14">
        <f>nedane_C_feb26!G11-C_RVS_26_28!F11</f>
        <v>0</v>
      </c>
    </row>
    <row r="12" spans="1:13" ht="14.25" customHeight="1" x14ac:dyDescent="0.25">
      <c r="A12" s="66">
        <v>220</v>
      </c>
      <c r="B12" s="65" t="s">
        <v>11</v>
      </c>
      <c r="C12" s="48">
        <v>424589</v>
      </c>
      <c r="D12" s="16">
        <v>476973</v>
      </c>
      <c r="E12" s="16">
        <v>482174</v>
      </c>
      <c r="F12" s="14">
        <v>487800</v>
      </c>
      <c r="H12" s="11" t="s">
        <v>10</v>
      </c>
      <c r="I12" s="12" t="s">
        <v>11</v>
      </c>
      <c r="J12" s="48">
        <f>nedane_C_feb26!D12-C_RVS_26_28!C12</f>
        <v>14354</v>
      </c>
      <c r="K12" s="16">
        <f>nedane_C_feb26!E12-C_RVS_26_28!D12</f>
        <v>13179</v>
      </c>
      <c r="L12" s="16">
        <f>nedane_C_feb26!F12-C_RVS_26_28!E12</f>
        <v>12375</v>
      </c>
      <c r="M12" s="14">
        <f>nedane_C_feb26!G12-C_RVS_26_28!F12</f>
        <v>12044</v>
      </c>
    </row>
    <row r="13" spans="1:13" ht="14.25" customHeight="1" x14ac:dyDescent="0.25">
      <c r="A13" s="66">
        <v>229006</v>
      </c>
      <c r="B13" s="65" t="s">
        <v>13</v>
      </c>
      <c r="C13" s="48">
        <v>262294</v>
      </c>
      <c r="D13" s="16">
        <v>284686</v>
      </c>
      <c r="E13" s="16">
        <v>265368</v>
      </c>
      <c r="F13" s="14">
        <v>251821</v>
      </c>
      <c r="H13" s="11" t="s">
        <v>12</v>
      </c>
      <c r="I13" s="12" t="s">
        <v>13</v>
      </c>
      <c r="J13" s="48">
        <f>nedane_C_feb26!D13-C_RVS_26_28!C13</f>
        <v>7345</v>
      </c>
      <c r="K13" s="16">
        <f>nedane_C_feb26!E13-C_RVS_26_28!D13</f>
        <v>-31980</v>
      </c>
      <c r="L13" s="16">
        <f>nedane_C_feb26!F13-C_RVS_26_28!E13</f>
        <v>-27149</v>
      </c>
      <c r="M13" s="14">
        <f>nedane_C_feb26!G13-C_RVS_26_28!F13</f>
        <v>-30952</v>
      </c>
    </row>
    <row r="14" spans="1:13" ht="14.25" customHeight="1" x14ac:dyDescent="0.25">
      <c r="A14" s="61">
        <v>292008</v>
      </c>
      <c r="B14" s="62" t="s">
        <v>29</v>
      </c>
      <c r="C14" s="48">
        <f>C15+C16</f>
        <v>381802</v>
      </c>
      <c r="D14" s="16">
        <f>D15+D16</f>
        <v>462283</v>
      </c>
      <c r="E14" s="16">
        <f>E15+E16</f>
        <v>493750</v>
      </c>
      <c r="F14" s="14">
        <f>F15+F16</f>
        <v>524687</v>
      </c>
      <c r="H14" s="18" t="s">
        <v>14</v>
      </c>
      <c r="I14" s="19" t="s">
        <v>15</v>
      </c>
      <c r="J14" s="48">
        <f>nedane_C_feb26!D14-C_RVS_26_28!C14</f>
        <v>-1165</v>
      </c>
      <c r="K14" s="16">
        <f>nedane_C_feb26!E14-C_RVS_26_28!D14</f>
        <v>-5010</v>
      </c>
      <c r="L14" s="16">
        <f>nedane_C_feb26!F14-C_RVS_26_28!E14</f>
        <v>-15695</v>
      </c>
      <c r="M14" s="14">
        <f>nedane_C_feb26!G14-C_RVS_26_28!F14</f>
        <v>-24099</v>
      </c>
    </row>
    <row r="15" spans="1:13" ht="14.25" customHeight="1" x14ac:dyDescent="0.25">
      <c r="A15" s="67"/>
      <c r="B15" s="63" t="s">
        <v>8</v>
      </c>
      <c r="C15" s="48">
        <v>371091</v>
      </c>
      <c r="D15" s="16">
        <v>451572</v>
      </c>
      <c r="E15" s="16">
        <v>483039</v>
      </c>
      <c r="F15" s="14">
        <v>513976</v>
      </c>
      <c r="H15" s="11"/>
      <c r="I15" s="17" t="s">
        <v>8</v>
      </c>
      <c r="J15" s="48">
        <f>nedane_C_feb26!D15-C_RVS_26_28!C15</f>
        <v>-1165</v>
      </c>
      <c r="K15" s="16">
        <f>nedane_C_feb26!E15-C_RVS_26_28!D15</f>
        <v>-5010</v>
      </c>
      <c r="L15" s="16">
        <f>nedane_C_feb26!F15-C_RVS_26_28!E15</f>
        <v>-15695</v>
      </c>
      <c r="M15" s="14">
        <f>nedane_C_feb26!G15-C_RVS_26_28!F15</f>
        <v>-24099</v>
      </c>
    </row>
    <row r="16" spans="1:13" ht="14.25" customHeight="1" thickBot="1" x14ac:dyDescent="0.3">
      <c r="A16" s="67"/>
      <c r="B16" s="68" t="s">
        <v>9</v>
      </c>
      <c r="C16" s="48">
        <v>10711</v>
      </c>
      <c r="D16" s="16">
        <v>10711</v>
      </c>
      <c r="E16" s="16">
        <v>10711</v>
      </c>
      <c r="F16" s="14">
        <v>10711</v>
      </c>
      <c r="H16" s="11"/>
      <c r="I16" s="17" t="s">
        <v>9</v>
      </c>
      <c r="J16" s="48">
        <f>nedane_C_feb26!D16-C_RVS_26_28!C16</f>
        <v>0</v>
      </c>
      <c r="K16" s="16">
        <f>nedane_C_feb26!E16-C_RVS_26_28!D16</f>
        <v>0</v>
      </c>
      <c r="L16" s="16">
        <f>nedane_C_feb26!F16-C_RVS_26_28!E16</f>
        <v>0</v>
      </c>
      <c r="M16" s="14">
        <f>nedane_C_feb26!G16-C_RVS_26_28!F16</f>
        <v>0</v>
      </c>
    </row>
    <row r="17" spans="1:13" ht="14.25" customHeight="1" thickBot="1" x14ac:dyDescent="0.3">
      <c r="A17" s="69"/>
      <c r="B17" s="69" t="s">
        <v>16</v>
      </c>
      <c r="C17" s="94">
        <f>C14+C13+C12+C5</f>
        <v>1590628</v>
      </c>
      <c r="D17" s="73">
        <f>D14+D13+D12+D5</f>
        <v>1665077</v>
      </c>
      <c r="E17" s="73">
        <f>E14+E13+E12+E5</f>
        <v>1549615</v>
      </c>
      <c r="F17" s="71">
        <f>F14+F13+F12+F5</f>
        <v>1562117</v>
      </c>
      <c r="H17" s="20"/>
      <c r="I17" s="22" t="s">
        <v>16</v>
      </c>
      <c r="J17" s="93">
        <f>J5+J12+J13+J14</f>
        <v>255291.91080909991</v>
      </c>
      <c r="K17" s="30">
        <f>K5+K12+K13+K14</f>
        <v>-33042.530000000028</v>
      </c>
      <c r="L17" s="30">
        <f>L5+L12+L13+L14</f>
        <v>31021.139999999956</v>
      </c>
      <c r="M17" s="28">
        <f>M5+M12+M13+M14</f>
        <v>-33158.027020000038</v>
      </c>
    </row>
    <row r="18" spans="1:13" ht="14.25" customHeight="1" x14ac:dyDescent="0.25">
      <c r="A18" s="95"/>
      <c r="B18" s="33" t="s">
        <v>17</v>
      </c>
      <c r="C18" s="77">
        <f>C7+C15+C10</f>
        <v>886331</v>
      </c>
      <c r="D18" s="77">
        <f t="shared" ref="D18:F18" si="12">D7+D15+D10</f>
        <v>886004</v>
      </c>
      <c r="E18" s="77">
        <f t="shared" si="12"/>
        <v>784659</v>
      </c>
      <c r="F18" s="75">
        <f t="shared" si="12"/>
        <v>805082</v>
      </c>
      <c r="H18" s="84"/>
      <c r="I18" s="33" t="s">
        <v>17</v>
      </c>
      <c r="J18" s="39">
        <f>nedane_C_feb26!D18-C_RVS_26_28!C18</f>
        <v>233592.91080909991</v>
      </c>
      <c r="K18" s="39">
        <f>nedane_C_feb26!E18-C_RVS_26_28!D18</f>
        <v>-14241.530000000028</v>
      </c>
      <c r="L18" s="39">
        <f>nedane_C_feb26!F18-C_RVS_26_28!E18</f>
        <v>45795.139999999898</v>
      </c>
      <c r="M18" s="38">
        <f>nedane_C_feb26!G18-C_RVS_26_28!F18</f>
        <v>-14250.027020000038</v>
      </c>
    </row>
    <row r="19" spans="1:13" ht="14.25" customHeight="1" x14ac:dyDescent="0.25">
      <c r="A19" s="49"/>
      <c r="B19" s="42" t="s">
        <v>18</v>
      </c>
      <c r="C19" s="81">
        <f>C16+C8+C11</f>
        <v>17414</v>
      </c>
      <c r="D19" s="81">
        <f t="shared" ref="D19:F19" si="13">D16+D8+D11</f>
        <v>17414</v>
      </c>
      <c r="E19" s="81">
        <f t="shared" si="13"/>
        <v>17414</v>
      </c>
      <c r="F19" s="79">
        <f t="shared" si="13"/>
        <v>17414</v>
      </c>
      <c r="H19" s="11"/>
      <c r="I19" s="42" t="s">
        <v>18</v>
      </c>
      <c r="J19" s="48">
        <f>nedane_C_feb26!D19-C_RVS_26_28!C19</f>
        <v>0</v>
      </c>
      <c r="K19" s="48">
        <f>nedane_C_feb26!E19-C_RVS_26_28!D19</f>
        <v>0</v>
      </c>
      <c r="L19" s="48">
        <f>nedane_C_feb26!F19-C_RVS_26_28!E19</f>
        <v>0</v>
      </c>
      <c r="M19" s="14">
        <f>nedane_C_feb26!G19-C_RVS_26_28!F19</f>
        <v>0</v>
      </c>
    </row>
    <row r="20" spans="1:13" ht="14.25" customHeight="1" x14ac:dyDescent="0.25">
      <c r="A20" s="49"/>
      <c r="B20" s="42" t="s">
        <v>19</v>
      </c>
      <c r="C20" s="81">
        <f>C13</f>
        <v>262294</v>
      </c>
      <c r="D20" s="81">
        <f>D13</f>
        <v>284686</v>
      </c>
      <c r="E20" s="81">
        <f>E13</f>
        <v>265368</v>
      </c>
      <c r="F20" s="79">
        <f>F13</f>
        <v>251821</v>
      </c>
      <c r="H20" s="11"/>
      <c r="I20" s="42" t="s">
        <v>19</v>
      </c>
      <c r="J20" s="48">
        <f>nedane_C_feb26!D20-C_RVS_26_28!C20</f>
        <v>7345</v>
      </c>
      <c r="K20" s="48">
        <f>nedane_C_feb26!E20-C_RVS_26_28!D20</f>
        <v>-31980</v>
      </c>
      <c r="L20" s="48">
        <f>nedane_C_feb26!F20-C_RVS_26_28!E20</f>
        <v>-27149</v>
      </c>
      <c r="M20" s="14">
        <f>nedane_C_feb26!G20-C_RVS_26_28!F20</f>
        <v>-30952</v>
      </c>
    </row>
    <row r="21" spans="1:13" ht="14.25" customHeight="1" x14ac:dyDescent="0.25">
      <c r="A21" s="49"/>
      <c r="B21" s="42" t="s">
        <v>20</v>
      </c>
      <c r="C21" s="81">
        <f>C12</f>
        <v>424589</v>
      </c>
      <c r="D21" s="82">
        <f>D12</f>
        <v>476973</v>
      </c>
      <c r="E21" s="82">
        <f>E12</f>
        <v>482174</v>
      </c>
      <c r="F21" s="79">
        <f>F12</f>
        <v>487800</v>
      </c>
      <c r="H21" s="49"/>
      <c r="I21" s="42" t="s">
        <v>20</v>
      </c>
      <c r="J21" s="48">
        <f>nedane_C_feb26!D21-C_RVS_26_28!C21</f>
        <v>14354</v>
      </c>
      <c r="K21" s="16">
        <f>nedane_C_feb26!E21-C_RVS_26_28!D21</f>
        <v>13179</v>
      </c>
      <c r="L21" s="16">
        <f>nedane_C_feb26!F21-C_RVS_26_28!E21</f>
        <v>12375</v>
      </c>
      <c r="M21" s="14">
        <f>nedane_C_feb26!G21-C_RVS_26_28!F21</f>
        <v>12044</v>
      </c>
    </row>
    <row r="22" spans="1:13" ht="13.5" customHeight="1" x14ac:dyDescent="0.25">
      <c r="C22" s="85"/>
      <c r="D22" s="85"/>
      <c r="E22" s="85"/>
      <c r="F22" s="85"/>
    </row>
    <row r="23" spans="1:13" ht="13.5" customHeight="1" x14ac:dyDescent="0.25">
      <c r="C23" s="85"/>
      <c r="D23" s="85"/>
      <c r="E23" s="85"/>
      <c r="F23" s="85"/>
    </row>
    <row r="24" spans="1:13" ht="13.5" customHeight="1" x14ac:dyDescent="0.25">
      <c r="C24" s="85"/>
      <c r="D24" s="85"/>
      <c r="E24" s="85"/>
      <c r="F24" s="85"/>
      <c r="J24" s="86"/>
      <c r="K24" s="86"/>
      <c r="L24" s="86"/>
      <c r="M24" s="86"/>
    </row>
    <row r="25" spans="1:13" ht="13.5" customHeight="1" x14ac:dyDescent="0.25">
      <c r="C25" s="85"/>
      <c r="D25" s="85"/>
      <c r="E25" s="85"/>
      <c r="F25" s="85"/>
      <c r="J25" s="86"/>
      <c r="K25" s="86"/>
      <c r="L25" s="86"/>
      <c r="M25" s="86"/>
    </row>
    <row r="26" spans="1:13" ht="13.5" customHeight="1" x14ac:dyDescent="0.25">
      <c r="C26" s="85"/>
      <c r="D26" s="85"/>
      <c r="E26" s="85"/>
      <c r="F26" s="85"/>
      <c r="J26" s="86"/>
      <c r="K26" s="86"/>
      <c r="L26" s="86"/>
      <c r="M26" s="86"/>
    </row>
    <row r="27" spans="1:13" ht="13.5" customHeight="1" x14ac:dyDescent="0.25">
      <c r="C27" s="85"/>
      <c r="D27" s="85"/>
      <c r="E27" s="85"/>
      <c r="F27" s="85"/>
      <c r="J27" s="86"/>
      <c r="K27" s="86"/>
      <c r="L27" s="86"/>
      <c r="M27" s="86"/>
    </row>
    <row r="28" spans="1:13" ht="13.5" customHeight="1" x14ac:dyDescent="0.25">
      <c r="C28" s="85"/>
      <c r="D28" s="85"/>
      <c r="E28" s="85"/>
      <c r="F28" s="85"/>
      <c r="J28" s="86"/>
      <c r="K28" s="86"/>
      <c r="L28" s="86"/>
      <c r="M28" s="86"/>
    </row>
    <row r="29" spans="1:13" ht="13.5" customHeight="1" x14ac:dyDescent="0.25">
      <c r="C29" s="85"/>
      <c r="D29" s="85"/>
      <c r="E29" s="85"/>
      <c r="F29" s="85"/>
    </row>
    <row r="30" spans="1:13" ht="13.5" customHeight="1" x14ac:dyDescent="0.25">
      <c r="C30" s="85"/>
      <c r="D30" s="85"/>
      <c r="E30" s="85"/>
      <c r="F30" s="85"/>
    </row>
    <row r="31" spans="1:13" ht="13.5" customHeight="1" x14ac:dyDescent="0.25">
      <c r="C31" s="85"/>
      <c r="D31" s="85"/>
      <c r="E31" s="85"/>
      <c r="F31" s="85"/>
    </row>
    <row r="32" spans="1:13" ht="13.5" customHeight="1" x14ac:dyDescent="0.25">
      <c r="C32" s="85"/>
      <c r="D32" s="85"/>
      <c r="E32" s="85"/>
      <c r="F32" s="85"/>
    </row>
    <row r="33" spans="3:6" ht="13.5" customHeight="1" x14ac:dyDescent="0.25">
      <c r="C33" s="85"/>
      <c r="D33" s="85"/>
      <c r="E33" s="85"/>
      <c r="F33" s="85"/>
    </row>
    <row r="34" spans="3:6" ht="13.5" customHeight="1" x14ac:dyDescent="0.25">
      <c r="C34" s="85"/>
      <c r="D34" s="85"/>
      <c r="E34" s="85"/>
      <c r="F34" s="85"/>
    </row>
    <row r="35" spans="3:6" ht="13.5" customHeight="1" x14ac:dyDescent="0.25">
      <c r="C35" s="85"/>
      <c r="D35" s="85"/>
      <c r="E35" s="85"/>
      <c r="F35" s="85"/>
    </row>
    <row r="36" spans="3:6" ht="13.5" customHeight="1" x14ac:dyDescent="0.25">
      <c r="C36" s="85"/>
      <c r="D36" s="85"/>
      <c r="E36" s="85"/>
      <c r="F36" s="85"/>
    </row>
    <row r="37" spans="3:6" ht="13.5" customHeight="1" x14ac:dyDescent="0.25">
      <c r="C37" s="85"/>
      <c r="D37" s="85"/>
      <c r="E37" s="85"/>
      <c r="F37" s="85"/>
    </row>
    <row r="38" spans="3:6" ht="13.5" customHeight="1" x14ac:dyDescent="0.25">
      <c r="C38" s="85"/>
      <c r="D38" s="85"/>
      <c r="E38" s="85"/>
      <c r="F38" s="85"/>
    </row>
    <row r="39" spans="3:6" ht="13.5" customHeight="1" x14ac:dyDescent="0.25">
      <c r="C39" s="85"/>
      <c r="D39" s="85"/>
      <c r="E39" s="85"/>
      <c r="F39" s="85"/>
    </row>
    <row r="40" spans="3:6" ht="13.5" customHeight="1" x14ac:dyDescent="0.25">
      <c r="C40" s="85"/>
      <c r="D40" s="85"/>
      <c r="E40" s="85"/>
      <c r="F40" s="85"/>
    </row>
    <row r="41" spans="3:6" ht="13.5" customHeight="1" x14ac:dyDescent="0.25">
      <c r="C41" s="85"/>
      <c r="D41" s="85"/>
      <c r="E41" s="85"/>
      <c r="F41" s="85"/>
    </row>
    <row r="42" spans="3:6" ht="13.5" customHeight="1" x14ac:dyDescent="0.25">
      <c r="C42" s="85"/>
      <c r="D42" s="85"/>
      <c r="E42" s="85"/>
      <c r="F42" s="85"/>
    </row>
    <row r="43" spans="3:6" ht="13.5" customHeight="1" x14ac:dyDescent="0.25">
      <c r="C43" s="85"/>
      <c r="D43" s="85"/>
      <c r="E43" s="85"/>
      <c r="F43" s="85"/>
    </row>
    <row r="44" spans="3:6" ht="13.5" customHeight="1" x14ac:dyDescent="0.25">
      <c r="C44" s="85"/>
      <c r="D44" s="85"/>
      <c r="E44" s="85"/>
      <c r="F44" s="85"/>
    </row>
    <row r="45" spans="3:6" ht="13.5" customHeight="1" x14ac:dyDescent="0.25">
      <c r="C45" s="85"/>
      <c r="D45" s="85"/>
      <c r="E45" s="85"/>
      <c r="F45" s="85"/>
    </row>
  </sheetData>
  <mergeCells count="5">
    <mergeCell ref="H1:M1"/>
    <mergeCell ref="H3:H4"/>
    <mergeCell ref="K3:M3"/>
    <mergeCell ref="A3:A4"/>
    <mergeCell ref="D3:F3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nedane_A_feb26</vt:lpstr>
      <vt:lpstr>nedane_C_feb26</vt:lpstr>
      <vt:lpstr>A_RVS_26_28</vt:lpstr>
      <vt:lpstr>C_RVS_26_28</vt:lpstr>
      <vt:lpstr>A_RVS_26_28!Oblasť_tlače</vt:lpstr>
      <vt:lpstr>C_RVS_26_28!Oblasť_tlače</vt:lpstr>
      <vt:lpstr>nedane_A_feb26!Oblasť_tlače</vt:lpstr>
      <vt:lpstr>nedane_C_feb26!Oblasť_tlače</vt:lpstr>
    </vt:vector>
  </TitlesOfParts>
  <Company>Ministerstvo financii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Antalicova Jana</dc:creator>
  <cp:lastModifiedBy>Antalicova Jana</cp:lastModifiedBy>
  <dcterms:created xsi:type="dcterms:W3CDTF">2022-02-08T14:12:30Z</dcterms:created>
  <dcterms:modified xsi:type="dcterms:W3CDTF">2026-02-12T07:08:16Z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d4986f-dcbf-4623-ae9a-8251714e0a88_Enabled">
    <vt:lpwstr>true</vt:lpwstr>
  </property>
  <property fmtid="{D5CDD505-2E9C-101B-9397-08002B2CF9AE}" pid="3" name="MSIP_Label_d8d4986f-dcbf-4623-ae9a-8251714e0a88_SetDate">
    <vt:lpwstr>2026-02-12T07:08:15Z</vt:lpwstr>
  </property>
  <property fmtid="{D5CDD505-2E9C-101B-9397-08002B2CF9AE}" pid="4" name="MSIP_Label_d8d4986f-dcbf-4623-ae9a-8251714e0a88_Method">
    <vt:lpwstr>Privileged</vt:lpwstr>
  </property>
  <property fmtid="{D5CDD505-2E9C-101B-9397-08002B2CF9AE}" pid="5" name="MSIP_Label_d8d4986f-dcbf-4623-ae9a-8251714e0a88_Name">
    <vt:lpwstr>Public</vt:lpwstr>
  </property>
  <property fmtid="{D5CDD505-2E9C-101B-9397-08002B2CF9AE}" pid="6" name="MSIP_Label_d8d4986f-dcbf-4623-ae9a-8251714e0a88_SiteId">
    <vt:lpwstr>579df390-dbff-49fd-8f10-624670566482</vt:lpwstr>
  </property>
  <property fmtid="{D5CDD505-2E9C-101B-9397-08002B2CF9AE}" pid="7" name="MSIP_Label_d8d4986f-dcbf-4623-ae9a-8251714e0a88_ActionId">
    <vt:lpwstr>fbf78583-ca77-4f86-85b6-e622335bf63d</vt:lpwstr>
  </property>
  <property fmtid="{D5CDD505-2E9C-101B-9397-08002B2CF9AE}" pid="8" name="MSIP_Label_d8d4986f-dcbf-4623-ae9a-8251714e0a88_ContentBits">
    <vt:lpwstr>0</vt:lpwstr>
  </property>
  <property fmtid="{D5CDD505-2E9C-101B-9397-08002B2CF9AE}" pid="9" name="MSIP_Label_d8d4986f-dcbf-4623-ae9a-8251714e0a88_Tag">
    <vt:lpwstr>10, 0, 1, 1</vt:lpwstr>
  </property>
</Properties>
</file>