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7B60127-E094-4C85-A89E-582EF5AFB5AE}" xr6:coauthVersionLast="47" xr6:coauthVersionMax="47" xr10:uidLastSave="{00000000-0000-0000-0000-000000000000}"/>
  <bookViews>
    <workbookView xWindow="-120" yWindow="-120" windowWidth="29040" windowHeight="17640" tabRatio="899" activeTab="5" xr2:uid="{00000000-000D-0000-FFFF-FFFF00000000}"/>
  </bookViews>
  <sheets>
    <sheet name="mar2024_vydavky_ESA 2010" sheetId="3" r:id="rId1"/>
    <sheet name="mar2024_vydavky_cash" sheetId="4" r:id="rId2"/>
    <sheet name="RVS_vydavky_ESA2010" sheetId="2" r:id="rId3"/>
    <sheet name="RVS_vydavky_cash" sheetId="5" r:id="rId4"/>
    <sheet name="PS_vydavky_ESA2010" sheetId="8" r:id="rId5"/>
    <sheet name="PS_vydavky_cash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4" l="1"/>
  <c r="H19" i="4"/>
  <c r="AI19" i="4" s="1"/>
  <c r="G19" i="4"/>
  <c r="F19" i="4"/>
  <c r="AI18" i="4"/>
  <c r="AI17" i="4"/>
  <c r="G13" i="4"/>
  <c r="E13" i="4"/>
  <c r="D13" i="4"/>
  <c r="AI23" i="4"/>
  <c r="AI16" i="4"/>
  <c r="F13" i="4"/>
  <c r="AI23" i="3"/>
  <c r="AI18" i="3"/>
  <c r="AI16" i="3"/>
  <c r="AI14" i="3"/>
  <c r="D8" i="4"/>
  <c r="E8" i="4"/>
  <c r="F8" i="4"/>
  <c r="G8" i="4"/>
  <c r="H8" i="4"/>
  <c r="D9" i="4"/>
  <c r="E9" i="4"/>
  <c r="F9" i="4"/>
  <c r="G9" i="4"/>
  <c r="H9" i="4"/>
  <c r="AI9" i="4" s="1"/>
  <c r="D10" i="4"/>
  <c r="E10" i="4"/>
  <c r="F10" i="4"/>
  <c r="G10" i="4"/>
  <c r="H10" i="4"/>
  <c r="D11" i="4"/>
  <c r="E11" i="4"/>
  <c r="F11" i="4"/>
  <c r="G11" i="4"/>
  <c r="H11" i="4"/>
  <c r="E7" i="4"/>
  <c r="F7" i="4"/>
  <c r="G7" i="4"/>
  <c r="G6" i="4" s="1"/>
  <c r="H7" i="4"/>
  <c r="AI7" i="4" s="1"/>
  <c r="E24" i="4"/>
  <c r="F24" i="4"/>
  <c r="G24" i="4"/>
  <c r="H24" i="4"/>
  <c r="AI24" i="4" s="1"/>
  <c r="D7" i="4"/>
  <c r="D24" i="4"/>
  <c r="AI10" i="4"/>
  <c r="AI11" i="4"/>
  <c r="AI14" i="4"/>
  <c r="AI15" i="4"/>
  <c r="AI20" i="4"/>
  <c r="AI21" i="4"/>
  <c r="AI7" i="3"/>
  <c r="AI8" i="3"/>
  <c r="AI9" i="3"/>
  <c r="AI10" i="3"/>
  <c r="AI11" i="3"/>
  <c r="AI15" i="3"/>
  <c r="AI17" i="3"/>
  <c r="AI20" i="3"/>
  <c r="AI21" i="3"/>
  <c r="AI22" i="3"/>
  <c r="AI24" i="3"/>
  <c r="H13" i="4"/>
  <c r="AI13" i="4" s="1"/>
  <c r="D19" i="4"/>
  <c r="E19" i="4"/>
  <c r="Q24" i="4"/>
  <c r="Q19" i="4"/>
  <c r="Q13" i="4"/>
  <c r="Q6" i="4"/>
  <c r="H6" i="4" l="1"/>
  <c r="AI6" i="4" s="1"/>
  <c r="D6" i="4"/>
  <c r="AI8" i="4"/>
  <c r="F6" i="4"/>
  <c r="E6" i="4"/>
  <c r="E12" i="4"/>
  <c r="D12" i="4"/>
  <c r="H12" i="4"/>
  <c r="AI12" i="4" s="1"/>
  <c r="G12" i="4"/>
  <c r="G25" i="4" s="1"/>
  <c r="G26" i="4" s="1"/>
  <c r="F12" i="4"/>
  <c r="Q12" i="4"/>
  <c r="Q25" i="4" s="1"/>
  <c r="Q26" i="4" s="1"/>
  <c r="Q19" i="3"/>
  <c r="Q13" i="3"/>
  <c r="Q6" i="3"/>
  <c r="H6" i="3"/>
  <c r="AI6" i="3" s="1"/>
  <c r="H13" i="3"/>
  <c r="AI13" i="3" s="1"/>
  <c r="H19" i="3"/>
  <c r="AI19" i="3" s="1"/>
  <c r="D25" i="4" l="1"/>
  <c r="D26" i="4" s="1"/>
  <c r="E25" i="4"/>
  <c r="E26" i="4" s="1"/>
  <c r="H25" i="4"/>
  <c r="H26" i="4" s="1"/>
  <c r="AI26" i="4" s="1"/>
  <c r="F25" i="4"/>
  <c r="F26" i="4" s="1"/>
  <c r="H12" i="3"/>
  <c r="Q12" i="3"/>
  <c r="Q25" i="3" s="1"/>
  <c r="Q26" i="3" s="1"/>
  <c r="C24" i="4"/>
  <c r="AI25" i="4" l="1"/>
  <c r="H25" i="3"/>
  <c r="H26" i="3" s="1"/>
  <c r="AI26" i="3" s="1"/>
  <c r="AI12" i="3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AI25" i="3" l="1"/>
  <c r="F13" i="3"/>
  <c r="I13" i="2" s="1"/>
  <c r="C13" i="3"/>
  <c r="G13" i="3"/>
  <c r="E13" i="3"/>
  <c r="H13" i="2" s="1"/>
  <c r="D13" i="3"/>
  <c r="G13" i="2" s="1"/>
  <c r="K24" i="4" l="1"/>
  <c r="AH7" i="3" l="1"/>
  <c r="AH8" i="3"/>
  <c r="AH9" i="3"/>
  <c r="AH10" i="3"/>
  <c r="AH11" i="3"/>
  <c r="AH14" i="3"/>
  <c r="AH15" i="3"/>
  <c r="AH16" i="3"/>
  <c r="AH17" i="3"/>
  <c r="AH18" i="3"/>
  <c r="AH20" i="3"/>
  <c r="AH21" i="3"/>
  <c r="AH22" i="3"/>
  <c r="AH23" i="3"/>
  <c r="AH24" i="3"/>
  <c r="AH14" i="4"/>
  <c r="AH15" i="4"/>
  <c r="AH16" i="4"/>
  <c r="AH17" i="4"/>
  <c r="AH18" i="4"/>
  <c r="AH20" i="4"/>
  <c r="AH21" i="4"/>
  <c r="AH22" i="4"/>
  <c r="AH23" i="4"/>
  <c r="O19" i="4" l="1"/>
  <c r="N19" i="4"/>
  <c r="L19" i="4"/>
  <c r="P19" i="4"/>
  <c r="O13" i="4"/>
  <c r="N13" i="4"/>
  <c r="M13" i="4"/>
  <c r="L13" i="4"/>
  <c r="M19" i="4"/>
  <c r="P13" i="4"/>
  <c r="P6" i="3" l="1"/>
  <c r="K13" i="3" l="1"/>
  <c r="P19" i="3"/>
  <c r="O19" i="3"/>
  <c r="N19" i="3"/>
  <c r="M19" i="3"/>
  <c r="L19" i="3"/>
  <c r="P13" i="3"/>
  <c r="O13" i="3"/>
  <c r="N13" i="3"/>
  <c r="M13" i="3"/>
  <c r="L13" i="3"/>
  <c r="M24" i="4" l="1"/>
  <c r="N24" i="4"/>
  <c r="O24" i="4"/>
  <c r="P24" i="4"/>
  <c r="L24" i="4"/>
  <c r="G24" i="5" l="1"/>
  <c r="H24" i="5"/>
  <c r="I24" i="5"/>
  <c r="AH24" i="4"/>
  <c r="AH7" i="4"/>
  <c r="AH8" i="4"/>
  <c r="AH9" i="4"/>
  <c r="AH10" i="4"/>
  <c r="AH11" i="4"/>
  <c r="C8" i="4"/>
  <c r="G8" i="5"/>
  <c r="H8" i="5"/>
  <c r="I8" i="5"/>
  <c r="C9" i="4"/>
  <c r="G9" i="5"/>
  <c r="H9" i="5"/>
  <c r="I9" i="5"/>
  <c r="C10" i="4"/>
  <c r="G10" i="5"/>
  <c r="H10" i="5"/>
  <c r="I10" i="5"/>
  <c r="C11" i="4"/>
  <c r="G11" i="5"/>
  <c r="H11" i="5"/>
  <c r="I11" i="5"/>
  <c r="G7" i="5"/>
  <c r="H7" i="5"/>
  <c r="I7" i="5"/>
  <c r="C7" i="4"/>
  <c r="P6" i="4" l="1"/>
  <c r="AH6" i="4"/>
  <c r="AH13" i="4"/>
  <c r="AH19" i="4"/>
  <c r="P12" i="3"/>
  <c r="G6" i="3"/>
  <c r="AH6" i="3" s="1"/>
  <c r="AH13" i="3"/>
  <c r="G19" i="3"/>
  <c r="AH19" i="3" s="1"/>
  <c r="K19" i="4"/>
  <c r="K13" i="4"/>
  <c r="O6" i="4"/>
  <c r="N6" i="4"/>
  <c r="M6" i="4"/>
  <c r="L6" i="4"/>
  <c r="K6" i="4"/>
  <c r="H7" i="9"/>
  <c r="I7" i="9"/>
  <c r="J7" i="9"/>
  <c r="K7" i="9"/>
  <c r="H8" i="9"/>
  <c r="I8" i="9"/>
  <c r="J8" i="9"/>
  <c r="K8" i="9"/>
  <c r="H9" i="9"/>
  <c r="I9" i="9"/>
  <c r="J9" i="9"/>
  <c r="K9" i="9"/>
  <c r="H10" i="9"/>
  <c r="I10" i="9"/>
  <c r="J10" i="9"/>
  <c r="K10" i="9"/>
  <c r="H11" i="9"/>
  <c r="I11" i="9"/>
  <c r="J11" i="9"/>
  <c r="K11" i="9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24" i="9"/>
  <c r="I24" i="9"/>
  <c r="J24" i="9"/>
  <c r="K24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K19" i="3"/>
  <c r="K12" i="3" s="1"/>
  <c r="K6" i="3"/>
  <c r="O6" i="3"/>
  <c r="N6" i="3"/>
  <c r="M6" i="3"/>
  <c r="L6" i="3"/>
  <c r="G12" i="3" l="1"/>
  <c r="N12" i="3"/>
  <c r="N25" i="3" s="1"/>
  <c r="N26" i="3" s="1"/>
  <c r="L12" i="4"/>
  <c r="L25" i="4" s="1"/>
  <c r="L26" i="4" s="1"/>
  <c r="O12" i="4"/>
  <c r="O25" i="4" s="1"/>
  <c r="O26" i="4" s="1"/>
  <c r="L12" i="3"/>
  <c r="L25" i="3" s="1"/>
  <c r="L26" i="3" s="1"/>
  <c r="P12" i="4"/>
  <c r="P25" i="4" s="1"/>
  <c r="P26" i="4" s="1"/>
  <c r="AH12" i="4"/>
  <c r="M12" i="4"/>
  <c r="M25" i="4" s="1"/>
  <c r="M26" i="4" s="1"/>
  <c r="O12" i="3"/>
  <c r="O25" i="3" s="1"/>
  <c r="O26" i="3" s="1"/>
  <c r="P25" i="3"/>
  <c r="P26" i="3" s="1"/>
  <c r="K25" i="3"/>
  <c r="K26" i="3" s="1"/>
  <c r="K12" i="4"/>
  <c r="K25" i="4" s="1"/>
  <c r="K26" i="4" s="1"/>
  <c r="N12" i="4"/>
  <c r="N25" i="4" s="1"/>
  <c r="N26" i="4" s="1"/>
  <c r="M12" i="3"/>
  <c r="M25" i="3" s="1"/>
  <c r="M26" i="3" s="1"/>
  <c r="AG7" i="4"/>
  <c r="AG8" i="4"/>
  <c r="AG9" i="4"/>
  <c r="AG10" i="4"/>
  <c r="AG11" i="4"/>
  <c r="AG14" i="4"/>
  <c r="AG15" i="4"/>
  <c r="AG16" i="4"/>
  <c r="AG17" i="4"/>
  <c r="AG18" i="4"/>
  <c r="AG20" i="4"/>
  <c r="AG21" i="4"/>
  <c r="AG22" i="4"/>
  <c r="AG23" i="4"/>
  <c r="AG24" i="4"/>
  <c r="AG7" i="3"/>
  <c r="AG8" i="3"/>
  <c r="AG9" i="3"/>
  <c r="AG10" i="3"/>
  <c r="AG11" i="3"/>
  <c r="AG14" i="3"/>
  <c r="AG15" i="3"/>
  <c r="AG16" i="3"/>
  <c r="AG17" i="3"/>
  <c r="AG18" i="3"/>
  <c r="AG20" i="3"/>
  <c r="AG21" i="3"/>
  <c r="AG22" i="3"/>
  <c r="AG23" i="3"/>
  <c r="AG24" i="3"/>
  <c r="G25" i="3" l="1"/>
  <c r="G26" i="3" s="1"/>
  <c r="AH26" i="3" s="1"/>
  <c r="AH12" i="3"/>
  <c r="AH25" i="4"/>
  <c r="B19" i="4"/>
  <c r="AH25" i="3" l="1"/>
  <c r="AH26" i="4"/>
  <c r="I6" i="5"/>
  <c r="I13" i="5"/>
  <c r="I19" i="5"/>
  <c r="F6" i="3"/>
  <c r="I6" i="2" s="1"/>
  <c r="F19" i="3"/>
  <c r="I19" i="2" s="1"/>
  <c r="AG19" i="4" l="1"/>
  <c r="K19" i="9"/>
  <c r="AG13" i="4"/>
  <c r="K13" i="9"/>
  <c r="K6" i="9"/>
  <c r="AG6" i="4"/>
  <c r="AG19" i="3"/>
  <c r="K19" i="8"/>
  <c r="AG13" i="3"/>
  <c r="K13" i="8"/>
  <c r="K6" i="8"/>
  <c r="AG6" i="3"/>
  <c r="F12" i="3"/>
  <c r="I12" i="2" s="1"/>
  <c r="E19" i="3"/>
  <c r="D19" i="3"/>
  <c r="C19" i="3"/>
  <c r="B19" i="3"/>
  <c r="AC19" i="3" s="1"/>
  <c r="C19" i="4"/>
  <c r="H19" i="9" s="1"/>
  <c r="J13" i="8"/>
  <c r="I13" i="8"/>
  <c r="B13" i="3"/>
  <c r="B13" i="4"/>
  <c r="C13" i="4"/>
  <c r="H13" i="9" s="1"/>
  <c r="AF24" i="4"/>
  <c r="AE24" i="4"/>
  <c r="AD24" i="4"/>
  <c r="AC24" i="4"/>
  <c r="AF23" i="4"/>
  <c r="AE23" i="4"/>
  <c r="AD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AF15" i="4"/>
  <c r="AE15" i="4"/>
  <c r="AD15" i="4"/>
  <c r="AC15" i="4"/>
  <c r="AF14" i="4"/>
  <c r="AE14" i="4"/>
  <c r="AD14" i="4"/>
  <c r="AC14" i="4"/>
  <c r="AF11" i="4"/>
  <c r="AE11" i="4"/>
  <c r="AD11" i="4"/>
  <c r="AC11" i="4"/>
  <c r="AF10" i="4"/>
  <c r="AE10" i="4"/>
  <c r="AD10" i="4"/>
  <c r="AC10" i="4"/>
  <c r="AF9" i="4"/>
  <c r="AE9" i="4"/>
  <c r="AD9" i="4"/>
  <c r="AC9" i="4"/>
  <c r="AF8" i="4"/>
  <c r="AE8" i="4"/>
  <c r="AD8" i="4"/>
  <c r="AC8" i="4"/>
  <c r="AF7" i="4"/>
  <c r="AE7" i="4"/>
  <c r="AD7" i="4"/>
  <c r="AC7" i="4"/>
  <c r="AC7" i="3"/>
  <c r="AD7" i="3"/>
  <c r="AE7" i="3"/>
  <c r="AF7" i="3"/>
  <c r="AC8" i="3"/>
  <c r="AD8" i="3"/>
  <c r="AE8" i="3"/>
  <c r="AF8" i="3"/>
  <c r="AC9" i="3"/>
  <c r="AD9" i="3"/>
  <c r="AE9" i="3"/>
  <c r="AF9" i="3"/>
  <c r="AC10" i="3"/>
  <c r="AD10" i="3"/>
  <c r="AE10" i="3"/>
  <c r="AF10" i="3"/>
  <c r="AC11" i="3"/>
  <c r="AD11" i="3"/>
  <c r="AE11" i="3"/>
  <c r="AF11" i="3"/>
  <c r="AC14" i="3"/>
  <c r="AD14" i="3"/>
  <c r="AE14" i="3"/>
  <c r="AF14" i="3"/>
  <c r="AC15" i="3"/>
  <c r="AD15" i="3"/>
  <c r="AE15" i="3"/>
  <c r="AF15" i="3"/>
  <c r="AC16" i="3"/>
  <c r="AD16" i="3"/>
  <c r="AE16" i="3"/>
  <c r="AF16" i="3"/>
  <c r="AC17" i="3"/>
  <c r="AD17" i="3"/>
  <c r="AE17" i="3"/>
  <c r="AF17" i="3"/>
  <c r="AC18" i="3"/>
  <c r="AD18" i="3"/>
  <c r="AE18" i="3"/>
  <c r="AF18" i="3"/>
  <c r="AC20" i="3"/>
  <c r="AD20" i="3"/>
  <c r="AE20" i="3"/>
  <c r="AF20" i="3"/>
  <c r="AC21" i="3"/>
  <c r="AD21" i="3"/>
  <c r="AE21" i="3"/>
  <c r="AF21" i="3"/>
  <c r="AC22" i="3"/>
  <c r="AD22" i="3"/>
  <c r="AE22" i="3"/>
  <c r="AF22" i="3"/>
  <c r="AC23" i="3"/>
  <c r="AD23" i="3"/>
  <c r="AE23" i="3"/>
  <c r="AF23" i="3"/>
  <c r="AC24" i="3"/>
  <c r="AD24" i="3"/>
  <c r="AE24" i="3"/>
  <c r="AF24" i="3"/>
  <c r="J19" i="9" l="1"/>
  <c r="H19" i="5"/>
  <c r="I19" i="9"/>
  <c r="G19" i="5"/>
  <c r="K12" i="9"/>
  <c r="I12" i="5"/>
  <c r="J13" i="9"/>
  <c r="H13" i="5"/>
  <c r="I13" i="9"/>
  <c r="G13" i="5"/>
  <c r="I19" i="8"/>
  <c r="G19" i="2"/>
  <c r="J19" i="8"/>
  <c r="H19" i="2"/>
  <c r="H19" i="8"/>
  <c r="H13" i="8"/>
  <c r="AG12" i="3"/>
  <c r="K12" i="8"/>
  <c r="AG12" i="4"/>
  <c r="F25" i="3"/>
  <c r="AF13" i="4"/>
  <c r="AD13" i="3"/>
  <c r="AE19" i="3"/>
  <c r="AF13" i="3"/>
  <c r="AC13" i="3"/>
  <c r="AF19" i="4"/>
  <c r="AC13" i="4"/>
  <c r="AD19" i="3"/>
  <c r="AE19" i="4"/>
  <c r="AD13" i="4"/>
  <c r="AE13" i="4"/>
  <c r="AE13" i="3"/>
  <c r="AF19" i="3"/>
  <c r="AC19" i="4"/>
  <c r="AD19" i="4"/>
  <c r="K25" i="8" l="1"/>
  <c r="I25" i="2"/>
  <c r="K25" i="9"/>
  <c r="I25" i="5"/>
  <c r="I26" i="5"/>
  <c r="AG25" i="4"/>
  <c r="F26" i="3"/>
  <c r="I26" i="2" s="1"/>
  <c r="AG25" i="3"/>
  <c r="H6" i="5"/>
  <c r="G6" i="5"/>
  <c r="C6" i="4"/>
  <c r="B6" i="4"/>
  <c r="E6" i="3"/>
  <c r="H6" i="2" s="1"/>
  <c r="D6" i="3"/>
  <c r="G6" i="2" s="1"/>
  <c r="C6" i="3"/>
  <c r="B6" i="3"/>
  <c r="AG26" i="4" l="1"/>
  <c r="K26" i="9"/>
  <c r="J6" i="8"/>
  <c r="H6" i="8"/>
  <c r="I6" i="8"/>
  <c r="AG26" i="3"/>
  <c r="K26" i="8"/>
  <c r="I6" i="9"/>
  <c r="J6" i="9"/>
  <c r="H6" i="9"/>
  <c r="AF6" i="4"/>
  <c r="AD6" i="3"/>
  <c r="AE6" i="3"/>
  <c r="AC6" i="3"/>
  <c r="AF6" i="3"/>
  <c r="AC6" i="4"/>
  <c r="AD6" i="4"/>
  <c r="AE6" i="4"/>
  <c r="B12" i="4"/>
  <c r="C12" i="3"/>
  <c r="B12" i="3"/>
  <c r="C12" i="4"/>
  <c r="G12" i="5"/>
  <c r="D12" i="3"/>
  <c r="G12" i="2" s="1"/>
  <c r="E12" i="3"/>
  <c r="J12" i="9" l="1"/>
  <c r="H12" i="5"/>
  <c r="J12" i="8"/>
  <c r="H12" i="2"/>
  <c r="H12" i="9"/>
  <c r="I12" i="9"/>
  <c r="H12" i="8"/>
  <c r="I12" i="8"/>
  <c r="AE12" i="4"/>
  <c r="AD12" i="4"/>
  <c r="AF12" i="4"/>
  <c r="AC12" i="4"/>
  <c r="AC12" i="3"/>
  <c r="AD12" i="3"/>
  <c r="E25" i="3"/>
  <c r="AF12" i="3"/>
  <c r="AE12" i="3"/>
  <c r="B25" i="4"/>
  <c r="B25" i="3"/>
  <c r="C25" i="4"/>
  <c r="G25" i="5"/>
  <c r="C25" i="3"/>
  <c r="D25" i="3"/>
  <c r="G25" i="2" s="1"/>
  <c r="J25" i="8" l="1"/>
  <c r="H25" i="2"/>
  <c r="J25" i="9"/>
  <c r="H25" i="5"/>
  <c r="I25" i="8"/>
  <c r="H25" i="8"/>
  <c r="I25" i="9"/>
  <c r="H25" i="9"/>
  <c r="AD25" i="4"/>
  <c r="H26" i="5"/>
  <c r="AF25" i="4"/>
  <c r="AE25" i="4"/>
  <c r="B26" i="4"/>
  <c r="AC25" i="4"/>
  <c r="AE25" i="3"/>
  <c r="C26" i="3"/>
  <c r="AD25" i="3"/>
  <c r="E26" i="3"/>
  <c r="H26" i="2" s="1"/>
  <c r="AF25" i="3"/>
  <c r="B26" i="3"/>
  <c r="AC25" i="3"/>
  <c r="D26" i="3"/>
  <c r="G26" i="2" s="1"/>
  <c r="G26" i="5"/>
  <c r="C26" i="4"/>
  <c r="I26" i="8" l="1"/>
  <c r="J26" i="8"/>
  <c r="H26" i="8"/>
  <c r="J26" i="9"/>
  <c r="I26" i="9"/>
  <c r="H26" i="9"/>
  <c r="AF26" i="4"/>
  <c r="AF26" i="3"/>
  <c r="AC26" i="4"/>
  <c r="AE26" i="4"/>
  <c r="AD26" i="4"/>
  <c r="AC26" i="3"/>
  <c r="AE26" i="3"/>
  <c r="AD26" i="3"/>
</calcChain>
</file>

<file path=xl/sharedStrings.xml><?xml version="1.0" encoding="utf-8"?>
<sst xmlns="http://schemas.openxmlformats.org/spreadsheetml/2006/main" count="395" uniqueCount="36">
  <si>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</si>
  <si>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</si>
  <si>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</si>
  <si>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</si>
  <si>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</si>
  <si>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</si>
  <si>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</si>
  <si>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</si>
  <si>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</si>
  <si>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</si>
  <si>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</si>
  <si>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</si>
  <si>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</si>
  <si>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</si>
  <si>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</si>
  <si>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</si>
  <si>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</si>
  <si>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</si>
  <si>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</si>
  <si>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</si>
  <si>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</si>
  <si>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</si>
  <si>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Odhad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</si>
  <si>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</si>
  <si>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</si>
  <si>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2023 v hotovostnej metodike (v tis. EUR)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</si>
  <si>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</si>
  <si>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</si>
  <si>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</si>
  <si>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</si>
  <si>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</si>
  <si>
    <t>Prognóza vybraných výdavkov verejnej správy v hotovostnej metodike (v tis. EUR) - február 2024</t>
  </si>
  <si>
    <t xml:space="preserve">Prognóza vybraných výdavkov verejnej správy v metodike ESA2010 (v tis. EUR) - február 2024 </t>
  </si>
  <si>
    <t>Prognóza vybraných výdavkov verejnej správy v metodike ESA2010 (v tis. EUR) - marec 2024</t>
  </si>
  <si>
    <t>Prognóza vybraných výdavkov verejnej správy v metodike ESA2010 (v tis. EUR) - vplyv legislatívy marec 2024</t>
  </si>
  <si>
    <t>Prognóza vybraných výdavkov verejnej správy v hotovostnej metodike (v tis. EUR) - marec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</si>
</sst>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  <numFmt numFmtId="169" formatCode="_-* #,##0.000_-;\-* #,##0.00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39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3" fontId="13" fillId="4" borderId="21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3" fontId="10" fillId="4" borderId="25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3" borderId="28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3" fillId="4" borderId="30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1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8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0" fontId="10" fillId="4" borderId="28" xfId="3" applyFont="1" applyFill="1" applyBorder="1" applyAlignment="1">
      <alignment horizontal="center" vertical="center"/>
    </xf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3" fontId="10" fillId="4" borderId="35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8" xfId="1" applyNumberFormat="1" applyFont="1" applyFill="1" applyBorder="1" applyAlignment="1">
      <alignment horizontal="center" vertical="center"/>
    </xf>
    <xf numFmtId="3" fontId="13" fillId="4" borderId="38" xfId="4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horizontal="center"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0" fillId="3" borderId="37" xfId="1" applyNumberFormat="1" applyFont="1" applyFill="1" applyBorder="1" applyAlignment="1">
      <alignment vertical="center"/>
    </xf>
    <xf numFmtId="3" fontId="13" fillId="4" borderId="40" xfId="1" applyNumberFormat="1" applyFont="1" applyFill="1" applyBorder="1" applyAlignment="1">
      <alignment vertical="center"/>
    </xf>
    <xf numFmtId="3" fontId="10" fillId="4" borderId="41" xfId="1" applyNumberFormat="1" applyFont="1" applyFill="1" applyBorder="1" applyAlignment="1">
      <alignment vertical="center"/>
    </xf>
    <xf numFmtId="3" fontId="12" fillId="2" borderId="42" xfId="1" applyNumberFormat="1" applyFont="1" applyFill="1" applyBorder="1" applyAlignment="1">
      <alignment horizontal="center" vertical="center"/>
    </xf>
    <xf numFmtId="3" fontId="13" fillId="4" borderId="42" xfId="4" applyNumberFormat="1" applyFont="1" applyFill="1" applyBorder="1" applyAlignment="1">
      <alignment vertical="center"/>
    </xf>
    <xf numFmtId="3" fontId="12" fillId="0" borderId="42" xfId="1" applyNumberFormat="1" applyFont="1" applyFill="1" applyBorder="1" applyAlignment="1">
      <alignment horizontal="center"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0" fillId="3" borderId="36" xfId="1" applyNumberFormat="1" applyFont="1" applyFill="1" applyBorder="1" applyAlignment="1">
      <alignment vertical="center"/>
    </xf>
    <xf numFmtId="3" fontId="13" fillId="4" borderId="44" xfId="1" applyNumberFormat="1" applyFont="1" applyFill="1" applyBorder="1" applyAlignment="1">
      <alignment vertical="center"/>
    </xf>
    <xf numFmtId="0" fontId="10" fillId="4" borderId="45" xfId="3" applyFont="1" applyFill="1" applyBorder="1" applyAlignment="1">
      <alignment horizontal="center" vertical="center"/>
    </xf>
    <xf numFmtId="0" fontId="9" fillId="4" borderId="44" xfId="3" applyFont="1" applyFill="1" applyBorder="1" applyAlignment="1">
      <alignment horizontal="center" vertical="center"/>
    </xf>
    <xf numFmtId="3" fontId="12" fillId="2" borderId="46" xfId="1" applyNumberFormat="1" applyFont="1" applyFill="1" applyBorder="1" applyAlignment="1">
      <alignment horizontal="center" vertical="center"/>
    </xf>
    <xf numFmtId="3" fontId="13" fillId="4" borderId="46" xfId="4" applyNumberFormat="1" applyFont="1" applyFill="1" applyBorder="1" applyAlignment="1">
      <alignment vertical="center"/>
    </xf>
    <xf numFmtId="3" fontId="12" fillId="0" borderId="46" xfId="1" applyNumberFormat="1" applyFont="1" applyFill="1" applyBorder="1" applyAlignment="1">
      <alignment horizontal="center" vertical="center"/>
    </xf>
    <xf numFmtId="3" fontId="10" fillId="3" borderId="47" xfId="1" applyNumberFormat="1" applyFont="1" applyFill="1" applyBorder="1" applyAlignment="1">
      <alignment vertical="center"/>
    </xf>
    <xf numFmtId="3" fontId="13" fillId="4" borderId="36" xfId="1" applyNumberFormat="1" applyFont="1" applyFill="1" applyBorder="1" applyAlignment="1">
      <alignment vertical="center"/>
    </xf>
    <xf numFmtId="0" fontId="10" fillId="4" borderId="0" xfId="3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vertical="center"/>
    </xf>
    <xf numFmtId="3" fontId="13" fillId="4" borderId="0" xfId="4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vertical="center"/>
    </xf>
    <xf numFmtId="0" fontId="11" fillId="4" borderId="42" xfId="1" applyFont="1" applyFill="1" applyBorder="1" applyAlignment="1">
      <alignment horizontal="left" vertical="center"/>
    </xf>
    <xf numFmtId="0" fontId="6" fillId="4" borderId="42" xfId="1" applyFont="1" applyFill="1" applyBorder="1" applyAlignment="1">
      <alignment horizontal="left" vertical="center" indent="1"/>
    </xf>
    <xf numFmtId="0" fontId="16" fillId="4" borderId="42" xfId="1" applyFont="1" applyFill="1" applyBorder="1" applyAlignment="1">
      <alignment horizontal="left" vertical="center"/>
    </xf>
    <xf numFmtId="0" fontId="16" fillId="4" borderId="42" xfId="1" applyFont="1" applyFill="1" applyBorder="1" applyAlignment="1">
      <alignment horizontal="left" vertical="center" indent="1"/>
    </xf>
    <xf numFmtId="0" fontId="9" fillId="3" borderId="36" xfId="1" applyFont="1" applyFill="1" applyBorder="1" applyAlignment="1">
      <alignment horizontal="left" vertical="center"/>
    </xf>
    <xf numFmtId="0" fontId="6" fillId="4" borderId="44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Border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Border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37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3" fontId="10" fillId="4" borderId="49" xfId="1" applyNumberFormat="1" applyFont="1" applyFill="1" applyBorder="1" applyAlignment="1">
      <alignment vertical="center"/>
    </xf>
    <xf numFmtId="3" fontId="12" fillId="2" borderId="50" xfId="1" applyNumberFormat="1" applyFont="1" applyFill="1" applyBorder="1" applyAlignment="1">
      <alignment horizontal="center" vertical="center"/>
    </xf>
    <xf numFmtId="3" fontId="13" fillId="4" borderId="51" xfId="1" applyNumberFormat="1" applyFont="1" applyFill="1" applyBorder="1" applyAlignment="1">
      <alignment vertical="center"/>
    </xf>
    <xf numFmtId="3" fontId="10" fillId="4" borderId="48" xfId="1" applyNumberFormat="1" applyFont="1" applyFill="1" applyBorder="1" applyAlignment="1">
      <alignment vertical="center"/>
    </xf>
    <xf numFmtId="3" fontId="12" fillId="2" borderId="52" xfId="1" applyNumberFormat="1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169" fontId="5" fillId="4" borderId="0" xfId="23" applyNumberFormat="1" applyFont="1" applyFill="1"/>
    <xf numFmtId="0" fontId="10" fillId="4" borderId="1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45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zoomScaleNormal="100" workbookViewId="0">
      <selection activeCell="L14" sqref="L14"/>
    </sheetView>
  </sheetViews>
  <sheetFormatPr defaultColWidth="9.125" defaultRowHeight="12.75" x14ac:dyDescent="0.2"/>
  <cols>
    <col min="1" max="1" width="55.125" style="6" customWidth="1"/>
    <col min="2" max="4" width="12.5" style="115" customWidth="1"/>
    <col min="5" max="8" width="12.5" style="6" customWidth="1"/>
    <col min="9" max="9" width="9.125" style="6"/>
    <col min="10" max="10" width="55.125" style="6" customWidth="1"/>
    <col min="11" max="12" width="12.5" style="115" customWidth="1"/>
    <col min="13" max="13" width="13.5" style="115" customWidth="1"/>
    <col min="14" max="17" width="13.875" style="6" customWidth="1"/>
    <col min="18" max="18" width="9.125" style="6"/>
    <col min="19" max="19" width="55.125" style="6" customWidth="1"/>
    <col min="20" max="21" width="12.5" style="115" customWidth="1"/>
    <col min="22" max="22" width="13.5" style="115" customWidth="1"/>
    <col min="23" max="26" width="13.875" style="6" customWidth="1"/>
    <col min="27" max="27" width="9.125" style="6"/>
    <col min="28" max="28" width="55.125" style="6" customWidth="1"/>
    <col min="29" max="30" width="12.5" style="115" customWidth="1"/>
    <col min="31" max="31" width="13.5" style="115" customWidth="1"/>
    <col min="32" max="35" width="13.875" style="6" customWidth="1"/>
    <col min="36" max="16384" width="9.125" style="6"/>
  </cols>
  <sheetData>
    <row r="1" spans="1:35" ht="15.75" customHeight="1" x14ac:dyDescent="0.2">
      <c r="A1" s="130" t="s">
        <v>33</v>
      </c>
      <c r="B1" s="130"/>
      <c r="C1" s="130"/>
      <c r="D1" s="130"/>
      <c r="J1" s="130" t="s">
        <v>34</v>
      </c>
      <c r="K1" s="130"/>
      <c r="L1" s="130"/>
      <c r="M1" s="130"/>
      <c r="N1" s="130"/>
      <c r="S1" s="130" t="s">
        <v>32</v>
      </c>
      <c r="T1" s="130"/>
      <c r="U1" s="130"/>
      <c r="V1" s="130"/>
      <c r="AB1" s="28" t="s">
        <v>26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25">
      <c r="A3" s="12" t="s">
        <v>0</v>
      </c>
      <c r="B3" s="86" t="s">
        <v>1</v>
      </c>
      <c r="C3" s="70" t="s">
        <v>22</v>
      </c>
      <c r="D3" s="127" t="s">
        <v>2</v>
      </c>
      <c r="E3" s="128"/>
      <c r="F3" s="128"/>
      <c r="G3" s="128"/>
      <c r="H3" s="129"/>
      <c r="J3" s="12" t="s">
        <v>0</v>
      </c>
      <c r="K3" s="86" t="s">
        <v>1</v>
      </c>
      <c r="L3" s="70" t="s">
        <v>22</v>
      </c>
      <c r="M3" s="127" t="s">
        <v>2</v>
      </c>
      <c r="N3" s="128"/>
      <c r="O3" s="128"/>
      <c r="P3" s="128"/>
      <c r="Q3" s="129"/>
      <c r="S3" s="26" t="s">
        <v>0</v>
      </c>
      <c r="T3" s="105" t="s">
        <v>1</v>
      </c>
      <c r="U3" s="127" t="s">
        <v>2</v>
      </c>
      <c r="V3" s="128"/>
      <c r="W3" s="128"/>
      <c r="X3" s="128"/>
      <c r="Y3" s="128"/>
      <c r="Z3" s="129"/>
      <c r="AB3" s="26" t="s">
        <v>0</v>
      </c>
      <c r="AC3" s="105" t="s">
        <v>1</v>
      </c>
      <c r="AD3" s="127" t="s">
        <v>2</v>
      </c>
      <c r="AE3" s="128"/>
      <c r="AF3" s="128"/>
      <c r="AG3" s="128"/>
      <c r="AH3" s="128"/>
      <c r="AI3" s="129"/>
    </row>
    <row r="4" spans="1:35" ht="14.25" customHeight="1" thickBot="1" x14ac:dyDescent="0.25">
      <c r="A4" s="87"/>
      <c r="B4" s="71">
        <v>2022</v>
      </c>
      <c r="C4" s="70">
        <v>2023</v>
      </c>
      <c r="D4" s="119">
        <v>2024</v>
      </c>
      <c r="E4" s="62">
        <v>2025</v>
      </c>
      <c r="F4" s="62">
        <v>2026</v>
      </c>
      <c r="G4" s="62">
        <v>2027</v>
      </c>
      <c r="H4" s="60">
        <v>2028</v>
      </c>
      <c r="J4" s="87"/>
      <c r="K4" s="71">
        <v>2022</v>
      </c>
      <c r="L4" s="70">
        <v>2023</v>
      </c>
      <c r="M4" s="119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5">
        <v>2022</v>
      </c>
      <c r="U4" s="125">
        <v>2023</v>
      </c>
      <c r="V4" s="63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105">
        <v>2022</v>
      </c>
      <c r="AD4" s="125">
        <v>2023</v>
      </c>
      <c r="AE4" s="63">
        <v>2024</v>
      </c>
      <c r="AF4" s="63">
        <v>2025</v>
      </c>
      <c r="AG4" s="63">
        <v>2026</v>
      </c>
      <c r="AH4" s="63">
        <v>2027</v>
      </c>
      <c r="AI4" s="64">
        <v>2028</v>
      </c>
    </row>
    <row r="5" spans="1:35" ht="13.5" customHeight="1" x14ac:dyDescent="0.2">
      <c r="A5" s="98"/>
      <c r="B5" s="72"/>
      <c r="C5" s="123"/>
      <c r="D5" s="120"/>
      <c r="E5" s="61"/>
      <c r="F5" s="61"/>
      <c r="G5" s="61"/>
      <c r="H5" s="65"/>
      <c r="I5" s="7"/>
      <c r="J5" s="16"/>
      <c r="K5" s="79"/>
      <c r="L5" s="123"/>
      <c r="M5" s="120"/>
      <c r="N5" s="61"/>
      <c r="O5" s="61"/>
      <c r="P5" s="61"/>
      <c r="Q5" s="65"/>
      <c r="R5" s="7"/>
      <c r="S5" s="16"/>
      <c r="T5" s="79"/>
      <c r="U5" s="34"/>
      <c r="V5" s="35"/>
      <c r="W5" s="35"/>
      <c r="X5" s="35"/>
      <c r="Y5" s="35"/>
      <c r="Z5" s="36"/>
      <c r="AB5" s="16"/>
      <c r="AC5" s="79"/>
      <c r="AD5" s="34"/>
      <c r="AE5" s="35"/>
      <c r="AF5" s="35"/>
      <c r="AG5" s="35"/>
      <c r="AH5" s="35"/>
      <c r="AI5" s="36"/>
    </row>
    <row r="6" spans="1:35" ht="13.5" customHeight="1" x14ac:dyDescent="0.2">
      <c r="A6" s="99" t="s">
        <v>3</v>
      </c>
      <c r="B6" s="73">
        <f t="shared" ref="B6:E6" si="0">SUM(B7:B11)</f>
        <v>1022480.4802699998</v>
      </c>
      <c r="C6" s="80">
        <f t="shared" si="0"/>
        <v>1028156.41446</v>
      </c>
      <c r="D6" s="88">
        <f t="shared" si="0"/>
        <v>1134925.2766273147</v>
      </c>
      <c r="E6" s="31">
        <f t="shared" si="0"/>
        <v>1232289.7073503044</v>
      </c>
      <c r="F6" s="31">
        <f t="shared" ref="F6:G6" si="1">SUM(F7:F11)</f>
        <v>1319709.2740508267</v>
      </c>
      <c r="G6" s="31">
        <f t="shared" si="1"/>
        <v>1386049.7441089298</v>
      </c>
      <c r="H6" s="2">
        <f t="shared" ref="H6" si="2">SUM(H7:H11)</f>
        <v>1438446.4100506825</v>
      </c>
      <c r="J6" s="25" t="s">
        <v>3</v>
      </c>
      <c r="K6" s="80">
        <f t="shared" ref="K6" si="3">SUM(K7:K11)</f>
        <v>0</v>
      </c>
      <c r="L6" s="80">
        <f t="shared" ref="L6:Q6" si="4">SUM(L7:L11)</f>
        <v>0</v>
      </c>
      <c r="M6" s="88">
        <f t="shared" si="4"/>
        <v>0</v>
      </c>
      <c r="N6" s="31">
        <f t="shared" si="4"/>
        <v>0</v>
      </c>
      <c r="O6" s="31">
        <f t="shared" si="4"/>
        <v>0</v>
      </c>
      <c r="P6" s="31">
        <f t="shared" si="4"/>
        <v>0</v>
      </c>
      <c r="Q6" s="2">
        <f t="shared" si="4"/>
        <v>0</v>
      </c>
      <c r="S6" s="25" t="s">
        <v>3</v>
      </c>
      <c r="T6" s="80">
        <v>1022480.4802699998</v>
      </c>
      <c r="U6" s="1">
        <v>1028156.41446</v>
      </c>
      <c r="V6" s="31">
        <v>1168257.851795407</v>
      </c>
      <c r="W6" s="31">
        <v>1278735.3670418186</v>
      </c>
      <c r="X6" s="31">
        <v>1360947.1208840322</v>
      </c>
      <c r="Y6" s="31">
        <v>1425871.2112153284</v>
      </c>
      <c r="Z6" s="2">
        <v>1485010.567680005</v>
      </c>
      <c r="AB6" s="25" t="s">
        <v>3</v>
      </c>
      <c r="AC6" s="80">
        <f t="shared" ref="AC6:AI6" si="5">B6-T6</f>
        <v>0</v>
      </c>
      <c r="AD6" s="1">
        <f t="shared" si="5"/>
        <v>0</v>
      </c>
      <c r="AE6" s="31">
        <f t="shared" si="5"/>
        <v>-33332.575168092269</v>
      </c>
      <c r="AF6" s="31">
        <f t="shared" si="5"/>
        <v>-46445.659691514215</v>
      </c>
      <c r="AG6" s="31">
        <f t="shared" si="5"/>
        <v>-41237.846833205549</v>
      </c>
      <c r="AH6" s="31">
        <f t="shared" si="5"/>
        <v>-39821.467106398661</v>
      </c>
      <c r="AI6" s="2">
        <f t="shared" si="5"/>
        <v>-46564.157629322493</v>
      </c>
    </row>
    <row r="7" spans="1:35" ht="13.5" customHeight="1" x14ac:dyDescent="0.2">
      <c r="A7" s="100" t="s">
        <v>4</v>
      </c>
      <c r="B7" s="74">
        <v>598455.59486999991</v>
      </c>
      <c r="C7" s="81">
        <v>592599.25555</v>
      </c>
      <c r="D7" s="89">
        <v>648558.63781073119</v>
      </c>
      <c r="E7" s="19">
        <v>715481.31502288708</v>
      </c>
      <c r="F7" s="19">
        <v>777825.89565456763</v>
      </c>
      <c r="G7" s="19">
        <v>824453.15551645716</v>
      </c>
      <c r="H7" s="20">
        <v>864168.08581107028</v>
      </c>
      <c r="J7" s="17" t="s">
        <v>4</v>
      </c>
      <c r="K7" s="81"/>
      <c r="L7" s="81"/>
      <c r="M7" s="89"/>
      <c r="N7" s="19"/>
      <c r="O7" s="19"/>
      <c r="P7" s="19"/>
      <c r="Q7" s="20"/>
      <c r="S7" s="17" t="s">
        <v>4</v>
      </c>
      <c r="T7" s="81">
        <v>598455.59486999991</v>
      </c>
      <c r="U7" s="18">
        <v>592599.25555</v>
      </c>
      <c r="V7" s="19">
        <v>679308.59370759444</v>
      </c>
      <c r="W7" s="19">
        <v>756379.29361262801</v>
      </c>
      <c r="X7" s="19">
        <v>815692.07324575109</v>
      </c>
      <c r="Y7" s="19">
        <v>861530.00952069229</v>
      </c>
      <c r="Z7" s="20">
        <v>907597.31840300967</v>
      </c>
      <c r="AB7" s="17" t="s">
        <v>4</v>
      </c>
      <c r="AC7" s="81">
        <f t="shared" ref="AC7:AC26" si="6">B7-T7</f>
        <v>0</v>
      </c>
      <c r="AD7" s="18">
        <f t="shared" ref="AD7:AD26" si="7">C7-U7</f>
        <v>0</v>
      </c>
      <c r="AE7" s="19">
        <f t="shared" ref="AE7:AE26" si="8">D7-V7</f>
        <v>-30749.955896863248</v>
      </c>
      <c r="AF7" s="19">
        <f t="shared" ref="AF7:AF26" si="9">E7-W7</f>
        <v>-40897.978589740931</v>
      </c>
      <c r="AG7" s="19">
        <f t="shared" ref="AG7:AG26" si="10">F7-X7</f>
        <v>-37866.177591183456</v>
      </c>
      <c r="AH7" s="19">
        <f t="shared" ref="AH7:AI26" si="11">G7-Y7</f>
        <v>-37076.854004235123</v>
      </c>
      <c r="AI7" s="20">
        <f t="shared" si="11"/>
        <v>-43429.232591939392</v>
      </c>
    </row>
    <row r="8" spans="1:35" ht="13.5" customHeight="1" x14ac:dyDescent="0.2">
      <c r="A8" s="100" t="s">
        <v>5</v>
      </c>
      <c r="B8" s="74">
        <v>41625.225509999997</v>
      </c>
      <c r="C8" s="81">
        <v>38628.884790000004</v>
      </c>
      <c r="D8" s="89">
        <v>42049.348019874589</v>
      </c>
      <c r="E8" s="19">
        <v>47685.967088835263</v>
      </c>
      <c r="F8" s="19">
        <v>53424.27020022209</v>
      </c>
      <c r="G8" s="19">
        <v>58492.047703675475</v>
      </c>
      <c r="H8" s="20">
        <v>63360.569338349313</v>
      </c>
      <c r="J8" s="17" t="s">
        <v>5</v>
      </c>
      <c r="K8" s="81"/>
      <c r="L8" s="81"/>
      <c r="M8" s="89"/>
      <c r="N8" s="19"/>
      <c r="O8" s="19"/>
      <c r="P8" s="19"/>
      <c r="Q8" s="20"/>
      <c r="S8" s="17" t="s">
        <v>5</v>
      </c>
      <c r="T8" s="81">
        <v>41625.225509999997</v>
      </c>
      <c r="U8" s="18">
        <v>38628.884790000004</v>
      </c>
      <c r="V8" s="19">
        <v>41840.220375445126</v>
      </c>
      <c r="W8" s="19">
        <v>47496.258031810379</v>
      </c>
      <c r="X8" s="19">
        <v>52512.460650711764</v>
      </c>
      <c r="Y8" s="19">
        <v>56985.483405695013</v>
      </c>
      <c r="Z8" s="20">
        <v>61748.90657377676</v>
      </c>
      <c r="AB8" s="17" t="s">
        <v>5</v>
      </c>
      <c r="AC8" s="81">
        <f t="shared" si="6"/>
        <v>0</v>
      </c>
      <c r="AD8" s="18">
        <f t="shared" si="7"/>
        <v>0</v>
      </c>
      <c r="AE8" s="19">
        <f t="shared" si="8"/>
        <v>209.12764442946354</v>
      </c>
      <c r="AF8" s="19">
        <f t="shared" si="9"/>
        <v>189.7090570248838</v>
      </c>
      <c r="AG8" s="19">
        <f t="shared" si="10"/>
        <v>911.80954951032618</v>
      </c>
      <c r="AH8" s="19">
        <f t="shared" si="11"/>
        <v>1506.5642979804616</v>
      </c>
      <c r="AI8" s="20">
        <f t="shared" si="11"/>
        <v>1611.662764572553</v>
      </c>
    </row>
    <row r="9" spans="1:35" ht="13.5" customHeight="1" x14ac:dyDescent="0.2">
      <c r="A9" s="100" t="s">
        <v>6</v>
      </c>
      <c r="B9" s="74">
        <v>335682.81054999994</v>
      </c>
      <c r="C9" s="81">
        <v>350006.72425999999</v>
      </c>
      <c r="D9" s="89">
        <v>394185.51224280125</v>
      </c>
      <c r="E9" s="19">
        <v>417202.86974711646</v>
      </c>
      <c r="F9" s="19">
        <v>434988.61011144763</v>
      </c>
      <c r="G9" s="19">
        <v>448570.83490955748</v>
      </c>
      <c r="H9" s="20">
        <v>455311.07312402205</v>
      </c>
      <c r="J9" s="17" t="s">
        <v>6</v>
      </c>
      <c r="K9" s="81"/>
      <c r="L9" s="81"/>
      <c r="M9" s="89"/>
      <c r="N9" s="19"/>
      <c r="O9" s="19"/>
      <c r="P9" s="19"/>
      <c r="Q9" s="20"/>
      <c r="S9" s="17" t="s">
        <v>6</v>
      </c>
      <c r="T9" s="81">
        <v>335682.81054999994</v>
      </c>
      <c r="U9" s="18">
        <v>350006.72425999999</v>
      </c>
      <c r="V9" s="19">
        <v>396903.8878012824</v>
      </c>
      <c r="W9" s="19">
        <v>422493.60379877512</v>
      </c>
      <c r="X9" s="19">
        <v>438936.07431640656</v>
      </c>
      <c r="Y9" s="19">
        <v>452428.53496542224</v>
      </c>
      <c r="Z9" s="20">
        <v>459544.58575578302</v>
      </c>
      <c r="AB9" s="17" t="s">
        <v>6</v>
      </c>
      <c r="AC9" s="81">
        <f t="shared" si="6"/>
        <v>0</v>
      </c>
      <c r="AD9" s="18">
        <f t="shared" si="7"/>
        <v>0</v>
      </c>
      <c r="AE9" s="19">
        <f t="shared" si="8"/>
        <v>-2718.3755584811443</v>
      </c>
      <c r="AF9" s="19">
        <f t="shared" si="9"/>
        <v>-5290.7340516586555</v>
      </c>
      <c r="AG9" s="19">
        <f t="shared" si="10"/>
        <v>-3947.4642049589311</v>
      </c>
      <c r="AH9" s="19">
        <f t="shared" si="11"/>
        <v>-3857.700055864756</v>
      </c>
      <c r="AI9" s="20">
        <f t="shared" si="11"/>
        <v>-4233.5126317609684</v>
      </c>
    </row>
    <row r="10" spans="1:35" ht="13.5" customHeight="1" x14ac:dyDescent="0.2">
      <c r="A10" s="100" t="s">
        <v>7</v>
      </c>
      <c r="B10" s="74">
        <v>71.969300000000004</v>
      </c>
      <c r="C10" s="81">
        <v>72.258200000000002</v>
      </c>
      <c r="D10" s="89">
        <v>67.329534953206164</v>
      </c>
      <c r="E10" s="19">
        <v>71.553453387640729</v>
      </c>
      <c r="F10" s="19">
        <v>75.072372138566323</v>
      </c>
      <c r="G10" s="19">
        <v>78.137489632473077</v>
      </c>
      <c r="H10" s="20">
        <v>81.477455365915404</v>
      </c>
      <c r="I10" s="7"/>
      <c r="J10" s="17" t="s">
        <v>7</v>
      </c>
      <c r="K10" s="81"/>
      <c r="L10" s="81"/>
      <c r="M10" s="89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18">
        <v>72.258200000000002</v>
      </c>
      <c r="V10" s="19">
        <v>70.680683712465026</v>
      </c>
      <c r="W10" s="19">
        <v>74.772700991084747</v>
      </c>
      <c r="X10" s="19">
        <v>78.197770978214436</v>
      </c>
      <c r="Y10" s="19">
        <v>81.252335778099592</v>
      </c>
      <c r="Z10" s="20">
        <v>84.269300373824706</v>
      </c>
      <c r="AB10" s="17" t="s">
        <v>7</v>
      </c>
      <c r="AC10" s="81">
        <f t="shared" si="6"/>
        <v>0</v>
      </c>
      <c r="AD10" s="18">
        <f t="shared" si="7"/>
        <v>0</v>
      </c>
      <c r="AE10" s="19">
        <f t="shared" si="8"/>
        <v>-3.3511487592588622</v>
      </c>
      <c r="AF10" s="19">
        <f t="shared" si="9"/>
        <v>-3.2192476034440176</v>
      </c>
      <c r="AG10" s="19">
        <f t="shared" si="10"/>
        <v>-3.1253988396481134</v>
      </c>
      <c r="AH10" s="19">
        <f t="shared" si="11"/>
        <v>-3.1148461456265153</v>
      </c>
      <c r="AI10" s="20">
        <f t="shared" si="11"/>
        <v>-2.791845007909302</v>
      </c>
    </row>
    <row r="11" spans="1:35" ht="13.5" customHeight="1" x14ac:dyDescent="0.2">
      <c r="A11" s="100" t="s">
        <v>11</v>
      </c>
      <c r="B11" s="74">
        <v>46644.880039999996</v>
      </c>
      <c r="C11" s="81">
        <v>46849.291660000003</v>
      </c>
      <c r="D11" s="89">
        <v>50064.449018954561</v>
      </c>
      <c r="E11" s="19">
        <v>51848.002038077953</v>
      </c>
      <c r="F11" s="19">
        <v>53395.42571245099</v>
      </c>
      <c r="G11" s="19">
        <v>54455.568489607234</v>
      </c>
      <c r="H11" s="20">
        <v>55525.204321875019</v>
      </c>
      <c r="I11" s="7"/>
      <c r="J11" s="17" t="s">
        <v>11</v>
      </c>
      <c r="K11" s="81"/>
      <c r="L11" s="81"/>
      <c r="M11" s="89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18">
        <v>46849.291660000003</v>
      </c>
      <c r="V11" s="19">
        <v>50134.469227372683</v>
      </c>
      <c r="W11" s="19">
        <v>52291.438897614156</v>
      </c>
      <c r="X11" s="19">
        <v>53728.314900184487</v>
      </c>
      <c r="Y11" s="19">
        <v>54845.930987740619</v>
      </c>
      <c r="Z11" s="20">
        <v>56035.487647061687</v>
      </c>
      <c r="AB11" s="17" t="s">
        <v>11</v>
      </c>
      <c r="AC11" s="81">
        <f t="shared" si="6"/>
        <v>0</v>
      </c>
      <c r="AD11" s="18">
        <f t="shared" si="7"/>
        <v>0</v>
      </c>
      <c r="AE11" s="19">
        <f t="shared" si="8"/>
        <v>-70.020208418121911</v>
      </c>
      <c r="AF11" s="19">
        <f t="shared" si="9"/>
        <v>-443.43685953620297</v>
      </c>
      <c r="AG11" s="19">
        <f t="shared" si="10"/>
        <v>-332.88918773349724</v>
      </c>
      <c r="AH11" s="19">
        <f t="shared" si="11"/>
        <v>-390.36249813338509</v>
      </c>
      <c r="AI11" s="20">
        <f t="shared" si="11"/>
        <v>-510.28332518666866</v>
      </c>
    </row>
    <row r="12" spans="1:35" ht="13.5" customHeight="1" x14ac:dyDescent="0.2">
      <c r="A12" s="99" t="s">
        <v>12</v>
      </c>
      <c r="B12" s="73">
        <f>B13+B19</f>
        <v>8264692.6213491885</v>
      </c>
      <c r="C12" s="80">
        <f t="shared" ref="C12:E12" si="12">C13+C19</f>
        <v>10311921.879181663</v>
      </c>
      <c r="D12" s="88">
        <f t="shared" si="12"/>
        <v>12375558.176133839</v>
      </c>
      <c r="E12" s="31">
        <f t="shared" si="12"/>
        <v>13109854.469355324</v>
      </c>
      <c r="F12" s="31">
        <f t="shared" ref="F12:G12" si="13">F13+F19</f>
        <v>13618325.034102574</v>
      </c>
      <c r="G12" s="31">
        <f t="shared" si="13"/>
        <v>14032293.844091443</v>
      </c>
      <c r="H12" s="2">
        <f t="shared" ref="H12" si="14">H13+H19</f>
        <v>14549687.312916717</v>
      </c>
      <c r="J12" s="25" t="s">
        <v>12</v>
      </c>
      <c r="K12" s="80">
        <f>K13+K19</f>
        <v>0</v>
      </c>
      <c r="L12" s="80">
        <f t="shared" ref="L12:O12" si="15">L13+L19</f>
        <v>0</v>
      </c>
      <c r="M12" s="88">
        <f t="shared" si="15"/>
        <v>0</v>
      </c>
      <c r="N12" s="31">
        <f t="shared" si="15"/>
        <v>0</v>
      </c>
      <c r="O12" s="31">
        <f t="shared" si="15"/>
        <v>0</v>
      </c>
      <c r="P12" s="31">
        <f t="shared" ref="P12:Q12" si="16">P13+P19</f>
        <v>0</v>
      </c>
      <c r="Q12" s="2">
        <f t="shared" si="16"/>
        <v>0</v>
      </c>
      <c r="S12" s="25" t="s">
        <v>12</v>
      </c>
      <c r="T12" s="80">
        <v>8264692.6213491885</v>
      </c>
      <c r="U12" s="1">
        <v>10311921.879181663</v>
      </c>
      <c r="V12" s="31">
        <v>12412911.868739858</v>
      </c>
      <c r="W12" s="31">
        <v>13080916.066543071</v>
      </c>
      <c r="X12" s="31">
        <v>13414008.130485531</v>
      </c>
      <c r="Y12" s="31">
        <v>14032802.88445547</v>
      </c>
      <c r="Z12" s="2">
        <v>14607422.917117333</v>
      </c>
      <c r="AB12" s="25" t="s">
        <v>12</v>
      </c>
      <c r="AC12" s="80">
        <f t="shared" si="6"/>
        <v>0</v>
      </c>
      <c r="AD12" s="1">
        <f t="shared" si="7"/>
        <v>0</v>
      </c>
      <c r="AE12" s="31">
        <f t="shared" si="8"/>
        <v>-37353.692606018856</v>
      </c>
      <c r="AF12" s="31">
        <f t="shared" si="9"/>
        <v>28938.402812253684</v>
      </c>
      <c r="AG12" s="31">
        <f t="shared" si="10"/>
        <v>204316.90361704305</v>
      </c>
      <c r="AH12" s="31">
        <f t="shared" si="11"/>
        <v>-509.04036402702332</v>
      </c>
      <c r="AI12" s="2">
        <f t="shared" si="11"/>
        <v>-57735.604200616479</v>
      </c>
    </row>
    <row r="13" spans="1:35" ht="13.5" customHeight="1" x14ac:dyDescent="0.2">
      <c r="A13" s="101" t="s">
        <v>15</v>
      </c>
      <c r="B13" s="75">
        <f t="shared" ref="B13:E13" si="17">SUM(B14:B18)</f>
        <v>7297432.6628389638</v>
      </c>
      <c r="C13" s="82">
        <f t="shared" si="17"/>
        <v>9162809.0346764587</v>
      </c>
      <c r="D13" s="90">
        <f t="shared" si="17"/>
        <v>10997430.105920292</v>
      </c>
      <c r="E13" s="41">
        <f t="shared" si="17"/>
        <v>11672397.347873237</v>
      </c>
      <c r="F13" s="41">
        <f t="shared" ref="F13:G13" si="18">SUM(F14:F18)</f>
        <v>12151858.151568247</v>
      </c>
      <c r="G13" s="41">
        <f t="shared" si="18"/>
        <v>12563536.274915919</v>
      </c>
      <c r="H13" s="51">
        <f t="shared" ref="H13" si="19">SUM(H14:H18)</f>
        <v>13077889.359740926</v>
      </c>
      <c r="J13" s="39" t="s">
        <v>15</v>
      </c>
      <c r="K13" s="82">
        <f>SUM(K14:K18)</f>
        <v>0</v>
      </c>
      <c r="L13" s="82">
        <f t="shared" ref="L13:Q13" si="20">SUM(L14:L18)</f>
        <v>0</v>
      </c>
      <c r="M13" s="90">
        <f t="shared" si="20"/>
        <v>0</v>
      </c>
      <c r="N13" s="41">
        <f t="shared" si="20"/>
        <v>0</v>
      </c>
      <c r="O13" s="41">
        <f t="shared" si="20"/>
        <v>0</v>
      </c>
      <c r="P13" s="41">
        <f t="shared" si="20"/>
        <v>0</v>
      </c>
      <c r="Q13" s="51">
        <f t="shared" si="20"/>
        <v>0</v>
      </c>
      <c r="S13" s="39" t="s">
        <v>15</v>
      </c>
      <c r="T13" s="82">
        <v>7297432.6628389638</v>
      </c>
      <c r="U13" s="40">
        <v>9162809.0346764587</v>
      </c>
      <c r="V13" s="41">
        <v>11043191.188161859</v>
      </c>
      <c r="W13" s="41">
        <v>11647936.524726363</v>
      </c>
      <c r="X13" s="41">
        <v>11966988.826741643</v>
      </c>
      <c r="Y13" s="41">
        <v>12571284.817264769</v>
      </c>
      <c r="Z13" s="51">
        <v>13135705.53776587</v>
      </c>
      <c r="AB13" s="39" t="s">
        <v>15</v>
      </c>
      <c r="AC13" s="82">
        <f t="shared" si="6"/>
        <v>0</v>
      </c>
      <c r="AD13" s="40">
        <f t="shared" si="7"/>
        <v>0</v>
      </c>
      <c r="AE13" s="41">
        <f t="shared" si="8"/>
        <v>-45761.082241566852</v>
      </c>
      <c r="AF13" s="41">
        <f t="shared" si="9"/>
        <v>24460.823146874085</v>
      </c>
      <c r="AG13" s="41">
        <f t="shared" si="10"/>
        <v>184869.32482660376</v>
      </c>
      <c r="AH13" s="41">
        <f t="shared" si="11"/>
        <v>-7748.5423488505185</v>
      </c>
      <c r="AI13" s="51">
        <f t="shared" si="11"/>
        <v>-57816.178024943918</v>
      </c>
    </row>
    <row r="14" spans="1:35" ht="13.5" customHeight="1" x14ac:dyDescent="0.2">
      <c r="A14" s="102" t="s">
        <v>13</v>
      </c>
      <c r="B14" s="74">
        <v>6571620.9608994108</v>
      </c>
      <c r="C14" s="81">
        <v>8256707.1175166443</v>
      </c>
      <c r="D14" s="89">
        <v>9756660.6070559956</v>
      </c>
      <c r="E14" s="19">
        <v>10245934.032109106</v>
      </c>
      <c r="F14" s="19">
        <v>10843481.304696819</v>
      </c>
      <c r="G14" s="19">
        <v>11292248.703056267</v>
      </c>
      <c r="H14" s="20">
        <v>11768571.805797597</v>
      </c>
      <c r="I14" s="7"/>
      <c r="J14" s="42" t="s">
        <v>13</v>
      </c>
      <c r="K14" s="81"/>
      <c r="L14" s="81"/>
      <c r="M14" s="89"/>
      <c r="N14" s="19"/>
      <c r="O14" s="19"/>
      <c r="P14" s="19"/>
      <c r="Q14" s="20"/>
      <c r="R14" s="7"/>
      <c r="S14" s="42" t="s">
        <v>13</v>
      </c>
      <c r="T14" s="81">
        <v>6571620.9608994108</v>
      </c>
      <c r="U14" s="18">
        <v>8256707.1175166443</v>
      </c>
      <c r="V14" s="19">
        <v>9779345.2631150391</v>
      </c>
      <c r="W14" s="19">
        <v>10285906.982974282</v>
      </c>
      <c r="X14" s="19">
        <v>10776677.523696775</v>
      </c>
      <c r="Y14" s="19">
        <v>11319110.162061352</v>
      </c>
      <c r="Z14" s="20">
        <v>11841564.523454783</v>
      </c>
      <c r="AB14" s="42" t="s">
        <v>13</v>
      </c>
      <c r="AC14" s="81">
        <f t="shared" si="6"/>
        <v>0</v>
      </c>
      <c r="AD14" s="18">
        <f t="shared" si="7"/>
        <v>0</v>
      </c>
      <c r="AE14" s="19">
        <f t="shared" si="8"/>
        <v>-22684.656059043482</v>
      </c>
      <c r="AF14" s="19">
        <f t="shared" si="9"/>
        <v>-39972.950865175575</v>
      </c>
      <c r="AG14" s="19">
        <f t="shared" si="10"/>
        <v>66803.781000044197</v>
      </c>
      <c r="AH14" s="19">
        <f t="shared" si="11"/>
        <v>-26861.459005085751</v>
      </c>
      <c r="AI14" s="20">
        <f t="shared" si="11"/>
        <v>-72992.717657186091</v>
      </c>
    </row>
    <row r="15" spans="1:35" ht="13.5" customHeight="1" x14ac:dyDescent="0.2">
      <c r="A15" s="102" t="s">
        <v>14</v>
      </c>
      <c r="B15" s="74">
        <v>90283.853176594799</v>
      </c>
      <c r="C15" s="81">
        <v>144535.14653622656</v>
      </c>
      <c r="D15" s="89">
        <v>397413.12688046042</v>
      </c>
      <c r="E15" s="19">
        <v>544405.96816120436</v>
      </c>
      <c r="F15" s="19">
        <v>370473.87067822355</v>
      </c>
      <c r="G15" s="19">
        <v>285773.36319025222</v>
      </c>
      <c r="H15" s="20">
        <v>282748.92589780822</v>
      </c>
      <c r="I15" s="7"/>
      <c r="J15" s="42" t="s">
        <v>14</v>
      </c>
      <c r="K15" s="81"/>
      <c r="L15" s="81"/>
      <c r="M15" s="89"/>
      <c r="N15" s="19"/>
      <c r="O15" s="19"/>
      <c r="P15" s="19"/>
      <c r="Q15" s="20"/>
      <c r="R15" s="7"/>
      <c r="S15" s="42" t="s">
        <v>14</v>
      </c>
      <c r="T15" s="81">
        <v>90283.853176594799</v>
      </c>
      <c r="U15" s="18">
        <v>144535.14653622656</v>
      </c>
      <c r="V15" s="19">
        <v>421935.11181285558</v>
      </c>
      <c r="W15" s="19">
        <v>478237.45755525696</v>
      </c>
      <c r="X15" s="19">
        <v>260797.53523621525</v>
      </c>
      <c r="Y15" s="19">
        <v>265867.37082662422</v>
      </c>
      <c r="Z15" s="20">
        <v>261892.99831886371</v>
      </c>
      <c r="AB15" s="42" t="s">
        <v>14</v>
      </c>
      <c r="AC15" s="81">
        <f t="shared" si="6"/>
        <v>0</v>
      </c>
      <c r="AD15" s="18">
        <f t="shared" si="7"/>
        <v>0</v>
      </c>
      <c r="AE15" s="19">
        <f t="shared" si="8"/>
        <v>-24521.984932395164</v>
      </c>
      <c r="AF15" s="19">
        <f t="shared" si="9"/>
        <v>66168.510605947406</v>
      </c>
      <c r="AG15" s="19">
        <f t="shared" si="10"/>
        <v>109676.33544200831</v>
      </c>
      <c r="AH15" s="19">
        <f t="shared" si="11"/>
        <v>19905.992363628</v>
      </c>
      <c r="AI15" s="20">
        <f t="shared" si="11"/>
        <v>20855.927578944509</v>
      </c>
    </row>
    <row r="16" spans="1:35" ht="13.5" customHeight="1" x14ac:dyDescent="0.2">
      <c r="A16" s="102" t="s">
        <v>16</v>
      </c>
      <c r="B16" s="74">
        <v>565374.02449461422</v>
      </c>
      <c r="C16" s="81">
        <v>676433.53242440592</v>
      </c>
      <c r="D16" s="89">
        <v>747458.37771036208</v>
      </c>
      <c r="E16" s="19">
        <v>780515.18820581061</v>
      </c>
      <c r="F16" s="19">
        <v>828756.46248342306</v>
      </c>
      <c r="G16" s="19">
        <v>869137.8159731729</v>
      </c>
      <c r="H16" s="20">
        <v>904401.65010156797</v>
      </c>
      <c r="I16" s="7"/>
      <c r="J16" s="42" t="s">
        <v>16</v>
      </c>
      <c r="K16" s="81"/>
      <c r="L16" s="81"/>
      <c r="M16" s="89"/>
      <c r="N16" s="19"/>
      <c r="O16" s="19"/>
      <c r="P16" s="19"/>
      <c r="Q16" s="20"/>
      <c r="R16" s="7"/>
      <c r="S16" s="42" t="s">
        <v>16</v>
      </c>
      <c r="T16" s="81">
        <v>565374.02449461422</v>
      </c>
      <c r="U16" s="18">
        <v>676433.53242440592</v>
      </c>
      <c r="V16" s="19">
        <v>746641.89268520207</v>
      </c>
      <c r="W16" s="19">
        <v>782544.03616401635</v>
      </c>
      <c r="X16" s="19">
        <v>821860.5714481246</v>
      </c>
      <c r="Y16" s="19">
        <v>870388.6405129144</v>
      </c>
      <c r="Z16" s="20">
        <v>909993.71567468112</v>
      </c>
      <c r="AB16" s="42" t="s">
        <v>16</v>
      </c>
      <c r="AC16" s="81">
        <f t="shared" si="6"/>
        <v>0</v>
      </c>
      <c r="AD16" s="18">
        <f t="shared" si="7"/>
        <v>0</v>
      </c>
      <c r="AE16" s="19">
        <f t="shared" si="8"/>
        <v>816.48502516001463</v>
      </c>
      <c r="AF16" s="19">
        <f t="shared" si="9"/>
        <v>-2028.8479582057334</v>
      </c>
      <c r="AG16" s="19">
        <f t="shared" si="10"/>
        <v>6895.8910352984676</v>
      </c>
      <c r="AH16" s="19">
        <f t="shared" si="11"/>
        <v>-1250.8245397415012</v>
      </c>
      <c r="AI16" s="20">
        <f t="shared" si="11"/>
        <v>-5592.0655731131556</v>
      </c>
    </row>
    <row r="17" spans="1:35" ht="13.5" customHeight="1" x14ac:dyDescent="0.2">
      <c r="A17" s="102" t="s">
        <v>17</v>
      </c>
      <c r="B17" s="74">
        <v>68347.82426834412</v>
      </c>
      <c r="C17" s="81">
        <v>83203.495046872398</v>
      </c>
      <c r="D17" s="89">
        <v>93748.780531079945</v>
      </c>
      <c r="E17" s="19">
        <v>99414.731318974154</v>
      </c>
      <c r="F17" s="19">
        <v>107004.96033096744</v>
      </c>
      <c r="G17" s="19">
        <v>114265.63091163718</v>
      </c>
      <c r="H17" s="20">
        <v>120084.91885593873</v>
      </c>
      <c r="I17" s="7"/>
      <c r="J17" s="42" t="s">
        <v>17</v>
      </c>
      <c r="K17" s="81"/>
      <c r="L17" s="81"/>
      <c r="M17" s="89"/>
      <c r="N17" s="19"/>
      <c r="O17" s="19"/>
      <c r="P17" s="19"/>
      <c r="Q17" s="20"/>
      <c r="R17" s="7"/>
      <c r="S17" s="42" t="s">
        <v>17</v>
      </c>
      <c r="T17" s="81">
        <v>68347.82426834412</v>
      </c>
      <c r="U17" s="18">
        <v>83203.495046872398</v>
      </c>
      <c r="V17" s="19">
        <v>93361.912104411924</v>
      </c>
      <c r="W17" s="19">
        <v>99353.452736847699</v>
      </c>
      <c r="X17" s="19">
        <v>105766.61752170436</v>
      </c>
      <c r="Y17" s="19">
        <v>114041.02497729841</v>
      </c>
      <c r="Z17" s="20">
        <v>120393.440097635</v>
      </c>
      <c r="AB17" s="42" t="s">
        <v>17</v>
      </c>
      <c r="AC17" s="81">
        <f t="shared" si="6"/>
        <v>0</v>
      </c>
      <c r="AD17" s="18">
        <f t="shared" si="7"/>
        <v>0</v>
      </c>
      <c r="AE17" s="19">
        <f t="shared" si="8"/>
        <v>386.86842666802113</v>
      </c>
      <c r="AF17" s="19">
        <f t="shared" si="9"/>
        <v>61.278582126455149</v>
      </c>
      <c r="AG17" s="19">
        <f t="shared" si="10"/>
        <v>1238.3428092630784</v>
      </c>
      <c r="AH17" s="19">
        <f t="shared" si="11"/>
        <v>224.60593433877511</v>
      </c>
      <c r="AI17" s="20">
        <f t="shared" si="11"/>
        <v>-308.52124169627496</v>
      </c>
    </row>
    <row r="18" spans="1:35" ht="13.5" customHeight="1" x14ac:dyDescent="0.2">
      <c r="A18" s="102" t="s">
        <v>18</v>
      </c>
      <c r="B18" s="74">
        <v>1806</v>
      </c>
      <c r="C18" s="81">
        <v>1929.7431523097453</v>
      </c>
      <c r="D18" s="89">
        <v>2149.2137423946701</v>
      </c>
      <c r="E18" s="19">
        <v>2127.4280781405191</v>
      </c>
      <c r="F18" s="19">
        <v>2141.5533788148173</v>
      </c>
      <c r="G18" s="19">
        <v>2110.7617845916038</v>
      </c>
      <c r="H18" s="20">
        <v>2082.0590880124632</v>
      </c>
      <c r="I18" s="7"/>
      <c r="J18" s="42" t="s">
        <v>18</v>
      </c>
      <c r="K18" s="81"/>
      <c r="L18" s="81"/>
      <c r="M18" s="89"/>
      <c r="N18" s="19"/>
      <c r="O18" s="19"/>
      <c r="P18" s="19"/>
      <c r="Q18" s="20"/>
      <c r="R18" s="7"/>
      <c r="S18" s="42" t="s">
        <v>18</v>
      </c>
      <c r="T18" s="81">
        <v>1806</v>
      </c>
      <c r="U18" s="18">
        <v>1929.7431523097453</v>
      </c>
      <c r="V18" s="19">
        <v>1907.0084443499888</v>
      </c>
      <c r="W18" s="19">
        <v>1894.595295962029</v>
      </c>
      <c r="X18" s="19">
        <v>1886.5788388242067</v>
      </c>
      <c r="Y18" s="19">
        <v>1877.6188865813208</v>
      </c>
      <c r="Z18" s="20">
        <v>1860.8602199060024</v>
      </c>
      <c r="AB18" s="42" t="s">
        <v>18</v>
      </c>
      <c r="AC18" s="81">
        <f t="shared" si="6"/>
        <v>0</v>
      </c>
      <c r="AD18" s="18">
        <f t="shared" si="7"/>
        <v>0</v>
      </c>
      <c r="AE18" s="19">
        <f t="shared" si="8"/>
        <v>242.20529804468129</v>
      </c>
      <c r="AF18" s="19">
        <f t="shared" si="9"/>
        <v>232.83278217849011</v>
      </c>
      <c r="AG18" s="19">
        <f t="shared" si="10"/>
        <v>254.97453999061054</v>
      </c>
      <c r="AH18" s="19">
        <f t="shared" si="11"/>
        <v>233.14289801028303</v>
      </c>
      <c r="AI18" s="20">
        <f t="shared" si="11"/>
        <v>221.19886810646085</v>
      </c>
    </row>
    <row r="19" spans="1:35" ht="13.5" customHeight="1" x14ac:dyDescent="0.2">
      <c r="A19" s="100" t="s">
        <v>19</v>
      </c>
      <c r="B19" s="75">
        <f t="shared" ref="B19:E19" si="21">SUM(B20:B23)</f>
        <v>967259.95851022447</v>
      </c>
      <c r="C19" s="82">
        <f t="shared" si="21"/>
        <v>1149112.8445052034</v>
      </c>
      <c r="D19" s="90">
        <f t="shared" si="21"/>
        <v>1378128.0702135463</v>
      </c>
      <c r="E19" s="41">
        <f t="shared" si="21"/>
        <v>1437457.121482088</v>
      </c>
      <c r="F19" s="41">
        <f t="shared" ref="F19:G19" si="22">SUM(F20:F23)</f>
        <v>1466466.8825343268</v>
      </c>
      <c r="G19" s="41">
        <f t="shared" si="22"/>
        <v>1468757.5691755239</v>
      </c>
      <c r="H19" s="51">
        <f t="shared" ref="H19" si="23">SUM(H20:H23)</f>
        <v>1471797.9531757901</v>
      </c>
      <c r="I19" s="7"/>
      <c r="J19" s="17" t="s">
        <v>19</v>
      </c>
      <c r="K19" s="82">
        <f t="shared" ref="K19:Q19" si="24">SUM(K20:K23)</f>
        <v>0</v>
      </c>
      <c r="L19" s="82">
        <f t="shared" si="24"/>
        <v>0</v>
      </c>
      <c r="M19" s="90">
        <f t="shared" si="24"/>
        <v>0</v>
      </c>
      <c r="N19" s="41">
        <f t="shared" si="24"/>
        <v>0</v>
      </c>
      <c r="O19" s="41">
        <f t="shared" si="24"/>
        <v>0</v>
      </c>
      <c r="P19" s="41">
        <f t="shared" si="24"/>
        <v>0</v>
      </c>
      <c r="Q19" s="51">
        <f t="shared" si="24"/>
        <v>0</v>
      </c>
      <c r="R19" s="7"/>
      <c r="S19" s="17" t="s">
        <v>19</v>
      </c>
      <c r="T19" s="82">
        <v>967259.95851022447</v>
      </c>
      <c r="U19" s="40">
        <v>1149112.8445052034</v>
      </c>
      <c r="V19" s="41">
        <v>1369720.6805779983</v>
      </c>
      <c r="W19" s="41">
        <v>1432979.5418167082</v>
      </c>
      <c r="X19" s="41">
        <v>1447019.3037438884</v>
      </c>
      <c r="Y19" s="41">
        <v>1461518.0671907007</v>
      </c>
      <c r="Z19" s="51">
        <v>1471717.3793514627</v>
      </c>
      <c r="AB19" s="17" t="s">
        <v>19</v>
      </c>
      <c r="AC19" s="82">
        <f t="shared" si="6"/>
        <v>0</v>
      </c>
      <c r="AD19" s="40">
        <f t="shared" si="7"/>
        <v>0</v>
      </c>
      <c r="AE19" s="41">
        <f t="shared" si="8"/>
        <v>8407.3896355479956</v>
      </c>
      <c r="AF19" s="41">
        <f t="shared" si="9"/>
        <v>4477.5796653798316</v>
      </c>
      <c r="AG19" s="41">
        <f t="shared" si="10"/>
        <v>19447.578790438361</v>
      </c>
      <c r="AH19" s="41">
        <f t="shared" si="11"/>
        <v>7239.5019848232623</v>
      </c>
      <c r="AI19" s="51">
        <f t="shared" si="11"/>
        <v>80.57382432743907</v>
      </c>
    </row>
    <row r="20" spans="1:35" ht="13.5" customHeight="1" x14ac:dyDescent="0.2">
      <c r="A20" s="102" t="s">
        <v>20</v>
      </c>
      <c r="B20" s="74">
        <v>818823.8097566535</v>
      </c>
      <c r="C20" s="81">
        <v>969180.75912136945</v>
      </c>
      <c r="D20" s="89">
        <v>1184609.4727082814</v>
      </c>
      <c r="E20" s="19">
        <v>1244111.7930003689</v>
      </c>
      <c r="F20" s="19">
        <v>1270415.4296882381</v>
      </c>
      <c r="G20" s="19">
        <v>1283611.764699043</v>
      </c>
      <c r="H20" s="20">
        <v>1289040.3007476004</v>
      </c>
      <c r="I20" s="7"/>
      <c r="J20" s="42" t="s">
        <v>20</v>
      </c>
      <c r="K20" s="81"/>
      <c r="L20" s="81"/>
      <c r="M20" s="89"/>
      <c r="N20" s="19"/>
      <c r="O20" s="19"/>
      <c r="P20" s="19"/>
      <c r="Q20" s="20"/>
      <c r="R20" s="7"/>
      <c r="S20" s="42" t="s">
        <v>20</v>
      </c>
      <c r="T20" s="81">
        <v>818823.8097566535</v>
      </c>
      <c r="U20" s="18">
        <v>969180.75912136945</v>
      </c>
      <c r="V20" s="19">
        <v>1182324.853663903</v>
      </c>
      <c r="W20" s="19">
        <v>1245167.853289159</v>
      </c>
      <c r="X20" s="19">
        <v>1258623.2316899919</v>
      </c>
      <c r="Y20" s="19">
        <v>1282318.6722701716</v>
      </c>
      <c r="Z20" s="20">
        <v>1294118.9204571103</v>
      </c>
      <c r="AB20" s="42" t="s">
        <v>20</v>
      </c>
      <c r="AC20" s="81">
        <f t="shared" si="6"/>
        <v>0</v>
      </c>
      <c r="AD20" s="18">
        <f t="shared" si="7"/>
        <v>0</v>
      </c>
      <c r="AE20" s="19">
        <f t="shared" si="8"/>
        <v>2284.6190443783998</v>
      </c>
      <c r="AF20" s="19">
        <f t="shared" si="9"/>
        <v>-1056.0602887901478</v>
      </c>
      <c r="AG20" s="19">
        <f t="shared" si="10"/>
        <v>11792.197998246178</v>
      </c>
      <c r="AH20" s="19">
        <f t="shared" si="11"/>
        <v>1293.0924288714305</v>
      </c>
      <c r="AI20" s="20">
        <f t="shared" si="11"/>
        <v>-5078.6197095098905</v>
      </c>
    </row>
    <row r="21" spans="1:35" ht="13.5" customHeight="1" x14ac:dyDescent="0.2">
      <c r="A21" s="102" t="s">
        <v>16</v>
      </c>
      <c r="B21" s="74">
        <v>93691.329303610066</v>
      </c>
      <c r="C21" s="81">
        <v>113576.08560303821</v>
      </c>
      <c r="D21" s="89">
        <v>119374.088800631</v>
      </c>
      <c r="E21" s="19">
        <v>118494.51622306291</v>
      </c>
      <c r="F21" s="19">
        <v>119426.89743859426</v>
      </c>
      <c r="G21" s="19">
        <v>110028.76152438046</v>
      </c>
      <c r="H21" s="20">
        <v>107560.66867414836</v>
      </c>
      <c r="I21" s="7"/>
      <c r="J21" s="42" t="s">
        <v>16</v>
      </c>
      <c r="K21" s="81"/>
      <c r="L21" s="81"/>
      <c r="M21" s="89"/>
      <c r="N21" s="19"/>
      <c r="O21" s="19"/>
      <c r="P21" s="19"/>
      <c r="Q21" s="20"/>
      <c r="R21" s="7"/>
      <c r="S21" s="42" t="s">
        <v>16</v>
      </c>
      <c r="T21" s="81">
        <v>93691.329303610066</v>
      </c>
      <c r="U21" s="18">
        <v>113576.08560303821</v>
      </c>
      <c r="V21" s="19">
        <v>119251.69190550155</v>
      </c>
      <c r="W21" s="19">
        <v>118782.78180603225</v>
      </c>
      <c r="X21" s="19">
        <v>118500.69026736566</v>
      </c>
      <c r="Y21" s="19">
        <v>110187.11003075396</v>
      </c>
      <c r="Z21" s="20">
        <v>108225.73414837231</v>
      </c>
      <c r="AB21" s="42" t="s">
        <v>16</v>
      </c>
      <c r="AC21" s="81">
        <f t="shared" si="6"/>
        <v>0</v>
      </c>
      <c r="AD21" s="18">
        <f t="shared" si="7"/>
        <v>0</v>
      </c>
      <c r="AE21" s="19">
        <f t="shared" si="8"/>
        <v>122.39689512945188</v>
      </c>
      <c r="AF21" s="19">
        <f t="shared" si="9"/>
        <v>-288.26558296933945</v>
      </c>
      <c r="AG21" s="19">
        <f t="shared" si="10"/>
        <v>926.20717122859787</v>
      </c>
      <c r="AH21" s="19">
        <f t="shared" si="11"/>
        <v>-158.34850637349882</v>
      </c>
      <c r="AI21" s="20">
        <f t="shared" si="11"/>
        <v>-665.0654742239567</v>
      </c>
    </row>
    <row r="22" spans="1:35" ht="13.5" customHeight="1" x14ac:dyDescent="0.2">
      <c r="A22" s="102" t="s">
        <v>17</v>
      </c>
      <c r="B22" s="74">
        <v>16016.819449961</v>
      </c>
      <c r="C22" s="81">
        <v>20173.742933105445</v>
      </c>
      <c r="D22" s="89">
        <v>21624.453159035831</v>
      </c>
      <c r="E22" s="19">
        <v>21766.898126087151</v>
      </c>
      <c r="F22" s="19">
        <v>22062.319746371944</v>
      </c>
      <c r="G22" s="19">
        <v>20207.155608580066</v>
      </c>
      <c r="H22" s="20">
        <v>19894.392083854134</v>
      </c>
      <c r="I22" s="7"/>
      <c r="J22" s="42" t="s">
        <v>17</v>
      </c>
      <c r="K22" s="81"/>
      <c r="L22" s="81"/>
      <c r="M22" s="89"/>
      <c r="N22" s="19"/>
      <c r="O22" s="19"/>
      <c r="P22" s="19"/>
      <c r="Q22" s="20"/>
      <c r="R22" s="7"/>
      <c r="S22" s="42" t="s">
        <v>17</v>
      </c>
      <c r="T22" s="81">
        <v>16016.819449961</v>
      </c>
      <c r="U22" s="18">
        <v>20173.742933105445</v>
      </c>
      <c r="V22" s="19">
        <v>21542.818700430151</v>
      </c>
      <c r="W22" s="19">
        <v>21754.672146817138</v>
      </c>
      <c r="X22" s="19">
        <v>21829.356341869574</v>
      </c>
      <c r="Y22" s="19">
        <v>20167.43546675278</v>
      </c>
      <c r="Z22" s="20">
        <v>19945.504601620552</v>
      </c>
      <c r="AB22" s="42" t="s">
        <v>17</v>
      </c>
      <c r="AC22" s="81">
        <f t="shared" si="6"/>
        <v>0</v>
      </c>
      <c r="AD22" s="18">
        <f t="shared" si="7"/>
        <v>0</v>
      </c>
      <c r="AE22" s="19">
        <f t="shared" si="8"/>
        <v>81.634458605680265</v>
      </c>
      <c r="AF22" s="19">
        <f t="shared" si="9"/>
        <v>12.22597927001334</v>
      </c>
      <c r="AG22" s="19">
        <f t="shared" si="10"/>
        <v>232.96340450237039</v>
      </c>
      <c r="AH22" s="19">
        <f t="shared" si="11"/>
        <v>39.720141827285261</v>
      </c>
      <c r="AI22" s="20">
        <f t="shared" si="11"/>
        <v>-51.112517766418023</v>
      </c>
    </row>
    <row r="23" spans="1:35" ht="13.5" customHeight="1" x14ac:dyDescent="0.2">
      <c r="A23" s="102" t="s">
        <v>18</v>
      </c>
      <c r="B23" s="74">
        <v>38728</v>
      </c>
      <c r="C23" s="81">
        <v>46182.256847690252</v>
      </c>
      <c r="D23" s="89">
        <v>52520.055545598021</v>
      </c>
      <c r="E23" s="19">
        <v>53083.914132569</v>
      </c>
      <c r="F23" s="19">
        <v>54562.235661122504</v>
      </c>
      <c r="G23" s="19">
        <v>54909.887343520524</v>
      </c>
      <c r="H23" s="20">
        <v>55302.591670187197</v>
      </c>
      <c r="I23" s="7"/>
      <c r="J23" s="42" t="s">
        <v>18</v>
      </c>
      <c r="K23" s="81"/>
      <c r="L23" s="81"/>
      <c r="M23" s="89"/>
      <c r="N23" s="19"/>
      <c r="O23" s="19"/>
      <c r="P23" s="19"/>
      <c r="Q23" s="20"/>
      <c r="R23" s="7"/>
      <c r="S23" s="42" t="s">
        <v>18</v>
      </c>
      <c r="T23" s="81">
        <v>38728</v>
      </c>
      <c r="U23" s="18">
        <v>46182.256847690252</v>
      </c>
      <c r="V23" s="19">
        <v>46601.316308163514</v>
      </c>
      <c r="W23" s="19">
        <v>47274.234574699723</v>
      </c>
      <c r="X23" s="19">
        <v>48066.025444661223</v>
      </c>
      <c r="Y23" s="19">
        <v>48844.84942302233</v>
      </c>
      <c r="Z23" s="20">
        <v>49427.220144359504</v>
      </c>
      <c r="AB23" s="42" t="s">
        <v>18</v>
      </c>
      <c r="AC23" s="81">
        <f t="shared" si="6"/>
        <v>0</v>
      </c>
      <c r="AD23" s="18">
        <f t="shared" si="7"/>
        <v>0</v>
      </c>
      <c r="AE23" s="19">
        <f t="shared" si="8"/>
        <v>5918.7392374345072</v>
      </c>
      <c r="AF23" s="19">
        <f t="shared" si="9"/>
        <v>5809.6795578692763</v>
      </c>
      <c r="AG23" s="19">
        <f t="shared" si="10"/>
        <v>6496.2102164612807</v>
      </c>
      <c r="AH23" s="19">
        <f t="shared" si="11"/>
        <v>6065.0379204981946</v>
      </c>
      <c r="AI23" s="20">
        <f t="shared" si="11"/>
        <v>5875.3715258276934</v>
      </c>
    </row>
    <row r="24" spans="1:35" ht="13.5" customHeight="1" thickBot="1" x14ac:dyDescent="0.25">
      <c r="A24" s="99" t="s">
        <v>8</v>
      </c>
      <c r="B24" s="76">
        <v>239393.39986</v>
      </c>
      <c r="C24" s="124">
        <v>268129.92272999999</v>
      </c>
      <c r="D24" s="121">
        <v>276474.38634822122</v>
      </c>
      <c r="E24" s="45">
        <v>276506.78262065508</v>
      </c>
      <c r="F24" s="45">
        <v>279881.62852450833</v>
      </c>
      <c r="G24" s="45">
        <v>285071.93003779615</v>
      </c>
      <c r="H24" s="44">
        <v>299142.95284339099</v>
      </c>
      <c r="I24" s="7"/>
      <c r="J24" s="25" t="s">
        <v>8</v>
      </c>
      <c r="K24" s="83"/>
      <c r="L24" s="124"/>
      <c r="M24" s="121"/>
      <c r="N24" s="45"/>
      <c r="O24" s="45"/>
      <c r="P24" s="45"/>
      <c r="Q24" s="44"/>
      <c r="R24" s="7"/>
      <c r="S24" s="25" t="s">
        <v>8</v>
      </c>
      <c r="T24" s="83">
        <v>239393.39986</v>
      </c>
      <c r="U24" s="52">
        <v>268129.92272999999</v>
      </c>
      <c r="V24" s="53">
        <v>267950.22695414431</v>
      </c>
      <c r="W24" s="53">
        <v>267521.97123347729</v>
      </c>
      <c r="X24" s="53">
        <v>276792.86877729889</v>
      </c>
      <c r="Y24" s="53">
        <v>304918.71631196758</v>
      </c>
      <c r="Z24" s="56">
        <v>314296.36242890038</v>
      </c>
      <c r="AB24" s="25" t="s">
        <v>8</v>
      </c>
      <c r="AC24" s="83">
        <f t="shared" si="6"/>
        <v>0</v>
      </c>
      <c r="AD24" s="52">
        <f t="shared" si="7"/>
        <v>0</v>
      </c>
      <c r="AE24" s="53">
        <f t="shared" si="8"/>
        <v>8524.1593940769089</v>
      </c>
      <c r="AF24" s="53">
        <f t="shared" si="9"/>
        <v>8984.8113871777896</v>
      </c>
      <c r="AG24" s="53">
        <f t="shared" si="10"/>
        <v>3088.7597472094349</v>
      </c>
      <c r="AH24" s="53">
        <f t="shared" si="11"/>
        <v>-19846.786274171434</v>
      </c>
      <c r="AI24" s="56">
        <f t="shared" si="11"/>
        <v>-15153.409585509391</v>
      </c>
    </row>
    <row r="25" spans="1:35" ht="14.25" customHeight="1" thickBot="1" x14ac:dyDescent="0.25">
      <c r="A25" s="103" t="s">
        <v>9</v>
      </c>
      <c r="B25" s="77">
        <f t="shared" ref="B25:E25" si="25">B6+B12+B24</f>
        <v>9526566.501479188</v>
      </c>
      <c r="C25" s="84">
        <f t="shared" si="25"/>
        <v>11608208.216371663</v>
      </c>
      <c r="D25" s="91">
        <f t="shared" si="25"/>
        <v>13786957.839109376</v>
      </c>
      <c r="E25" s="38">
        <f t="shared" si="25"/>
        <v>14618650.959326284</v>
      </c>
      <c r="F25" s="38">
        <f t="shared" ref="F25:G25" si="26">F6+F12+F24</f>
        <v>15217915.936677909</v>
      </c>
      <c r="G25" s="38">
        <f t="shared" si="26"/>
        <v>15703415.51823817</v>
      </c>
      <c r="H25" s="5">
        <f t="shared" ref="H25" si="27">H6+H12+H24</f>
        <v>16287276.67581079</v>
      </c>
      <c r="I25" s="7"/>
      <c r="J25" s="3" t="s">
        <v>9</v>
      </c>
      <c r="K25" s="84">
        <f t="shared" ref="K25" si="28">K6+K12+K24</f>
        <v>0</v>
      </c>
      <c r="L25" s="84">
        <f t="shared" ref="L25:O25" si="29">L6+L12+L24</f>
        <v>0</v>
      </c>
      <c r="M25" s="91">
        <f t="shared" si="29"/>
        <v>0</v>
      </c>
      <c r="N25" s="38">
        <f t="shared" si="29"/>
        <v>0</v>
      </c>
      <c r="O25" s="38">
        <f t="shared" si="29"/>
        <v>0</v>
      </c>
      <c r="P25" s="38">
        <f t="shared" ref="P25:Q25" si="30">P6+P12+P24</f>
        <v>0</v>
      </c>
      <c r="Q25" s="5">
        <f t="shared" si="30"/>
        <v>0</v>
      </c>
      <c r="R25" s="7"/>
      <c r="S25" s="3" t="s">
        <v>9</v>
      </c>
      <c r="T25" s="84">
        <v>9526566.501479188</v>
      </c>
      <c r="U25" s="4">
        <v>11608208.216371663</v>
      </c>
      <c r="V25" s="38">
        <v>13849119.947489409</v>
      </c>
      <c r="W25" s="38">
        <v>14627173.404818367</v>
      </c>
      <c r="X25" s="38">
        <v>15051748.120146863</v>
      </c>
      <c r="Y25" s="38">
        <v>15763592.811982766</v>
      </c>
      <c r="Z25" s="5">
        <v>16406729.847226238</v>
      </c>
      <c r="AB25" s="3" t="s">
        <v>9</v>
      </c>
      <c r="AC25" s="84">
        <f t="shared" si="6"/>
        <v>0</v>
      </c>
      <c r="AD25" s="4">
        <f t="shared" si="7"/>
        <v>0</v>
      </c>
      <c r="AE25" s="38">
        <f t="shared" si="8"/>
        <v>-62162.108380032703</v>
      </c>
      <c r="AF25" s="38">
        <f t="shared" si="9"/>
        <v>-8522.4454920832068</v>
      </c>
      <c r="AG25" s="38">
        <f t="shared" si="10"/>
        <v>166167.81653104536</v>
      </c>
      <c r="AH25" s="38">
        <f t="shared" si="11"/>
        <v>-60177.293744595721</v>
      </c>
      <c r="AI25" s="5">
        <f t="shared" si="11"/>
        <v>-119453.17141544819</v>
      </c>
    </row>
    <row r="26" spans="1:35" ht="13.5" customHeight="1" thickBot="1" x14ac:dyDescent="0.25">
      <c r="A26" s="104" t="s">
        <v>10</v>
      </c>
      <c r="B26" s="78">
        <f t="shared" ref="B26:E26" si="31">B25</f>
        <v>9526566.501479188</v>
      </c>
      <c r="C26" s="85">
        <f t="shared" si="31"/>
        <v>11608208.216371663</v>
      </c>
      <c r="D26" s="122">
        <f t="shared" si="31"/>
        <v>13786957.839109376</v>
      </c>
      <c r="E26" s="46">
        <f t="shared" si="31"/>
        <v>14618650.959326284</v>
      </c>
      <c r="F26" s="46">
        <f t="shared" ref="F26:G26" si="32">F25</f>
        <v>15217915.936677909</v>
      </c>
      <c r="G26" s="46">
        <f t="shared" si="32"/>
        <v>15703415.51823817</v>
      </c>
      <c r="H26" s="23">
        <f t="shared" ref="H26" si="33">H25</f>
        <v>16287276.67581079</v>
      </c>
      <c r="J26" s="21" t="s">
        <v>10</v>
      </c>
      <c r="K26" s="85">
        <f t="shared" ref="K26" si="34">K25</f>
        <v>0</v>
      </c>
      <c r="L26" s="85">
        <f t="shared" ref="L26:O26" si="35">L25</f>
        <v>0</v>
      </c>
      <c r="M26" s="122">
        <f t="shared" si="35"/>
        <v>0</v>
      </c>
      <c r="N26" s="46">
        <f t="shared" si="35"/>
        <v>0</v>
      </c>
      <c r="O26" s="46">
        <f t="shared" si="35"/>
        <v>0</v>
      </c>
      <c r="P26" s="46">
        <f t="shared" ref="P26:Q26" si="36">P25</f>
        <v>0</v>
      </c>
      <c r="Q26" s="23">
        <f t="shared" si="36"/>
        <v>0</v>
      </c>
      <c r="S26" s="21" t="s">
        <v>10</v>
      </c>
      <c r="T26" s="92">
        <v>9526566.501479188</v>
      </c>
      <c r="U26" s="57">
        <v>11608208.216371663</v>
      </c>
      <c r="V26" s="58">
        <v>13849119.947489409</v>
      </c>
      <c r="W26" s="58">
        <v>14627173.404818367</v>
      </c>
      <c r="X26" s="58">
        <v>15051748.120146863</v>
      </c>
      <c r="Y26" s="58">
        <v>15763592.811982766</v>
      </c>
      <c r="Z26" s="59">
        <v>16406729.847226238</v>
      </c>
      <c r="AB26" s="21" t="s">
        <v>10</v>
      </c>
      <c r="AC26" s="92">
        <f t="shared" si="6"/>
        <v>0</v>
      </c>
      <c r="AD26" s="57">
        <f t="shared" si="7"/>
        <v>0</v>
      </c>
      <c r="AE26" s="58">
        <f t="shared" si="8"/>
        <v>-62162.108380032703</v>
      </c>
      <c r="AF26" s="58">
        <f t="shared" si="9"/>
        <v>-8522.4454920832068</v>
      </c>
      <c r="AG26" s="58">
        <f t="shared" si="10"/>
        <v>166167.81653104536</v>
      </c>
      <c r="AH26" s="58">
        <f t="shared" si="11"/>
        <v>-60177.293744595721</v>
      </c>
      <c r="AI26" s="59">
        <f t="shared" si="11"/>
        <v>-119453.17141544819</v>
      </c>
    </row>
    <row r="27" spans="1:35" ht="13.5" customHeight="1" x14ac:dyDescent="0.2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">
      <c r="B28" s="6"/>
      <c r="C28" s="67"/>
      <c r="D28" s="67"/>
      <c r="E28" s="67"/>
      <c r="F28" s="67"/>
      <c r="G28" s="67"/>
      <c r="H28" s="67"/>
      <c r="J28" s="29"/>
      <c r="K28" s="9"/>
      <c r="L28" s="9"/>
      <c r="M28" s="9"/>
      <c r="S28" s="29"/>
      <c r="T28" s="9"/>
      <c r="U28" s="9"/>
      <c r="V28" s="9"/>
      <c r="AB28" s="29"/>
      <c r="AC28" s="9"/>
      <c r="AD28" s="116"/>
      <c r="AE28" s="116"/>
      <c r="AF28" s="116"/>
      <c r="AG28" s="116"/>
      <c r="AH28" s="116"/>
    </row>
    <row r="29" spans="1:35" ht="13.5" customHeight="1" x14ac:dyDescent="0.2">
      <c r="B29" s="6"/>
      <c r="C29" s="126"/>
      <c r="D29" s="126"/>
      <c r="E29" s="126"/>
      <c r="F29" s="126"/>
      <c r="G29" s="126"/>
      <c r="H29" s="126"/>
      <c r="J29" s="29"/>
      <c r="K29" s="9"/>
      <c r="L29" s="9"/>
      <c r="M29" s="9"/>
      <c r="N29" s="9"/>
      <c r="O29" s="9"/>
      <c r="S29" s="29"/>
      <c r="T29" s="9"/>
      <c r="U29" s="66"/>
      <c r="V29" s="66"/>
      <c r="W29" s="66"/>
      <c r="X29" s="66"/>
      <c r="Y29" s="9"/>
      <c r="Z29" s="9"/>
      <c r="AB29" s="29"/>
      <c r="AC29" s="9"/>
      <c r="AD29" s="116"/>
      <c r="AE29" s="116"/>
      <c r="AF29" s="116"/>
      <c r="AG29" s="116"/>
      <c r="AH29" s="116"/>
      <c r="AI29" s="9"/>
    </row>
    <row r="30" spans="1:35" ht="13.5" customHeight="1" x14ac:dyDescent="0.2">
      <c r="B30" s="6"/>
      <c r="C30" s="67"/>
      <c r="D30" s="67"/>
      <c r="E30" s="67"/>
      <c r="F30" s="67"/>
      <c r="G30" s="67"/>
      <c r="H30" s="67"/>
      <c r="J30" s="110"/>
      <c r="K30" s="9"/>
      <c r="L30" s="9"/>
      <c r="M30" s="9"/>
      <c r="N30" s="9"/>
      <c r="O30" s="9"/>
      <c r="P30" s="9"/>
      <c r="Q30" s="9"/>
      <c r="T30" s="9"/>
      <c r="U30" s="9"/>
      <c r="V30" s="9"/>
      <c r="W30" s="9"/>
      <c r="X30" s="9"/>
      <c r="Y30" s="9"/>
      <c r="Z30" s="9"/>
      <c r="AC30" s="9"/>
      <c r="AD30" s="116"/>
      <c r="AE30" s="116"/>
      <c r="AF30" s="116"/>
      <c r="AG30" s="116"/>
      <c r="AH30" s="116"/>
      <c r="AI30" s="9"/>
    </row>
    <row r="31" spans="1:35" ht="13.5" customHeight="1" x14ac:dyDescent="0.2">
      <c r="B31" s="6"/>
      <c r="C31" s="67"/>
      <c r="D31" s="67"/>
      <c r="E31" s="67"/>
      <c r="F31" s="67"/>
      <c r="G31" s="67"/>
      <c r="H31" s="67"/>
      <c r="J31" s="110"/>
      <c r="K31" s="9"/>
      <c r="L31" s="9"/>
      <c r="M31" s="6"/>
      <c r="T31" s="6"/>
      <c r="U31" s="9"/>
      <c r="V31" s="9"/>
      <c r="W31" s="9"/>
      <c r="X31" s="9"/>
      <c r="Y31" s="9"/>
      <c r="Z31" s="9"/>
      <c r="AC31" s="6"/>
      <c r="AD31" s="116"/>
      <c r="AE31" s="116"/>
      <c r="AF31" s="116"/>
      <c r="AG31" s="116"/>
      <c r="AH31" s="116"/>
      <c r="AI31" s="9"/>
    </row>
    <row r="32" spans="1:35" ht="13.5" customHeight="1" x14ac:dyDescent="0.2">
      <c r="B32" s="6"/>
      <c r="C32" s="67"/>
      <c r="D32" s="67"/>
      <c r="E32" s="67"/>
      <c r="F32" s="67"/>
      <c r="G32" s="67"/>
      <c r="H32" s="67"/>
      <c r="J32" s="110"/>
      <c r="K32" s="9"/>
      <c r="L32" s="9"/>
      <c r="M32" s="66"/>
      <c r="N32" s="67"/>
      <c r="O32" s="67"/>
      <c r="P32" s="67"/>
      <c r="Q32" s="67"/>
      <c r="T32" s="9"/>
      <c r="U32" s="9"/>
      <c r="V32" s="9"/>
      <c r="W32" s="9"/>
      <c r="X32" s="9"/>
      <c r="Y32" s="9"/>
      <c r="Z32" s="9"/>
      <c r="AC32" s="9"/>
      <c r="AD32" s="116"/>
      <c r="AE32" s="116"/>
      <c r="AF32" s="116"/>
      <c r="AG32" s="116"/>
      <c r="AH32" s="116"/>
      <c r="AI32" s="9"/>
    </row>
    <row r="33" spans="2:35" ht="13.5" customHeight="1" x14ac:dyDescent="0.2">
      <c r="B33" s="6"/>
      <c r="C33" s="67"/>
      <c r="D33" s="67"/>
      <c r="E33" s="67"/>
      <c r="F33" s="67"/>
      <c r="G33" s="67"/>
      <c r="H33" s="67"/>
      <c r="K33" s="9"/>
      <c r="L33" s="9"/>
      <c r="M33" s="69"/>
      <c r="N33" s="69"/>
      <c r="O33" s="69"/>
      <c r="P33" s="69"/>
      <c r="Q33" s="69"/>
      <c r="T33" s="9"/>
      <c r="U33" s="9"/>
      <c r="V33" s="9"/>
      <c r="W33" s="9"/>
      <c r="X33" s="9"/>
      <c r="Y33" s="9"/>
      <c r="Z33" s="9"/>
      <c r="AC33" s="9"/>
      <c r="AD33" s="66"/>
      <c r="AE33" s="66"/>
      <c r="AF33" s="66"/>
      <c r="AG33" s="66"/>
      <c r="AH33" s="66"/>
      <c r="AI33" s="9"/>
    </row>
    <row r="34" spans="2:35" ht="13.5" customHeight="1" x14ac:dyDescent="0.2">
      <c r="B34" s="6"/>
      <c r="C34" s="67"/>
      <c r="D34" s="67"/>
      <c r="E34" s="67"/>
      <c r="F34" s="67"/>
      <c r="G34" s="67"/>
      <c r="H34" s="67"/>
      <c r="K34" s="9"/>
      <c r="L34" s="9"/>
      <c r="M34" s="9"/>
      <c r="T34" s="9"/>
      <c r="U34" s="9"/>
      <c r="V34" s="9"/>
      <c r="AC34" s="9"/>
      <c r="AD34" s="66"/>
      <c r="AE34" s="66"/>
      <c r="AF34" s="66"/>
      <c r="AG34" s="66"/>
      <c r="AH34" s="66"/>
    </row>
    <row r="35" spans="2:35" ht="13.5" customHeight="1" x14ac:dyDescent="0.2">
      <c r="B35" s="6"/>
      <c r="C35" s="67"/>
      <c r="D35" s="67"/>
      <c r="E35" s="67"/>
      <c r="F35" s="67"/>
      <c r="G35" s="67"/>
      <c r="H35" s="67"/>
      <c r="K35" s="9"/>
      <c r="L35" s="9"/>
      <c r="M35" s="69"/>
      <c r="N35" s="69"/>
      <c r="O35" s="69"/>
      <c r="P35" s="69"/>
      <c r="Q35" s="69"/>
      <c r="T35" s="9"/>
      <c r="U35" s="9"/>
      <c r="V35" s="9"/>
      <c r="W35" s="9"/>
      <c r="X35" s="9"/>
      <c r="Y35" s="9"/>
      <c r="Z35" s="9"/>
      <c r="AC35" s="9"/>
      <c r="AD35" s="66"/>
      <c r="AE35" s="66"/>
      <c r="AF35" s="66"/>
      <c r="AG35" s="66"/>
      <c r="AH35" s="66"/>
      <c r="AI35" s="9"/>
    </row>
    <row r="36" spans="2:35" ht="13.5" customHeight="1" x14ac:dyDescent="0.2">
      <c r="B36" s="6"/>
      <c r="C36" s="6"/>
      <c r="D36" s="6"/>
      <c r="K36" s="9"/>
      <c r="L36" s="9"/>
      <c r="M36" s="9"/>
      <c r="T36" s="9"/>
      <c r="U36" s="9"/>
      <c r="V36" s="9"/>
      <c r="AC36" s="9"/>
      <c r="AD36" s="9"/>
      <c r="AE36" s="9"/>
    </row>
    <row r="37" spans="2:35" ht="13.5" customHeight="1" x14ac:dyDescent="0.2">
      <c r="B37" s="6"/>
      <c r="C37" s="6"/>
      <c r="D37" s="6"/>
      <c r="K37" s="9"/>
      <c r="L37" s="69"/>
      <c r="M37" s="69"/>
      <c r="N37" s="69"/>
      <c r="O37" s="69"/>
      <c r="P37" s="69"/>
      <c r="Q37" s="69"/>
      <c r="T37" s="9"/>
      <c r="U37" s="69"/>
      <c r="V37" s="69"/>
      <c r="W37" s="69"/>
      <c r="X37" s="69"/>
      <c r="Y37" s="69"/>
      <c r="Z37" s="69"/>
      <c r="AC37" s="9"/>
      <c r="AD37" s="69"/>
      <c r="AE37" s="69"/>
      <c r="AF37" s="69"/>
      <c r="AG37" s="69"/>
      <c r="AH37" s="69"/>
      <c r="AI37" s="69"/>
    </row>
    <row r="38" spans="2:35" ht="13.5" customHeight="1" x14ac:dyDescent="0.2">
      <c r="B38" s="6"/>
      <c r="C38" s="6"/>
      <c r="D38" s="6"/>
      <c r="K38" s="9"/>
      <c r="L38" s="9"/>
      <c r="M38" s="9"/>
      <c r="T38" s="9"/>
      <c r="U38" s="9"/>
      <c r="V38" s="9"/>
      <c r="AC38" s="9"/>
      <c r="AD38" s="9"/>
      <c r="AE38" s="9"/>
    </row>
    <row r="39" spans="2:35" ht="13.5" customHeight="1" x14ac:dyDescent="0.2">
      <c r="B39" s="6"/>
      <c r="C39" s="6"/>
      <c r="D39" s="6"/>
      <c r="K39" s="9"/>
      <c r="L39" s="9"/>
      <c r="M39" s="9"/>
      <c r="T39" s="9"/>
      <c r="U39" s="9"/>
      <c r="V39" s="9"/>
      <c r="AC39" s="9"/>
      <c r="AD39" s="9"/>
      <c r="AE39" s="9"/>
    </row>
    <row r="40" spans="2:35" ht="13.5" customHeight="1" x14ac:dyDescent="0.2">
      <c r="B40" s="6"/>
      <c r="C40" s="6"/>
      <c r="D40" s="6"/>
      <c r="F40" s="9"/>
      <c r="G40" s="9"/>
      <c r="H40" s="9"/>
      <c r="K40" s="9"/>
      <c r="L40" s="9"/>
      <c r="M40" s="30"/>
      <c r="N40" s="30"/>
      <c r="O40" s="30"/>
      <c r="P40" s="30"/>
      <c r="Q40" s="30"/>
      <c r="T40" s="9"/>
      <c r="U40" s="9"/>
      <c r="V40" s="30"/>
      <c r="W40" s="30"/>
      <c r="X40" s="30"/>
      <c r="Y40" s="30"/>
      <c r="Z40" s="30"/>
      <c r="AC40" s="9"/>
      <c r="AD40" s="9"/>
      <c r="AE40" s="30"/>
      <c r="AF40" s="30"/>
      <c r="AG40" s="30"/>
      <c r="AH40" s="30"/>
      <c r="AI40" s="30"/>
    </row>
    <row r="41" spans="2:35" ht="13.5" customHeight="1" x14ac:dyDescent="0.2">
      <c r="B41" s="6"/>
      <c r="C41" s="6"/>
      <c r="D41" s="6"/>
      <c r="K41" s="9"/>
      <c r="L41" s="9"/>
      <c r="M41" s="30"/>
      <c r="N41" s="30"/>
      <c r="O41" s="30"/>
      <c r="P41" s="30"/>
      <c r="Q41" s="30"/>
      <c r="T41" s="9"/>
      <c r="U41" s="9"/>
      <c r="V41" s="30"/>
      <c r="W41" s="30"/>
      <c r="X41" s="30"/>
      <c r="Y41" s="30"/>
      <c r="Z41" s="30"/>
      <c r="AC41" s="9"/>
      <c r="AD41" s="9"/>
      <c r="AE41" s="30"/>
      <c r="AF41" s="30"/>
      <c r="AG41" s="30"/>
      <c r="AH41" s="30"/>
      <c r="AI41" s="30"/>
    </row>
    <row r="42" spans="2:35" ht="13.5" customHeight="1" x14ac:dyDescent="0.2">
      <c r="B42" s="6"/>
      <c r="C42" s="6"/>
      <c r="D42" s="6"/>
      <c r="K42" s="9"/>
      <c r="L42" s="9"/>
      <c r="M42" s="9"/>
      <c r="T42" s="9"/>
      <c r="U42" s="9"/>
      <c r="V42" s="9"/>
      <c r="AC42" s="9"/>
      <c r="AD42" s="9"/>
      <c r="AE42" s="9"/>
    </row>
    <row r="43" spans="2:35" ht="13.5" customHeight="1" x14ac:dyDescent="0.2">
      <c r="B43" s="6"/>
      <c r="C43" s="6"/>
      <c r="D43" s="6"/>
      <c r="K43" s="9"/>
      <c r="L43" s="9"/>
      <c r="M43" s="9"/>
      <c r="T43" s="9"/>
      <c r="U43" s="9"/>
      <c r="V43" s="9"/>
      <c r="AC43" s="9"/>
      <c r="AD43" s="9"/>
      <c r="AE43" s="9"/>
    </row>
    <row r="44" spans="2:35" ht="13.5" customHeight="1" x14ac:dyDescent="0.2">
      <c r="B44" s="6"/>
      <c r="C44" s="6"/>
      <c r="D44" s="6"/>
      <c r="K44" s="9"/>
      <c r="L44" s="9"/>
      <c r="M44" s="9"/>
      <c r="T44" s="9"/>
      <c r="U44" s="9"/>
      <c r="V44" s="9"/>
      <c r="AC44" s="9"/>
      <c r="AD44" s="9"/>
      <c r="AE44" s="9"/>
    </row>
    <row r="45" spans="2:35" ht="13.5" customHeight="1" x14ac:dyDescent="0.2">
      <c r="B45" s="6"/>
      <c r="C45" s="6"/>
      <c r="D45" s="6"/>
      <c r="K45" s="9"/>
      <c r="L45" s="9"/>
      <c r="M45" s="9"/>
      <c r="T45" s="9"/>
      <c r="U45" s="9"/>
      <c r="V45" s="9"/>
      <c r="AC45" s="9"/>
      <c r="AD45" s="9"/>
      <c r="AE45" s="9"/>
    </row>
    <row r="46" spans="2:35" ht="13.5" customHeight="1" x14ac:dyDescent="0.2">
      <c r="B46" s="6"/>
      <c r="C46" s="6"/>
      <c r="D46" s="6"/>
      <c r="K46" s="9"/>
      <c r="L46" s="9"/>
      <c r="M46" s="9"/>
      <c r="T46" s="9"/>
      <c r="U46" s="9"/>
      <c r="V46" s="9"/>
      <c r="AC46" s="9"/>
      <c r="AD46" s="9"/>
      <c r="AE46" s="9"/>
    </row>
    <row r="47" spans="2:35" ht="13.5" customHeight="1" x14ac:dyDescent="0.2">
      <c r="B47" s="6"/>
      <c r="C47" s="6"/>
      <c r="D47" s="6"/>
      <c r="K47" s="9"/>
      <c r="L47" s="9"/>
      <c r="M47" s="9"/>
      <c r="T47" s="9"/>
      <c r="U47" s="9"/>
      <c r="V47" s="9"/>
      <c r="AC47" s="9"/>
      <c r="AD47" s="9"/>
      <c r="AE47" s="9"/>
    </row>
    <row r="48" spans="2:35" ht="13.5" customHeight="1" x14ac:dyDescent="0.2">
      <c r="B48" s="6"/>
      <c r="C48" s="6"/>
      <c r="D48" s="6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">
      <c r="B49" s="6"/>
      <c r="C49" s="6"/>
      <c r="D49" s="6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">
      <c r="B50" s="6"/>
      <c r="C50" s="6"/>
      <c r="D50" s="6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">
      <c r="B51" s="6"/>
      <c r="C51" s="6"/>
      <c r="D51" s="6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">
      <c r="B52" s="6"/>
      <c r="C52" s="6"/>
      <c r="D52" s="6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">
      <c r="B53" s="6"/>
      <c r="C53" s="6"/>
      <c r="D53" s="6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">
      <c r="B54" s="6"/>
      <c r="C54" s="6"/>
      <c r="D54" s="6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">
      <c r="B55" s="6"/>
      <c r="C55" s="6"/>
      <c r="D55" s="6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">
      <c r="B56" s="6"/>
      <c r="C56" s="6"/>
      <c r="D56" s="6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">
      <c r="B57" s="6"/>
      <c r="C57" s="6"/>
      <c r="D57" s="6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">
      <c r="B58" s="6"/>
      <c r="C58" s="6"/>
      <c r="D58" s="6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">
      <c r="B59" s="6"/>
      <c r="C59" s="6"/>
      <c r="D59" s="6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">
      <c r="B60" s="6"/>
      <c r="C60" s="6"/>
      <c r="D60" s="6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">
      <c r="B61" s="6"/>
      <c r="C61" s="6"/>
      <c r="D61" s="6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">
      <c r="B62" s="6"/>
      <c r="C62" s="6"/>
      <c r="D62" s="6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">
      <c r="B63" s="6"/>
      <c r="C63" s="6"/>
      <c r="D63" s="6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">
      <c r="B64" s="6"/>
      <c r="C64" s="6"/>
      <c r="D64" s="6"/>
      <c r="F64" s="9"/>
      <c r="G64" s="9"/>
      <c r="H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">
      <c r="B65" s="6"/>
      <c r="C65" s="6"/>
      <c r="D65" s="6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">
      <c r="B66" s="6"/>
      <c r="C66" s="6"/>
      <c r="D66" s="6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">
      <c r="B67" s="6"/>
      <c r="C67" s="6"/>
      <c r="D67" s="6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">
      <c r="B68" s="6"/>
      <c r="C68" s="6"/>
      <c r="D68" s="6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">
      <c r="B69" s="6"/>
      <c r="C69" s="6"/>
      <c r="D69" s="6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">
      <c r="B70" s="6"/>
      <c r="C70" s="6"/>
      <c r="D70" s="6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">
      <c r="B71" s="6"/>
      <c r="C71" s="6"/>
      <c r="D71" s="6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">
      <c r="B72" s="6"/>
      <c r="C72" s="6"/>
      <c r="D72" s="6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">
      <c r="B73" s="6"/>
      <c r="C73" s="6"/>
      <c r="D73" s="6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">
      <c r="B74" s="6"/>
      <c r="C74" s="6"/>
      <c r="D74" s="6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">
      <c r="B75" s="6"/>
      <c r="C75" s="6"/>
      <c r="D75" s="6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">
      <c r="B76" s="6"/>
      <c r="C76" s="6"/>
      <c r="D76" s="6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">
      <c r="B77" s="6"/>
      <c r="C77" s="6"/>
      <c r="D77" s="6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">
      <c r="B78" s="6"/>
      <c r="C78" s="6"/>
      <c r="D78" s="6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">
      <c r="B79" s="6"/>
      <c r="C79" s="6"/>
      <c r="D79" s="6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">
      <c r="B80" s="6"/>
      <c r="C80" s="6"/>
      <c r="D80" s="6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">
      <c r="B81" s="6"/>
      <c r="C81" s="6"/>
      <c r="D81" s="6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">
      <c r="B82" s="6"/>
      <c r="C82" s="6"/>
      <c r="D82" s="6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">
      <c r="B83" s="6"/>
      <c r="C83" s="6"/>
      <c r="D83" s="6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">
      <c r="B84" s="6"/>
      <c r="C84" s="6"/>
      <c r="D84" s="6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">
      <c r="B85" s="6"/>
      <c r="C85" s="6"/>
      <c r="D85" s="6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">
      <c r="B86" s="6"/>
      <c r="C86" s="6"/>
      <c r="D86" s="6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">
      <c r="B87" s="6"/>
      <c r="C87" s="6"/>
      <c r="D87" s="6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">
      <c r="B88" s="6"/>
      <c r="C88" s="6"/>
      <c r="D88" s="6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">
      <c r="B89" s="6"/>
      <c r="C89" s="6"/>
      <c r="D89" s="6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">
      <c r="B90" s="6"/>
      <c r="C90" s="6"/>
      <c r="D90" s="6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">
      <c r="B91" s="6"/>
      <c r="C91" s="6"/>
      <c r="D91" s="6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">
      <c r="B92" s="6"/>
      <c r="C92" s="6"/>
      <c r="D92" s="6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">
      <c r="B93" s="6"/>
      <c r="C93" s="6"/>
      <c r="D93" s="6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ht="13.5" customHeight="1" x14ac:dyDescent="0.2">
      <c r="B105" s="9"/>
      <c r="C105" s="9"/>
      <c r="D105" s="9"/>
      <c r="K105" s="9"/>
      <c r="L105" s="9"/>
      <c r="M105" s="9"/>
      <c r="T105" s="9"/>
      <c r="U105" s="9"/>
      <c r="V105" s="9"/>
      <c r="AC105" s="9"/>
      <c r="AD105" s="9"/>
      <c r="AE105" s="9"/>
    </row>
    <row r="106" spans="2:31" ht="13.5" customHeight="1" x14ac:dyDescent="0.2">
      <c r="B106" s="9"/>
      <c r="C106" s="9"/>
      <c r="D106" s="9"/>
      <c r="K106" s="9"/>
      <c r="L106" s="9"/>
      <c r="M106" s="9"/>
      <c r="T106" s="9"/>
      <c r="U106" s="9"/>
      <c r="V106" s="9"/>
      <c r="AC106" s="9"/>
      <c r="AD106" s="9"/>
      <c r="AE106" s="9"/>
    </row>
    <row r="107" spans="2:31" ht="13.5" customHeight="1" x14ac:dyDescent="0.2">
      <c r="B107" s="9"/>
      <c r="C107" s="9"/>
      <c r="D107" s="9"/>
      <c r="K107" s="9"/>
      <c r="L107" s="9"/>
      <c r="M107" s="9"/>
      <c r="T107" s="9"/>
      <c r="U107" s="9"/>
      <c r="V107" s="9"/>
      <c r="AC107" s="9"/>
      <c r="AD107" s="9"/>
      <c r="AE107" s="9"/>
    </row>
    <row r="108" spans="2:31" ht="13.5" customHeight="1" x14ac:dyDescent="0.2">
      <c r="B108" s="9"/>
      <c r="C108" s="9"/>
      <c r="D108" s="9"/>
      <c r="K108" s="9"/>
      <c r="L108" s="9"/>
      <c r="M108" s="9"/>
      <c r="T108" s="9"/>
      <c r="U108" s="9"/>
      <c r="V108" s="9"/>
      <c r="AC108" s="9"/>
      <c r="AD108" s="9"/>
      <c r="AE108" s="9"/>
    </row>
    <row r="109" spans="2:31" ht="13.5" customHeight="1" x14ac:dyDescent="0.2">
      <c r="B109" s="9"/>
      <c r="C109" s="9"/>
      <c r="D109" s="9"/>
      <c r="K109" s="9"/>
      <c r="L109" s="9"/>
      <c r="M109" s="9"/>
      <c r="T109" s="9"/>
      <c r="U109" s="9"/>
      <c r="V109" s="9"/>
      <c r="AC109" s="9"/>
      <c r="AD109" s="9"/>
      <c r="AE109" s="9"/>
    </row>
    <row r="110" spans="2:31" ht="13.5" customHeight="1" x14ac:dyDescent="0.2">
      <c r="B110" s="9"/>
      <c r="C110" s="9"/>
      <c r="D110" s="9"/>
      <c r="K110" s="9"/>
      <c r="L110" s="9"/>
      <c r="M110" s="9"/>
      <c r="T110" s="9"/>
      <c r="U110" s="9"/>
      <c r="V110" s="9"/>
      <c r="AC110" s="9"/>
      <c r="AD110" s="9"/>
      <c r="AE110" s="9"/>
    </row>
  </sheetData>
  <mergeCells count="7">
    <mergeCell ref="AD3:AI3"/>
    <mergeCell ref="A1:D1"/>
    <mergeCell ref="S1:V1"/>
    <mergeCell ref="J1:N1"/>
    <mergeCell ref="D3:H3"/>
    <mergeCell ref="M3:Q3"/>
    <mergeCell ref="U3:Z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9"/>
  <sheetViews>
    <sheetView zoomScale="80" zoomScaleNormal="80" workbookViewId="0">
      <selection activeCell="D20" sqref="D20:H23"/>
    </sheetView>
  </sheetViews>
  <sheetFormatPr defaultColWidth="9.125" defaultRowHeight="12.75" x14ac:dyDescent="0.2"/>
  <cols>
    <col min="1" max="1" width="52.375" style="6" customWidth="1"/>
    <col min="2" max="4" width="12.5" style="115" customWidth="1"/>
    <col min="5" max="9" width="12.5" style="6" customWidth="1"/>
    <col min="10" max="10" width="55.125" style="6" customWidth="1"/>
    <col min="11" max="12" width="12.5" style="115" customWidth="1"/>
    <col min="13" max="13" width="13.5" style="115" customWidth="1"/>
    <col min="14" max="17" width="13.875" style="6" customWidth="1"/>
    <col min="18" max="18" width="9.125" style="6"/>
    <col min="19" max="19" width="52.375" style="6" customWidth="1"/>
    <col min="20" max="22" width="12.5" style="115" customWidth="1"/>
    <col min="23" max="26" width="12.5" style="6" customWidth="1"/>
    <col min="27" max="27" width="9.125" style="6"/>
    <col min="28" max="28" width="52.375" style="6" customWidth="1"/>
    <col min="29" max="31" width="12.5" style="115" customWidth="1"/>
    <col min="32" max="34" width="12.5" style="6" customWidth="1"/>
    <col min="35" max="35" width="12.875" style="6" customWidth="1"/>
    <col min="36" max="16384" width="9.125" style="6"/>
  </cols>
  <sheetData>
    <row r="1" spans="1:35" ht="15.75" customHeight="1" x14ac:dyDescent="0.2">
      <c r="A1" s="130" t="s">
        <v>35</v>
      </c>
      <c r="B1" s="130"/>
      <c r="C1" s="130"/>
      <c r="D1" s="130"/>
      <c r="J1" s="130" t="s">
        <v>34</v>
      </c>
      <c r="K1" s="130"/>
      <c r="L1" s="130"/>
      <c r="M1" s="130"/>
      <c r="S1" s="130" t="s">
        <v>31</v>
      </c>
      <c r="T1" s="130"/>
      <c r="U1" s="130"/>
      <c r="V1" s="130"/>
      <c r="AB1" s="28" t="s">
        <v>27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25">
      <c r="A3" s="12" t="s">
        <v>0</v>
      </c>
      <c r="B3" s="131" t="s">
        <v>1</v>
      </c>
      <c r="C3" s="132"/>
      <c r="D3" s="127" t="s">
        <v>2</v>
      </c>
      <c r="E3" s="128"/>
      <c r="F3" s="128"/>
      <c r="G3" s="128"/>
      <c r="H3" s="129"/>
      <c r="I3" s="93"/>
      <c r="J3" s="12" t="s">
        <v>0</v>
      </c>
      <c r="K3" s="118" t="s">
        <v>1</v>
      </c>
      <c r="L3" s="70" t="s">
        <v>22</v>
      </c>
      <c r="M3" s="127" t="s">
        <v>2</v>
      </c>
      <c r="N3" s="128"/>
      <c r="O3" s="128"/>
      <c r="P3" s="128"/>
      <c r="Q3" s="129"/>
      <c r="S3" s="26" t="s">
        <v>0</v>
      </c>
      <c r="T3" s="105" t="s">
        <v>1</v>
      </c>
      <c r="U3" s="127" t="s">
        <v>2</v>
      </c>
      <c r="V3" s="128"/>
      <c r="W3" s="128"/>
      <c r="X3" s="128"/>
      <c r="Y3" s="128"/>
      <c r="Z3" s="129"/>
      <c r="AB3" s="26" t="s">
        <v>0</v>
      </c>
      <c r="AC3" s="105" t="s">
        <v>1</v>
      </c>
      <c r="AD3" s="127" t="s">
        <v>2</v>
      </c>
      <c r="AE3" s="128"/>
      <c r="AF3" s="128"/>
      <c r="AG3" s="128"/>
      <c r="AH3" s="128"/>
      <c r="AI3" s="129"/>
    </row>
    <row r="4" spans="1:35" ht="14.25" customHeight="1" thickBot="1" x14ac:dyDescent="0.25">
      <c r="A4" s="87"/>
      <c r="B4" s="117">
        <v>2022</v>
      </c>
      <c r="C4" s="70">
        <v>2023</v>
      </c>
      <c r="D4" s="119">
        <v>2024</v>
      </c>
      <c r="E4" s="62">
        <v>2025</v>
      </c>
      <c r="F4" s="62">
        <v>2026</v>
      </c>
      <c r="G4" s="62">
        <v>2027</v>
      </c>
      <c r="H4" s="60">
        <v>2028</v>
      </c>
      <c r="I4" s="93"/>
      <c r="J4" s="87"/>
      <c r="K4" s="117">
        <v>2022</v>
      </c>
      <c r="L4" s="70">
        <v>2023</v>
      </c>
      <c r="M4" s="119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5">
        <v>2022</v>
      </c>
      <c r="U4" s="125">
        <v>2023</v>
      </c>
      <c r="V4" s="63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105">
        <v>2022</v>
      </c>
      <c r="AD4" s="125">
        <v>2023</v>
      </c>
      <c r="AE4" s="63">
        <v>2024</v>
      </c>
      <c r="AF4" s="63">
        <v>2025</v>
      </c>
      <c r="AG4" s="63">
        <v>2026</v>
      </c>
      <c r="AH4" s="63">
        <v>2027</v>
      </c>
      <c r="AI4" s="64">
        <v>2028</v>
      </c>
    </row>
    <row r="5" spans="1:35" ht="13.5" customHeight="1" x14ac:dyDescent="0.2">
      <c r="A5" s="98"/>
      <c r="B5" s="72"/>
      <c r="C5" s="123"/>
      <c r="D5" s="34"/>
      <c r="E5" s="35"/>
      <c r="F5" s="35"/>
      <c r="G5" s="35"/>
      <c r="H5" s="36"/>
      <c r="I5" s="94"/>
      <c r="J5" s="16"/>
      <c r="K5" s="79"/>
      <c r="L5" s="123"/>
      <c r="M5" s="34"/>
      <c r="N5" s="35"/>
      <c r="O5" s="35"/>
      <c r="P5" s="35"/>
      <c r="Q5" s="36"/>
      <c r="R5" s="7"/>
      <c r="S5" s="16"/>
      <c r="T5" s="79"/>
      <c r="U5" s="34"/>
      <c r="V5" s="35"/>
      <c r="W5" s="35"/>
      <c r="X5" s="35"/>
      <c r="Y5" s="35"/>
      <c r="Z5" s="36"/>
      <c r="AB5" s="16"/>
      <c r="AC5" s="79"/>
      <c r="AD5" s="34"/>
      <c r="AE5" s="35"/>
      <c r="AF5" s="35"/>
      <c r="AG5" s="35"/>
      <c r="AH5" s="35"/>
      <c r="AI5" s="36"/>
    </row>
    <row r="6" spans="1:35" ht="13.5" customHeight="1" x14ac:dyDescent="0.2">
      <c r="A6" s="99" t="s">
        <v>3</v>
      </c>
      <c r="B6" s="73">
        <f t="shared" ref="B6:E6" si="0">SUM(B7:B11)</f>
        <v>1022480.4802699998</v>
      </c>
      <c r="C6" s="80">
        <f t="shared" si="0"/>
        <v>1028156.41446</v>
      </c>
      <c r="D6" s="1">
        <f t="shared" si="0"/>
        <v>1134925.2766273147</v>
      </c>
      <c r="E6" s="31">
        <f t="shared" si="0"/>
        <v>1232289.7073503044</v>
      </c>
      <c r="F6" s="31">
        <f t="shared" ref="F6:H6" si="1">SUM(F7:F11)</f>
        <v>1319709.2740508267</v>
      </c>
      <c r="G6" s="31">
        <f t="shared" si="1"/>
        <v>1386049.7441089298</v>
      </c>
      <c r="H6" s="2">
        <f t="shared" si="1"/>
        <v>1438446.4100506825</v>
      </c>
      <c r="I6" s="97"/>
      <c r="J6" s="25" t="s">
        <v>3</v>
      </c>
      <c r="K6" s="80">
        <f t="shared" ref="K6:O6" si="2">SUM(K7:K11)</f>
        <v>0</v>
      </c>
      <c r="L6" s="80">
        <f t="shared" si="2"/>
        <v>0</v>
      </c>
      <c r="M6" s="1">
        <f t="shared" si="2"/>
        <v>0</v>
      </c>
      <c r="N6" s="31">
        <f t="shared" si="2"/>
        <v>0</v>
      </c>
      <c r="O6" s="31">
        <f t="shared" si="2"/>
        <v>0</v>
      </c>
      <c r="P6" s="31">
        <f t="shared" ref="P6:Q6" si="3">SUM(P7:P11)</f>
        <v>0</v>
      </c>
      <c r="Q6" s="2">
        <f t="shared" si="3"/>
        <v>0</v>
      </c>
      <c r="R6" s="7"/>
      <c r="S6" s="25" t="s">
        <v>3</v>
      </c>
      <c r="T6" s="80">
        <v>1022480.4802699998</v>
      </c>
      <c r="U6" s="1">
        <v>1028156.41446</v>
      </c>
      <c r="V6" s="31">
        <v>1168257.851795407</v>
      </c>
      <c r="W6" s="31">
        <v>1278735.3670418186</v>
      </c>
      <c r="X6" s="31">
        <v>1360947.1208840322</v>
      </c>
      <c r="Y6" s="31">
        <v>1425871.2112153284</v>
      </c>
      <c r="Z6" s="2">
        <v>1485010.567680005</v>
      </c>
      <c r="AB6" s="25" t="s">
        <v>3</v>
      </c>
      <c r="AC6" s="80">
        <f t="shared" ref="AC6:AC26" si="4">B6-T6</f>
        <v>0</v>
      </c>
      <c r="AD6" s="1">
        <f t="shared" ref="AD6:AD26" si="5">C6-U6</f>
        <v>0</v>
      </c>
      <c r="AE6" s="31">
        <f t="shared" ref="AE6:AE26" si="6">D6-V6</f>
        <v>-33332.575168092269</v>
      </c>
      <c r="AF6" s="31">
        <f t="shared" ref="AF6:AF26" si="7">E6-W6</f>
        <v>-46445.659691514215</v>
      </c>
      <c r="AG6" s="31">
        <f t="shared" ref="AG6:AG26" si="8">F6-X6</f>
        <v>-41237.846833205549</v>
      </c>
      <c r="AH6" s="31">
        <f t="shared" ref="AH6:AI26" si="9">G6-Y6</f>
        <v>-39821.467106398661</v>
      </c>
      <c r="AI6" s="2">
        <f t="shared" si="9"/>
        <v>-46564.157629322493</v>
      </c>
    </row>
    <row r="7" spans="1:35" ht="13.5" customHeight="1" x14ac:dyDescent="0.2">
      <c r="A7" s="100" t="s">
        <v>4</v>
      </c>
      <c r="B7" s="74">
        <v>598455.59486999991</v>
      </c>
      <c r="C7" s="81">
        <f>'mar2024_vydavky_ESA 2010'!C7</f>
        <v>592599.25555</v>
      </c>
      <c r="D7" s="18">
        <f>'mar2024_vydavky_ESA 2010'!D7</f>
        <v>648558.63781073119</v>
      </c>
      <c r="E7" s="19">
        <f>'mar2024_vydavky_ESA 2010'!E7</f>
        <v>715481.31502288708</v>
      </c>
      <c r="F7" s="19">
        <f>'mar2024_vydavky_ESA 2010'!F7</f>
        <v>777825.89565456763</v>
      </c>
      <c r="G7" s="19">
        <f>'mar2024_vydavky_ESA 2010'!G7</f>
        <v>824453.15551645716</v>
      </c>
      <c r="H7" s="20">
        <f>'mar2024_vydavky_ESA 2010'!H7</f>
        <v>864168.08581107028</v>
      </c>
      <c r="I7" s="95"/>
      <c r="J7" s="17" t="s">
        <v>4</v>
      </c>
      <c r="K7" s="81"/>
      <c r="L7" s="81"/>
      <c r="M7" s="18"/>
      <c r="N7" s="19"/>
      <c r="O7" s="19"/>
      <c r="P7" s="19"/>
      <c r="Q7" s="20"/>
      <c r="R7" s="7"/>
      <c r="S7" s="17" t="s">
        <v>4</v>
      </c>
      <c r="T7" s="81">
        <v>598455.59486999991</v>
      </c>
      <c r="U7" s="18">
        <v>592599.25555</v>
      </c>
      <c r="V7" s="19">
        <v>679308.59370759444</v>
      </c>
      <c r="W7" s="19">
        <v>756379.29361262801</v>
      </c>
      <c r="X7" s="19">
        <v>815692.07324575109</v>
      </c>
      <c r="Y7" s="19">
        <v>861530.00952069229</v>
      </c>
      <c r="Z7" s="20">
        <v>907597.31840300967</v>
      </c>
      <c r="AB7" s="17" t="s">
        <v>4</v>
      </c>
      <c r="AC7" s="81">
        <f t="shared" si="4"/>
        <v>0</v>
      </c>
      <c r="AD7" s="18">
        <f t="shared" si="5"/>
        <v>0</v>
      </c>
      <c r="AE7" s="19">
        <f t="shared" si="6"/>
        <v>-30749.955896863248</v>
      </c>
      <c r="AF7" s="19">
        <f t="shared" si="7"/>
        <v>-40897.978589740931</v>
      </c>
      <c r="AG7" s="19">
        <f t="shared" si="8"/>
        <v>-37866.177591183456</v>
      </c>
      <c r="AH7" s="19">
        <f t="shared" si="9"/>
        <v>-37076.854004235123</v>
      </c>
      <c r="AI7" s="20">
        <f t="shared" si="9"/>
        <v>-43429.232591939392</v>
      </c>
    </row>
    <row r="8" spans="1:35" ht="13.5" customHeight="1" x14ac:dyDescent="0.2">
      <c r="A8" s="100" t="s">
        <v>5</v>
      </c>
      <c r="B8" s="74">
        <v>41625.225509999997</v>
      </c>
      <c r="C8" s="81">
        <f>'mar2024_vydavky_ESA 2010'!C8</f>
        <v>38628.884790000004</v>
      </c>
      <c r="D8" s="18">
        <f>'mar2024_vydavky_ESA 2010'!D8</f>
        <v>42049.348019874589</v>
      </c>
      <c r="E8" s="19">
        <f>'mar2024_vydavky_ESA 2010'!E8</f>
        <v>47685.967088835263</v>
      </c>
      <c r="F8" s="19">
        <f>'mar2024_vydavky_ESA 2010'!F8</f>
        <v>53424.27020022209</v>
      </c>
      <c r="G8" s="19">
        <f>'mar2024_vydavky_ESA 2010'!G8</f>
        <v>58492.047703675475</v>
      </c>
      <c r="H8" s="20">
        <f>'mar2024_vydavky_ESA 2010'!H8</f>
        <v>63360.569338349313</v>
      </c>
      <c r="I8" s="95"/>
      <c r="J8" s="17" t="s">
        <v>5</v>
      </c>
      <c r="K8" s="81"/>
      <c r="L8" s="81"/>
      <c r="M8" s="18"/>
      <c r="N8" s="19"/>
      <c r="O8" s="19"/>
      <c r="P8" s="19"/>
      <c r="Q8" s="20"/>
      <c r="R8" s="7"/>
      <c r="S8" s="17" t="s">
        <v>5</v>
      </c>
      <c r="T8" s="81">
        <v>41625.225509999997</v>
      </c>
      <c r="U8" s="18">
        <v>38628.884790000004</v>
      </c>
      <c r="V8" s="19">
        <v>41840.220375445126</v>
      </c>
      <c r="W8" s="19">
        <v>47496.258031810379</v>
      </c>
      <c r="X8" s="19">
        <v>52512.460650711764</v>
      </c>
      <c r="Y8" s="19">
        <v>56985.483405695013</v>
      </c>
      <c r="Z8" s="20">
        <v>61748.90657377676</v>
      </c>
      <c r="AB8" s="17" t="s">
        <v>5</v>
      </c>
      <c r="AC8" s="81">
        <f t="shared" si="4"/>
        <v>0</v>
      </c>
      <c r="AD8" s="18">
        <f t="shared" si="5"/>
        <v>0</v>
      </c>
      <c r="AE8" s="19">
        <f t="shared" si="6"/>
        <v>209.12764442946354</v>
      </c>
      <c r="AF8" s="19">
        <f t="shared" si="7"/>
        <v>189.7090570248838</v>
      </c>
      <c r="AG8" s="19">
        <f t="shared" si="8"/>
        <v>911.80954951032618</v>
      </c>
      <c r="AH8" s="19">
        <f t="shared" si="9"/>
        <v>1506.5642979804616</v>
      </c>
      <c r="AI8" s="20">
        <f t="shared" si="9"/>
        <v>1611.662764572553</v>
      </c>
    </row>
    <row r="9" spans="1:35" ht="13.5" customHeight="1" x14ac:dyDescent="0.2">
      <c r="A9" s="100" t="s">
        <v>6</v>
      </c>
      <c r="B9" s="74">
        <v>335682.81054999994</v>
      </c>
      <c r="C9" s="81">
        <f>'mar2024_vydavky_ESA 2010'!C9</f>
        <v>350006.72425999999</v>
      </c>
      <c r="D9" s="18">
        <f>'mar2024_vydavky_ESA 2010'!D9</f>
        <v>394185.51224280125</v>
      </c>
      <c r="E9" s="19">
        <f>'mar2024_vydavky_ESA 2010'!E9</f>
        <v>417202.86974711646</v>
      </c>
      <c r="F9" s="19">
        <f>'mar2024_vydavky_ESA 2010'!F9</f>
        <v>434988.61011144763</v>
      </c>
      <c r="G9" s="19">
        <f>'mar2024_vydavky_ESA 2010'!G9</f>
        <v>448570.83490955748</v>
      </c>
      <c r="H9" s="20">
        <f>'mar2024_vydavky_ESA 2010'!H9</f>
        <v>455311.07312402205</v>
      </c>
      <c r="I9" s="95"/>
      <c r="J9" s="17" t="s">
        <v>6</v>
      </c>
      <c r="K9" s="81"/>
      <c r="L9" s="81"/>
      <c r="M9" s="18"/>
      <c r="N9" s="19"/>
      <c r="O9" s="19"/>
      <c r="P9" s="19"/>
      <c r="Q9" s="20"/>
      <c r="R9" s="7"/>
      <c r="S9" s="17" t="s">
        <v>6</v>
      </c>
      <c r="T9" s="81">
        <v>335682.81054999994</v>
      </c>
      <c r="U9" s="18">
        <v>350006.72425999999</v>
      </c>
      <c r="V9" s="19">
        <v>396903.8878012824</v>
      </c>
      <c r="W9" s="19">
        <v>422493.60379877512</v>
      </c>
      <c r="X9" s="19">
        <v>438936.07431640656</v>
      </c>
      <c r="Y9" s="19">
        <v>452428.53496542224</v>
      </c>
      <c r="Z9" s="20">
        <v>459544.58575578302</v>
      </c>
      <c r="AB9" s="17" t="s">
        <v>6</v>
      </c>
      <c r="AC9" s="81">
        <f t="shared" si="4"/>
        <v>0</v>
      </c>
      <c r="AD9" s="18">
        <f t="shared" si="5"/>
        <v>0</v>
      </c>
      <c r="AE9" s="19">
        <f t="shared" si="6"/>
        <v>-2718.3755584811443</v>
      </c>
      <c r="AF9" s="19">
        <f t="shared" si="7"/>
        <v>-5290.7340516586555</v>
      </c>
      <c r="AG9" s="19">
        <f t="shared" si="8"/>
        <v>-3947.4642049589311</v>
      </c>
      <c r="AH9" s="19">
        <f t="shared" si="9"/>
        <v>-3857.700055864756</v>
      </c>
      <c r="AI9" s="20">
        <f t="shared" si="9"/>
        <v>-4233.5126317609684</v>
      </c>
    </row>
    <row r="10" spans="1:35" ht="13.5" customHeight="1" x14ac:dyDescent="0.2">
      <c r="A10" s="100" t="s">
        <v>7</v>
      </c>
      <c r="B10" s="74">
        <v>71.969300000000004</v>
      </c>
      <c r="C10" s="81">
        <f>'mar2024_vydavky_ESA 2010'!C10</f>
        <v>72.258200000000002</v>
      </c>
      <c r="D10" s="18">
        <f>'mar2024_vydavky_ESA 2010'!D10</f>
        <v>67.329534953206164</v>
      </c>
      <c r="E10" s="19">
        <f>'mar2024_vydavky_ESA 2010'!E10</f>
        <v>71.553453387640729</v>
      </c>
      <c r="F10" s="19">
        <f>'mar2024_vydavky_ESA 2010'!F10</f>
        <v>75.072372138566323</v>
      </c>
      <c r="G10" s="19">
        <f>'mar2024_vydavky_ESA 2010'!G10</f>
        <v>78.137489632473077</v>
      </c>
      <c r="H10" s="20">
        <f>'mar2024_vydavky_ESA 2010'!H10</f>
        <v>81.477455365915404</v>
      </c>
      <c r="I10" s="95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18">
        <v>72.258200000000002</v>
      </c>
      <c r="V10" s="19">
        <v>70.680683712465026</v>
      </c>
      <c r="W10" s="19">
        <v>74.772700991084747</v>
      </c>
      <c r="X10" s="19">
        <v>78.197770978214436</v>
      </c>
      <c r="Y10" s="19">
        <v>81.252335778099592</v>
      </c>
      <c r="Z10" s="20">
        <v>84.269300373824706</v>
      </c>
      <c r="AB10" s="17" t="s">
        <v>7</v>
      </c>
      <c r="AC10" s="81">
        <f t="shared" si="4"/>
        <v>0</v>
      </c>
      <c r="AD10" s="18">
        <f t="shared" si="5"/>
        <v>0</v>
      </c>
      <c r="AE10" s="19">
        <f t="shared" si="6"/>
        <v>-3.3511487592588622</v>
      </c>
      <c r="AF10" s="19">
        <f t="shared" si="7"/>
        <v>-3.2192476034440176</v>
      </c>
      <c r="AG10" s="19">
        <f t="shared" si="8"/>
        <v>-3.1253988396481134</v>
      </c>
      <c r="AH10" s="19">
        <f t="shared" si="9"/>
        <v>-3.1148461456265153</v>
      </c>
      <c r="AI10" s="20">
        <f t="shared" si="9"/>
        <v>-2.791845007909302</v>
      </c>
    </row>
    <row r="11" spans="1:35" ht="13.5" customHeight="1" x14ac:dyDescent="0.2">
      <c r="A11" s="100" t="s">
        <v>11</v>
      </c>
      <c r="B11" s="74">
        <v>46644.880039999996</v>
      </c>
      <c r="C11" s="81">
        <f>'mar2024_vydavky_ESA 2010'!C11</f>
        <v>46849.291660000003</v>
      </c>
      <c r="D11" s="18">
        <f>'mar2024_vydavky_ESA 2010'!D11</f>
        <v>50064.449018954561</v>
      </c>
      <c r="E11" s="19">
        <f>'mar2024_vydavky_ESA 2010'!E11</f>
        <v>51848.002038077953</v>
      </c>
      <c r="F11" s="19">
        <f>'mar2024_vydavky_ESA 2010'!F11</f>
        <v>53395.42571245099</v>
      </c>
      <c r="G11" s="19">
        <f>'mar2024_vydavky_ESA 2010'!G11</f>
        <v>54455.568489607234</v>
      </c>
      <c r="H11" s="20">
        <f>'mar2024_vydavky_ESA 2010'!H11</f>
        <v>55525.204321875019</v>
      </c>
      <c r="I11" s="95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18">
        <v>46849.291660000003</v>
      </c>
      <c r="V11" s="19">
        <v>50134.469227372683</v>
      </c>
      <c r="W11" s="19">
        <v>52291.438897614156</v>
      </c>
      <c r="X11" s="19">
        <v>53728.314900184487</v>
      </c>
      <c r="Y11" s="19">
        <v>54845.930987740619</v>
      </c>
      <c r="Z11" s="20">
        <v>56035.487647061687</v>
      </c>
      <c r="AB11" s="17" t="s">
        <v>11</v>
      </c>
      <c r="AC11" s="81">
        <f t="shared" si="4"/>
        <v>0</v>
      </c>
      <c r="AD11" s="18">
        <f t="shared" si="5"/>
        <v>0</v>
      </c>
      <c r="AE11" s="19">
        <f t="shared" si="6"/>
        <v>-70.020208418121911</v>
      </c>
      <c r="AF11" s="19">
        <f t="shared" si="7"/>
        <v>-443.43685953620297</v>
      </c>
      <c r="AG11" s="19">
        <f t="shared" si="8"/>
        <v>-332.88918773349724</v>
      </c>
      <c r="AH11" s="19">
        <f t="shared" si="9"/>
        <v>-390.36249813338509</v>
      </c>
      <c r="AI11" s="20">
        <f t="shared" si="9"/>
        <v>-510.28332518666866</v>
      </c>
    </row>
    <row r="12" spans="1:35" ht="13.5" customHeight="1" x14ac:dyDescent="0.2">
      <c r="A12" s="99" t="s">
        <v>12</v>
      </c>
      <c r="B12" s="73">
        <f>B13+B19</f>
        <v>8269597</v>
      </c>
      <c r="C12" s="80">
        <f t="shared" ref="C12:D12" si="10">C13+C19</f>
        <v>10318692.999999998</v>
      </c>
      <c r="D12" s="1">
        <f t="shared" si="10"/>
        <v>12377038.120547272</v>
      </c>
      <c r="E12" s="31">
        <f>E13+E19</f>
        <v>13112269.738798033</v>
      </c>
      <c r="F12" s="31">
        <f>F13+F19</f>
        <v>13717880.991569102</v>
      </c>
      <c r="G12" s="31">
        <f>G13+G19</f>
        <v>13936175.74061409</v>
      </c>
      <c r="H12" s="2">
        <f>H13+H19</f>
        <v>14550961.985393807</v>
      </c>
      <c r="I12" s="97"/>
      <c r="J12" s="25" t="s">
        <v>12</v>
      </c>
      <c r="K12" s="80">
        <f>K13+K19</f>
        <v>0</v>
      </c>
      <c r="L12" s="80">
        <f t="shared" ref="L12:O12" si="11">L13+L19</f>
        <v>0</v>
      </c>
      <c r="M12" s="1">
        <f t="shared" si="11"/>
        <v>0</v>
      </c>
      <c r="N12" s="31">
        <f t="shared" si="11"/>
        <v>0</v>
      </c>
      <c r="O12" s="31">
        <f t="shared" si="11"/>
        <v>0</v>
      </c>
      <c r="P12" s="31">
        <f t="shared" ref="P12:Q12" si="12">P13+P19</f>
        <v>0</v>
      </c>
      <c r="Q12" s="2">
        <f t="shared" si="12"/>
        <v>0</v>
      </c>
      <c r="S12" s="25" t="s">
        <v>12</v>
      </c>
      <c r="T12" s="80">
        <v>8269597</v>
      </c>
      <c r="U12" s="1">
        <v>10318692.999999998</v>
      </c>
      <c r="V12" s="31">
        <v>12414592.965136867</v>
      </c>
      <c r="W12" s="31">
        <v>13082705.688364198</v>
      </c>
      <c r="X12" s="31">
        <v>13514353.447437489</v>
      </c>
      <c r="Y12" s="31">
        <v>13936744.938989827</v>
      </c>
      <c r="Z12" s="2">
        <v>14608636.192390922</v>
      </c>
      <c r="AB12" s="25" t="s">
        <v>12</v>
      </c>
      <c r="AC12" s="80">
        <f t="shared" si="4"/>
        <v>0</v>
      </c>
      <c r="AD12" s="1">
        <f t="shared" si="5"/>
        <v>0</v>
      </c>
      <c r="AE12" s="31">
        <f t="shared" si="6"/>
        <v>-37554.844589594752</v>
      </c>
      <c r="AF12" s="31">
        <f t="shared" si="7"/>
        <v>29564.050433835015</v>
      </c>
      <c r="AG12" s="31">
        <f t="shared" si="8"/>
        <v>203527.54413161241</v>
      </c>
      <c r="AH12" s="31">
        <f t="shared" si="9"/>
        <v>-569.19837573729455</v>
      </c>
      <c r="AI12" s="2">
        <f t="shared" si="9"/>
        <v>-57674.206997115165</v>
      </c>
    </row>
    <row r="13" spans="1:35" ht="13.5" customHeight="1" x14ac:dyDescent="0.2">
      <c r="A13" s="101" t="s">
        <v>15</v>
      </c>
      <c r="B13" s="75">
        <f>SUM(B14:B18)</f>
        <v>7301764</v>
      </c>
      <c r="C13" s="82">
        <f t="shared" ref="C13:E13" si="13">SUM(C14:C18)</f>
        <v>9168792.751398107</v>
      </c>
      <c r="D13" s="40">
        <f t="shared" si="13"/>
        <v>10998738.775858948</v>
      </c>
      <c r="E13" s="41">
        <f t="shared" si="13"/>
        <v>11674534.455419946</v>
      </c>
      <c r="F13" s="41">
        <f t="shared" ref="F13:G13" si="14">SUM(F14:F18)</f>
        <v>12240004.825927997</v>
      </c>
      <c r="G13" s="41">
        <f t="shared" si="14"/>
        <v>12478343.508401982</v>
      </c>
      <c r="H13" s="51">
        <f t="shared" ref="H13" si="15">SUM(H14:H18)</f>
        <v>13079017.94817777</v>
      </c>
      <c r="I13" s="97"/>
      <c r="J13" s="39" t="s">
        <v>15</v>
      </c>
      <c r="K13" s="82">
        <f t="shared" ref="K13" si="16">SUM(K14:K18)</f>
        <v>0</v>
      </c>
      <c r="L13" s="82">
        <f>SUM(L14:L18)</f>
        <v>0</v>
      </c>
      <c r="M13" s="40">
        <f t="shared" ref="M13:Q13" si="17">SUM(M14:M18)</f>
        <v>0</v>
      </c>
      <c r="N13" s="41">
        <f t="shared" si="17"/>
        <v>0</v>
      </c>
      <c r="O13" s="41">
        <f t="shared" si="17"/>
        <v>0</v>
      </c>
      <c r="P13" s="41">
        <f t="shared" si="17"/>
        <v>0</v>
      </c>
      <c r="Q13" s="51">
        <f t="shared" si="17"/>
        <v>0</v>
      </c>
      <c r="R13" s="7"/>
      <c r="S13" s="39" t="s">
        <v>15</v>
      </c>
      <c r="T13" s="82">
        <v>7301764</v>
      </c>
      <c r="U13" s="40">
        <v>9168792.751398107</v>
      </c>
      <c r="V13" s="41">
        <v>11044677.730696009</v>
      </c>
      <c r="W13" s="41">
        <v>11649520.039274288</v>
      </c>
      <c r="X13" s="41">
        <v>12055834.398638874</v>
      </c>
      <c r="Y13" s="41">
        <v>12486145.267152164</v>
      </c>
      <c r="Z13" s="51">
        <v>13136779.765435403</v>
      </c>
      <c r="AB13" s="39" t="s">
        <v>15</v>
      </c>
      <c r="AC13" s="82">
        <f t="shared" si="4"/>
        <v>0</v>
      </c>
      <c r="AD13" s="40">
        <f t="shared" si="5"/>
        <v>0</v>
      </c>
      <c r="AE13" s="41">
        <f t="shared" si="6"/>
        <v>-45938.954837061465</v>
      </c>
      <c r="AF13" s="41">
        <f t="shared" si="7"/>
        <v>25014.416145658121</v>
      </c>
      <c r="AG13" s="41">
        <f t="shared" si="8"/>
        <v>184170.42728912272</v>
      </c>
      <c r="AH13" s="41">
        <f t="shared" si="9"/>
        <v>-7801.7587501816452</v>
      </c>
      <c r="AI13" s="51">
        <f t="shared" si="9"/>
        <v>-57761.817257633433</v>
      </c>
    </row>
    <row r="14" spans="1:35" ht="13.5" customHeight="1" x14ac:dyDescent="0.2">
      <c r="A14" s="102" t="s">
        <v>13</v>
      </c>
      <c r="B14" s="74">
        <v>6575522</v>
      </c>
      <c r="C14" s="81">
        <v>8262092.9999999991</v>
      </c>
      <c r="D14" s="18">
        <v>9757837.7839084696</v>
      </c>
      <c r="E14" s="19">
        <v>10247855.1848596</v>
      </c>
      <c r="F14" s="19">
        <v>10922670.068539362</v>
      </c>
      <c r="G14" s="19">
        <v>11215023.332530562</v>
      </c>
      <c r="H14" s="20">
        <v>11769595.968463838</v>
      </c>
      <c r="I14" s="95"/>
      <c r="J14" s="42" t="s">
        <v>13</v>
      </c>
      <c r="K14" s="81"/>
      <c r="L14" s="81"/>
      <c r="M14" s="18"/>
      <c r="N14" s="19"/>
      <c r="O14" s="19"/>
      <c r="P14" s="19"/>
      <c r="Q14" s="20"/>
      <c r="R14" s="7"/>
      <c r="S14" s="42" t="s">
        <v>13</v>
      </c>
      <c r="T14" s="81">
        <v>6575522</v>
      </c>
      <c r="U14" s="18">
        <v>8262092.9999999991</v>
      </c>
      <c r="V14" s="19">
        <v>9780682.4402058646</v>
      </c>
      <c r="W14" s="19">
        <v>10287330.483318882</v>
      </c>
      <c r="X14" s="19">
        <v>10856494.159577008</v>
      </c>
      <c r="Y14" s="19">
        <v>11241930.848752951</v>
      </c>
      <c r="Z14" s="20">
        <v>11842539.355234256</v>
      </c>
      <c r="AB14" s="42" t="s">
        <v>13</v>
      </c>
      <c r="AC14" s="81">
        <f>B14-T14</f>
        <v>0</v>
      </c>
      <c r="AD14" s="18">
        <f t="shared" si="5"/>
        <v>0</v>
      </c>
      <c r="AE14" s="19">
        <f t="shared" si="6"/>
        <v>-22844.656297395006</v>
      </c>
      <c r="AF14" s="19">
        <f t="shared" si="7"/>
        <v>-39475.298459282145</v>
      </c>
      <c r="AG14" s="19">
        <f t="shared" si="8"/>
        <v>66175.908962354064</v>
      </c>
      <c r="AH14" s="19">
        <f t="shared" si="9"/>
        <v>-26907.516222389415</v>
      </c>
      <c r="AI14" s="20">
        <f t="shared" si="9"/>
        <v>-72943.386770417914</v>
      </c>
    </row>
    <row r="15" spans="1:35" ht="13.5" customHeight="1" x14ac:dyDescent="0.2">
      <c r="A15" s="102" t="s">
        <v>14</v>
      </c>
      <c r="B15" s="74">
        <v>90333</v>
      </c>
      <c r="C15" s="81">
        <v>144603</v>
      </c>
      <c r="D15" s="18">
        <v>397427.95741699019</v>
      </c>
      <c r="E15" s="19">
        <v>544430.1715984242</v>
      </c>
      <c r="F15" s="19">
        <v>371471.52184036048</v>
      </c>
      <c r="G15" s="19">
        <v>284800.44762858719</v>
      </c>
      <c r="H15" s="20">
        <v>282748.92589780822</v>
      </c>
      <c r="I15" s="95"/>
      <c r="J15" s="42" t="s">
        <v>14</v>
      </c>
      <c r="K15" s="81"/>
      <c r="L15" s="81"/>
      <c r="M15" s="18"/>
      <c r="N15" s="19"/>
      <c r="O15" s="19"/>
      <c r="P15" s="19"/>
      <c r="Q15" s="20"/>
      <c r="R15" s="7"/>
      <c r="S15" s="42" t="s">
        <v>14</v>
      </c>
      <c r="T15" s="81">
        <v>90333</v>
      </c>
      <c r="U15" s="18">
        <v>144603</v>
      </c>
      <c r="V15" s="19">
        <v>421951.95809525618</v>
      </c>
      <c r="W15" s="19">
        <v>478255.39137192722</v>
      </c>
      <c r="X15" s="19">
        <v>261803.09657698969</v>
      </c>
      <c r="Y15" s="19">
        <v>264895.03551187983</v>
      </c>
      <c r="Z15" s="20">
        <v>261892.99831886371</v>
      </c>
      <c r="AB15" s="42" t="s">
        <v>14</v>
      </c>
      <c r="AC15" s="81">
        <f>B15-T15</f>
        <v>0</v>
      </c>
      <c r="AD15" s="18">
        <f t="shared" si="5"/>
        <v>0</v>
      </c>
      <c r="AE15" s="19">
        <f t="shared" si="6"/>
        <v>-24524.000678265991</v>
      </c>
      <c r="AF15" s="19">
        <f t="shared" si="7"/>
        <v>66174.78022649698</v>
      </c>
      <c r="AG15" s="19">
        <f t="shared" si="8"/>
        <v>109668.42526337079</v>
      </c>
      <c r="AH15" s="19">
        <f t="shared" si="9"/>
        <v>19905.412116707361</v>
      </c>
      <c r="AI15" s="20">
        <f t="shared" si="9"/>
        <v>20855.927578944509</v>
      </c>
    </row>
    <row r="16" spans="1:35" ht="13.5" customHeight="1" x14ac:dyDescent="0.2">
      <c r="A16" s="102" t="s">
        <v>16</v>
      </c>
      <c r="B16" s="74">
        <v>565716</v>
      </c>
      <c r="C16" s="81">
        <v>676908.90761116892</v>
      </c>
      <c r="D16" s="18">
        <v>747562.99086265021</v>
      </c>
      <c r="E16" s="19">
        <v>780687.08643830428</v>
      </c>
      <c r="F16" s="19">
        <v>835890.54317170044</v>
      </c>
      <c r="G16" s="19">
        <v>862132.95704586315</v>
      </c>
      <c r="H16" s="20">
        <v>904495.18491240533</v>
      </c>
      <c r="I16" s="95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565716</v>
      </c>
      <c r="U16" s="18">
        <v>676908.90761116892</v>
      </c>
      <c r="V16" s="19">
        <v>746760.7247114561</v>
      </c>
      <c r="W16" s="19">
        <v>782671.40614702669</v>
      </c>
      <c r="X16" s="19">
        <v>829051.2168504023</v>
      </c>
      <c r="Y16" s="19">
        <v>863387.95928404212</v>
      </c>
      <c r="Z16" s="20">
        <v>910082.74519030098</v>
      </c>
      <c r="AB16" s="42" t="s">
        <v>16</v>
      </c>
      <c r="AC16" s="81">
        <f>B16-T16</f>
        <v>0</v>
      </c>
      <c r="AD16" s="18">
        <f t="shared" si="5"/>
        <v>0</v>
      </c>
      <c r="AE16" s="19">
        <f t="shared" si="6"/>
        <v>802.26615119411144</v>
      </c>
      <c r="AF16" s="19">
        <f t="shared" si="7"/>
        <v>-1984.3197087224107</v>
      </c>
      <c r="AG16" s="19">
        <f t="shared" si="8"/>
        <v>6839.3263212981401</v>
      </c>
      <c r="AH16" s="19">
        <f t="shared" si="9"/>
        <v>-1255.0022381789749</v>
      </c>
      <c r="AI16" s="20">
        <f t="shared" si="9"/>
        <v>-5587.5602778956527</v>
      </c>
    </row>
    <row r="17" spans="1:35" ht="13.5" customHeight="1" x14ac:dyDescent="0.2">
      <c r="A17" s="102" t="s">
        <v>17</v>
      </c>
      <c r="B17" s="74">
        <v>68387.000000000015</v>
      </c>
      <c r="C17" s="81">
        <v>83258.10063462962</v>
      </c>
      <c r="D17" s="18">
        <v>93760.829928442748</v>
      </c>
      <c r="E17" s="19">
        <v>99434.5844454787</v>
      </c>
      <c r="F17" s="19">
        <v>107831.13899775909</v>
      </c>
      <c r="G17" s="19">
        <v>114276.00941238087</v>
      </c>
      <c r="H17" s="20">
        <v>120095.80981570396</v>
      </c>
      <c r="I17" s="95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68387.000000000015</v>
      </c>
      <c r="U17" s="18">
        <v>83258.10063462962</v>
      </c>
      <c r="V17" s="19">
        <v>93375.599239083269</v>
      </c>
      <c r="W17" s="19">
        <v>99368.163140491204</v>
      </c>
      <c r="X17" s="19">
        <v>106599.34679565091</v>
      </c>
      <c r="Y17" s="19">
        <v>114053.80471671057</v>
      </c>
      <c r="Z17" s="20">
        <v>120403.8064720773</v>
      </c>
      <c r="AB17" s="42" t="s">
        <v>17</v>
      </c>
      <c r="AC17" s="81">
        <f>B17-T17</f>
        <v>0</v>
      </c>
      <c r="AD17" s="18">
        <f t="shared" si="5"/>
        <v>0</v>
      </c>
      <c r="AE17" s="19">
        <f t="shared" si="6"/>
        <v>385.23068935947958</v>
      </c>
      <c r="AF17" s="19">
        <f t="shared" si="7"/>
        <v>66.421304987496114</v>
      </c>
      <c r="AG17" s="19">
        <f t="shared" si="8"/>
        <v>1231.7922021081758</v>
      </c>
      <c r="AH17" s="19">
        <f t="shared" si="9"/>
        <v>222.20469567029795</v>
      </c>
      <c r="AI17" s="20">
        <f t="shared" si="9"/>
        <v>-307.99665637333237</v>
      </c>
    </row>
    <row r="18" spans="1:35" ht="13.5" customHeight="1" x14ac:dyDescent="0.2">
      <c r="A18" s="102" t="s">
        <v>18</v>
      </c>
      <c r="B18" s="74">
        <v>1806</v>
      </c>
      <c r="C18" s="81">
        <v>1929.7431523097453</v>
      </c>
      <c r="D18" s="18">
        <v>2149.2137423946701</v>
      </c>
      <c r="E18" s="19">
        <v>2127.4280781405191</v>
      </c>
      <c r="F18" s="19">
        <v>2141.5533788148173</v>
      </c>
      <c r="G18" s="19">
        <v>2110.7617845916038</v>
      </c>
      <c r="H18" s="20">
        <v>2082.0590880124632</v>
      </c>
      <c r="I18" s="95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18">
        <v>1929.7431523097453</v>
      </c>
      <c r="V18" s="19">
        <v>1907.0084443499888</v>
      </c>
      <c r="W18" s="19">
        <v>1894.595295962029</v>
      </c>
      <c r="X18" s="19">
        <v>1886.5788388242067</v>
      </c>
      <c r="Y18" s="19">
        <v>1877.6188865813208</v>
      </c>
      <c r="Z18" s="20">
        <v>1860.8602199060024</v>
      </c>
      <c r="AB18" s="42" t="s">
        <v>18</v>
      </c>
      <c r="AC18" s="81">
        <f>B18-T18</f>
        <v>0</v>
      </c>
      <c r="AD18" s="18">
        <f t="shared" si="5"/>
        <v>0</v>
      </c>
      <c r="AE18" s="19">
        <f t="shared" si="6"/>
        <v>242.20529804468129</v>
      </c>
      <c r="AF18" s="19">
        <f t="shared" si="7"/>
        <v>232.83278217849011</v>
      </c>
      <c r="AG18" s="19">
        <f t="shared" si="8"/>
        <v>254.97453999061054</v>
      </c>
      <c r="AH18" s="19">
        <f t="shared" si="9"/>
        <v>233.14289801028303</v>
      </c>
      <c r="AI18" s="20">
        <f t="shared" si="9"/>
        <v>221.19886810646085</v>
      </c>
    </row>
    <row r="19" spans="1:35" ht="13.5" customHeight="1" x14ac:dyDescent="0.2">
      <c r="A19" s="100" t="s">
        <v>19</v>
      </c>
      <c r="B19" s="75">
        <f>SUM(B20:B23)</f>
        <v>967833</v>
      </c>
      <c r="C19" s="82">
        <f t="shared" ref="C19:E19" si="18">SUM(C20:C23)</f>
        <v>1149900.2486018918</v>
      </c>
      <c r="D19" s="40">
        <f t="shared" si="18"/>
        <v>1378299.3446883252</v>
      </c>
      <c r="E19" s="41">
        <f t="shared" si="18"/>
        <v>1437735.2833780861</v>
      </c>
      <c r="F19" s="41">
        <f t="shared" ref="F19:H19" si="19">SUM(F20:F23)</f>
        <v>1477876.1656411046</v>
      </c>
      <c r="G19" s="41">
        <f t="shared" si="19"/>
        <v>1457832.2322121083</v>
      </c>
      <c r="H19" s="51">
        <f t="shared" si="19"/>
        <v>1471944.0372160366</v>
      </c>
      <c r="I19" s="97"/>
      <c r="J19" s="17" t="s">
        <v>19</v>
      </c>
      <c r="K19" s="82">
        <f t="shared" ref="K19" si="20">SUM(K20:K23)</f>
        <v>0</v>
      </c>
      <c r="L19" s="82">
        <f>SUM(L20:L23)</f>
        <v>0</v>
      </c>
      <c r="M19" s="40">
        <f t="shared" ref="M19:Q19" si="21">SUM(M20:M23)</f>
        <v>0</v>
      </c>
      <c r="N19" s="41">
        <f t="shared" si="21"/>
        <v>0</v>
      </c>
      <c r="O19" s="41">
        <f t="shared" si="21"/>
        <v>0</v>
      </c>
      <c r="P19" s="41">
        <f t="shared" si="21"/>
        <v>0</v>
      </c>
      <c r="Q19" s="51">
        <f t="shared" si="21"/>
        <v>0</v>
      </c>
      <c r="R19" s="7"/>
      <c r="S19" s="17" t="s">
        <v>19</v>
      </c>
      <c r="T19" s="82">
        <v>967833</v>
      </c>
      <c r="U19" s="40">
        <v>1149900.2486018918</v>
      </c>
      <c r="V19" s="41">
        <v>1369915.234440858</v>
      </c>
      <c r="W19" s="41">
        <v>1433185.6490899096</v>
      </c>
      <c r="X19" s="41">
        <v>1458519.0487986149</v>
      </c>
      <c r="Y19" s="41">
        <v>1450599.6718376626</v>
      </c>
      <c r="Z19" s="51">
        <v>1471856.4269555202</v>
      </c>
      <c r="AB19" s="17" t="s">
        <v>19</v>
      </c>
      <c r="AC19" s="82">
        <f t="shared" si="4"/>
        <v>0</v>
      </c>
      <c r="AD19" s="40">
        <f t="shared" si="5"/>
        <v>0</v>
      </c>
      <c r="AE19" s="41">
        <f t="shared" si="6"/>
        <v>8384.1102474671789</v>
      </c>
      <c r="AF19" s="41">
        <f t="shared" si="7"/>
        <v>4549.6342881764285</v>
      </c>
      <c r="AG19" s="41">
        <f t="shared" si="8"/>
        <v>19357.11684248969</v>
      </c>
      <c r="AH19" s="41">
        <f t="shared" si="9"/>
        <v>7232.5603744457476</v>
      </c>
      <c r="AI19" s="51">
        <f t="shared" si="9"/>
        <v>87.610260516405106</v>
      </c>
    </row>
    <row r="20" spans="1:35" ht="14.25" customHeight="1" x14ac:dyDescent="0.2">
      <c r="A20" s="102" t="s">
        <v>20</v>
      </c>
      <c r="B20" s="74">
        <v>819331</v>
      </c>
      <c r="C20" s="81">
        <v>969881</v>
      </c>
      <c r="D20" s="18">
        <v>1184762.5223442561</v>
      </c>
      <c r="E20" s="19">
        <v>1244361.5700228247</v>
      </c>
      <c r="F20" s="19">
        <v>1280711.0887083029</v>
      </c>
      <c r="G20" s="19">
        <v>1273571.3745723357</v>
      </c>
      <c r="H20" s="20">
        <v>1289173.4563757607</v>
      </c>
      <c r="I20" s="95"/>
      <c r="J20" s="42" t="s">
        <v>20</v>
      </c>
      <c r="K20" s="81"/>
      <c r="L20" s="81"/>
      <c r="M20" s="18"/>
      <c r="N20" s="19"/>
      <c r="O20" s="19"/>
      <c r="P20" s="19"/>
      <c r="Q20" s="20"/>
      <c r="R20" s="7"/>
      <c r="S20" s="42" t="s">
        <v>20</v>
      </c>
      <c r="T20" s="81">
        <v>819331</v>
      </c>
      <c r="U20" s="18">
        <v>969881</v>
      </c>
      <c r="V20" s="19">
        <v>1182498.7055932495</v>
      </c>
      <c r="W20" s="19">
        <v>1245352.9284620974</v>
      </c>
      <c r="X20" s="19">
        <v>1269000.522952999</v>
      </c>
      <c r="Y20" s="19">
        <v>1272284.2702329576</v>
      </c>
      <c r="Z20" s="20">
        <v>1294245.6623724573</v>
      </c>
      <c r="AB20" s="42" t="s">
        <v>20</v>
      </c>
      <c r="AC20" s="81">
        <f t="shared" si="4"/>
        <v>0</v>
      </c>
      <c r="AD20" s="18">
        <f t="shared" si="5"/>
        <v>0</v>
      </c>
      <c r="AE20" s="19">
        <f t="shared" si="6"/>
        <v>2263.816751006525</v>
      </c>
      <c r="AF20" s="19">
        <f t="shared" si="7"/>
        <v>-991.35843927273527</v>
      </c>
      <c r="AG20" s="19">
        <f t="shared" si="8"/>
        <v>11710.565755303949</v>
      </c>
      <c r="AH20" s="19">
        <f t="shared" si="9"/>
        <v>1287.1043393781874</v>
      </c>
      <c r="AI20" s="20">
        <f t="shared" si="9"/>
        <v>-5072.2059966966044</v>
      </c>
    </row>
    <row r="21" spans="1:35" ht="13.5" customHeight="1" x14ac:dyDescent="0.2">
      <c r="A21" s="102" t="s">
        <v>16</v>
      </c>
      <c r="B21" s="74">
        <v>93747.999999999985</v>
      </c>
      <c r="C21" s="81">
        <v>113651.09238883108</v>
      </c>
      <c r="D21" s="18">
        <v>119389.77105399167</v>
      </c>
      <c r="E21" s="19">
        <v>118518.94010559228</v>
      </c>
      <c r="F21" s="19">
        <v>120385.0965545291</v>
      </c>
      <c r="G21" s="19">
        <v>109141.97931532207</v>
      </c>
      <c r="H21" s="20">
        <v>107571.79278786138</v>
      </c>
      <c r="I21" s="95"/>
      <c r="J21" s="42" t="s">
        <v>16</v>
      </c>
      <c r="K21" s="81"/>
      <c r="L21" s="81"/>
      <c r="M21" s="18"/>
      <c r="N21" s="19"/>
      <c r="O21" s="19"/>
      <c r="P21" s="19"/>
      <c r="Q21" s="20"/>
      <c r="S21" s="42" t="s">
        <v>16</v>
      </c>
      <c r="T21" s="81">
        <v>93747.999999999985</v>
      </c>
      <c r="U21" s="18">
        <v>113651.09238883108</v>
      </c>
      <c r="V21" s="19">
        <v>119269.50566889859</v>
      </c>
      <c r="W21" s="19">
        <v>118800.8789642036</v>
      </c>
      <c r="X21" s="19">
        <v>119466.48675447085</v>
      </c>
      <c r="Y21" s="19">
        <v>109300.8566986776</v>
      </c>
      <c r="Z21" s="20">
        <v>108236.32244642633</v>
      </c>
      <c r="AB21" s="42" t="s">
        <v>16</v>
      </c>
      <c r="AC21" s="81">
        <f t="shared" si="4"/>
        <v>0</v>
      </c>
      <c r="AD21" s="18">
        <f t="shared" si="5"/>
        <v>0</v>
      </c>
      <c r="AE21" s="19">
        <f t="shared" si="6"/>
        <v>120.26538509308011</v>
      </c>
      <c r="AF21" s="19">
        <f t="shared" si="7"/>
        <v>-281.93885861132003</v>
      </c>
      <c r="AG21" s="19">
        <f t="shared" si="8"/>
        <v>918.6098000582424</v>
      </c>
      <c r="AH21" s="19">
        <f t="shared" si="9"/>
        <v>-158.87738335553149</v>
      </c>
      <c r="AI21" s="20">
        <f t="shared" si="9"/>
        <v>-664.52965856494848</v>
      </c>
    </row>
    <row r="22" spans="1:35" ht="13.5" customHeight="1" x14ac:dyDescent="0.2">
      <c r="A22" s="102" t="s">
        <v>17</v>
      </c>
      <c r="B22" s="74">
        <v>16026.000000000004</v>
      </c>
      <c r="C22" s="81">
        <v>20185.899365370376</v>
      </c>
      <c r="D22" s="18">
        <v>21626.995744479438</v>
      </c>
      <c r="E22" s="19">
        <v>21770.859117100106</v>
      </c>
      <c r="F22" s="19">
        <v>22217.744717150068</v>
      </c>
      <c r="G22" s="19">
        <v>20208.990980929899</v>
      </c>
      <c r="H22" s="20">
        <v>19896.196382227346</v>
      </c>
      <c r="I22" s="95"/>
      <c r="J22" s="42" t="s">
        <v>17</v>
      </c>
      <c r="K22" s="81"/>
      <c r="L22" s="81"/>
      <c r="M22" s="18"/>
      <c r="N22" s="19"/>
      <c r="O22" s="19"/>
      <c r="P22" s="19"/>
      <c r="Q22" s="20"/>
      <c r="S22" s="42" t="s">
        <v>17</v>
      </c>
      <c r="T22" s="81">
        <v>16026.000000000004</v>
      </c>
      <c r="U22" s="18">
        <v>20185.899365370376</v>
      </c>
      <c r="V22" s="19">
        <v>21545.70687054623</v>
      </c>
      <c r="W22" s="19">
        <v>21757.607088908779</v>
      </c>
      <c r="X22" s="19">
        <v>21986.013646483647</v>
      </c>
      <c r="Y22" s="19">
        <v>20169.695483005071</v>
      </c>
      <c r="Z22" s="20">
        <v>19947.221992277162</v>
      </c>
      <c r="AB22" s="42" t="s">
        <v>17</v>
      </c>
      <c r="AC22" s="81">
        <f t="shared" si="4"/>
        <v>0</v>
      </c>
      <c r="AD22" s="18">
        <f t="shared" si="5"/>
        <v>0</v>
      </c>
      <c r="AE22" s="19">
        <f t="shared" si="6"/>
        <v>81.288873933208379</v>
      </c>
      <c r="AF22" s="19">
        <f t="shared" si="7"/>
        <v>13.252028191327554</v>
      </c>
      <c r="AG22" s="19">
        <f t="shared" si="8"/>
        <v>231.73107066642115</v>
      </c>
      <c r="AH22" s="19">
        <f t="shared" si="9"/>
        <v>39.295497924827941</v>
      </c>
      <c r="AI22" s="20">
        <f t="shared" si="9"/>
        <v>-51.025610049815441</v>
      </c>
    </row>
    <row r="23" spans="1:35" ht="13.5" customHeight="1" x14ac:dyDescent="0.2">
      <c r="A23" s="102" t="s">
        <v>18</v>
      </c>
      <c r="B23" s="74">
        <v>38728</v>
      </c>
      <c r="C23" s="81">
        <v>46182.256847690252</v>
      </c>
      <c r="D23" s="18">
        <v>52520.055545598021</v>
      </c>
      <c r="E23" s="19">
        <v>53083.914132569</v>
      </c>
      <c r="F23" s="19">
        <v>54562.235661122504</v>
      </c>
      <c r="G23" s="19">
        <v>54909.887343520524</v>
      </c>
      <c r="H23" s="20">
        <v>55302.591670187197</v>
      </c>
      <c r="I23" s="95"/>
      <c r="J23" s="42" t="s">
        <v>18</v>
      </c>
      <c r="K23" s="81"/>
      <c r="L23" s="81"/>
      <c r="M23" s="18"/>
      <c r="N23" s="19"/>
      <c r="O23" s="19"/>
      <c r="P23" s="19"/>
      <c r="Q23" s="20"/>
      <c r="S23" s="42" t="s">
        <v>18</v>
      </c>
      <c r="T23" s="81">
        <v>38728</v>
      </c>
      <c r="U23" s="18">
        <v>46182.256847690252</v>
      </c>
      <c r="V23" s="19">
        <v>46601.316308163514</v>
      </c>
      <c r="W23" s="19">
        <v>47274.234574699723</v>
      </c>
      <c r="X23" s="19">
        <v>48066.025444661223</v>
      </c>
      <c r="Y23" s="19">
        <v>48844.84942302233</v>
      </c>
      <c r="Z23" s="20">
        <v>49427.220144359504</v>
      </c>
      <c r="AB23" s="42" t="s">
        <v>18</v>
      </c>
      <c r="AC23" s="81">
        <f t="shared" si="4"/>
        <v>0</v>
      </c>
      <c r="AD23" s="18">
        <f t="shared" si="5"/>
        <v>0</v>
      </c>
      <c r="AE23" s="19">
        <f t="shared" si="6"/>
        <v>5918.7392374345072</v>
      </c>
      <c r="AF23" s="19">
        <f t="shared" si="7"/>
        <v>5809.6795578692763</v>
      </c>
      <c r="AG23" s="19">
        <f t="shared" si="8"/>
        <v>6496.2102164612807</v>
      </c>
      <c r="AH23" s="19">
        <f t="shared" si="9"/>
        <v>6065.0379204981946</v>
      </c>
      <c r="AI23" s="20">
        <f t="shared" si="9"/>
        <v>5875.3715258276934</v>
      </c>
    </row>
    <row r="24" spans="1:35" ht="13.5" customHeight="1" thickBot="1" x14ac:dyDescent="0.25">
      <c r="A24" s="99" t="s">
        <v>8</v>
      </c>
      <c r="B24" s="76">
        <v>239393.39986</v>
      </c>
      <c r="C24" s="124">
        <f>'mar2024_vydavky_ESA 2010'!C24</f>
        <v>268129.92272999999</v>
      </c>
      <c r="D24" s="43">
        <f>'mar2024_vydavky_ESA 2010'!D24</f>
        <v>276474.38634822122</v>
      </c>
      <c r="E24" s="45">
        <f>'mar2024_vydavky_ESA 2010'!E24</f>
        <v>276506.78262065508</v>
      </c>
      <c r="F24" s="45">
        <f>'mar2024_vydavky_ESA 2010'!F24</f>
        <v>279881.62852450833</v>
      </c>
      <c r="G24" s="45">
        <f>'mar2024_vydavky_ESA 2010'!G24</f>
        <v>285071.93003779615</v>
      </c>
      <c r="H24" s="44">
        <f>'mar2024_vydavky_ESA 2010'!H24</f>
        <v>299142.95284339099</v>
      </c>
      <c r="I24" s="97"/>
      <c r="J24" s="25" t="s">
        <v>8</v>
      </c>
      <c r="K24" s="83">
        <f>'mar2024_vydavky_ESA 2010'!K24</f>
        <v>0</v>
      </c>
      <c r="L24" s="124">
        <f>'mar2024_vydavky_ESA 2010'!L24</f>
        <v>0</v>
      </c>
      <c r="M24" s="43">
        <f>'mar2024_vydavky_ESA 2010'!M24</f>
        <v>0</v>
      </c>
      <c r="N24" s="45">
        <f>'mar2024_vydavky_ESA 2010'!N24</f>
        <v>0</v>
      </c>
      <c r="O24" s="45">
        <f>'mar2024_vydavky_ESA 2010'!O24</f>
        <v>0</v>
      </c>
      <c r="P24" s="45">
        <f>'mar2024_vydavky_ESA 2010'!P24</f>
        <v>0</v>
      </c>
      <c r="Q24" s="44">
        <f>'mar2024_vydavky_ESA 2010'!Q24</f>
        <v>0</v>
      </c>
      <c r="S24" s="25" t="s">
        <v>8</v>
      </c>
      <c r="T24" s="83">
        <v>239393.39986</v>
      </c>
      <c r="U24" s="52">
        <v>268129.92272999999</v>
      </c>
      <c r="V24" s="53">
        <v>267950.22695414431</v>
      </c>
      <c r="W24" s="53">
        <v>267521.97123347729</v>
      </c>
      <c r="X24" s="53">
        <v>276792.86877729889</v>
      </c>
      <c r="Y24" s="53">
        <v>304918.71631196758</v>
      </c>
      <c r="Z24" s="56">
        <v>314296.36242890038</v>
      </c>
      <c r="AB24" s="25" t="s">
        <v>8</v>
      </c>
      <c r="AC24" s="83">
        <f t="shared" si="4"/>
        <v>0</v>
      </c>
      <c r="AD24" s="52">
        <f t="shared" si="5"/>
        <v>0</v>
      </c>
      <c r="AE24" s="53">
        <f t="shared" si="6"/>
        <v>8524.1593940769089</v>
      </c>
      <c r="AF24" s="53">
        <f t="shared" si="7"/>
        <v>8984.8113871777896</v>
      </c>
      <c r="AG24" s="53">
        <f t="shared" si="8"/>
        <v>3088.7597472094349</v>
      </c>
      <c r="AH24" s="53">
        <f t="shared" si="9"/>
        <v>-19846.786274171434</v>
      </c>
      <c r="AI24" s="56">
        <f t="shared" si="9"/>
        <v>-15153.409585509391</v>
      </c>
    </row>
    <row r="25" spans="1:35" ht="13.5" customHeight="1" thickBot="1" x14ac:dyDescent="0.25">
      <c r="A25" s="103" t="s">
        <v>9</v>
      </c>
      <c r="B25" s="77">
        <f t="shared" ref="B25:E25" si="22">B6+B12+B24</f>
        <v>9531470.8801300004</v>
      </c>
      <c r="C25" s="84">
        <f t="shared" si="22"/>
        <v>11614979.337189998</v>
      </c>
      <c r="D25" s="4">
        <f t="shared" si="22"/>
        <v>13788437.783522809</v>
      </c>
      <c r="E25" s="38">
        <f t="shared" si="22"/>
        <v>14621066.228768993</v>
      </c>
      <c r="F25" s="38">
        <f t="shared" ref="F25:G25" si="23">F6+F12+F24</f>
        <v>15317471.894144436</v>
      </c>
      <c r="G25" s="38">
        <f t="shared" si="23"/>
        <v>15607297.414760817</v>
      </c>
      <c r="H25" s="5">
        <f t="shared" ref="H25" si="24">H6+H12+H24</f>
        <v>16288551.34828788</v>
      </c>
      <c r="I25" s="94"/>
      <c r="J25" s="3" t="s">
        <v>9</v>
      </c>
      <c r="K25" s="84">
        <f t="shared" ref="K25:O25" si="25">K6+K12+K24</f>
        <v>0</v>
      </c>
      <c r="L25" s="84">
        <f t="shared" si="25"/>
        <v>0</v>
      </c>
      <c r="M25" s="4">
        <f t="shared" si="25"/>
        <v>0</v>
      </c>
      <c r="N25" s="38">
        <f t="shared" si="25"/>
        <v>0</v>
      </c>
      <c r="O25" s="38">
        <f t="shared" si="25"/>
        <v>0</v>
      </c>
      <c r="P25" s="38">
        <f t="shared" ref="P25:Q25" si="26">P6+P12+P24</f>
        <v>0</v>
      </c>
      <c r="Q25" s="5">
        <f t="shared" si="26"/>
        <v>0</v>
      </c>
      <c r="S25" s="3" t="s">
        <v>9</v>
      </c>
      <c r="T25" s="84">
        <v>9531470.8801300004</v>
      </c>
      <c r="U25" s="4">
        <v>11614979.337189998</v>
      </c>
      <c r="V25" s="38">
        <v>13850801.043886418</v>
      </c>
      <c r="W25" s="38">
        <v>14628963.026639495</v>
      </c>
      <c r="X25" s="38">
        <v>15152093.437098822</v>
      </c>
      <c r="Y25" s="38">
        <v>15667534.866517123</v>
      </c>
      <c r="Z25" s="5">
        <v>16407943.122499827</v>
      </c>
      <c r="AB25" s="3" t="s">
        <v>9</v>
      </c>
      <c r="AC25" s="84">
        <f t="shared" si="4"/>
        <v>0</v>
      </c>
      <c r="AD25" s="4">
        <f t="shared" si="5"/>
        <v>0</v>
      </c>
      <c r="AE25" s="38">
        <f t="shared" si="6"/>
        <v>-62363.260363608599</v>
      </c>
      <c r="AF25" s="38">
        <f t="shared" si="7"/>
        <v>-7896.7978705018759</v>
      </c>
      <c r="AG25" s="38">
        <f t="shared" si="8"/>
        <v>165378.45704561472</v>
      </c>
      <c r="AH25" s="38">
        <f t="shared" si="9"/>
        <v>-60237.451756305993</v>
      </c>
      <c r="AI25" s="5">
        <f t="shared" si="9"/>
        <v>-119391.77421194687</v>
      </c>
    </row>
    <row r="26" spans="1:35" ht="13.5" customHeight="1" thickBot="1" x14ac:dyDescent="0.25">
      <c r="A26" s="104" t="s">
        <v>10</v>
      </c>
      <c r="B26" s="78">
        <f t="shared" ref="B26:E26" si="27">B25</f>
        <v>9531470.8801300004</v>
      </c>
      <c r="C26" s="85">
        <f t="shared" si="27"/>
        <v>11614979.337189998</v>
      </c>
      <c r="D26" s="22">
        <f t="shared" si="27"/>
        <v>13788437.783522809</v>
      </c>
      <c r="E26" s="46">
        <f t="shared" si="27"/>
        <v>14621066.228768993</v>
      </c>
      <c r="F26" s="46">
        <f t="shared" ref="F26:G26" si="28">F25</f>
        <v>15317471.894144436</v>
      </c>
      <c r="G26" s="46">
        <f t="shared" si="28"/>
        <v>15607297.414760817</v>
      </c>
      <c r="H26" s="23">
        <f t="shared" ref="H26" si="29">H25</f>
        <v>16288551.34828788</v>
      </c>
      <c r="I26" s="96"/>
      <c r="J26" s="21" t="s">
        <v>10</v>
      </c>
      <c r="K26" s="85">
        <f t="shared" ref="K26:O26" si="30">K25</f>
        <v>0</v>
      </c>
      <c r="L26" s="85">
        <f t="shared" si="30"/>
        <v>0</v>
      </c>
      <c r="M26" s="22">
        <f t="shared" si="30"/>
        <v>0</v>
      </c>
      <c r="N26" s="46">
        <f t="shared" si="30"/>
        <v>0</v>
      </c>
      <c r="O26" s="46">
        <f t="shared" si="30"/>
        <v>0</v>
      </c>
      <c r="P26" s="46">
        <f t="shared" ref="P26:Q26" si="31">P25</f>
        <v>0</v>
      </c>
      <c r="Q26" s="23">
        <f t="shared" si="31"/>
        <v>0</v>
      </c>
      <c r="S26" s="21" t="s">
        <v>10</v>
      </c>
      <c r="T26" s="92">
        <v>9531470.8801300004</v>
      </c>
      <c r="U26" s="57">
        <v>11614979.337189998</v>
      </c>
      <c r="V26" s="58">
        <v>13850801.043886418</v>
      </c>
      <c r="W26" s="58">
        <v>14628963.026639495</v>
      </c>
      <c r="X26" s="58">
        <v>15152093.437098822</v>
      </c>
      <c r="Y26" s="58">
        <v>15667534.866517123</v>
      </c>
      <c r="Z26" s="59">
        <v>16407943.122499827</v>
      </c>
      <c r="AB26" s="21" t="s">
        <v>10</v>
      </c>
      <c r="AC26" s="92">
        <f t="shared" si="4"/>
        <v>0</v>
      </c>
      <c r="AD26" s="57">
        <f t="shared" si="5"/>
        <v>0</v>
      </c>
      <c r="AE26" s="58">
        <f t="shared" si="6"/>
        <v>-62363.260363608599</v>
      </c>
      <c r="AF26" s="58">
        <f t="shared" si="7"/>
        <v>-7896.7978705018759</v>
      </c>
      <c r="AG26" s="58">
        <f t="shared" si="8"/>
        <v>165378.45704561472</v>
      </c>
      <c r="AH26" s="58">
        <f t="shared" si="9"/>
        <v>-60237.451756305993</v>
      </c>
      <c r="AI26" s="59">
        <f t="shared" si="9"/>
        <v>-119391.77421194687</v>
      </c>
    </row>
    <row r="27" spans="1:35" ht="13.5" customHeight="1" x14ac:dyDescent="0.2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">
      <c r="B28" s="9"/>
      <c r="C28" s="9"/>
      <c r="D28" s="9"/>
      <c r="J28" s="29"/>
      <c r="K28" s="9"/>
      <c r="L28" s="9"/>
      <c r="M28" s="9"/>
      <c r="T28" s="9"/>
      <c r="U28" s="9"/>
      <c r="V28" s="9"/>
      <c r="AC28" s="9"/>
      <c r="AD28" s="9"/>
      <c r="AE28" s="9"/>
    </row>
    <row r="29" spans="1:35" ht="13.5" customHeight="1" x14ac:dyDescent="0.2">
      <c r="B29" s="9"/>
      <c r="C29" s="9"/>
      <c r="D29" s="9"/>
      <c r="J29" s="29"/>
      <c r="K29" s="9"/>
      <c r="L29" s="9"/>
      <c r="M29" s="9"/>
      <c r="T29" s="9"/>
      <c r="U29" s="66"/>
      <c r="V29" s="66"/>
      <c r="W29" s="66"/>
      <c r="X29" s="66"/>
      <c r="AC29" s="9"/>
      <c r="AD29" s="9"/>
      <c r="AE29" s="9"/>
    </row>
    <row r="30" spans="1:35" ht="13.5" customHeight="1" x14ac:dyDescent="0.2">
      <c r="B30" s="9"/>
      <c r="C30" s="9"/>
      <c r="D30" s="9"/>
      <c r="K30" s="9"/>
      <c r="L30" s="9"/>
      <c r="M30" s="9"/>
      <c r="T30" s="9"/>
      <c r="U30" s="9"/>
      <c r="V30" s="9"/>
      <c r="AC30" s="9"/>
      <c r="AD30" s="9"/>
      <c r="AE30" s="9"/>
    </row>
    <row r="31" spans="1:35" ht="13.5" customHeight="1" x14ac:dyDescent="0.2">
      <c r="B31" s="9"/>
      <c r="C31" s="9"/>
      <c r="D31" s="9"/>
      <c r="K31" s="6"/>
      <c r="L31" s="6"/>
      <c r="M31" s="6"/>
      <c r="T31" s="9"/>
      <c r="U31" s="9"/>
      <c r="V31" s="9"/>
      <c r="AC31" s="9"/>
      <c r="AD31" s="9"/>
      <c r="AE31" s="9"/>
    </row>
    <row r="32" spans="1:35" ht="13.5" customHeight="1" x14ac:dyDescent="0.2">
      <c r="B32" s="9"/>
      <c r="C32" s="9"/>
      <c r="D32" s="9"/>
      <c r="K32" s="9"/>
      <c r="L32" s="66"/>
      <c r="M32" s="66"/>
      <c r="N32" s="67"/>
      <c r="O32" s="67"/>
      <c r="P32" s="67"/>
      <c r="Q32" s="67"/>
      <c r="T32" s="9"/>
      <c r="U32" s="9"/>
      <c r="V32" s="9"/>
      <c r="AC32" s="9"/>
      <c r="AD32" s="9"/>
      <c r="AE32" s="9"/>
    </row>
    <row r="33" spans="2:31" ht="13.5" customHeight="1" x14ac:dyDescent="0.2">
      <c r="B33" s="9"/>
      <c r="C33" s="9"/>
      <c r="D33" s="9"/>
      <c r="K33" s="9"/>
      <c r="L33" s="68"/>
      <c r="M33" s="69"/>
      <c r="N33" s="69"/>
      <c r="O33" s="69"/>
      <c r="P33" s="69"/>
      <c r="Q33" s="69"/>
      <c r="T33" s="9"/>
      <c r="U33" s="9"/>
      <c r="V33" s="9"/>
      <c r="AC33" s="9"/>
      <c r="AD33" s="9"/>
      <c r="AE33" s="9"/>
    </row>
    <row r="34" spans="2:31" ht="13.5" customHeight="1" x14ac:dyDescent="0.2">
      <c r="B34" s="9"/>
      <c r="C34" s="9"/>
      <c r="D34" s="9"/>
      <c r="K34" s="9"/>
      <c r="L34" s="9"/>
      <c r="M34" s="9"/>
      <c r="T34" s="9"/>
      <c r="U34" s="9"/>
      <c r="V34" s="9"/>
      <c r="AC34" s="9"/>
      <c r="AD34" s="9"/>
      <c r="AE34" s="9"/>
    </row>
    <row r="35" spans="2:31" ht="13.5" customHeight="1" x14ac:dyDescent="0.2">
      <c r="B35" s="9"/>
      <c r="C35" s="9"/>
      <c r="D35" s="9"/>
      <c r="K35" s="9"/>
      <c r="L35" s="69"/>
      <c r="M35" s="69"/>
      <c r="N35" s="69"/>
      <c r="O35" s="69"/>
      <c r="P35" s="69"/>
      <c r="Q35" s="69"/>
      <c r="T35" s="9"/>
      <c r="U35" s="9"/>
      <c r="V35" s="9"/>
      <c r="AC35" s="9"/>
      <c r="AD35" s="9"/>
      <c r="AE35" s="9"/>
    </row>
    <row r="36" spans="2:31" ht="13.5" customHeight="1" x14ac:dyDescent="0.2">
      <c r="B36" s="9"/>
      <c r="C36" s="9"/>
      <c r="D36" s="9"/>
      <c r="K36" s="9"/>
      <c r="L36" s="9"/>
      <c r="M36" s="9"/>
      <c r="T36" s="9"/>
      <c r="U36" s="9"/>
      <c r="V36" s="9"/>
      <c r="AC36" s="9"/>
      <c r="AD36" s="9"/>
      <c r="AE36" s="9"/>
    </row>
    <row r="37" spans="2:31" ht="13.5" customHeight="1" x14ac:dyDescent="0.2">
      <c r="B37" s="9"/>
      <c r="C37" s="9"/>
      <c r="D37" s="9"/>
      <c r="K37" s="9"/>
      <c r="L37" s="69"/>
      <c r="M37" s="69"/>
      <c r="N37" s="69"/>
      <c r="O37" s="69"/>
      <c r="P37" s="69"/>
      <c r="Q37" s="69"/>
      <c r="T37" s="9"/>
      <c r="U37" s="9"/>
      <c r="V37" s="9"/>
      <c r="AC37" s="9"/>
      <c r="AD37" s="9"/>
      <c r="AE37" s="9"/>
    </row>
    <row r="38" spans="2:31" ht="13.5" customHeight="1" x14ac:dyDescent="0.2">
      <c r="B38" s="9"/>
      <c r="C38" s="9"/>
      <c r="D38" s="9"/>
      <c r="K38" s="9"/>
      <c r="L38" s="9"/>
      <c r="M38" s="9"/>
      <c r="T38" s="9"/>
      <c r="U38" s="9"/>
      <c r="V38" s="9"/>
      <c r="AC38" s="9"/>
      <c r="AD38" s="9"/>
      <c r="AE38" s="9"/>
    </row>
    <row r="39" spans="2:31" ht="13.5" customHeight="1" x14ac:dyDescent="0.2">
      <c r="B39" s="9"/>
      <c r="C39" s="9"/>
      <c r="D39" s="9"/>
      <c r="K39" s="9"/>
      <c r="L39" s="9"/>
      <c r="M39" s="30"/>
      <c r="N39" s="30"/>
      <c r="O39" s="30"/>
      <c r="P39" s="30"/>
      <c r="Q39" s="30"/>
      <c r="T39" s="9"/>
      <c r="U39" s="9"/>
      <c r="V39" s="9"/>
      <c r="AC39" s="9"/>
      <c r="AD39" s="9"/>
      <c r="AE39" s="9"/>
    </row>
    <row r="40" spans="2:31" ht="13.5" customHeight="1" x14ac:dyDescent="0.2">
      <c r="B40" s="9"/>
      <c r="C40" s="9"/>
      <c r="D40" s="9"/>
      <c r="K40" s="9"/>
      <c r="L40" s="9"/>
      <c r="M40" s="30"/>
      <c r="N40" s="30"/>
      <c r="O40" s="30"/>
      <c r="P40" s="30"/>
      <c r="Q40" s="30"/>
      <c r="T40" s="9"/>
      <c r="U40" s="9"/>
      <c r="V40" s="9"/>
      <c r="AC40" s="9"/>
      <c r="AD40" s="9"/>
      <c r="AE40" s="9"/>
    </row>
    <row r="41" spans="2:31" ht="13.5" customHeight="1" x14ac:dyDescent="0.2">
      <c r="B41" s="9"/>
      <c r="C41" s="9"/>
      <c r="D41" s="9"/>
      <c r="K41" s="9"/>
      <c r="L41" s="9"/>
      <c r="M41" s="9"/>
      <c r="T41" s="9"/>
      <c r="U41" s="9"/>
      <c r="V41" s="9"/>
      <c r="AC41" s="9"/>
      <c r="AD41" s="9"/>
      <c r="AE41" s="9"/>
    </row>
    <row r="42" spans="2:31" ht="13.5" customHeight="1" x14ac:dyDescent="0.2">
      <c r="B42" s="9"/>
      <c r="C42" s="9"/>
      <c r="D42" s="9"/>
      <c r="K42" s="9"/>
      <c r="L42" s="9"/>
      <c r="M42" s="9"/>
      <c r="T42" s="9"/>
      <c r="U42" s="9"/>
      <c r="V42" s="9"/>
      <c r="AC42" s="9"/>
      <c r="AD42" s="9"/>
      <c r="AE42" s="9"/>
    </row>
    <row r="43" spans="2:31" ht="13.5" customHeight="1" x14ac:dyDescent="0.2">
      <c r="B43" s="9"/>
      <c r="C43" s="9"/>
      <c r="D43" s="9"/>
      <c r="K43" s="9"/>
      <c r="L43" s="9"/>
      <c r="M43" s="9"/>
      <c r="T43" s="9"/>
      <c r="U43" s="9"/>
      <c r="V43" s="9"/>
      <c r="AC43" s="9"/>
      <c r="AD43" s="9"/>
      <c r="AE43" s="9"/>
    </row>
    <row r="44" spans="2:31" ht="13.5" customHeight="1" x14ac:dyDescent="0.2">
      <c r="B44" s="9"/>
      <c r="C44" s="9"/>
      <c r="D44" s="9"/>
      <c r="K44" s="9"/>
      <c r="L44" s="9"/>
      <c r="M44" s="9"/>
      <c r="T44" s="9"/>
      <c r="U44" s="9"/>
      <c r="V44" s="9"/>
      <c r="AC44" s="9"/>
      <c r="AD44" s="9"/>
      <c r="AE44" s="9"/>
    </row>
    <row r="45" spans="2:31" ht="13.5" customHeight="1" x14ac:dyDescent="0.2">
      <c r="B45" s="9"/>
      <c r="C45" s="9"/>
      <c r="D45" s="9"/>
      <c r="K45" s="9"/>
      <c r="L45" s="9"/>
      <c r="M45" s="9"/>
      <c r="T45" s="9"/>
      <c r="U45" s="9"/>
      <c r="V45" s="9"/>
      <c r="AC45" s="9"/>
      <c r="AD45" s="9"/>
      <c r="AE45" s="9"/>
    </row>
    <row r="46" spans="2:31" ht="13.5" customHeight="1" x14ac:dyDescent="0.2">
      <c r="B46" s="9"/>
      <c r="C46" s="9"/>
      <c r="D46" s="9"/>
      <c r="K46" s="9"/>
      <c r="L46" s="9"/>
      <c r="M46" s="9"/>
      <c r="T46" s="9"/>
      <c r="U46" s="9"/>
      <c r="V46" s="9"/>
      <c r="AC46" s="9"/>
      <c r="AD46" s="9"/>
      <c r="AE46" s="9"/>
    </row>
    <row r="47" spans="2:31" ht="13.5" customHeight="1" x14ac:dyDescent="0.2">
      <c r="B47" s="9"/>
      <c r="C47" s="9"/>
      <c r="D47" s="9"/>
      <c r="K47" s="9"/>
      <c r="L47" s="9"/>
      <c r="M47" s="9"/>
      <c r="T47" s="9"/>
      <c r="U47" s="9"/>
      <c r="V47" s="9"/>
      <c r="AC47" s="9"/>
      <c r="AD47" s="9"/>
      <c r="AE47" s="9"/>
    </row>
    <row r="48" spans="2:31" ht="13.5" customHeight="1" x14ac:dyDescent="0.2">
      <c r="B48" s="9"/>
      <c r="C48" s="9"/>
      <c r="D48" s="9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">
      <c r="B49" s="9"/>
      <c r="C49" s="9"/>
      <c r="D49" s="9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">
      <c r="B50" s="9"/>
      <c r="C50" s="9"/>
      <c r="D50" s="9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">
      <c r="B51" s="9"/>
      <c r="C51" s="9"/>
      <c r="D51" s="9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">
      <c r="B52" s="9"/>
      <c r="C52" s="9"/>
      <c r="D52" s="9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">
      <c r="B53" s="9"/>
      <c r="C53" s="9"/>
      <c r="D53" s="9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">
      <c r="B54" s="9"/>
      <c r="C54" s="9"/>
      <c r="D54" s="9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">
      <c r="B55" s="9"/>
      <c r="C55" s="9"/>
      <c r="D55" s="9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">
      <c r="B56" s="9"/>
      <c r="C56" s="9"/>
      <c r="D56" s="9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">
      <c r="B57" s="9"/>
      <c r="C57" s="9"/>
      <c r="D57" s="9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">
      <c r="B58" s="9"/>
      <c r="C58" s="9"/>
      <c r="D58" s="9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">
      <c r="B59" s="9"/>
      <c r="C59" s="9"/>
      <c r="D59" s="9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">
      <c r="B60" s="9"/>
      <c r="C60" s="9"/>
      <c r="D60" s="9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">
      <c r="B61" s="9"/>
      <c r="C61" s="9"/>
      <c r="D61" s="9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">
      <c r="B62" s="9"/>
      <c r="C62" s="9"/>
      <c r="D62" s="9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">
      <c r="B63" s="9"/>
      <c r="C63" s="9"/>
      <c r="D63" s="9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">
      <c r="B64" s="9"/>
      <c r="C64" s="9"/>
      <c r="D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">
      <c r="B65" s="9"/>
      <c r="C65" s="9"/>
      <c r="D65" s="9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">
      <c r="B66" s="9"/>
      <c r="C66" s="9"/>
      <c r="D66" s="9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">
      <c r="B67" s="9"/>
      <c r="C67" s="9"/>
      <c r="D67" s="9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">
      <c r="B68" s="9"/>
      <c r="C68" s="9"/>
      <c r="D68" s="9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">
      <c r="B69" s="9"/>
      <c r="C69" s="9"/>
      <c r="D69" s="9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">
      <c r="B70" s="9"/>
      <c r="C70" s="9"/>
      <c r="D70" s="9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">
      <c r="B71" s="9"/>
      <c r="C71" s="9"/>
      <c r="D71" s="9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">
      <c r="B72" s="9"/>
      <c r="C72" s="9"/>
      <c r="D72" s="9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">
      <c r="B73" s="9"/>
      <c r="C73" s="9"/>
      <c r="D73" s="9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">
      <c r="B74" s="9"/>
      <c r="C74" s="9"/>
      <c r="D74" s="9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">
      <c r="B75" s="9"/>
      <c r="C75" s="9"/>
      <c r="D75" s="9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">
      <c r="B76" s="9"/>
      <c r="C76" s="9"/>
      <c r="D76" s="9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">
      <c r="B77" s="9"/>
      <c r="C77" s="9"/>
      <c r="D77" s="9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">
      <c r="B78" s="9"/>
      <c r="C78" s="9"/>
      <c r="D78" s="9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">
      <c r="B79" s="9"/>
      <c r="C79" s="9"/>
      <c r="D79" s="9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">
      <c r="B80" s="9"/>
      <c r="C80" s="9"/>
      <c r="D80" s="9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">
      <c r="B81" s="9"/>
      <c r="C81" s="9"/>
      <c r="D81" s="9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">
      <c r="B82" s="9"/>
      <c r="C82" s="9"/>
      <c r="D82" s="9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">
      <c r="B83" s="9"/>
      <c r="C83" s="9"/>
      <c r="D83" s="9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">
      <c r="B84" s="9"/>
      <c r="C84" s="9"/>
      <c r="D84" s="9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">
      <c r="B85" s="9"/>
      <c r="C85" s="9"/>
      <c r="D85" s="9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">
      <c r="B86" s="9"/>
      <c r="C86" s="9"/>
      <c r="D86" s="9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">
      <c r="B87" s="9"/>
      <c r="C87" s="9"/>
      <c r="D87" s="9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">
      <c r="B88" s="9"/>
      <c r="C88" s="9"/>
      <c r="D88" s="9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">
      <c r="B89" s="9"/>
      <c r="C89" s="9"/>
      <c r="D89" s="9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">
      <c r="B90" s="9"/>
      <c r="C90" s="9"/>
      <c r="D90" s="9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">
      <c r="B91" s="9"/>
      <c r="C91" s="9"/>
      <c r="D91" s="9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">
      <c r="B92" s="9"/>
      <c r="C92" s="9"/>
      <c r="D92" s="9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">
      <c r="B93" s="9"/>
      <c r="C93" s="9"/>
      <c r="D93" s="9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x14ac:dyDescent="0.2">
      <c r="K105" s="9"/>
      <c r="L105" s="9"/>
      <c r="M105" s="9"/>
    </row>
    <row r="106" spans="2:31" x14ac:dyDescent="0.2">
      <c r="K106" s="9"/>
      <c r="L106" s="9"/>
      <c r="M106" s="9"/>
    </row>
    <row r="107" spans="2:31" x14ac:dyDescent="0.2">
      <c r="K107" s="9"/>
      <c r="L107" s="9"/>
      <c r="M107" s="9"/>
    </row>
    <row r="108" spans="2:31" x14ac:dyDescent="0.2">
      <c r="K108" s="9"/>
      <c r="L108" s="9"/>
      <c r="M108" s="9"/>
    </row>
    <row r="109" spans="2:31" x14ac:dyDescent="0.2">
      <c r="K109" s="9"/>
      <c r="L109" s="9"/>
      <c r="M109" s="9"/>
    </row>
  </sheetData>
  <mergeCells count="8">
    <mergeCell ref="AD3:AI3"/>
    <mergeCell ref="A1:D1"/>
    <mergeCell ref="S1:V1"/>
    <mergeCell ref="J1:M1"/>
    <mergeCell ref="D3:H3"/>
    <mergeCell ref="M3:Q3"/>
    <mergeCell ref="U3:Z3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K33" sqref="K33"/>
    </sheetView>
  </sheetViews>
  <sheetFormatPr defaultColWidth="9.125" defaultRowHeight="12.75" x14ac:dyDescent="0.2"/>
  <cols>
    <col min="1" max="1" width="57.5" style="111" customWidth="1"/>
    <col min="2" max="5" width="12.5" style="113" customWidth="1"/>
    <col min="6" max="6" width="56.875" style="113" customWidth="1"/>
    <col min="7" max="7" width="12.5" style="113" customWidth="1"/>
    <col min="8" max="9" width="12.5" style="111" customWidth="1"/>
    <col min="10" max="16384" width="9.125" style="111"/>
  </cols>
  <sheetData>
    <row r="1" spans="1:16" s="6" customFormat="1" ht="15.75" customHeight="1" x14ac:dyDescent="0.2">
      <c r="A1" s="28" t="s">
        <v>28</v>
      </c>
      <c r="B1" s="28"/>
      <c r="C1" s="28"/>
      <c r="D1" s="28"/>
      <c r="E1" s="28"/>
      <c r="F1" s="28" t="s">
        <v>29</v>
      </c>
      <c r="G1" s="28"/>
      <c r="H1" s="28"/>
      <c r="I1" s="28"/>
      <c r="J1" s="28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">
      <c r="A3" s="26" t="s">
        <v>0</v>
      </c>
      <c r="B3" s="133" t="s">
        <v>2</v>
      </c>
      <c r="C3" s="134"/>
      <c r="D3" s="135"/>
      <c r="F3" s="26" t="s">
        <v>0</v>
      </c>
      <c r="G3" s="133" t="s">
        <v>2</v>
      </c>
      <c r="H3" s="134"/>
      <c r="I3" s="135"/>
    </row>
    <row r="4" spans="1:16" s="6" customFormat="1" ht="14.25" customHeight="1" thickBot="1" x14ac:dyDescent="0.25">
      <c r="A4" s="13"/>
      <c r="B4" s="37">
        <v>2024</v>
      </c>
      <c r="C4" s="32">
        <v>2025</v>
      </c>
      <c r="D4" s="33">
        <v>2026</v>
      </c>
      <c r="F4" s="13"/>
      <c r="G4" s="37">
        <v>2024</v>
      </c>
      <c r="H4" s="32">
        <v>2025</v>
      </c>
      <c r="I4" s="33">
        <v>2026</v>
      </c>
    </row>
    <row r="5" spans="1:16" s="6" customFormat="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6" s="6" customFormat="1" ht="13.5" customHeight="1" x14ac:dyDescent="0.2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'mar2024_vydavky_ESA 2010'!D6-RVS_vydavky_ESA2010!B6</f>
        <v>-44591.580472964095</v>
      </c>
      <c r="H6" s="31">
        <f>'mar2024_vydavky_ESA 2010'!E6-RVS_vydavky_ESA2010!C6</f>
        <v>-59868.431433481863</v>
      </c>
      <c r="I6" s="2">
        <f>'mar2024_vydavky_ESA 2010'!F6-RVS_vydavky_ESA2010!D6</f>
        <v>-56645.768380859634</v>
      </c>
      <c r="M6" s="114"/>
      <c r="N6" s="114"/>
      <c r="O6" s="114"/>
      <c r="P6" s="114"/>
    </row>
    <row r="7" spans="1:16" s="6" customFormat="1" ht="13.5" customHeight="1" x14ac:dyDescent="0.2">
      <c r="A7" s="17" t="s">
        <v>4</v>
      </c>
      <c r="B7" s="18">
        <v>683873.76353618118</v>
      </c>
      <c r="C7" s="19">
        <v>761462.4030597232</v>
      </c>
      <c r="D7" s="20">
        <v>821173.78343857359</v>
      </c>
      <c r="E7" s="7"/>
      <c r="F7" s="17" t="s">
        <v>4</v>
      </c>
      <c r="G7" s="18">
        <f>'mar2024_vydavky_ESA 2010'!D7-RVS_vydavky_ESA2010!B7</f>
        <v>-35315.125725449994</v>
      </c>
      <c r="H7" s="19">
        <f>'mar2024_vydavky_ESA 2010'!E7-RVS_vydavky_ESA2010!C7</f>
        <v>-45981.088036836125</v>
      </c>
      <c r="I7" s="20">
        <f>'mar2024_vydavky_ESA 2010'!F7-RVS_vydavky_ESA2010!D7</f>
        <v>-43347.887784005958</v>
      </c>
    </row>
    <row r="8" spans="1:16" s="6" customFormat="1" ht="13.5" customHeight="1" x14ac:dyDescent="0.2">
      <c r="A8" s="17" t="s">
        <v>5</v>
      </c>
      <c r="B8" s="18">
        <v>45534.173067334406</v>
      </c>
      <c r="C8" s="19">
        <v>51703.038091519426</v>
      </c>
      <c r="D8" s="20">
        <v>57176.087533423641</v>
      </c>
      <c r="E8" s="7"/>
      <c r="F8" s="17" t="s">
        <v>5</v>
      </c>
      <c r="G8" s="18">
        <f>'mar2024_vydavky_ESA 2010'!D8-RVS_vydavky_ESA2010!B8</f>
        <v>-3484.8250474598171</v>
      </c>
      <c r="H8" s="19">
        <f>'mar2024_vydavky_ESA 2010'!E8-RVS_vydavky_ESA2010!C8</f>
        <v>-4017.0710026841625</v>
      </c>
      <c r="I8" s="20">
        <f>'mar2024_vydavky_ESA 2010'!F8-RVS_vydavky_ESA2010!D8</f>
        <v>-3751.8173332015504</v>
      </c>
    </row>
    <row r="9" spans="1:16" s="6" customFormat="1" ht="13.5" customHeight="1" x14ac:dyDescent="0.2">
      <c r="A9" s="17" t="s">
        <v>6</v>
      </c>
      <c r="B9" s="18">
        <v>397922.11194461264</v>
      </c>
      <c r="C9" s="19">
        <v>424559.49340053595</v>
      </c>
      <c r="D9" s="20">
        <v>442074.77011859033</v>
      </c>
      <c r="E9" s="7"/>
      <c r="F9" s="17" t="s">
        <v>6</v>
      </c>
      <c r="G9" s="18">
        <f>'mar2024_vydavky_ESA 2010'!D9-RVS_vydavky_ESA2010!B9</f>
        <v>-3736.5997018113849</v>
      </c>
      <c r="H9" s="19">
        <f>'mar2024_vydavky_ESA 2010'!E9-RVS_vydavky_ESA2010!C9</f>
        <v>-7356.6236534194904</v>
      </c>
      <c r="I9" s="20">
        <f>'mar2024_vydavky_ESA 2010'!F9-RVS_vydavky_ESA2010!D9</f>
        <v>-7086.1600071426947</v>
      </c>
    </row>
    <row r="10" spans="1:16" s="6" customFormat="1" ht="13.5" customHeight="1" x14ac:dyDescent="0.2">
      <c r="A10" s="17" t="s">
        <v>7</v>
      </c>
      <c r="B10" s="18">
        <v>75.773429361584789</v>
      </c>
      <c r="C10" s="19">
        <v>80.160288202244175</v>
      </c>
      <c r="D10" s="20">
        <v>83.832144289319402</v>
      </c>
      <c r="E10" s="7"/>
      <c r="F10" s="17" t="s">
        <v>7</v>
      </c>
      <c r="G10" s="18">
        <f>'mar2024_vydavky_ESA 2010'!D10-RVS_vydavky_ESA2010!B10</f>
        <v>-8.4438944083786254</v>
      </c>
      <c r="H10" s="19">
        <f>'mar2024_vydavky_ESA 2010'!E10-RVS_vydavky_ESA2010!C10</f>
        <v>-8.6068348146034452</v>
      </c>
      <c r="I10" s="20">
        <f>'mar2024_vydavky_ESA 2010'!F10-RVS_vydavky_ESA2010!D10</f>
        <v>-8.7597721507530792</v>
      </c>
    </row>
    <row r="11" spans="1:16" s="6" customFormat="1" ht="13.5" customHeight="1" x14ac:dyDescent="0.2">
      <c r="A11" s="17" t="s">
        <v>11</v>
      </c>
      <c r="B11" s="18">
        <v>52111.035122788977</v>
      </c>
      <c r="C11" s="19">
        <v>54353.043943805373</v>
      </c>
      <c r="D11" s="20">
        <v>55846.569196809389</v>
      </c>
      <c r="E11" s="7"/>
      <c r="F11" s="17" t="s">
        <v>11</v>
      </c>
      <c r="G11" s="18">
        <f>'mar2024_vydavky_ESA 2010'!D11-RVS_vydavky_ESA2010!B11</f>
        <v>-2046.5861038344156</v>
      </c>
      <c r="H11" s="19">
        <f>'mar2024_vydavky_ESA 2010'!E11-RVS_vydavky_ESA2010!C11</f>
        <v>-2505.0419057274194</v>
      </c>
      <c r="I11" s="20">
        <f>'mar2024_vydavky_ESA 2010'!F11-RVS_vydavky_ESA2010!D11</f>
        <v>-2451.1434843583993</v>
      </c>
    </row>
    <row r="12" spans="1:16" s="6" customFormat="1" ht="13.5" customHeight="1" x14ac:dyDescent="0.2">
      <c r="A12" s="25" t="s">
        <v>12</v>
      </c>
      <c r="B12" s="1">
        <v>11483007.069118753</v>
      </c>
      <c r="C12" s="31">
        <v>12050540.654445944</v>
      </c>
      <c r="D12" s="2">
        <v>12467535.734207958</v>
      </c>
      <c r="E12" s="7"/>
      <c r="F12" s="25" t="s">
        <v>12</v>
      </c>
      <c r="G12" s="1">
        <f>'mar2024_vydavky_ESA 2010'!D12-RVS_vydavky_ESA2010!B12</f>
        <v>892551.10701508634</v>
      </c>
      <c r="H12" s="31">
        <f>'mar2024_vydavky_ESA 2010'!E12-RVS_vydavky_ESA2010!C12</f>
        <v>1059313.8149093799</v>
      </c>
      <c r="I12" s="2">
        <f>'mar2024_vydavky_ESA 2010'!F12-RVS_vydavky_ESA2010!D12</f>
        <v>1150789.299894616</v>
      </c>
    </row>
    <row r="13" spans="1:16" s="6" customFormat="1" ht="13.5" customHeight="1" x14ac:dyDescent="0.2">
      <c r="A13" s="39" t="s">
        <v>15</v>
      </c>
      <c r="B13" s="18">
        <v>10212367.008711161</v>
      </c>
      <c r="C13" s="19">
        <v>10735471.616975285</v>
      </c>
      <c r="D13" s="20">
        <v>11148834.931001132</v>
      </c>
      <c r="E13" s="7"/>
      <c r="F13" s="39" t="s">
        <v>15</v>
      </c>
      <c r="G13" s="18">
        <f>'mar2024_vydavky_ESA 2010'!D13-RVS_vydavky_ESA2010!B13</f>
        <v>785063.09720913135</v>
      </c>
      <c r="H13" s="19">
        <f>'mar2024_vydavky_ESA 2010'!E13-RVS_vydavky_ESA2010!C13</f>
        <v>936925.73089795187</v>
      </c>
      <c r="I13" s="20">
        <f>'mar2024_vydavky_ESA 2010'!F13-RVS_vydavky_ESA2010!D13</f>
        <v>1003023.2205671147</v>
      </c>
    </row>
    <row r="14" spans="1:16" s="6" customFormat="1" ht="13.5" customHeight="1" x14ac:dyDescent="0.2">
      <c r="A14" s="42" t="s">
        <v>13</v>
      </c>
      <c r="B14" s="18">
        <v>9092742.835084714</v>
      </c>
      <c r="C14" s="19">
        <v>9523239.5245806631</v>
      </c>
      <c r="D14" s="20">
        <v>9999266.4694893789</v>
      </c>
      <c r="E14" s="7"/>
      <c r="F14" s="42" t="s">
        <v>13</v>
      </c>
      <c r="G14" s="18">
        <f>'mar2024_vydavky_ESA 2010'!D14-RVS_vydavky_ESA2010!B14</f>
        <v>663917.77197128162</v>
      </c>
      <c r="H14" s="19">
        <f>'mar2024_vydavky_ESA 2010'!E14-RVS_vydavky_ESA2010!C14</f>
        <v>722694.50752844289</v>
      </c>
      <c r="I14" s="20">
        <f>'mar2024_vydavky_ESA 2010'!F14-RVS_vydavky_ESA2010!D14</f>
        <v>844214.83520743996</v>
      </c>
      <c r="J14" s="7"/>
      <c r="K14" s="8"/>
    </row>
    <row r="15" spans="1:16" s="6" customFormat="1" ht="13.5" customHeight="1" x14ac:dyDescent="0.2">
      <c r="A15" s="42" t="s">
        <v>14</v>
      </c>
      <c r="B15" s="18">
        <v>276716.25110346259</v>
      </c>
      <c r="C15" s="19">
        <v>327627.13521486905</v>
      </c>
      <c r="D15" s="20">
        <v>219462.03858023306</v>
      </c>
      <c r="E15" s="7"/>
      <c r="F15" s="42" t="s">
        <v>14</v>
      </c>
      <c r="G15" s="18">
        <f>'mar2024_vydavky_ESA 2010'!D15-RVS_vydavky_ESA2010!B15</f>
        <v>120696.87577699783</v>
      </c>
      <c r="H15" s="19">
        <f>'mar2024_vydavky_ESA 2010'!E15-RVS_vydavky_ESA2010!C15</f>
        <v>216778.83294633531</v>
      </c>
      <c r="I15" s="20">
        <f>'mar2024_vydavky_ESA 2010'!F15-RVS_vydavky_ESA2010!D15</f>
        <v>151011.8320979905</v>
      </c>
      <c r="J15" s="7"/>
      <c r="K15" s="8"/>
    </row>
    <row r="16" spans="1:16" s="6" customFormat="1" ht="13.5" customHeight="1" x14ac:dyDescent="0.2">
      <c r="A16" s="42" t="s">
        <v>16</v>
      </c>
      <c r="B16" s="18">
        <v>747535.81372032547</v>
      </c>
      <c r="C16" s="19">
        <v>783309.45407891867</v>
      </c>
      <c r="D16" s="20">
        <v>822465.28045652318</v>
      </c>
      <c r="E16" s="7"/>
      <c r="F16" s="42" t="s">
        <v>16</v>
      </c>
      <c r="G16" s="18">
        <f>'mar2024_vydavky_ESA 2010'!D16-RVS_vydavky_ESA2010!B16</f>
        <v>-77.43600996339228</v>
      </c>
      <c r="H16" s="19">
        <f>'mar2024_vydavky_ESA 2010'!E16-RVS_vydavky_ESA2010!C16</f>
        <v>-2794.2658731080592</v>
      </c>
      <c r="I16" s="20">
        <f>'mar2024_vydavky_ESA 2010'!F16-RVS_vydavky_ESA2010!D16</f>
        <v>6291.1820268998854</v>
      </c>
      <c r="J16" s="7"/>
      <c r="K16" s="8"/>
    </row>
    <row r="17" spans="1:11" s="6" customFormat="1" ht="13.5" customHeight="1" x14ac:dyDescent="0.2">
      <c r="A17" s="42" t="s">
        <v>17</v>
      </c>
      <c r="B17" s="18">
        <v>93462.836496031669</v>
      </c>
      <c r="C17" s="19">
        <v>99399.070291123629</v>
      </c>
      <c r="D17" s="20">
        <v>105753.18750592513</v>
      </c>
      <c r="E17" s="7"/>
      <c r="F17" s="42" t="s">
        <v>17</v>
      </c>
      <c r="G17" s="18">
        <f>'mar2024_vydavky_ESA 2010'!D17-RVS_vydavky_ESA2010!B17</f>
        <v>285.94403504827642</v>
      </c>
      <c r="H17" s="19">
        <f>'mar2024_vydavky_ESA 2010'!E17-RVS_vydavky_ESA2010!C17</f>
        <v>15.661027850524988</v>
      </c>
      <c r="I17" s="20">
        <f>'mar2024_vydavky_ESA 2010'!F17-RVS_vydavky_ESA2010!D17</f>
        <v>1251.7728250423097</v>
      </c>
      <c r="J17" s="7"/>
      <c r="K17" s="8"/>
    </row>
    <row r="18" spans="1:11" s="6" customFormat="1" ht="13.5" customHeight="1" x14ac:dyDescent="0.2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'mar2024_vydavky_ESA 2010'!D18-RVS_vydavky_ESA2010!B18</f>
        <v>239.94143576551869</v>
      </c>
      <c r="H18" s="19">
        <f>'mar2024_vydavky_ESA 2010'!E18-RVS_vydavky_ESA2010!C18</f>
        <v>230.99526842963246</v>
      </c>
      <c r="I18" s="20">
        <f>'mar2024_vydavky_ESA 2010'!F18-RVS_vydavky_ESA2010!D18</f>
        <v>253.5984097426217</v>
      </c>
      <c r="J18" s="7"/>
      <c r="K18" s="8"/>
    </row>
    <row r="19" spans="1:11" s="6" customFormat="1" ht="13.5" customHeight="1" x14ac:dyDescent="0.2">
      <c r="A19" s="17" t="s">
        <v>19</v>
      </c>
      <c r="B19" s="18">
        <v>1270640.0604075922</v>
      </c>
      <c r="C19" s="19">
        <v>1315069.0374706597</v>
      </c>
      <c r="D19" s="20">
        <v>1318700.8032068261</v>
      </c>
      <c r="E19" s="7"/>
      <c r="F19" s="17" t="s">
        <v>19</v>
      </c>
      <c r="G19" s="18">
        <f>'mar2024_vydavky_ESA 2010'!D19-RVS_vydavky_ESA2010!B19</f>
        <v>107488.00980595406</v>
      </c>
      <c r="H19" s="19">
        <f>'mar2024_vydavky_ESA 2010'!E19-RVS_vydavky_ESA2010!C19</f>
        <v>122388.08401142829</v>
      </c>
      <c r="I19" s="20">
        <f>'mar2024_vydavky_ESA 2010'!F19-RVS_vydavky_ESA2010!D19</f>
        <v>147766.07932750066</v>
      </c>
      <c r="J19" s="7"/>
      <c r="K19" s="8"/>
    </row>
    <row r="20" spans="1:11" s="6" customFormat="1" ht="13.5" customHeight="1" x14ac:dyDescent="0.2">
      <c r="A20" s="42" t="s">
        <v>20</v>
      </c>
      <c r="B20" s="18">
        <v>1083033.6102759424</v>
      </c>
      <c r="C20" s="19">
        <v>1127093.6444751506</v>
      </c>
      <c r="D20" s="20">
        <v>1130190.9765730861</v>
      </c>
      <c r="E20" s="7"/>
      <c r="F20" s="42" t="s">
        <v>20</v>
      </c>
      <c r="G20" s="18">
        <f>'mar2024_vydavky_ESA 2010'!D20-RVS_vydavky_ESA2010!B20</f>
        <v>101575.862432339</v>
      </c>
      <c r="H20" s="19">
        <f>'mar2024_vydavky_ESA 2010'!E20-RVS_vydavky_ESA2010!C20</f>
        <v>117018.14852521825</v>
      </c>
      <c r="I20" s="20">
        <f>'mar2024_vydavky_ESA 2010'!F20-RVS_vydavky_ESA2010!D20</f>
        <v>140224.45311515196</v>
      </c>
      <c r="J20" s="7"/>
      <c r="K20" s="8"/>
    </row>
    <row r="21" spans="1:11" s="6" customFormat="1" ht="13.5" customHeight="1" x14ac:dyDescent="0.2">
      <c r="A21" s="42" t="s">
        <v>16</v>
      </c>
      <c r="B21" s="18">
        <v>119385.69700763866</v>
      </c>
      <c r="C21" s="19">
        <v>118891.53497334676</v>
      </c>
      <c r="D21" s="20">
        <v>118581.91049216595</v>
      </c>
      <c r="E21" s="7"/>
      <c r="F21" s="42" t="s">
        <v>16</v>
      </c>
      <c r="G21" s="18">
        <f>'mar2024_vydavky_ESA 2010'!D21-RVS_vydavky_ESA2010!B21</f>
        <v>-11.608207007666351</v>
      </c>
      <c r="H21" s="19">
        <f>'mar2024_vydavky_ESA 2010'!E21-RVS_vydavky_ESA2010!C21</f>
        <v>-397.01875028385257</v>
      </c>
      <c r="I21" s="20">
        <f>'mar2024_vydavky_ESA 2010'!F21-RVS_vydavky_ESA2010!D21</f>
        <v>844.98694642831106</v>
      </c>
      <c r="J21" s="7"/>
      <c r="K21" s="8"/>
    </row>
    <row r="22" spans="1:11" s="6" customFormat="1" ht="13.5" customHeight="1" x14ac:dyDescent="0.2">
      <c r="A22" s="42" t="s">
        <v>17</v>
      </c>
      <c r="B22" s="18">
        <v>21564.115108981616</v>
      </c>
      <c r="C22" s="19">
        <v>21763.773520471237</v>
      </c>
      <c r="D22" s="20">
        <v>21826.829818377817</v>
      </c>
      <c r="E22" s="7"/>
      <c r="F22" s="42" t="s">
        <v>17</v>
      </c>
      <c r="G22" s="18">
        <f>'mar2024_vydavky_ESA 2010'!D22-RVS_vydavky_ESA2010!B22</f>
        <v>60.338050054215273</v>
      </c>
      <c r="H22" s="19">
        <f>'mar2024_vydavky_ESA 2010'!E22-RVS_vydavky_ESA2010!C22</f>
        <v>3.1246056159143336</v>
      </c>
      <c r="I22" s="20">
        <f>'mar2024_vydavky_ESA 2010'!F22-RVS_vydavky_ESA2010!D22</f>
        <v>235.48992799412736</v>
      </c>
      <c r="J22" s="7"/>
      <c r="K22" s="8"/>
    </row>
    <row r="23" spans="1:11" s="6" customFormat="1" ht="13.5" customHeight="1" x14ac:dyDescent="0.2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'mar2024_vydavky_ESA 2010'!D23-RVS_vydavky_ESA2010!B23</f>
        <v>5863.4175305684766</v>
      </c>
      <c r="H23" s="19">
        <f>'mar2024_vydavky_ESA 2010'!E23-RVS_vydavky_ESA2010!C23</f>
        <v>5763.8296308780846</v>
      </c>
      <c r="I23" s="20">
        <f>'mar2024_vydavky_ESA 2010'!F23-RVS_vydavky_ESA2010!D23</f>
        <v>6461.1493379261301</v>
      </c>
      <c r="J23" s="7"/>
      <c r="K23" s="8"/>
    </row>
    <row r="24" spans="1:11" s="6" customFormat="1" ht="13.5" customHeight="1" thickBot="1" x14ac:dyDescent="0.25">
      <c r="A24" s="25" t="s">
        <v>8</v>
      </c>
      <c r="B24" s="43">
        <v>271828.89979358448</v>
      </c>
      <c r="C24" s="45">
        <v>275638.13371516322</v>
      </c>
      <c r="D24" s="44">
        <v>287931.60830577422</v>
      </c>
      <c r="E24" s="7"/>
      <c r="F24" s="25" t="s">
        <v>8</v>
      </c>
      <c r="G24" s="43">
        <f>'mar2024_vydavky_ESA 2010'!D24-RVS_vydavky_ESA2010!B24</f>
        <v>4645.4865546367364</v>
      </c>
      <c r="H24" s="45">
        <f>'mar2024_vydavky_ESA 2010'!E24-RVS_vydavky_ESA2010!C24</f>
        <v>868.64890549186384</v>
      </c>
      <c r="I24" s="44">
        <f>'mar2024_vydavky_ESA 2010'!F24-RVS_vydavky_ESA2010!D24</f>
        <v>-8049.9797812658944</v>
      </c>
    </row>
    <row r="25" spans="1:11" s="6" customFormat="1" ht="14.25" customHeight="1" thickBot="1" x14ac:dyDescent="0.25">
      <c r="A25" s="3" t="s">
        <v>9</v>
      </c>
      <c r="B25" s="4">
        <v>12934352.826012615</v>
      </c>
      <c r="C25" s="38">
        <v>13618336.926944895</v>
      </c>
      <c r="D25" s="5">
        <v>14131822.384945419</v>
      </c>
      <c r="E25" s="7"/>
      <c r="F25" s="3" t="s">
        <v>9</v>
      </c>
      <c r="G25" s="4">
        <f>'mar2024_vydavky_ESA 2010'!D25-RVS_vydavky_ESA2010!B25</f>
        <v>852605.01309676096</v>
      </c>
      <c r="H25" s="38">
        <f>'mar2024_vydavky_ESA 2010'!E25-RVS_vydavky_ESA2010!C25</f>
        <v>1000314.0323813893</v>
      </c>
      <c r="I25" s="5">
        <f>'mar2024_vydavky_ESA 2010'!F25-RVS_vydavky_ESA2010!D25</f>
        <v>1086093.5517324898</v>
      </c>
    </row>
    <row r="26" spans="1:11" s="6" customFormat="1" ht="13.5" customHeight="1" thickBot="1" x14ac:dyDescent="0.25">
      <c r="A26" s="21" t="s">
        <v>10</v>
      </c>
      <c r="B26" s="27">
        <v>12934352.826012615</v>
      </c>
      <c r="C26" s="24">
        <v>13618336.926944895</v>
      </c>
      <c r="D26" s="23">
        <v>14131822.384945419</v>
      </c>
      <c r="E26" s="7"/>
      <c r="F26" s="21" t="s">
        <v>10</v>
      </c>
      <c r="G26" s="27">
        <f>'mar2024_vydavky_ESA 2010'!D26-RVS_vydavky_ESA2010!B26</f>
        <v>852605.01309676096</v>
      </c>
      <c r="H26" s="24">
        <f>'mar2024_vydavky_ESA 2010'!E26-RVS_vydavky_ESA2010!C26</f>
        <v>1000314.0323813893</v>
      </c>
      <c r="I26" s="23">
        <f>'mar2024_vydavky_ESA 2010'!F26-RVS_vydavky_ESA2010!D26</f>
        <v>1086093.5517324898</v>
      </c>
    </row>
    <row r="27" spans="1:11" s="6" customFormat="1" ht="12.6" customHeight="1" x14ac:dyDescent="0.2">
      <c r="A27" s="107"/>
      <c r="B27" s="96"/>
      <c r="C27" s="96"/>
      <c r="D27" s="96"/>
      <c r="E27" s="7"/>
      <c r="F27" s="107"/>
      <c r="G27" s="96"/>
      <c r="H27" s="96"/>
      <c r="I27" s="96"/>
    </row>
    <row r="28" spans="1:11" s="6" customFormat="1" ht="13.5" customHeight="1" x14ac:dyDescent="0.2">
      <c r="B28" s="9"/>
      <c r="C28" s="9"/>
      <c r="D28" s="9"/>
      <c r="E28" s="9"/>
      <c r="F28" s="106"/>
      <c r="G28" s="108"/>
      <c r="H28" s="108"/>
      <c r="I28" s="108"/>
    </row>
    <row r="29" spans="1:11" s="6" customFormat="1" ht="13.5" customHeight="1" x14ac:dyDescent="0.2">
      <c r="B29" s="9"/>
      <c r="C29" s="9"/>
      <c r="D29" s="9"/>
      <c r="E29" s="9"/>
      <c r="F29" s="106"/>
      <c r="G29" s="108"/>
      <c r="H29" s="109"/>
      <c r="I29" s="109"/>
    </row>
    <row r="30" spans="1:11" s="6" customFormat="1" ht="13.5" customHeight="1" x14ac:dyDescent="0.2">
      <c r="B30" s="9"/>
      <c r="C30" s="9"/>
      <c r="D30" s="9"/>
      <c r="E30" s="9"/>
      <c r="F30" s="106"/>
      <c r="G30" s="108"/>
      <c r="H30" s="108"/>
      <c r="I30" s="108"/>
    </row>
    <row r="31" spans="1:11" s="6" customFormat="1" ht="13.5" customHeight="1" x14ac:dyDescent="0.2">
      <c r="B31" s="9"/>
      <c r="C31" s="9"/>
      <c r="D31" s="9"/>
      <c r="E31" s="9"/>
      <c r="F31" s="9"/>
      <c r="G31" s="9"/>
    </row>
    <row r="32" spans="1:11" s="6" customFormat="1" ht="13.5" customHeight="1" x14ac:dyDescent="0.2">
      <c r="B32" s="9"/>
      <c r="C32" s="9"/>
      <c r="D32" s="9"/>
      <c r="E32" s="9"/>
      <c r="F32" s="9"/>
      <c r="G32" s="9"/>
    </row>
    <row r="33" spans="2:7" s="6" customFormat="1" ht="13.5" customHeight="1" x14ac:dyDescent="0.2">
      <c r="B33" s="9"/>
      <c r="C33" s="9"/>
      <c r="D33" s="9"/>
      <c r="E33" s="9"/>
      <c r="F33" s="9"/>
      <c r="G33" s="9"/>
    </row>
    <row r="34" spans="2:7" s="6" customFormat="1" ht="13.5" customHeight="1" x14ac:dyDescent="0.2">
      <c r="B34" s="9"/>
      <c r="C34" s="9"/>
      <c r="D34" s="9"/>
      <c r="E34" s="9"/>
      <c r="F34" s="9"/>
      <c r="G34" s="9"/>
    </row>
    <row r="35" spans="2:7" s="6" customFormat="1" ht="13.5" customHeight="1" x14ac:dyDescent="0.2">
      <c r="B35" s="9"/>
      <c r="C35" s="9"/>
      <c r="D35" s="9"/>
      <c r="E35" s="9"/>
      <c r="F35" s="9"/>
      <c r="G35" s="9"/>
    </row>
    <row r="36" spans="2:7" s="6" customFormat="1" ht="13.5" customHeight="1" x14ac:dyDescent="0.2">
      <c r="B36" s="9"/>
      <c r="C36" s="9"/>
      <c r="D36" s="9"/>
      <c r="E36" s="9"/>
      <c r="F36" s="9"/>
      <c r="G36" s="9"/>
    </row>
    <row r="37" spans="2:7" s="6" customFormat="1" ht="13.5" customHeight="1" x14ac:dyDescent="0.2">
      <c r="B37" s="9"/>
      <c r="C37" s="9"/>
      <c r="D37" s="9"/>
      <c r="E37" s="9"/>
      <c r="F37" s="9"/>
      <c r="G37" s="9"/>
    </row>
    <row r="38" spans="2:7" s="6" customFormat="1" ht="13.5" customHeight="1" x14ac:dyDescent="0.2">
      <c r="B38" s="9"/>
      <c r="C38" s="9"/>
      <c r="D38" s="9"/>
      <c r="E38" s="9"/>
      <c r="F38" s="9"/>
      <c r="G38" s="9"/>
    </row>
    <row r="39" spans="2:7" s="6" customFormat="1" ht="13.5" customHeight="1" x14ac:dyDescent="0.2">
      <c r="B39" s="9"/>
      <c r="C39" s="9"/>
      <c r="D39" s="9"/>
      <c r="E39" s="9"/>
      <c r="F39" s="9"/>
      <c r="G39" s="9"/>
    </row>
    <row r="40" spans="2:7" s="6" customFormat="1" ht="13.5" customHeight="1" x14ac:dyDescent="0.2">
      <c r="B40" s="9"/>
      <c r="C40" s="9"/>
      <c r="D40" s="9"/>
      <c r="E40" s="9"/>
      <c r="F40" s="9"/>
      <c r="G40" s="9"/>
    </row>
    <row r="41" spans="2:7" s="6" customFormat="1" ht="13.5" customHeight="1" x14ac:dyDescent="0.2">
      <c r="B41" s="9"/>
      <c r="C41" s="9"/>
      <c r="D41" s="9"/>
      <c r="E41" s="9"/>
      <c r="F41" s="9"/>
      <c r="G41" s="9"/>
    </row>
    <row r="42" spans="2:7" s="6" customFormat="1" ht="13.5" customHeight="1" x14ac:dyDescent="0.2">
      <c r="B42" s="9"/>
      <c r="C42" s="9"/>
      <c r="D42" s="9"/>
      <c r="E42" s="9"/>
      <c r="F42" s="9"/>
      <c r="G42" s="9"/>
    </row>
    <row r="43" spans="2:7" s="6" customFormat="1" ht="13.5" customHeight="1" x14ac:dyDescent="0.2">
      <c r="B43" s="9"/>
      <c r="C43" s="9"/>
      <c r="D43" s="9"/>
      <c r="E43" s="9"/>
      <c r="F43" s="9"/>
      <c r="G43" s="9"/>
    </row>
    <row r="44" spans="2:7" s="6" customFormat="1" ht="13.5" customHeight="1" x14ac:dyDescent="0.2">
      <c r="B44" s="9"/>
      <c r="C44" s="9"/>
      <c r="D44" s="9"/>
      <c r="E44" s="9"/>
      <c r="F44" s="9"/>
      <c r="G44" s="9"/>
    </row>
    <row r="45" spans="2:7" s="6" customFormat="1" ht="13.5" customHeight="1" x14ac:dyDescent="0.2">
      <c r="B45" s="9"/>
      <c r="C45" s="9"/>
      <c r="D45" s="9"/>
      <c r="E45" s="9"/>
      <c r="F45" s="9"/>
      <c r="G45" s="9"/>
    </row>
    <row r="46" spans="2:7" s="6" customFormat="1" ht="13.5" customHeight="1" x14ac:dyDescent="0.2">
      <c r="B46" s="9"/>
      <c r="C46" s="9"/>
      <c r="D46" s="9"/>
      <c r="E46" s="9"/>
      <c r="F46" s="9"/>
      <c r="G46" s="9"/>
    </row>
    <row r="47" spans="2:7" s="6" customFormat="1" ht="13.5" customHeight="1" x14ac:dyDescent="0.2">
      <c r="B47" s="9"/>
      <c r="C47" s="9"/>
      <c r="D47" s="9"/>
      <c r="E47" s="9"/>
      <c r="F47" s="9"/>
      <c r="G47" s="9"/>
    </row>
    <row r="48" spans="2:7" s="6" customFormat="1" ht="13.5" customHeight="1" x14ac:dyDescent="0.2">
      <c r="B48" s="9"/>
      <c r="C48" s="9"/>
      <c r="D48" s="9"/>
      <c r="E48" s="9"/>
      <c r="F48" s="9"/>
      <c r="G48" s="9"/>
    </row>
    <row r="49" spans="2:7" s="6" customFormat="1" ht="13.5" customHeight="1" x14ac:dyDescent="0.2">
      <c r="B49" s="9"/>
      <c r="C49" s="9"/>
      <c r="D49" s="9"/>
      <c r="E49" s="9"/>
      <c r="F49" s="9"/>
      <c r="G49" s="9"/>
    </row>
    <row r="50" spans="2:7" s="6" customFormat="1" ht="13.5" customHeight="1" x14ac:dyDescent="0.2">
      <c r="B50" s="9"/>
      <c r="C50" s="9"/>
      <c r="D50" s="9"/>
      <c r="E50" s="9"/>
      <c r="F50" s="9"/>
      <c r="G50" s="9"/>
    </row>
    <row r="51" spans="2:7" s="6" customFormat="1" ht="13.5" customHeight="1" x14ac:dyDescent="0.2">
      <c r="B51" s="9"/>
      <c r="C51" s="9"/>
      <c r="D51" s="9"/>
      <c r="E51" s="9"/>
      <c r="F51" s="9"/>
      <c r="G51" s="9"/>
    </row>
    <row r="52" spans="2:7" s="6" customFormat="1" ht="13.5" customHeight="1" x14ac:dyDescent="0.2">
      <c r="B52" s="9"/>
      <c r="C52" s="9"/>
      <c r="D52" s="9"/>
      <c r="E52" s="9"/>
      <c r="F52" s="9"/>
      <c r="G52" s="9"/>
    </row>
    <row r="53" spans="2:7" s="6" customFormat="1" ht="13.5" customHeight="1" x14ac:dyDescent="0.2">
      <c r="B53" s="9"/>
      <c r="C53" s="9"/>
      <c r="D53" s="9"/>
      <c r="E53" s="9"/>
      <c r="F53" s="9"/>
      <c r="G53" s="9"/>
    </row>
    <row r="54" spans="2:7" s="6" customFormat="1" ht="13.5" customHeight="1" x14ac:dyDescent="0.2">
      <c r="B54" s="9"/>
      <c r="C54" s="9"/>
      <c r="D54" s="9"/>
      <c r="E54" s="9"/>
      <c r="F54" s="9"/>
      <c r="G54" s="9"/>
    </row>
    <row r="55" spans="2:7" s="6" customFormat="1" ht="13.5" customHeight="1" x14ac:dyDescent="0.2">
      <c r="B55" s="9"/>
      <c r="C55" s="9"/>
      <c r="D55" s="9"/>
      <c r="E55" s="9"/>
      <c r="F55" s="9"/>
      <c r="G55" s="9"/>
    </row>
    <row r="56" spans="2:7" s="6" customFormat="1" ht="13.5" customHeight="1" x14ac:dyDescent="0.2">
      <c r="B56" s="9"/>
      <c r="C56" s="9"/>
      <c r="D56" s="9"/>
      <c r="E56" s="9"/>
      <c r="F56" s="9"/>
      <c r="G56" s="9"/>
    </row>
    <row r="57" spans="2:7" s="6" customFormat="1" ht="13.5" customHeight="1" x14ac:dyDescent="0.2">
      <c r="B57" s="9"/>
      <c r="C57" s="9"/>
      <c r="D57" s="9"/>
      <c r="E57" s="9"/>
      <c r="F57" s="9"/>
      <c r="G57" s="9"/>
    </row>
    <row r="58" spans="2:7" s="6" customFormat="1" ht="13.5" customHeight="1" x14ac:dyDescent="0.2">
      <c r="B58" s="9"/>
      <c r="C58" s="9"/>
      <c r="D58" s="9"/>
      <c r="E58" s="9"/>
      <c r="F58" s="9"/>
      <c r="G58" s="9"/>
    </row>
    <row r="59" spans="2:7" s="6" customFormat="1" ht="13.5" customHeight="1" x14ac:dyDescent="0.2">
      <c r="B59" s="9"/>
      <c r="C59" s="9"/>
      <c r="D59" s="9"/>
      <c r="E59" s="9"/>
      <c r="F59" s="9"/>
      <c r="G59" s="9"/>
    </row>
    <row r="60" spans="2:7" s="6" customFormat="1" ht="13.5" customHeight="1" x14ac:dyDescent="0.2">
      <c r="B60" s="9"/>
      <c r="C60" s="9"/>
      <c r="D60" s="9"/>
      <c r="E60" s="9"/>
      <c r="F60" s="9"/>
      <c r="G60" s="9"/>
    </row>
    <row r="61" spans="2:7" s="6" customFormat="1" ht="13.5" customHeight="1" x14ac:dyDescent="0.2">
      <c r="B61" s="9"/>
      <c r="C61" s="9"/>
      <c r="D61" s="9"/>
      <c r="E61" s="9"/>
      <c r="F61" s="9"/>
      <c r="G61" s="9"/>
    </row>
    <row r="62" spans="2:7" s="6" customFormat="1" ht="13.5" customHeight="1" x14ac:dyDescent="0.2">
      <c r="B62" s="9"/>
      <c r="C62" s="9"/>
      <c r="D62" s="9"/>
      <c r="E62" s="9"/>
      <c r="F62" s="9"/>
      <c r="G62" s="9"/>
    </row>
    <row r="63" spans="2:7" s="6" customFormat="1" ht="13.5" customHeight="1" x14ac:dyDescent="0.2">
      <c r="B63" s="9"/>
      <c r="C63" s="9"/>
      <c r="D63" s="9"/>
      <c r="E63" s="9"/>
      <c r="F63" s="9"/>
      <c r="G63" s="9"/>
    </row>
    <row r="64" spans="2:7" s="6" customFormat="1" ht="13.5" customHeight="1" x14ac:dyDescent="0.2">
      <c r="B64" s="9"/>
      <c r="C64" s="9"/>
      <c r="D64" s="9"/>
      <c r="E64" s="9"/>
      <c r="F64" s="9"/>
      <c r="G64" s="9"/>
    </row>
    <row r="65" spans="2:7" s="6" customFormat="1" ht="13.5" customHeight="1" x14ac:dyDescent="0.2">
      <c r="B65" s="9"/>
      <c r="C65" s="9"/>
      <c r="D65" s="9"/>
      <c r="E65" s="9"/>
      <c r="F65" s="9"/>
      <c r="G65" s="9"/>
    </row>
    <row r="66" spans="2:7" s="6" customFormat="1" ht="13.5" customHeight="1" x14ac:dyDescent="0.2">
      <c r="B66" s="9"/>
      <c r="C66" s="9"/>
      <c r="D66" s="9"/>
      <c r="E66" s="9"/>
      <c r="F66" s="9"/>
      <c r="G66" s="9"/>
    </row>
    <row r="67" spans="2:7" s="6" customFormat="1" ht="13.5" customHeight="1" x14ac:dyDescent="0.2">
      <c r="B67" s="9"/>
      <c r="C67" s="9"/>
      <c r="D67" s="9"/>
      <c r="E67" s="9"/>
      <c r="F67" s="9"/>
      <c r="G67" s="9"/>
    </row>
    <row r="68" spans="2:7" s="6" customFormat="1" ht="13.5" customHeight="1" x14ac:dyDescent="0.2">
      <c r="B68" s="9"/>
      <c r="C68" s="9"/>
      <c r="D68" s="9"/>
      <c r="E68" s="9"/>
      <c r="F68" s="9"/>
      <c r="G68" s="9"/>
    </row>
    <row r="69" spans="2:7" s="6" customFormat="1" ht="13.5" customHeight="1" x14ac:dyDescent="0.2">
      <c r="B69" s="9"/>
      <c r="C69" s="9"/>
      <c r="D69" s="9"/>
      <c r="E69" s="9"/>
      <c r="F69" s="9"/>
      <c r="G69" s="9"/>
    </row>
    <row r="70" spans="2:7" s="6" customFormat="1" ht="13.5" customHeight="1" x14ac:dyDescent="0.2">
      <c r="B70" s="9"/>
      <c r="C70" s="9"/>
      <c r="D70" s="9"/>
      <c r="E70" s="9"/>
      <c r="F70" s="9"/>
      <c r="G70" s="9"/>
    </row>
    <row r="71" spans="2:7" s="6" customFormat="1" ht="13.5" customHeight="1" x14ac:dyDescent="0.2">
      <c r="B71" s="9"/>
      <c r="C71" s="9"/>
      <c r="D71" s="9"/>
      <c r="E71" s="9"/>
      <c r="F71" s="9"/>
      <c r="G71" s="9"/>
    </row>
    <row r="72" spans="2:7" s="6" customFormat="1" ht="13.5" customHeight="1" x14ac:dyDescent="0.2">
      <c r="B72" s="9"/>
      <c r="C72" s="9"/>
      <c r="D72" s="9"/>
      <c r="E72" s="9"/>
      <c r="F72" s="9"/>
      <c r="G72" s="9"/>
    </row>
    <row r="73" spans="2:7" s="6" customFormat="1" ht="13.5" customHeight="1" x14ac:dyDescent="0.2">
      <c r="B73" s="9"/>
      <c r="C73" s="9"/>
      <c r="D73" s="9"/>
      <c r="E73" s="9"/>
      <c r="F73" s="9"/>
      <c r="G73" s="9"/>
    </row>
    <row r="74" spans="2:7" s="6" customFormat="1" ht="13.5" customHeight="1" x14ac:dyDescent="0.2">
      <c r="B74" s="9"/>
      <c r="C74" s="9"/>
      <c r="D74" s="9"/>
      <c r="E74" s="9"/>
      <c r="F74" s="9"/>
      <c r="G74" s="9"/>
    </row>
    <row r="75" spans="2:7" s="6" customFormat="1" ht="13.5" customHeight="1" x14ac:dyDescent="0.2">
      <c r="B75" s="9"/>
      <c r="C75" s="9"/>
      <c r="D75" s="9"/>
      <c r="E75" s="9"/>
      <c r="F75" s="9"/>
      <c r="G75" s="9"/>
    </row>
    <row r="76" spans="2:7" s="6" customFormat="1" ht="13.5" customHeight="1" x14ac:dyDescent="0.2">
      <c r="B76" s="9"/>
      <c r="C76" s="9"/>
      <c r="D76" s="9"/>
      <c r="E76" s="9"/>
      <c r="F76" s="9"/>
      <c r="G76" s="9"/>
    </row>
    <row r="77" spans="2:7" s="6" customFormat="1" ht="13.5" customHeight="1" x14ac:dyDescent="0.2">
      <c r="B77" s="9"/>
      <c r="C77" s="9"/>
      <c r="D77" s="9"/>
      <c r="E77" s="9"/>
      <c r="F77" s="9"/>
      <c r="G77" s="9"/>
    </row>
    <row r="78" spans="2:7" s="6" customFormat="1" ht="13.5" customHeight="1" x14ac:dyDescent="0.2">
      <c r="B78" s="9"/>
      <c r="C78" s="9"/>
      <c r="D78" s="9"/>
      <c r="E78" s="9"/>
      <c r="F78" s="9"/>
      <c r="G78" s="9"/>
    </row>
    <row r="79" spans="2:7" s="6" customFormat="1" ht="13.5" customHeight="1" x14ac:dyDescent="0.2">
      <c r="B79" s="9"/>
      <c r="C79" s="9"/>
      <c r="D79" s="9"/>
      <c r="E79" s="9"/>
      <c r="F79" s="9"/>
      <c r="G79" s="9"/>
    </row>
    <row r="80" spans="2:7" s="6" customFormat="1" ht="13.5" customHeight="1" x14ac:dyDescent="0.2">
      <c r="B80" s="9"/>
      <c r="C80" s="9"/>
      <c r="D80" s="9"/>
      <c r="E80" s="9"/>
      <c r="F80" s="9"/>
      <c r="G80" s="9"/>
    </row>
    <row r="81" spans="2:7" s="6" customFormat="1" ht="13.5" customHeight="1" x14ac:dyDescent="0.2">
      <c r="B81" s="9"/>
      <c r="C81" s="9"/>
      <c r="D81" s="9"/>
      <c r="E81" s="9"/>
      <c r="F81" s="9"/>
      <c r="G81" s="9"/>
    </row>
    <row r="82" spans="2:7" s="6" customFormat="1" ht="13.5" customHeight="1" x14ac:dyDescent="0.2">
      <c r="B82" s="9"/>
      <c r="C82" s="9"/>
      <c r="D82" s="9"/>
      <c r="E82" s="9"/>
      <c r="F82" s="9"/>
      <c r="G82" s="9"/>
    </row>
    <row r="83" spans="2:7" s="6" customFormat="1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112"/>
      <c r="C84" s="112"/>
      <c r="D84" s="112"/>
      <c r="E84" s="112"/>
      <c r="F84" s="112"/>
      <c r="G84" s="112"/>
    </row>
    <row r="85" spans="2:7" ht="13.5" customHeight="1" x14ac:dyDescent="0.2">
      <c r="B85" s="112"/>
      <c r="C85" s="112"/>
      <c r="D85" s="112"/>
      <c r="E85" s="112"/>
      <c r="F85" s="112"/>
      <c r="G85" s="112"/>
    </row>
    <row r="86" spans="2:7" ht="13.5" customHeight="1" x14ac:dyDescent="0.2">
      <c r="B86" s="112"/>
      <c r="C86" s="112"/>
      <c r="D86" s="112"/>
      <c r="E86" s="112"/>
      <c r="F86" s="112"/>
      <c r="G86" s="112"/>
    </row>
    <row r="87" spans="2:7" ht="13.5" customHeight="1" x14ac:dyDescent="0.2">
      <c r="B87" s="112"/>
      <c r="C87" s="112"/>
      <c r="D87" s="112"/>
      <c r="E87" s="112"/>
      <c r="F87" s="112"/>
      <c r="G87" s="112"/>
    </row>
    <row r="88" spans="2:7" ht="13.5" customHeight="1" x14ac:dyDescent="0.2">
      <c r="B88" s="112"/>
      <c r="C88" s="112"/>
      <c r="D88" s="112"/>
      <c r="E88" s="112"/>
      <c r="F88" s="112"/>
      <c r="G88" s="112"/>
    </row>
    <row r="89" spans="2:7" ht="13.5" customHeight="1" x14ac:dyDescent="0.2">
      <c r="B89" s="112"/>
      <c r="C89" s="112"/>
      <c r="D89" s="112"/>
      <c r="E89" s="112"/>
      <c r="F89" s="112"/>
      <c r="G89" s="112"/>
    </row>
    <row r="90" spans="2:7" ht="13.5" customHeight="1" x14ac:dyDescent="0.2">
      <c r="B90" s="112"/>
      <c r="C90" s="112"/>
      <c r="D90" s="112"/>
      <c r="E90" s="112"/>
      <c r="F90" s="112"/>
      <c r="G90" s="112"/>
    </row>
    <row r="91" spans="2:7" ht="13.5" customHeight="1" x14ac:dyDescent="0.2">
      <c r="B91" s="112"/>
      <c r="C91" s="112"/>
      <c r="D91" s="112"/>
      <c r="E91" s="112"/>
      <c r="F91" s="112"/>
      <c r="G91" s="112"/>
    </row>
    <row r="92" spans="2:7" ht="13.5" customHeight="1" x14ac:dyDescent="0.2">
      <c r="B92" s="112"/>
      <c r="C92" s="112"/>
      <c r="D92" s="112"/>
      <c r="E92" s="112"/>
      <c r="F92" s="112"/>
      <c r="G92" s="112"/>
    </row>
    <row r="93" spans="2:7" ht="13.5" customHeight="1" x14ac:dyDescent="0.2">
      <c r="B93" s="112"/>
      <c r="C93" s="112"/>
      <c r="D93" s="112"/>
      <c r="E93" s="112"/>
      <c r="F93" s="112"/>
      <c r="G93" s="112"/>
    </row>
    <row r="94" spans="2:7" ht="13.5" customHeight="1" x14ac:dyDescent="0.2">
      <c r="B94" s="112"/>
      <c r="C94" s="112"/>
      <c r="D94" s="112"/>
      <c r="E94" s="112"/>
      <c r="F94" s="112"/>
      <c r="G94" s="112"/>
    </row>
    <row r="95" spans="2:7" ht="13.5" customHeight="1" x14ac:dyDescent="0.2">
      <c r="B95" s="112"/>
      <c r="C95" s="112"/>
      <c r="D95" s="112"/>
      <c r="E95" s="112"/>
      <c r="F95" s="112"/>
      <c r="G95" s="112"/>
    </row>
    <row r="96" spans="2:7" ht="13.5" customHeight="1" x14ac:dyDescent="0.2">
      <c r="B96" s="112"/>
      <c r="C96" s="112"/>
      <c r="D96" s="112"/>
      <c r="E96" s="112"/>
      <c r="F96" s="112"/>
      <c r="G96" s="112"/>
    </row>
    <row r="97" spans="2:7" ht="13.5" customHeight="1" x14ac:dyDescent="0.2">
      <c r="B97" s="112"/>
      <c r="C97" s="112"/>
      <c r="D97" s="112"/>
      <c r="E97" s="112"/>
      <c r="F97" s="112"/>
      <c r="G97" s="112"/>
    </row>
    <row r="98" spans="2:7" ht="13.5" customHeight="1" x14ac:dyDescent="0.2">
      <c r="B98" s="112"/>
      <c r="C98" s="112"/>
      <c r="D98" s="112"/>
      <c r="E98" s="112"/>
      <c r="F98" s="112"/>
      <c r="G98" s="112"/>
    </row>
    <row r="99" spans="2:7" ht="13.5" customHeight="1" x14ac:dyDescent="0.2">
      <c r="B99" s="112"/>
      <c r="C99" s="112"/>
      <c r="D99" s="112"/>
      <c r="E99" s="112"/>
      <c r="F99" s="112"/>
      <c r="G99" s="112"/>
    </row>
    <row r="100" spans="2:7" ht="13.5" customHeight="1" x14ac:dyDescent="0.2">
      <c r="B100" s="112"/>
      <c r="C100" s="112"/>
      <c r="D100" s="112"/>
      <c r="E100" s="112"/>
      <c r="F100" s="112"/>
      <c r="G100" s="112"/>
    </row>
    <row r="101" spans="2:7" ht="13.5" customHeight="1" x14ac:dyDescent="0.2">
      <c r="B101" s="112"/>
      <c r="C101" s="112"/>
      <c r="D101" s="112"/>
      <c r="E101" s="112"/>
      <c r="F101" s="112"/>
      <c r="G101" s="112"/>
    </row>
    <row r="102" spans="2:7" ht="13.5" customHeight="1" x14ac:dyDescent="0.2">
      <c r="B102" s="112"/>
      <c r="C102" s="112"/>
      <c r="D102" s="112"/>
      <c r="E102" s="112"/>
      <c r="F102" s="112"/>
      <c r="G102" s="112"/>
    </row>
    <row r="103" spans="2:7" ht="13.5" customHeight="1" x14ac:dyDescent="0.2">
      <c r="B103" s="112"/>
      <c r="C103" s="112"/>
      <c r="D103" s="112"/>
      <c r="E103" s="112"/>
      <c r="F103" s="112"/>
      <c r="G103" s="112"/>
    </row>
    <row r="104" spans="2:7" ht="13.5" customHeight="1" x14ac:dyDescent="0.2">
      <c r="B104" s="112"/>
      <c r="C104" s="112"/>
      <c r="D104" s="112"/>
      <c r="E104" s="112"/>
      <c r="F104" s="112"/>
      <c r="G104" s="112"/>
    </row>
    <row r="105" spans="2:7" ht="13.5" customHeight="1" x14ac:dyDescent="0.2">
      <c r="B105" s="112"/>
      <c r="C105" s="112"/>
      <c r="D105" s="112"/>
      <c r="E105" s="112"/>
      <c r="F105" s="112"/>
      <c r="G105" s="112"/>
    </row>
    <row r="106" spans="2:7" ht="13.5" customHeight="1" x14ac:dyDescent="0.2">
      <c r="B106" s="112"/>
      <c r="C106" s="112"/>
      <c r="D106" s="112"/>
      <c r="E106" s="112"/>
      <c r="F106" s="112"/>
      <c r="G106" s="112"/>
    </row>
    <row r="107" spans="2:7" ht="13.5" customHeight="1" x14ac:dyDescent="0.2">
      <c r="B107" s="112"/>
      <c r="C107" s="112"/>
      <c r="D107" s="112"/>
      <c r="E107" s="112"/>
      <c r="F107" s="112"/>
      <c r="G107" s="112"/>
    </row>
    <row r="108" spans="2:7" ht="13.5" customHeight="1" x14ac:dyDescent="0.2">
      <c r="B108" s="112"/>
      <c r="C108" s="112"/>
      <c r="D108" s="112"/>
      <c r="E108" s="112"/>
      <c r="F108" s="112"/>
      <c r="G108" s="112"/>
    </row>
    <row r="109" spans="2:7" ht="13.5" customHeight="1" x14ac:dyDescent="0.2">
      <c r="B109" s="112"/>
      <c r="C109" s="112"/>
      <c r="D109" s="112"/>
      <c r="E109" s="112"/>
      <c r="F109" s="112"/>
      <c r="G109" s="112"/>
    </row>
    <row r="110" spans="2:7" ht="13.5" customHeight="1" x14ac:dyDescent="0.2">
      <c r="B110" s="112"/>
      <c r="C110" s="112"/>
      <c r="D110" s="112"/>
      <c r="E110" s="112"/>
      <c r="F110" s="112"/>
      <c r="G110" s="112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topLeftCell="A4" zoomScaleNormal="100" workbookViewId="0">
      <selection activeCell="F34" sqref="F34"/>
    </sheetView>
  </sheetViews>
  <sheetFormatPr defaultColWidth="9.125" defaultRowHeight="12.75" x14ac:dyDescent="0.2"/>
  <cols>
    <col min="1" max="1" width="58.375" style="6" customWidth="1"/>
    <col min="2" max="5" width="12.5" style="115" customWidth="1"/>
    <col min="6" max="6" width="59.125" style="115" customWidth="1"/>
    <col min="7" max="7" width="12.5" style="115" customWidth="1"/>
    <col min="8" max="9" width="12.5" style="6" customWidth="1"/>
    <col min="10" max="16384" width="9.125" style="6"/>
  </cols>
  <sheetData>
    <row r="1" spans="1:11" ht="15.75" customHeight="1" x14ac:dyDescent="0.2">
      <c r="A1" s="28" t="s">
        <v>30</v>
      </c>
      <c r="B1" s="28"/>
      <c r="C1" s="28"/>
      <c r="D1" s="28"/>
      <c r="E1" s="28"/>
      <c r="F1" s="28" t="s">
        <v>29</v>
      </c>
      <c r="G1" s="28"/>
      <c r="H1" s="28"/>
      <c r="I1" s="28"/>
      <c r="J1" s="28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">
      <c r="A3" s="26" t="s">
        <v>0</v>
      </c>
      <c r="B3" s="133" t="s">
        <v>2</v>
      </c>
      <c r="C3" s="134"/>
      <c r="D3" s="135"/>
      <c r="E3" s="6"/>
      <c r="F3" s="26" t="s">
        <v>0</v>
      </c>
      <c r="G3" s="133" t="s">
        <v>2</v>
      </c>
      <c r="H3" s="134"/>
      <c r="I3" s="135"/>
    </row>
    <row r="4" spans="1:11" ht="14.25" customHeight="1" thickBot="1" x14ac:dyDescent="0.25">
      <c r="A4" s="13"/>
      <c r="B4" s="37">
        <v>2024</v>
      </c>
      <c r="C4" s="32">
        <v>2025</v>
      </c>
      <c r="D4" s="33">
        <v>2026</v>
      </c>
      <c r="E4" s="6"/>
      <c r="F4" s="13"/>
      <c r="G4" s="37">
        <v>2024</v>
      </c>
      <c r="H4" s="32">
        <v>2025</v>
      </c>
      <c r="I4" s="33">
        <v>2026</v>
      </c>
    </row>
    <row r="5" spans="1:1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1" ht="13.5" customHeight="1" x14ac:dyDescent="0.2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mar2024_vydavky_cash!D6-RVS_vydavky_cash!B6</f>
        <v>-44591.580472964095</v>
      </c>
      <c r="H6" s="31">
        <f>mar2024_vydavky_cash!E6-RVS_vydavky_cash!C6</f>
        <v>-59868.431433481863</v>
      </c>
      <c r="I6" s="2">
        <f>mar2024_vydavky_cash!F6-RVS_vydavky_cash!D6</f>
        <v>-56645.768380859634</v>
      </c>
    </row>
    <row r="7" spans="1:11" ht="13.5" customHeight="1" x14ac:dyDescent="0.2">
      <c r="A7" s="17" t="s">
        <v>4</v>
      </c>
      <c r="B7" s="18">
        <v>683873.76353618118</v>
      </c>
      <c r="C7" s="47">
        <v>761462.4030597232</v>
      </c>
      <c r="D7" s="20">
        <v>821173.78343857359</v>
      </c>
      <c r="E7" s="7"/>
      <c r="F7" s="17" t="s">
        <v>4</v>
      </c>
      <c r="G7" s="18">
        <f>mar2024_vydavky_cash!D7-RVS_vydavky_cash!B7</f>
        <v>-35315.125725449994</v>
      </c>
      <c r="H7" s="47">
        <f>mar2024_vydavky_cash!E7-RVS_vydavky_cash!C7</f>
        <v>-45981.088036836125</v>
      </c>
      <c r="I7" s="20">
        <f>mar2024_vydavky_cash!F7-RVS_vydavky_cash!D7</f>
        <v>-43347.887784005958</v>
      </c>
    </row>
    <row r="8" spans="1:11" ht="13.5" customHeight="1" x14ac:dyDescent="0.2">
      <c r="A8" s="17" t="s">
        <v>5</v>
      </c>
      <c r="B8" s="18">
        <v>45534.173067334406</v>
      </c>
      <c r="C8" s="47">
        <v>51703.038091519426</v>
      </c>
      <c r="D8" s="20">
        <v>57176.087533423641</v>
      </c>
      <c r="E8" s="7"/>
      <c r="F8" s="17" t="s">
        <v>5</v>
      </c>
      <c r="G8" s="18">
        <f>mar2024_vydavky_cash!D8-RVS_vydavky_cash!B8</f>
        <v>-3484.8250474598171</v>
      </c>
      <c r="H8" s="47">
        <f>mar2024_vydavky_cash!E8-RVS_vydavky_cash!C8</f>
        <v>-4017.0710026841625</v>
      </c>
      <c r="I8" s="20">
        <f>mar2024_vydavky_cash!F8-RVS_vydavky_cash!D8</f>
        <v>-3751.8173332015504</v>
      </c>
    </row>
    <row r="9" spans="1:11" ht="13.5" customHeight="1" x14ac:dyDescent="0.2">
      <c r="A9" s="17" t="s">
        <v>6</v>
      </c>
      <c r="B9" s="18">
        <v>397922.11194461264</v>
      </c>
      <c r="C9" s="47">
        <v>424559.49340053595</v>
      </c>
      <c r="D9" s="20">
        <v>442074.77011859033</v>
      </c>
      <c r="E9" s="7"/>
      <c r="F9" s="17" t="s">
        <v>6</v>
      </c>
      <c r="G9" s="18">
        <f>mar2024_vydavky_cash!D9-RVS_vydavky_cash!B9</f>
        <v>-3736.5997018113849</v>
      </c>
      <c r="H9" s="47">
        <f>mar2024_vydavky_cash!E9-RVS_vydavky_cash!C9</f>
        <v>-7356.6236534194904</v>
      </c>
      <c r="I9" s="20">
        <f>mar2024_vydavky_cash!F9-RVS_vydavky_cash!D9</f>
        <v>-7086.1600071426947</v>
      </c>
    </row>
    <row r="10" spans="1:11" ht="13.5" customHeight="1" x14ac:dyDescent="0.2">
      <c r="A10" s="17" t="s">
        <v>7</v>
      </c>
      <c r="B10" s="18">
        <v>75.773429361584789</v>
      </c>
      <c r="C10" s="47">
        <v>80.160288202244175</v>
      </c>
      <c r="D10" s="20">
        <v>83.832144289319402</v>
      </c>
      <c r="E10" s="7"/>
      <c r="F10" s="17" t="s">
        <v>7</v>
      </c>
      <c r="G10" s="18">
        <f>mar2024_vydavky_cash!D10-RVS_vydavky_cash!B10</f>
        <v>-8.4438944083786254</v>
      </c>
      <c r="H10" s="47">
        <f>mar2024_vydavky_cash!E10-RVS_vydavky_cash!C10</f>
        <v>-8.6068348146034452</v>
      </c>
      <c r="I10" s="20">
        <f>mar2024_vydavky_cash!F10-RVS_vydavky_cash!D10</f>
        <v>-8.7597721507530792</v>
      </c>
    </row>
    <row r="11" spans="1:11" ht="13.5" customHeight="1" x14ac:dyDescent="0.2">
      <c r="A11" s="17" t="s">
        <v>11</v>
      </c>
      <c r="B11" s="48">
        <v>52111.035122788977</v>
      </c>
      <c r="C11" s="47">
        <v>54353.043943805373</v>
      </c>
      <c r="D11" s="20">
        <v>55846.569196809389</v>
      </c>
      <c r="E11" s="7"/>
      <c r="F11" s="17" t="s">
        <v>11</v>
      </c>
      <c r="G11" s="48">
        <f>mar2024_vydavky_cash!D11-RVS_vydavky_cash!B11</f>
        <v>-2046.5861038344156</v>
      </c>
      <c r="H11" s="47">
        <f>mar2024_vydavky_cash!E11-RVS_vydavky_cash!C11</f>
        <v>-2505.0419057274194</v>
      </c>
      <c r="I11" s="20">
        <f>mar2024_vydavky_cash!F11-RVS_vydavky_cash!D11</f>
        <v>-2451.1434843583993</v>
      </c>
    </row>
    <row r="12" spans="1:11" ht="13.5" customHeight="1" x14ac:dyDescent="0.2">
      <c r="A12" s="25" t="s">
        <v>12</v>
      </c>
      <c r="B12" s="1">
        <v>11484688.165515766</v>
      </c>
      <c r="C12" s="31">
        <v>12052330.27626707</v>
      </c>
      <c r="D12" s="2">
        <v>12567881.051159918</v>
      </c>
      <c r="E12" s="7"/>
      <c r="F12" s="25" t="s">
        <v>12</v>
      </c>
      <c r="G12" s="1">
        <f>mar2024_vydavky_cash!D12-RVS_vydavky_cash!B12</f>
        <v>892349.95503150672</v>
      </c>
      <c r="H12" s="31">
        <f>mar2024_vydavky_cash!E12-RVS_vydavky_cash!C12</f>
        <v>1059939.4625309631</v>
      </c>
      <c r="I12" s="2">
        <f>mar2024_vydavky_cash!F12-RVS_vydavky_cash!D12</f>
        <v>1149999.9404091835</v>
      </c>
    </row>
    <row r="13" spans="1:11" ht="13.5" customHeight="1" x14ac:dyDescent="0.2">
      <c r="A13" s="39" t="s">
        <v>15</v>
      </c>
      <c r="B13" s="18">
        <v>10213853.551245313</v>
      </c>
      <c r="C13" s="47">
        <v>10737055.131523209</v>
      </c>
      <c r="D13" s="20">
        <v>11237680.502898365</v>
      </c>
      <c r="E13" s="7"/>
      <c r="F13" s="39" t="s">
        <v>15</v>
      </c>
      <c r="G13" s="18">
        <f>mar2024_vydavky_cash!D13-RVS_vydavky_cash!B13</f>
        <v>784885.22461363487</v>
      </c>
      <c r="H13" s="47">
        <f>mar2024_vydavky_cash!E13-RVS_vydavky_cash!C13</f>
        <v>937479.32389673777</v>
      </c>
      <c r="I13" s="20">
        <f>mar2024_vydavky_cash!F13-RVS_vydavky_cash!D13</f>
        <v>1002324.3230296317</v>
      </c>
    </row>
    <row r="14" spans="1:11" ht="13.5" customHeight="1" x14ac:dyDescent="0.2">
      <c r="A14" s="42" t="s">
        <v>13</v>
      </c>
      <c r="B14" s="18">
        <v>9094080.0121755395</v>
      </c>
      <c r="C14" s="47">
        <v>9524663.0249252636</v>
      </c>
      <c r="D14" s="20">
        <v>10079083.105369613</v>
      </c>
      <c r="E14" s="7"/>
      <c r="F14" s="42" t="s">
        <v>13</v>
      </c>
      <c r="G14" s="18">
        <f>mar2024_vydavky_cash!D14-RVS_vydavky_cash!B14</f>
        <v>663757.77173293009</v>
      </c>
      <c r="H14" s="47">
        <f>mar2024_vydavky_cash!E14-RVS_vydavky_cash!C14</f>
        <v>723192.15993433632</v>
      </c>
      <c r="I14" s="20">
        <f>mar2024_vydavky_cash!F14-RVS_vydavky_cash!D14</f>
        <v>843586.96316974983</v>
      </c>
      <c r="J14" s="7"/>
      <c r="K14" s="8"/>
    </row>
    <row r="15" spans="1:11" ht="13.5" customHeight="1" x14ac:dyDescent="0.2">
      <c r="A15" s="42" t="s">
        <v>14</v>
      </c>
      <c r="B15" s="18">
        <v>276733.09738586319</v>
      </c>
      <c r="C15" s="19">
        <v>327645.06903153926</v>
      </c>
      <c r="D15" s="20">
        <v>220467.5999210075</v>
      </c>
      <c r="E15" s="7"/>
      <c r="F15" s="42" t="s">
        <v>14</v>
      </c>
      <c r="G15" s="18">
        <f>mar2024_vydavky_cash!D15-RVS_vydavky_cash!B15</f>
        <v>120694.860031127</v>
      </c>
      <c r="H15" s="19">
        <f>mar2024_vydavky_cash!E15-RVS_vydavky_cash!C15</f>
        <v>216785.10256688495</v>
      </c>
      <c r="I15" s="20">
        <f>mar2024_vydavky_cash!F15-RVS_vydavky_cash!D15</f>
        <v>151003.92191935299</v>
      </c>
      <c r="J15" s="7"/>
      <c r="K15" s="8"/>
    </row>
    <row r="16" spans="1:11" ht="13.5" customHeight="1" x14ac:dyDescent="0.2">
      <c r="A16" s="42" t="s">
        <v>16</v>
      </c>
      <c r="B16" s="18">
        <v>747654.64574657939</v>
      </c>
      <c r="C16" s="19">
        <v>783436.82406192902</v>
      </c>
      <c r="D16" s="20">
        <v>829655.92585880088</v>
      </c>
      <c r="E16" s="7"/>
      <c r="F16" s="42" t="s">
        <v>16</v>
      </c>
      <c r="G16" s="18">
        <f>mar2024_vydavky_cash!D16-RVS_vydavky_cash!B16</f>
        <v>-91.65488392917905</v>
      </c>
      <c r="H16" s="19">
        <f>mar2024_vydavky_cash!E16-RVS_vydavky_cash!C16</f>
        <v>-2749.7376236247364</v>
      </c>
      <c r="I16" s="20">
        <f>mar2024_vydavky_cash!F16-RVS_vydavky_cash!D16</f>
        <v>6234.6173128995579</v>
      </c>
      <c r="J16" s="7"/>
      <c r="K16" s="8"/>
    </row>
    <row r="17" spans="1:11" ht="13.5" customHeight="1" x14ac:dyDescent="0.2">
      <c r="A17" s="42" t="s">
        <v>17</v>
      </c>
      <c r="B17" s="18">
        <v>93476.523630703014</v>
      </c>
      <c r="C17" s="19">
        <v>99413.780694767134</v>
      </c>
      <c r="D17" s="20">
        <v>106585.91677987168</v>
      </c>
      <c r="E17" s="7"/>
      <c r="F17" s="42" t="s">
        <v>17</v>
      </c>
      <c r="G17" s="18">
        <f>mar2024_vydavky_cash!D17-RVS_vydavky_cash!B17</f>
        <v>284.30629773973487</v>
      </c>
      <c r="H17" s="19">
        <f>mar2024_vydavky_cash!E17-RVS_vydavky_cash!C17</f>
        <v>20.803750711565954</v>
      </c>
      <c r="I17" s="20">
        <f>mar2024_vydavky_cash!F17-RVS_vydavky_cash!D17</f>
        <v>1245.2222178874072</v>
      </c>
      <c r="J17" s="7"/>
      <c r="K17" s="8"/>
    </row>
    <row r="18" spans="1:11" ht="13.5" customHeight="1" x14ac:dyDescent="0.2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mar2024_vydavky_cash!D18-RVS_vydavky_cash!B18</f>
        <v>239.94143576551869</v>
      </c>
      <c r="H18" s="19">
        <f>mar2024_vydavky_cash!E18-RVS_vydavky_cash!C18</f>
        <v>230.99526842963246</v>
      </c>
      <c r="I18" s="20">
        <f>mar2024_vydavky_cash!F18-RVS_vydavky_cash!D18</f>
        <v>253.5984097426217</v>
      </c>
      <c r="J18" s="7"/>
      <c r="K18" s="8"/>
    </row>
    <row r="19" spans="1:11" ht="13.5" customHeight="1" x14ac:dyDescent="0.2">
      <c r="A19" s="17" t="s">
        <v>19</v>
      </c>
      <c r="B19" s="18">
        <v>1270834.6142704517</v>
      </c>
      <c r="C19" s="19">
        <v>1315275.1447438609</v>
      </c>
      <c r="D19" s="20">
        <v>1330200.5482615528</v>
      </c>
      <c r="E19" s="7"/>
      <c r="F19" s="17" t="s">
        <v>19</v>
      </c>
      <c r="G19" s="18">
        <f>mar2024_vydavky_cash!D19-RVS_vydavky_cash!B19</f>
        <v>107464.73041787348</v>
      </c>
      <c r="H19" s="19">
        <f>mar2024_vydavky_cash!E19-RVS_vydavky_cash!C19</f>
        <v>122460.13863422512</v>
      </c>
      <c r="I19" s="20">
        <f>mar2024_vydavky_cash!F19-RVS_vydavky_cash!D19</f>
        <v>147675.61737955175</v>
      </c>
      <c r="J19" s="7"/>
      <c r="K19" s="8"/>
    </row>
    <row r="20" spans="1:11" ht="13.5" customHeight="1" x14ac:dyDescent="0.2">
      <c r="A20" s="42" t="s">
        <v>20</v>
      </c>
      <c r="B20" s="18">
        <v>1083207.4622052889</v>
      </c>
      <c r="C20" s="19">
        <v>1127278.719648089</v>
      </c>
      <c r="D20" s="20">
        <v>1140568.2678360934</v>
      </c>
      <c r="E20" s="7"/>
      <c r="F20" s="42" t="s">
        <v>20</v>
      </c>
      <c r="G20" s="18">
        <f>mar2024_vydavky_cash!D20-RVS_vydavky_cash!B20</f>
        <v>101555.06013896712</v>
      </c>
      <c r="H20" s="19">
        <f>mar2024_vydavky_cash!E20-RVS_vydavky_cash!C20</f>
        <v>117082.85037473566</v>
      </c>
      <c r="I20" s="20">
        <f>mar2024_vydavky_cash!F20-RVS_vydavky_cash!D20</f>
        <v>140142.8208722095</v>
      </c>
    </row>
    <row r="21" spans="1:11" ht="14.25" customHeight="1" x14ac:dyDescent="0.2">
      <c r="A21" s="42" t="s">
        <v>16</v>
      </c>
      <c r="B21" s="18">
        <v>119403.51077103571</v>
      </c>
      <c r="C21" s="19">
        <v>118909.63213151811</v>
      </c>
      <c r="D21" s="20">
        <v>119547.70697927117</v>
      </c>
      <c r="E21" s="7"/>
      <c r="F21" s="42" t="s">
        <v>16</v>
      </c>
      <c r="G21" s="18">
        <f>mar2024_vydavky_cash!D21-RVS_vydavky_cash!B21</f>
        <v>-13.739717044038116</v>
      </c>
      <c r="H21" s="19">
        <f>mar2024_vydavky_cash!E21-RVS_vydavky_cash!C21</f>
        <v>-390.69202592583315</v>
      </c>
      <c r="I21" s="20">
        <f>mar2024_vydavky_cash!F21-RVS_vydavky_cash!D21</f>
        <v>837.38957525792648</v>
      </c>
    </row>
    <row r="22" spans="1:11" ht="13.5" customHeight="1" x14ac:dyDescent="0.2">
      <c r="A22" s="42" t="s">
        <v>17</v>
      </c>
      <c r="B22" s="18">
        <v>21567.003279097698</v>
      </c>
      <c r="C22" s="19">
        <v>21766.708462562878</v>
      </c>
      <c r="D22" s="20">
        <v>21983.487122991894</v>
      </c>
      <c r="E22" s="7"/>
      <c r="F22" s="42" t="s">
        <v>17</v>
      </c>
      <c r="G22" s="18">
        <f>mar2024_vydavky_cash!D22-RVS_vydavky_cash!B22</f>
        <v>59.992465381739748</v>
      </c>
      <c r="H22" s="19">
        <f>mar2024_vydavky_cash!E22-RVS_vydavky_cash!C22</f>
        <v>4.1506545372285473</v>
      </c>
      <c r="I22" s="20">
        <f>mar2024_vydavky_cash!F22-RVS_vydavky_cash!D22</f>
        <v>234.25759415817447</v>
      </c>
    </row>
    <row r="23" spans="1:11" ht="13.5" customHeight="1" x14ac:dyDescent="0.2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mar2024_vydavky_cash!D23-RVS_vydavky_cash!B23</f>
        <v>5863.4175305684766</v>
      </c>
      <c r="H23" s="19">
        <f>mar2024_vydavky_cash!E23-RVS_vydavky_cash!C23</f>
        <v>5763.8296308780846</v>
      </c>
      <c r="I23" s="20">
        <f>mar2024_vydavky_cash!F23-RVS_vydavky_cash!D23</f>
        <v>6461.1493379261301</v>
      </c>
    </row>
    <row r="24" spans="1:11" ht="13.5" customHeight="1" thickBot="1" x14ac:dyDescent="0.25">
      <c r="A24" s="25" t="s">
        <v>8</v>
      </c>
      <c r="B24" s="49">
        <v>271828.89979358448</v>
      </c>
      <c r="C24" s="50">
        <v>275638.13371516322</v>
      </c>
      <c r="D24" s="44">
        <v>287931.60830577422</v>
      </c>
      <c r="E24" s="7"/>
      <c r="F24" s="25" t="s">
        <v>8</v>
      </c>
      <c r="G24" s="49">
        <f>mar2024_vydavky_cash!D24-RVS_vydavky_cash!B24</f>
        <v>4645.4865546367364</v>
      </c>
      <c r="H24" s="50">
        <f>mar2024_vydavky_cash!E24-RVS_vydavky_cash!C24</f>
        <v>868.64890549186384</v>
      </c>
      <c r="I24" s="44">
        <f>mar2024_vydavky_cash!F24-RVS_vydavky_cash!D24</f>
        <v>-8049.9797812658944</v>
      </c>
    </row>
    <row r="25" spans="1:11" ht="13.5" customHeight="1" thickBot="1" x14ac:dyDescent="0.25">
      <c r="A25" s="3" t="s">
        <v>9</v>
      </c>
      <c r="B25" s="4">
        <v>12936033.922409628</v>
      </c>
      <c r="C25" s="38">
        <v>13620126.548766021</v>
      </c>
      <c r="D25" s="5">
        <v>14232167.701897379</v>
      </c>
      <c r="E25" s="7"/>
      <c r="F25" s="3" t="s">
        <v>9</v>
      </c>
      <c r="G25" s="4">
        <f>mar2024_vydavky_cash!D25-RVS_vydavky_cash!B25</f>
        <v>852403.86111318134</v>
      </c>
      <c r="H25" s="38">
        <f>mar2024_vydavky_cash!E25-RVS_vydavky_cash!C25</f>
        <v>1000939.6800029725</v>
      </c>
      <c r="I25" s="5">
        <f>mar2024_vydavky_cash!F25-RVS_vydavky_cash!D25</f>
        <v>1085304.1922470573</v>
      </c>
    </row>
    <row r="26" spans="1:11" ht="13.5" customHeight="1" thickBot="1" x14ac:dyDescent="0.25">
      <c r="A26" s="21" t="s">
        <v>10</v>
      </c>
      <c r="B26" s="27">
        <v>12936033.922409628</v>
      </c>
      <c r="C26" s="24">
        <v>13620126.548766021</v>
      </c>
      <c r="D26" s="23">
        <v>14232167.701897379</v>
      </c>
      <c r="E26" s="7"/>
      <c r="F26" s="21" t="s">
        <v>10</v>
      </c>
      <c r="G26" s="27">
        <f>mar2024_vydavky_cash!D26-RVS_vydavky_cash!B26</f>
        <v>852403.86111318134</v>
      </c>
      <c r="H26" s="24">
        <f>mar2024_vydavky_cash!E26-RVS_vydavky_cash!C26</f>
        <v>1000939.6800029725</v>
      </c>
      <c r="I26" s="23">
        <f>mar2024_vydavky_cash!F26-RVS_vydavky_cash!D26</f>
        <v>1085304.1922470573</v>
      </c>
    </row>
    <row r="27" spans="1:11" ht="13.5" customHeight="1" x14ac:dyDescent="0.2">
      <c r="B27" s="9"/>
      <c r="C27" s="9"/>
      <c r="D27" s="9"/>
      <c r="E27" s="9"/>
      <c r="F27" s="9"/>
      <c r="G27" s="9"/>
    </row>
    <row r="28" spans="1:11" ht="13.5" customHeight="1" x14ac:dyDescent="0.2">
      <c r="B28" s="9"/>
      <c r="C28" s="9"/>
      <c r="D28" s="9"/>
      <c r="E28" s="9"/>
      <c r="F28" s="9"/>
      <c r="G28" s="9"/>
    </row>
    <row r="29" spans="1:11" ht="13.5" customHeight="1" x14ac:dyDescent="0.2">
      <c r="B29" s="9"/>
      <c r="C29" s="9"/>
      <c r="D29" s="9"/>
      <c r="E29" s="9"/>
      <c r="F29" s="9"/>
      <c r="G29" s="9"/>
    </row>
    <row r="30" spans="1:11" ht="13.5" customHeight="1" x14ac:dyDescent="0.2">
      <c r="B30" s="9"/>
      <c r="C30" s="9"/>
      <c r="D30" s="9"/>
      <c r="E30" s="9"/>
      <c r="F30" s="9"/>
      <c r="G30" s="9"/>
    </row>
    <row r="31" spans="1:11" ht="13.5" customHeight="1" x14ac:dyDescent="0.2">
      <c r="B31" s="9"/>
      <c r="C31" s="9"/>
      <c r="D31" s="9"/>
      <c r="E31" s="9"/>
      <c r="F31" s="9"/>
      <c r="G31" s="9"/>
    </row>
    <row r="32" spans="1:11" ht="13.5" customHeight="1" x14ac:dyDescent="0.2">
      <c r="B32" s="9"/>
      <c r="C32" s="9"/>
      <c r="D32" s="9"/>
      <c r="E32" s="9"/>
      <c r="F32" s="9"/>
      <c r="G32" s="9"/>
    </row>
    <row r="33" spans="2:7" ht="13.5" customHeight="1" x14ac:dyDescent="0.2">
      <c r="B33" s="9"/>
      <c r="C33" s="9"/>
      <c r="D33" s="9"/>
      <c r="E33" s="9"/>
      <c r="F33" s="9"/>
      <c r="G33" s="9"/>
    </row>
    <row r="34" spans="2:7" ht="13.5" customHeight="1" x14ac:dyDescent="0.2">
      <c r="B34" s="9"/>
      <c r="C34" s="9"/>
      <c r="D34" s="9"/>
      <c r="E34" s="9"/>
      <c r="F34" s="9"/>
      <c r="G34" s="9"/>
    </row>
    <row r="35" spans="2:7" ht="13.5" customHeight="1" x14ac:dyDescent="0.2">
      <c r="B35" s="9"/>
      <c r="C35" s="9"/>
      <c r="D35" s="9"/>
      <c r="E35" s="9"/>
      <c r="F35" s="9"/>
      <c r="G35" s="9"/>
    </row>
    <row r="36" spans="2:7" ht="13.5" customHeight="1" x14ac:dyDescent="0.2">
      <c r="B36" s="9"/>
      <c r="C36" s="9"/>
      <c r="D36" s="9"/>
      <c r="E36" s="9"/>
      <c r="F36" s="9"/>
      <c r="G36" s="9"/>
    </row>
    <row r="37" spans="2:7" ht="13.5" customHeight="1" x14ac:dyDescent="0.2">
      <c r="B37" s="9"/>
      <c r="C37" s="9"/>
      <c r="D37" s="9"/>
      <c r="E37" s="9"/>
      <c r="F37" s="9"/>
      <c r="G37" s="9"/>
    </row>
    <row r="38" spans="2:7" ht="13.5" customHeight="1" x14ac:dyDescent="0.2">
      <c r="B38" s="9"/>
      <c r="C38" s="9"/>
      <c r="D38" s="9"/>
      <c r="E38" s="9"/>
      <c r="F38" s="9"/>
      <c r="G38" s="9"/>
    </row>
    <row r="39" spans="2:7" ht="13.5" customHeight="1" x14ac:dyDescent="0.2">
      <c r="B39" s="9"/>
      <c r="C39" s="9"/>
      <c r="D39" s="9"/>
      <c r="E39" s="9"/>
      <c r="F39" s="9"/>
      <c r="G39" s="9"/>
    </row>
    <row r="40" spans="2:7" ht="13.5" customHeight="1" x14ac:dyDescent="0.2">
      <c r="B40" s="9"/>
      <c r="C40" s="9"/>
      <c r="D40" s="9"/>
      <c r="E40" s="9"/>
      <c r="F40" s="9"/>
      <c r="G40" s="9"/>
    </row>
    <row r="41" spans="2:7" ht="13.5" customHeight="1" x14ac:dyDescent="0.2">
      <c r="B41" s="9"/>
      <c r="C41" s="9"/>
      <c r="D41" s="9"/>
      <c r="E41" s="9"/>
      <c r="F41" s="9"/>
      <c r="G41" s="9"/>
    </row>
    <row r="42" spans="2:7" ht="13.5" customHeight="1" x14ac:dyDescent="0.2">
      <c r="B42" s="9"/>
      <c r="C42" s="9"/>
      <c r="D42" s="9"/>
      <c r="E42" s="9"/>
      <c r="F42" s="9"/>
      <c r="G42" s="9"/>
    </row>
    <row r="43" spans="2:7" ht="13.5" customHeight="1" x14ac:dyDescent="0.2">
      <c r="B43" s="9"/>
      <c r="C43" s="9"/>
      <c r="D43" s="9"/>
      <c r="E43" s="9"/>
      <c r="F43" s="9"/>
      <c r="G43" s="9"/>
    </row>
    <row r="44" spans="2:7" ht="13.5" customHeight="1" x14ac:dyDescent="0.2">
      <c r="B44" s="9"/>
      <c r="C44" s="9"/>
      <c r="D44" s="9"/>
      <c r="E44" s="9"/>
      <c r="F44" s="9"/>
      <c r="G44" s="9"/>
    </row>
    <row r="45" spans="2:7" ht="13.5" customHeight="1" x14ac:dyDescent="0.2">
      <c r="B45" s="9"/>
      <c r="C45" s="9"/>
      <c r="D45" s="9"/>
      <c r="E45" s="9"/>
      <c r="F45" s="9"/>
      <c r="G45" s="9"/>
    </row>
    <row r="46" spans="2:7" ht="13.5" customHeight="1" x14ac:dyDescent="0.2">
      <c r="B46" s="9"/>
      <c r="C46" s="9"/>
      <c r="D46" s="9"/>
      <c r="E46" s="9"/>
      <c r="F46" s="9"/>
      <c r="G46" s="9"/>
    </row>
    <row r="47" spans="2:7" ht="13.5" customHeight="1" x14ac:dyDescent="0.2">
      <c r="B47" s="9"/>
      <c r="C47" s="9"/>
      <c r="D47" s="9"/>
      <c r="E47" s="9"/>
      <c r="F47" s="9"/>
      <c r="G47" s="9"/>
    </row>
    <row r="48" spans="2:7" ht="13.5" customHeight="1" x14ac:dyDescent="0.2">
      <c r="B48" s="9"/>
      <c r="C48" s="9"/>
      <c r="D48" s="9"/>
      <c r="E48" s="9"/>
      <c r="F48" s="9"/>
      <c r="G48" s="9"/>
    </row>
    <row r="49" spans="2:7" ht="13.5" customHeight="1" x14ac:dyDescent="0.2">
      <c r="B49" s="9"/>
      <c r="C49" s="9"/>
      <c r="D49" s="9"/>
      <c r="E49" s="9"/>
      <c r="F49" s="9"/>
      <c r="G49" s="9"/>
    </row>
    <row r="50" spans="2:7" ht="13.5" customHeight="1" x14ac:dyDescent="0.2">
      <c r="B50" s="9"/>
      <c r="C50" s="9"/>
      <c r="D50" s="9"/>
      <c r="E50" s="9"/>
      <c r="F50" s="9"/>
      <c r="G50" s="9"/>
    </row>
    <row r="51" spans="2:7" ht="13.5" customHeight="1" x14ac:dyDescent="0.2">
      <c r="B51" s="9"/>
      <c r="C51" s="9"/>
      <c r="D51" s="9"/>
      <c r="E51" s="9"/>
      <c r="F51" s="9"/>
      <c r="G51" s="9"/>
    </row>
    <row r="52" spans="2:7" ht="13.5" customHeight="1" x14ac:dyDescent="0.2">
      <c r="B52" s="9"/>
      <c r="C52" s="9"/>
      <c r="D52" s="9"/>
      <c r="E52" s="9"/>
      <c r="F52" s="9"/>
      <c r="G52" s="9"/>
    </row>
    <row r="53" spans="2:7" ht="13.5" customHeight="1" x14ac:dyDescent="0.2">
      <c r="B53" s="9"/>
      <c r="C53" s="9"/>
      <c r="D53" s="9"/>
      <c r="E53" s="9"/>
      <c r="F53" s="9"/>
      <c r="G53" s="9"/>
    </row>
    <row r="54" spans="2:7" ht="13.5" customHeight="1" x14ac:dyDescent="0.2">
      <c r="B54" s="9"/>
      <c r="C54" s="9"/>
      <c r="D54" s="9"/>
      <c r="E54" s="9"/>
      <c r="F54" s="9"/>
      <c r="G54" s="9"/>
    </row>
    <row r="55" spans="2:7" ht="13.5" customHeight="1" x14ac:dyDescent="0.2">
      <c r="B55" s="9"/>
      <c r="C55" s="9"/>
      <c r="D55" s="9"/>
      <c r="E55" s="9"/>
      <c r="F55" s="9"/>
      <c r="G55" s="9"/>
    </row>
    <row r="56" spans="2:7" ht="13.5" customHeight="1" x14ac:dyDescent="0.2">
      <c r="B56" s="9"/>
      <c r="C56" s="9"/>
      <c r="D56" s="9"/>
      <c r="E56" s="9"/>
      <c r="F56" s="9"/>
      <c r="G56" s="9"/>
    </row>
    <row r="57" spans="2:7" ht="13.5" customHeight="1" x14ac:dyDescent="0.2">
      <c r="B57" s="9"/>
      <c r="C57" s="9"/>
      <c r="D57" s="9"/>
      <c r="E57" s="9"/>
      <c r="F57" s="9"/>
      <c r="G57" s="9"/>
    </row>
    <row r="58" spans="2:7" ht="13.5" customHeight="1" x14ac:dyDescent="0.2">
      <c r="B58" s="9"/>
      <c r="C58" s="9"/>
      <c r="D58" s="9"/>
      <c r="E58" s="9"/>
      <c r="F58" s="9"/>
      <c r="G58" s="9"/>
    </row>
    <row r="59" spans="2:7" ht="13.5" customHeight="1" x14ac:dyDescent="0.2">
      <c r="B59" s="9"/>
      <c r="C59" s="9"/>
      <c r="D59" s="9"/>
      <c r="E59" s="9"/>
      <c r="F59" s="9"/>
      <c r="G59" s="9"/>
    </row>
    <row r="60" spans="2:7" ht="13.5" customHeight="1" x14ac:dyDescent="0.2">
      <c r="B60" s="9"/>
      <c r="C60" s="9"/>
      <c r="D60" s="9"/>
      <c r="E60" s="9"/>
      <c r="F60" s="9"/>
      <c r="G60" s="9"/>
    </row>
    <row r="61" spans="2:7" ht="13.5" customHeight="1" x14ac:dyDescent="0.2">
      <c r="B61" s="9"/>
      <c r="C61" s="9"/>
      <c r="D61" s="9"/>
      <c r="E61" s="9"/>
      <c r="F61" s="9"/>
      <c r="G61" s="9"/>
    </row>
    <row r="62" spans="2:7" ht="13.5" customHeight="1" x14ac:dyDescent="0.2">
      <c r="B62" s="9"/>
      <c r="C62" s="9"/>
      <c r="D62" s="9"/>
      <c r="E62" s="9"/>
      <c r="F62" s="9"/>
      <c r="G62" s="9"/>
    </row>
    <row r="63" spans="2:7" ht="13.5" customHeight="1" x14ac:dyDescent="0.2">
      <c r="B63" s="9"/>
      <c r="C63" s="9"/>
      <c r="D63" s="9"/>
      <c r="E63" s="9"/>
      <c r="F63" s="9"/>
      <c r="G63" s="9"/>
    </row>
    <row r="64" spans="2:7" ht="13.5" customHeight="1" x14ac:dyDescent="0.2">
      <c r="B64" s="9"/>
      <c r="C64" s="9"/>
      <c r="D64" s="9"/>
      <c r="E64" s="9"/>
      <c r="F64" s="9"/>
      <c r="G64" s="9"/>
    </row>
    <row r="65" spans="2:7" ht="13.5" customHeight="1" x14ac:dyDescent="0.2">
      <c r="B65" s="9"/>
      <c r="C65" s="9"/>
      <c r="D65" s="9"/>
      <c r="E65" s="9"/>
      <c r="F65" s="9"/>
      <c r="G65" s="9"/>
    </row>
    <row r="66" spans="2:7" ht="13.5" customHeight="1" x14ac:dyDescent="0.2">
      <c r="B66" s="9"/>
      <c r="C66" s="9"/>
      <c r="D66" s="9"/>
      <c r="E66" s="9"/>
      <c r="F66" s="9"/>
      <c r="G66" s="9"/>
    </row>
    <row r="67" spans="2:7" ht="13.5" customHeight="1" x14ac:dyDescent="0.2">
      <c r="B67" s="9"/>
      <c r="C67" s="9"/>
      <c r="D67" s="9"/>
      <c r="E67" s="9"/>
      <c r="F67" s="9"/>
      <c r="G67" s="9"/>
    </row>
    <row r="68" spans="2:7" ht="13.5" customHeight="1" x14ac:dyDescent="0.2">
      <c r="B68" s="9"/>
      <c r="C68" s="9"/>
      <c r="D68" s="9"/>
      <c r="E68" s="9"/>
      <c r="F68" s="9"/>
      <c r="G68" s="9"/>
    </row>
    <row r="69" spans="2:7" ht="13.5" customHeight="1" x14ac:dyDescent="0.2">
      <c r="B69" s="9"/>
      <c r="C69" s="9"/>
      <c r="D69" s="9"/>
      <c r="E69" s="9"/>
      <c r="F69" s="9"/>
      <c r="G69" s="9"/>
    </row>
    <row r="70" spans="2:7" ht="13.5" customHeight="1" x14ac:dyDescent="0.2">
      <c r="B70" s="9"/>
      <c r="C70" s="9"/>
      <c r="D70" s="9"/>
      <c r="E70" s="9"/>
      <c r="F70" s="9"/>
      <c r="G70" s="9"/>
    </row>
    <row r="71" spans="2:7" ht="13.5" customHeight="1" x14ac:dyDescent="0.2">
      <c r="B71" s="9"/>
      <c r="C71" s="9"/>
      <c r="D71" s="9"/>
      <c r="E71" s="9"/>
      <c r="F71" s="9"/>
      <c r="G71" s="9"/>
    </row>
    <row r="72" spans="2:7" ht="13.5" customHeight="1" x14ac:dyDescent="0.2">
      <c r="B72" s="9"/>
      <c r="C72" s="9"/>
      <c r="D72" s="9"/>
      <c r="E72" s="9"/>
      <c r="F72" s="9"/>
      <c r="G72" s="9"/>
    </row>
    <row r="73" spans="2:7" ht="13.5" customHeight="1" x14ac:dyDescent="0.2">
      <c r="B73" s="9"/>
      <c r="C73" s="9"/>
      <c r="D73" s="9"/>
      <c r="E73" s="9"/>
      <c r="F73" s="9"/>
      <c r="G73" s="9"/>
    </row>
    <row r="74" spans="2:7" ht="13.5" customHeight="1" x14ac:dyDescent="0.2">
      <c r="B74" s="9"/>
      <c r="C74" s="9"/>
      <c r="D74" s="9"/>
      <c r="E74" s="9"/>
      <c r="F74" s="9"/>
      <c r="G74" s="9"/>
    </row>
    <row r="75" spans="2:7" ht="13.5" customHeight="1" x14ac:dyDescent="0.2">
      <c r="B75" s="9"/>
      <c r="C75" s="9"/>
      <c r="D75" s="9"/>
      <c r="E75" s="9"/>
      <c r="F75" s="9"/>
      <c r="G75" s="9"/>
    </row>
    <row r="76" spans="2:7" ht="13.5" customHeight="1" x14ac:dyDescent="0.2">
      <c r="B76" s="9"/>
      <c r="C76" s="9"/>
      <c r="D76" s="9"/>
      <c r="E76" s="9"/>
      <c r="F76" s="9"/>
      <c r="G76" s="9"/>
    </row>
    <row r="77" spans="2:7" ht="13.5" customHeight="1" x14ac:dyDescent="0.2">
      <c r="B77" s="9"/>
      <c r="C77" s="9"/>
      <c r="D77" s="9"/>
      <c r="E77" s="9"/>
      <c r="F77" s="9"/>
      <c r="G77" s="9"/>
    </row>
    <row r="78" spans="2:7" ht="13.5" customHeight="1" x14ac:dyDescent="0.2">
      <c r="B78" s="9"/>
      <c r="C78" s="9"/>
      <c r="D78" s="9"/>
      <c r="E78" s="9"/>
      <c r="F78" s="9"/>
      <c r="G78" s="9"/>
    </row>
    <row r="79" spans="2:7" ht="13.5" customHeight="1" x14ac:dyDescent="0.2">
      <c r="B79" s="9"/>
      <c r="C79" s="9"/>
      <c r="D79" s="9"/>
      <c r="E79" s="9"/>
      <c r="F79" s="9"/>
      <c r="G79" s="9"/>
    </row>
    <row r="80" spans="2:7" ht="13.5" customHeight="1" x14ac:dyDescent="0.2">
      <c r="B80" s="9"/>
      <c r="C80" s="9"/>
      <c r="D80" s="9"/>
      <c r="E80" s="9"/>
      <c r="F80" s="9"/>
      <c r="G80" s="9"/>
    </row>
    <row r="81" spans="2:7" ht="13.5" customHeight="1" x14ac:dyDescent="0.2">
      <c r="B81" s="9"/>
      <c r="C81" s="9"/>
      <c r="D81" s="9"/>
      <c r="E81" s="9"/>
      <c r="F81" s="9"/>
      <c r="G81" s="9"/>
    </row>
    <row r="82" spans="2:7" ht="13.5" customHeight="1" x14ac:dyDescent="0.2">
      <c r="B82" s="9"/>
      <c r="C82" s="9"/>
      <c r="D82" s="9"/>
      <c r="E82" s="9"/>
      <c r="F82" s="9"/>
      <c r="G82" s="9"/>
    </row>
    <row r="83" spans="2:7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"/>
      <c r="C84" s="9"/>
      <c r="D84" s="9"/>
      <c r="E84" s="9"/>
      <c r="F84" s="9"/>
      <c r="G84" s="9"/>
    </row>
    <row r="85" spans="2:7" ht="13.5" customHeight="1" x14ac:dyDescent="0.2">
      <c r="B85" s="9"/>
      <c r="C85" s="9"/>
      <c r="D85" s="9"/>
      <c r="E85" s="9"/>
      <c r="F85" s="9"/>
      <c r="G85" s="9"/>
    </row>
    <row r="86" spans="2:7" ht="13.5" customHeight="1" x14ac:dyDescent="0.2">
      <c r="B86" s="9"/>
      <c r="C86" s="9"/>
      <c r="D86" s="9"/>
      <c r="E86" s="9"/>
      <c r="F86" s="9"/>
      <c r="G86" s="9"/>
    </row>
    <row r="87" spans="2:7" ht="13.5" customHeight="1" x14ac:dyDescent="0.2">
      <c r="B87" s="9"/>
      <c r="C87" s="9"/>
      <c r="D87" s="9"/>
      <c r="E87" s="9"/>
      <c r="F87" s="9"/>
      <c r="G87" s="9"/>
    </row>
    <row r="88" spans="2:7" ht="13.5" customHeight="1" x14ac:dyDescent="0.2">
      <c r="B88" s="9"/>
      <c r="C88" s="9"/>
      <c r="D88" s="9"/>
      <c r="E88" s="9"/>
      <c r="F88" s="9"/>
      <c r="G88" s="9"/>
    </row>
    <row r="89" spans="2:7" ht="13.5" customHeight="1" x14ac:dyDescent="0.2">
      <c r="B89" s="9"/>
      <c r="C89" s="9"/>
      <c r="D89" s="9"/>
      <c r="E89" s="9"/>
      <c r="F89" s="9"/>
      <c r="G89" s="9"/>
    </row>
    <row r="90" spans="2:7" ht="13.5" customHeight="1" x14ac:dyDescent="0.2">
      <c r="B90" s="9"/>
      <c r="C90" s="9"/>
      <c r="D90" s="9"/>
      <c r="E90" s="9"/>
      <c r="F90" s="9"/>
      <c r="G90" s="9"/>
    </row>
    <row r="91" spans="2:7" ht="13.5" customHeight="1" x14ac:dyDescent="0.2">
      <c r="B91" s="9"/>
      <c r="C91" s="9"/>
      <c r="D91" s="9"/>
      <c r="E91" s="9"/>
      <c r="F91" s="9"/>
      <c r="G91" s="9"/>
    </row>
    <row r="92" spans="2:7" ht="13.5" customHeight="1" x14ac:dyDescent="0.2">
      <c r="B92" s="9"/>
      <c r="C92" s="9"/>
      <c r="D92" s="9"/>
      <c r="E92" s="9"/>
      <c r="F92" s="9"/>
      <c r="G92" s="9"/>
    </row>
    <row r="93" spans="2:7" ht="13.5" customHeight="1" x14ac:dyDescent="0.2">
      <c r="B93" s="9"/>
      <c r="C93" s="9"/>
      <c r="D93" s="9"/>
      <c r="E93" s="9"/>
      <c r="F93" s="9"/>
      <c r="G93" s="9"/>
    </row>
    <row r="94" spans="2:7" ht="13.5" customHeight="1" x14ac:dyDescent="0.2">
      <c r="B94" s="9"/>
      <c r="C94" s="9"/>
      <c r="D94" s="9"/>
      <c r="E94" s="9"/>
      <c r="F94" s="9"/>
      <c r="G94" s="9"/>
    </row>
    <row r="95" spans="2:7" ht="13.5" customHeight="1" x14ac:dyDescent="0.2">
      <c r="B95" s="9"/>
      <c r="C95" s="9"/>
      <c r="D95" s="9"/>
      <c r="E95" s="9"/>
      <c r="F95" s="9"/>
      <c r="G95" s="9"/>
    </row>
    <row r="96" spans="2:7" ht="13.5" customHeight="1" x14ac:dyDescent="0.2">
      <c r="B96" s="9"/>
      <c r="C96" s="9"/>
      <c r="D96" s="9"/>
      <c r="E96" s="9"/>
      <c r="F96" s="9"/>
      <c r="G96" s="9"/>
    </row>
    <row r="97" spans="2:7" ht="13.5" customHeight="1" x14ac:dyDescent="0.2">
      <c r="B97" s="9"/>
      <c r="C97" s="9"/>
      <c r="D97" s="9"/>
      <c r="E97" s="9"/>
      <c r="F97" s="9"/>
      <c r="G97" s="9"/>
    </row>
    <row r="98" spans="2:7" ht="13.5" customHeight="1" x14ac:dyDescent="0.2">
      <c r="B98" s="9"/>
      <c r="C98" s="9"/>
      <c r="D98" s="9"/>
      <c r="E98" s="9"/>
      <c r="F98" s="9"/>
      <c r="G98" s="9"/>
    </row>
    <row r="99" spans="2:7" ht="13.5" customHeight="1" x14ac:dyDescent="0.2">
      <c r="B99" s="9"/>
      <c r="C99" s="9"/>
      <c r="D99" s="9"/>
      <c r="E99" s="9"/>
      <c r="F99" s="9"/>
      <c r="G99" s="9"/>
    </row>
    <row r="100" spans="2:7" ht="13.5" customHeight="1" x14ac:dyDescent="0.2">
      <c r="B100" s="9"/>
      <c r="C100" s="9"/>
      <c r="D100" s="9"/>
      <c r="E100" s="9"/>
      <c r="F100" s="9"/>
      <c r="G100" s="9"/>
    </row>
    <row r="101" spans="2:7" ht="13.5" customHeight="1" x14ac:dyDescent="0.2">
      <c r="B101" s="9"/>
      <c r="C101" s="9"/>
      <c r="D101" s="9"/>
      <c r="E101" s="9"/>
      <c r="F101" s="9"/>
      <c r="G101" s="9"/>
    </row>
    <row r="102" spans="2:7" ht="13.5" customHeight="1" x14ac:dyDescent="0.2">
      <c r="B102" s="9"/>
      <c r="C102" s="9"/>
      <c r="D102" s="9"/>
      <c r="E102" s="9"/>
      <c r="F102" s="9"/>
      <c r="G102" s="9"/>
    </row>
    <row r="103" spans="2:7" ht="13.5" customHeight="1" x14ac:dyDescent="0.2">
      <c r="B103" s="9"/>
      <c r="C103" s="9"/>
      <c r="D103" s="9"/>
      <c r="E103" s="9"/>
      <c r="F103" s="9"/>
      <c r="G103" s="9"/>
    </row>
    <row r="104" spans="2:7" ht="13.5" customHeight="1" x14ac:dyDescent="0.2">
      <c r="B104" s="9"/>
      <c r="C104" s="9"/>
      <c r="D104" s="9"/>
      <c r="E104" s="9"/>
      <c r="F104" s="9"/>
      <c r="G104" s="9"/>
    </row>
    <row r="105" spans="2:7" ht="13.5" customHeight="1" x14ac:dyDescent="0.2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zoomScaleNormal="100" workbookViewId="0">
      <selection activeCell="A41" sqref="A41"/>
    </sheetView>
  </sheetViews>
  <sheetFormatPr defaultColWidth="9.125" defaultRowHeight="12.75" x14ac:dyDescent="0.2"/>
  <cols>
    <col min="1" max="1" width="57.5" style="6" customWidth="1"/>
    <col min="2" max="6" width="12.5" style="115" customWidth="1"/>
    <col min="7" max="7" width="56.125" style="115" customWidth="1"/>
    <col min="8" max="8" width="12.5" style="115" customWidth="1"/>
    <col min="9" max="11" width="12.5" style="6" customWidth="1"/>
    <col min="12" max="16384" width="9.125" style="6"/>
  </cols>
  <sheetData>
    <row r="1" spans="1:12" ht="15.75" customHeight="1" x14ac:dyDescent="0.2">
      <c r="A1" s="28" t="s">
        <v>23</v>
      </c>
      <c r="B1" s="28"/>
      <c r="C1" s="28"/>
      <c r="D1" s="28"/>
      <c r="E1" s="28"/>
      <c r="F1" s="28"/>
      <c r="G1" s="28" t="s">
        <v>24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">
      <c r="A3" s="26" t="s">
        <v>0</v>
      </c>
      <c r="B3" s="136" t="s">
        <v>2</v>
      </c>
      <c r="C3" s="137"/>
      <c r="D3" s="137"/>
      <c r="E3" s="138"/>
      <c r="F3" s="6"/>
      <c r="G3" s="26" t="s">
        <v>0</v>
      </c>
      <c r="H3" s="136" t="s">
        <v>2</v>
      </c>
      <c r="I3" s="137"/>
      <c r="J3" s="137"/>
      <c r="K3" s="138"/>
    </row>
    <row r="4" spans="1:12" ht="14.25" customHeight="1" thickBot="1" x14ac:dyDescent="0.25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2023</v>
      </c>
      <c r="I4" s="55">
        <v>2024</v>
      </c>
      <c r="J4" s="55">
        <v>2025</v>
      </c>
      <c r="K4" s="15">
        <v>2026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1089002.2054285468</v>
      </c>
      <c r="C6" s="31">
        <v>1235726.6903825318</v>
      </c>
      <c r="D6" s="31">
        <v>1364293.7969119896</v>
      </c>
      <c r="E6" s="2">
        <v>1477627.8933801306</v>
      </c>
      <c r="F6" s="7"/>
      <c r="G6" s="25" t="s">
        <v>3</v>
      </c>
      <c r="H6" s="1">
        <f>'mar2024_vydavky_ESA 2010'!C6-PS_vydavky_ESA2010!B6</f>
        <v>-60845.79096854676</v>
      </c>
      <c r="I6" s="31">
        <f>'mar2024_vydavky_ESA 2010'!D6-PS_vydavky_ESA2010!C6</f>
        <v>-100801.4137552171</v>
      </c>
      <c r="J6" s="31">
        <f>'mar2024_vydavky_ESA 2010'!E6-PS_vydavky_ESA2010!D6</f>
        <v>-132004.08956168522</v>
      </c>
      <c r="K6" s="2">
        <f>'mar2024_vydavky_ESA 2010'!F6-PS_vydavky_ESA2010!E6</f>
        <v>-157918.61932930397</v>
      </c>
    </row>
    <row r="7" spans="1:12" ht="13.5" customHeight="1" x14ac:dyDescent="0.2">
      <c r="A7" s="17" t="s">
        <v>4</v>
      </c>
      <c r="B7" s="18">
        <v>626824.10211587464</v>
      </c>
      <c r="C7" s="19">
        <v>729110.1493315415</v>
      </c>
      <c r="D7" s="19">
        <v>824226.2438945598</v>
      </c>
      <c r="E7" s="20">
        <v>905771.36976244568</v>
      </c>
      <c r="F7" s="7"/>
      <c r="G7" s="17" t="s">
        <v>4</v>
      </c>
      <c r="H7" s="18">
        <f>'mar2024_vydavky_ESA 2010'!C7-PS_vydavky_ESA2010!B7</f>
        <v>-34224.846565874643</v>
      </c>
      <c r="I7" s="19">
        <f>'mar2024_vydavky_ESA 2010'!D7-PS_vydavky_ESA2010!C7</f>
        <v>-80551.511520810309</v>
      </c>
      <c r="J7" s="19">
        <f>'mar2024_vydavky_ESA 2010'!E7-PS_vydavky_ESA2010!D7</f>
        <v>-108744.92887167272</v>
      </c>
      <c r="K7" s="20">
        <f>'mar2024_vydavky_ESA 2010'!F7-PS_vydavky_ESA2010!E7</f>
        <v>-127945.47410787805</v>
      </c>
    </row>
    <row r="8" spans="1:12" ht="13.5" customHeight="1" x14ac:dyDescent="0.2">
      <c r="A8" s="17" t="s">
        <v>5</v>
      </c>
      <c r="B8" s="18">
        <v>37343.5946802123</v>
      </c>
      <c r="C8" s="19">
        <v>43834.461390155739</v>
      </c>
      <c r="D8" s="19">
        <v>50410.877840453861</v>
      </c>
      <c r="E8" s="20">
        <v>56690.279311338512</v>
      </c>
      <c r="F8" s="7"/>
      <c r="G8" s="17" t="s">
        <v>5</v>
      </c>
      <c r="H8" s="18">
        <f>'mar2024_vydavky_ESA 2010'!C8-PS_vydavky_ESA2010!B8</f>
        <v>1285.2901097877038</v>
      </c>
      <c r="I8" s="19">
        <f>'mar2024_vydavky_ESA 2010'!D8-PS_vydavky_ESA2010!C8</f>
        <v>-1785.1133702811494</v>
      </c>
      <c r="J8" s="19">
        <f>'mar2024_vydavky_ESA 2010'!E8-PS_vydavky_ESA2010!D8</f>
        <v>-2724.9107516185977</v>
      </c>
      <c r="K8" s="20">
        <f>'mar2024_vydavky_ESA 2010'!F8-PS_vydavky_ESA2010!E8</f>
        <v>-3266.009111116422</v>
      </c>
    </row>
    <row r="9" spans="1:12" ht="13.5" customHeight="1" x14ac:dyDescent="0.2">
      <c r="A9" s="17" t="s">
        <v>6</v>
      </c>
      <c r="B9" s="18">
        <v>375361.31432624423</v>
      </c>
      <c r="C9" s="19">
        <v>409418.70505807421</v>
      </c>
      <c r="D9" s="19">
        <v>433343.84966052085</v>
      </c>
      <c r="E9" s="20">
        <v>456653.70547368331</v>
      </c>
      <c r="F9" s="7"/>
      <c r="G9" s="17" t="s">
        <v>6</v>
      </c>
      <c r="H9" s="18">
        <f>'mar2024_vydavky_ESA 2010'!C9-PS_vydavky_ESA2010!B9</f>
        <v>-25354.590066244244</v>
      </c>
      <c r="I9" s="19">
        <f>'mar2024_vydavky_ESA 2010'!D9-PS_vydavky_ESA2010!C9</f>
        <v>-15233.192815272952</v>
      </c>
      <c r="J9" s="19">
        <f>'mar2024_vydavky_ESA 2010'!E9-PS_vydavky_ESA2010!D9</f>
        <v>-16140.979913404386</v>
      </c>
      <c r="K9" s="20">
        <f>'mar2024_vydavky_ESA 2010'!F9-PS_vydavky_ESA2010!E9</f>
        <v>-21665.095362235676</v>
      </c>
    </row>
    <row r="10" spans="1:12" ht="13.5" customHeight="1" x14ac:dyDescent="0.2">
      <c r="A10" s="17" t="s">
        <v>7</v>
      </c>
      <c r="B10" s="18">
        <v>79.902461317219291</v>
      </c>
      <c r="C10" s="19">
        <v>86.795809930313666</v>
      </c>
      <c r="D10" s="19">
        <v>92.74967189579435</v>
      </c>
      <c r="E10" s="20">
        <v>96.948590471159804</v>
      </c>
      <c r="F10" s="7"/>
      <c r="G10" s="17" t="s">
        <v>7</v>
      </c>
      <c r="H10" s="18">
        <f>'mar2024_vydavky_ESA 2010'!C10-PS_vydavky_ESA2010!B10</f>
        <v>-7.6442613172192893</v>
      </c>
      <c r="I10" s="19">
        <f>'mar2024_vydavky_ESA 2010'!D10-PS_vydavky_ESA2010!C10</f>
        <v>-19.466274977107503</v>
      </c>
      <c r="J10" s="19">
        <f>'mar2024_vydavky_ESA 2010'!E10-PS_vydavky_ESA2010!D10</f>
        <v>-21.196218508153621</v>
      </c>
      <c r="K10" s="20">
        <f>'mar2024_vydavky_ESA 2010'!F10-PS_vydavky_ESA2010!E10</f>
        <v>-21.876218332593481</v>
      </c>
    </row>
    <row r="11" spans="1:12" ht="13.5" customHeight="1" x14ac:dyDescent="0.2">
      <c r="A11" s="17" t="s">
        <v>11</v>
      </c>
      <c r="B11" s="18">
        <v>49393.29184489834</v>
      </c>
      <c r="C11" s="19">
        <v>53276.578792830114</v>
      </c>
      <c r="D11" s="19">
        <v>56220.075844559397</v>
      </c>
      <c r="E11" s="20">
        <v>58415.5902421918</v>
      </c>
      <c r="F11" s="7"/>
      <c r="G11" s="17" t="s">
        <v>11</v>
      </c>
      <c r="H11" s="18">
        <f>'mar2024_vydavky_ESA 2010'!C11-PS_vydavky_ESA2010!B11</f>
        <v>-2544.0001848983375</v>
      </c>
      <c r="I11" s="19">
        <f>'mar2024_vydavky_ESA 2010'!D11-PS_vydavky_ESA2010!C11</f>
        <v>-3212.1297738755529</v>
      </c>
      <c r="J11" s="19">
        <f>'mar2024_vydavky_ESA 2010'!E11-PS_vydavky_ESA2010!D11</f>
        <v>-4372.0738064814432</v>
      </c>
      <c r="K11" s="20">
        <f>'mar2024_vydavky_ESA 2010'!F11-PS_vydavky_ESA2010!E11</f>
        <v>-5020.1645297408104</v>
      </c>
    </row>
    <row r="12" spans="1:12" ht="13.5" customHeight="1" x14ac:dyDescent="0.2">
      <c r="A12" s="25" t="s">
        <v>12</v>
      </c>
      <c r="B12" s="1">
        <v>9586900.6664110981</v>
      </c>
      <c r="C12" s="31">
        <v>11011542.190268025</v>
      </c>
      <c r="D12" s="31">
        <v>11855309.410201611</v>
      </c>
      <c r="E12" s="2">
        <v>12490357.762026854</v>
      </c>
      <c r="F12" s="7"/>
      <c r="G12" s="25" t="s">
        <v>12</v>
      </c>
      <c r="H12" s="1">
        <f>'mar2024_vydavky_ESA 2010'!C12-PS_vydavky_ESA2010!B12</f>
        <v>725021.21277056448</v>
      </c>
      <c r="I12" s="31">
        <f>'mar2024_vydavky_ESA 2010'!D12-PS_vydavky_ESA2010!C12</f>
        <v>1364015.9858658146</v>
      </c>
      <c r="J12" s="31">
        <f>'mar2024_vydavky_ESA 2010'!E12-PS_vydavky_ESA2010!D12</f>
        <v>1254545.0591537133</v>
      </c>
      <c r="K12" s="2">
        <f>'mar2024_vydavky_ESA 2010'!F12-PS_vydavky_ESA2010!E12</f>
        <v>1127967.2720757201</v>
      </c>
    </row>
    <row r="13" spans="1:12" ht="13.5" customHeight="1" x14ac:dyDescent="0.2">
      <c r="A13" s="39" t="s">
        <v>15</v>
      </c>
      <c r="B13" s="18">
        <v>8512267.386825785</v>
      </c>
      <c r="C13" s="19">
        <v>9814483.2102538291</v>
      </c>
      <c r="D13" s="19">
        <v>10609655.005848033</v>
      </c>
      <c r="E13" s="20">
        <v>11220852.622810772</v>
      </c>
      <c r="F13" s="7"/>
      <c r="G13" s="39" t="s">
        <v>15</v>
      </c>
      <c r="H13" s="18">
        <f>'mar2024_vydavky_ESA 2010'!C13-PS_vydavky_ESA2010!B13</f>
        <v>650541.64785067365</v>
      </c>
      <c r="I13" s="19">
        <f>'mar2024_vydavky_ESA 2010'!D13-PS_vydavky_ESA2010!C13</f>
        <v>1182946.8956664633</v>
      </c>
      <c r="J13" s="19">
        <f>'mar2024_vydavky_ESA 2010'!E13-PS_vydavky_ESA2010!D13</f>
        <v>1062742.3420252036</v>
      </c>
      <c r="K13" s="20">
        <f>'mar2024_vydavky_ESA 2010'!F13-PS_vydavky_ESA2010!E13</f>
        <v>931005.52875747532</v>
      </c>
    </row>
    <row r="14" spans="1:12" ht="13.5" customHeight="1" x14ac:dyDescent="0.2">
      <c r="A14" s="42" t="s">
        <v>13</v>
      </c>
      <c r="B14" s="18">
        <v>7668735.0383206811</v>
      </c>
      <c r="C14" s="19">
        <v>8804542.4145388715</v>
      </c>
      <c r="D14" s="19">
        <v>9476004.49908044</v>
      </c>
      <c r="E14" s="20">
        <v>10038961.690980444</v>
      </c>
      <c r="F14" s="7"/>
      <c r="G14" s="42" t="s">
        <v>13</v>
      </c>
      <c r="H14" s="18">
        <f>'mar2024_vydavky_ESA 2010'!C14-PS_vydavky_ESA2010!B14</f>
        <v>587972.07919596322</v>
      </c>
      <c r="I14" s="19">
        <f>'mar2024_vydavky_ESA 2010'!D14-PS_vydavky_ESA2010!C14</f>
        <v>952118.19251712412</v>
      </c>
      <c r="J14" s="19">
        <f>'mar2024_vydavky_ESA 2010'!E14-PS_vydavky_ESA2010!D14</f>
        <v>769929.53302866593</v>
      </c>
      <c r="K14" s="20">
        <f>'mar2024_vydavky_ESA 2010'!F14-PS_vydavky_ESA2010!E14</f>
        <v>804519.61371637508</v>
      </c>
      <c r="L14" s="8"/>
    </row>
    <row r="15" spans="1:12" ht="13.5" customHeight="1" x14ac:dyDescent="0.2">
      <c r="A15" s="42" t="s">
        <v>14</v>
      </c>
      <c r="B15" s="18">
        <v>122395.93030996756</v>
      </c>
      <c r="C15" s="19">
        <v>180951.4245978425</v>
      </c>
      <c r="D15" s="19">
        <v>238915.05662333264</v>
      </c>
      <c r="E15" s="20">
        <v>230467.20049554727</v>
      </c>
      <c r="F15" s="7"/>
      <c r="G15" s="42" t="s">
        <v>14</v>
      </c>
      <c r="H15" s="18">
        <f>'mar2024_vydavky_ESA 2010'!C15-PS_vydavky_ESA2010!B15</f>
        <v>22139.216226258999</v>
      </c>
      <c r="I15" s="19">
        <f>'mar2024_vydavky_ESA 2010'!D15-PS_vydavky_ESA2010!C15</f>
        <v>216461.70228261792</v>
      </c>
      <c r="J15" s="19">
        <f>'mar2024_vydavky_ESA 2010'!E15-PS_vydavky_ESA2010!D15</f>
        <v>305490.9115378717</v>
      </c>
      <c r="K15" s="20">
        <f>'mar2024_vydavky_ESA 2010'!F15-PS_vydavky_ESA2010!E15</f>
        <v>140006.67018267629</v>
      </c>
      <c r="L15" s="8"/>
    </row>
    <row r="16" spans="1:12" ht="13.5" customHeight="1" x14ac:dyDescent="0.2">
      <c r="A16" s="42" t="s">
        <v>16</v>
      </c>
      <c r="B16" s="18">
        <v>640559.69774821226</v>
      </c>
      <c r="C16" s="19">
        <v>735171.10399954568</v>
      </c>
      <c r="D16" s="19">
        <v>792301.65462423023</v>
      </c>
      <c r="E16" s="20">
        <v>841378.27977874607</v>
      </c>
      <c r="F16" s="7"/>
      <c r="G16" s="42" t="s">
        <v>16</v>
      </c>
      <c r="H16" s="18">
        <f>'mar2024_vydavky_ESA 2010'!C16-PS_vydavky_ESA2010!B16</f>
        <v>35873.834676193655</v>
      </c>
      <c r="I16" s="19">
        <f>'mar2024_vydavky_ESA 2010'!D16-PS_vydavky_ESA2010!C16</f>
        <v>12287.2737108164</v>
      </c>
      <c r="J16" s="19">
        <f>'mar2024_vydavky_ESA 2010'!E16-PS_vydavky_ESA2010!D16</f>
        <v>-11786.466418419615</v>
      </c>
      <c r="K16" s="20">
        <f>'mar2024_vydavky_ESA 2010'!F16-PS_vydavky_ESA2010!E16</f>
        <v>-12621.81729532301</v>
      </c>
      <c r="L16" s="8"/>
    </row>
    <row r="17" spans="1:12" ht="13.5" customHeight="1" x14ac:dyDescent="0.2">
      <c r="A17" s="42" t="s">
        <v>17</v>
      </c>
      <c r="B17" s="18">
        <v>78849.612079920887</v>
      </c>
      <c r="C17" s="19">
        <v>91940.30853869571</v>
      </c>
      <c r="D17" s="19">
        <v>100515.7754286385</v>
      </c>
      <c r="E17" s="20">
        <v>108114.45646338911</v>
      </c>
      <c r="F17" s="7"/>
      <c r="G17" s="42" t="s">
        <v>17</v>
      </c>
      <c r="H17" s="18">
        <f>'mar2024_vydavky_ESA 2010'!C17-PS_vydavky_ESA2010!B17</f>
        <v>4353.8829669515108</v>
      </c>
      <c r="I17" s="19">
        <f>'mar2024_vydavky_ESA 2010'!D17-PS_vydavky_ESA2010!C17</f>
        <v>1808.4719923842349</v>
      </c>
      <c r="J17" s="19">
        <f>'mar2024_vydavky_ESA 2010'!E17-PS_vydavky_ESA2010!D17</f>
        <v>-1101.0441096643481</v>
      </c>
      <c r="K17" s="20">
        <f>'mar2024_vydavky_ESA 2010'!F17-PS_vydavky_ESA2010!E17</f>
        <v>-1109.4961324216711</v>
      </c>
      <c r="L17" s="8"/>
    </row>
    <row r="18" spans="1:12" ht="13.5" customHeight="1" x14ac:dyDescent="0.2">
      <c r="A18" s="42" t="s">
        <v>18</v>
      </c>
      <c r="B18" s="18">
        <v>1727.1083670033006</v>
      </c>
      <c r="C18" s="19">
        <v>1877.9585788726433</v>
      </c>
      <c r="D18" s="19">
        <v>1918.0200913942583</v>
      </c>
      <c r="E18" s="20">
        <v>1930.9950926457377</v>
      </c>
      <c r="F18" s="7"/>
      <c r="G18" s="42" t="s">
        <v>18</v>
      </c>
      <c r="H18" s="18">
        <f>'mar2024_vydavky_ESA 2010'!C18-PS_vydavky_ESA2010!B18</f>
        <v>202.63478530644466</v>
      </c>
      <c r="I18" s="19">
        <f>'mar2024_vydavky_ESA 2010'!D18-PS_vydavky_ESA2010!C18</f>
        <v>271.25516352202681</v>
      </c>
      <c r="J18" s="19">
        <f>'mar2024_vydavky_ESA 2010'!E18-PS_vydavky_ESA2010!D18</f>
        <v>209.4079867462608</v>
      </c>
      <c r="K18" s="20">
        <f>'mar2024_vydavky_ESA 2010'!F18-PS_vydavky_ESA2010!E18</f>
        <v>210.55828616907957</v>
      </c>
      <c r="L18" s="8"/>
    </row>
    <row r="19" spans="1:12" ht="13.5" customHeight="1" x14ac:dyDescent="0.2">
      <c r="A19" s="17" t="s">
        <v>19</v>
      </c>
      <c r="B19" s="18">
        <v>1074633.2795853135</v>
      </c>
      <c r="C19" s="19">
        <v>1197058.9800141961</v>
      </c>
      <c r="D19" s="19">
        <v>1245654.4043535781</v>
      </c>
      <c r="E19" s="20">
        <v>1269505.1392160819</v>
      </c>
      <c r="F19" s="7"/>
      <c r="G19" s="17" t="s">
        <v>19</v>
      </c>
      <c r="H19" s="18">
        <f>'mar2024_vydavky_ESA 2010'!C19-PS_vydavky_ESA2010!B19</f>
        <v>74479.564919889905</v>
      </c>
      <c r="I19" s="19">
        <f>'mar2024_vydavky_ESA 2010'!D19-PS_vydavky_ESA2010!C19</f>
        <v>181069.09019935015</v>
      </c>
      <c r="J19" s="19">
        <f>'mar2024_vydavky_ESA 2010'!E19-PS_vydavky_ESA2010!D19</f>
        <v>191802.71712850989</v>
      </c>
      <c r="K19" s="20">
        <f>'mar2024_vydavky_ESA 2010'!F19-PS_vydavky_ESA2010!E19</f>
        <v>196961.74331824481</v>
      </c>
      <c r="L19" s="8"/>
    </row>
    <row r="20" spans="1:12" ht="13.5" customHeight="1" x14ac:dyDescent="0.2">
      <c r="A20" s="42" t="s">
        <v>20</v>
      </c>
      <c r="B20" s="18">
        <v>906180.21603463963</v>
      </c>
      <c r="C20" s="19">
        <v>1012392.570970753</v>
      </c>
      <c r="D20" s="19">
        <v>1055639.9207743136</v>
      </c>
      <c r="E20" s="20">
        <v>1076914.2676126848</v>
      </c>
      <c r="F20" s="7"/>
      <c r="G20" s="42" t="s">
        <v>20</v>
      </c>
      <c r="H20" s="18">
        <f>'mar2024_vydavky_ESA 2010'!C20-PS_vydavky_ESA2010!B20</f>
        <v>63000.543086729827</v>
      </c>
      <c r="I20" s="19">
        <f>'mar2024_vydavky_ESA 2010'!D20-PS_vydavky_ESA2010!C20</f>
        <v>172216.90173752839</v>
      </c>
      <c r="J20" s="19">
        <f>'mar2024_vydavky_ESA 2010'!E20-PS_vydavky_ESA2010!D20</f>
        <v>188471.87222605525</v>
      </c>
      <c r="K20" s="20">
        <f>'mar2024_vydavky_ESA 2010'!F20-PS_vydavky_ESA2010!E20</f>
        <v>193501.16207555332</v>
      </c>
      <c r="L20" s="8"/>
    </row>
    <row r="21" spans="1:12" ht="13.5" customHeight="1" x14ac:dyDescent="0.2">
      <c r="A21" s="42" t="s">
        <v>16</v>
      </c>
      <c r="B21" s="18">
        <v>107915.75433617429</v>
      </c>
      <c r="C21" s="19">
        <v>117532.13933987415</v>
      </c>
      <c r="D21" s="19">
        <v>120169.17725397572</v>
      </c>
      <c r="E21" s="20">
        <v>121122.17041100998</v>
      </c>
      <c r="F21" s="7"/>
      <c r="G21" s="42" t="s">
        <v>16</v>
      </c>
      <c r="H21" s="18">
        <f>'mar2024_vydavky_ESA 2010'!C21-PS_vydavky_ESA2010!B21</f>
        <v>5660.3312668639264</v>
      </c>
      <c r="I21" s="19">
        <f>'mar2024_vydavky_ESA 2010'!D21-PS_vydavky_ESA2010!C21</f>
        <v>1841.9494607568486</v>
      </c>
      <c r="J21" s="19">
        <f>'mar2024_vydavky_ESA 2010'!E21-PS_vydavky_ESA2010!D21</f>
        <v>-1674.6610309128155</v>
      </c>
      <c r="K21" s="20">
        <f>'mar2024_vydavky_ESA 2010'!F21-PS_vydavky_ESA2010!E21</f>
        <v>-1695.2729724157252</v>
      </c>
      <c r="L21" s="8"/>
    </row>
    <row r="22" spans="1:12" ht="13.5" customHeight="1" x14ac:dyDescent="0.2">
      <c r="A22" s="42" t="s">
        <v>17</v>
      </c>
      <c r="B22" s="18">
        <v>19204.470637887334</v>
      </c>
      <c r="C22" s="19">
        <v>21242.841164298112</v>
      </c>
      <c r="D22" s="19">
        <v>21986.572635401779</v>
      </c>
      <c r="E22" s="20">
        <v>22271.04385278072</v>
      </c>
      <c r="F22" s="7"/>
      <c r="G22" s="42" t="s">
        <v>17</v>
      </c>
      <c r="H22" s="18">
        <f>'mar2024_vydavky_ESA 2010'!C22-PS_vydavky_ESA2010!B22</f>
        <v>969.27229521811023</v>
      </c>
      <c r="I22" s="19">
        <f>'mar2024_vydavky_ESA 2010'!D22-PS_vydavky_ESA2010!C22</f>
        <v>381.61199473771921</v>
      </c>
      <c r="J22" s="19">
        <f>'mar2024_vydavky_ESA 2010'!E22-PS_vydavky_ESA2010!D22</f>
        <v>-219.67450931462736</v>
      </c>
      <c r="K22" s="20">
        <f>'mar2024_vydavky_ESA 2010'!F22-PS_vydavky_ESA2010!E22</f>
        <v>-208.7241064087757</v>
      </c>
      <c r="L22" s="8"/>
    </row>
    <row r="23" spans="1:12" ht="13.5" customHeight="1" x14ac:dyDescent="0.2">
      <c r="A23" s="42" t="s">
        <v>18</v>
      </c>
      <c r="B23" s="18">
        <v>41332.838576612121</v>
      </c>
      <c r="C23" s="19">
        <v>45891.428539270695</v>
      </c>
      <c r="D23" s="19">
        <v>47858.733689886874</v>
      </c>
      <c r="E23" s="20">
        <v>49197.65733960647</v>
      </c>
      <c r="F23" s="7"/>
      <c r="G23" s="42" t="s">
        <v>18</v>
      </c>
      <c r="H23" s="18">
        <f>'mar2024_vydavky_ESA 2010'!C23-PS_vydavky_ESA2010!B23</f>
        <v>4849.4182710781315</v>
      </c>
      <c r="I23" s="19">
        <f>'mar2024_vydavky_ESA 2010'!D23-PS_vydavky_ESA2010!C23</f>
        <v>6628.6270063273259</v>
      </c>
      <c r="J23" s="19">
        <f>'mar2024_vydavky_ESA 2010'!E23-PS_vydavky_ESA2010!D23</f>
        <v>5225.1804426821254</v>
      </c>
      <c r="K23" s="20">
        <f>'mar2024_vydavky_ESA 2010'!F23-PS_vydavky_ESA2010!E23</f>
        <v>5364.5783215160336</v>
      </c>
      <c r="L23" s="8"/>
    </row>
    <row r="24" spans="1:12" ht="13.5" customHeight="1" thickBot="1" x14ac:dyDescent="0.25">
      <c r="A24" s="25" t="s">
        <v>8</v>
      </c>
      <c r="B24" s="52">
        <v>249850.82431063527</v>
      </c>
      <c r="C24" s="53">
        <v>263156.87698607682</v>
      </c>
      <c r="D24" s="53">
        <v>278303.55977687333</v>
      </c>
      <c r="E24" s="56">
        <v>303276.633843021</v>
      </c>
      <c r="F24" s="7"/>
      <c r="G24" s="25" t="s">
        <v>8</v>
      </c>
      <c r="H24" s="52">
        <f>'mar2024_vydavky_ESA 2010'!C24-PS_vydavky_ESA2010!B24</f>
        <v>18279.098419364716</v>
      </c>
      <c r="I24" s="53">
        <f>'mar2024_vydavky_ESA 2010'!D24-PS_vydavky_ESA2010!C24</f>
        <v>13317.509362144396</v>
      </c>
      <c r="J24" s="53">
        <f>'mar2024_vydavky_ESA 2010'!E24-PS_vydavky_ESA2010!D24</f>
        <v>-1796.7771562182461</v>
      </c>
      <c r="K24" s="56">
        <f>'mar2024_vydavky_ESA 2010'!F24-PS_vydavky_ESA2010!E24</f>
        <v>-23395.005318512674</v>
      </c>
    </row>
    <row r="25" spans="1:12" ht="14.25" customHeight="1" thickBot="1" x14ac:dyDescent="0.25">
      <c r="A25" s="3" t="s">
        <v>9</v>
      </c>
      <c r="B25" s="4">
        <v>10925753.696150281</v>
      </c>
      <c r="C25" s="38">
        <v>12510425.757636635</v>
      </c>
      <c r="D25" s="38">
        <v>13497906.766890474</v>
      </c>
      <c r="E25" s="5">
        <v>14271262.289250007</v>
      </c>
      <c r="F25" s="7"/>
      <c r="G25" s="3" t="s">
        <v>9</v>
      </c>
      <c r="H25" s="4">
        <f>'mar2024_vydavky_ESA 2010'!C25-PS_vydavky_ESA2010!B25</f>
        <v>682454.52022138238</v>
      </c>
      <c r="I25" s="38">
        <f>'mar2024_vydavky_ESA 2010'!D25-PS_vydavky_ESA2010!C25</f>
        <v>1276532.0814727414</v>
      </c>
      <c r="J25" s="38">
        <f>'mar2024_vydavky_ESA 2010'!E25-PS_vydavky_ESA2010!D25</f>
        <v>1120744.1924358103</v>
      </c>
      <c r="K25" s="5">
        <f>'mar2024_vydavky_ESA 2010'!F25-PS_vydavky_ESA2010!E25</f>
        <v>946653.64742790163</v>
      </c>
    </row>
    <row r="26" spans="1:12" ht="13.5" customHeight="1" thickBot="1" x14ac:dyDescent="0.25">
      <c r="A26" s="21" t="s">
        <v>10</v>
      </c>
      <c r="B26" s="57">
        <v>10925753.696150281</v>
      </c>
      <c r="C26" s="58">
        <v>12510425.757636635</v>
      </c>
      <c r="D26" s="58">
        <v>13497906.766890474</v>
      </c>
      <c r="E26" s="59">
        <v>14271262.289250007</v>
      </c>
      <c r="F26" s="7"/>
      <c r="G26" s="21" t="s">
        <v>10</v>
      </c>
      <c r="H26" s="57">
        <f>'mar2024_vydavky_ESA 2010'!C26-PS_vydavky_ESA2010!B26</f>
        <v>682454.52022138238</v>
      </c>
      <c r="I26" s="58">
        <f>'mar2024_vydavky_ESA 2010'!D26-PS_vydavky_ESA2010!C26</f>
        <v>1276532.0814727414</v>
      </c>
      <c r="J26" s="58">
        <f>'mar2024_vydavky_ESA 2010'!E26-PS_vydavky_ESA2010!D26</f>
        <v>1120744.1924358103</v>
      </c>
      <c r="K26" s="59">
        <f>'mar2024_vydavky_ESA 2010'!F26-PS_vydavky_ESA2010!E26</f>
        <v>946653.64742790163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B28" s="9"/>
      <c r="C28" s="9"/>
      <c r="D28" s="9"/>
      <c r="E28" s="9"/>
      <c r="F28" s="9"/>
      <c r="G28" s="9"/>
      <c r="H28" s="9"/>
    </row>
    <row r="29" spans="1:12" ht="13.5" customHeight="1" x14ac:dyDescent="0.2"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  <row r="106" spans="2:8" ht="13.5" customHeight="1" x14ac:dyDescent="0.2">
      <c r="B106" s="9"/>
      <c r="C106" s="9"/>
      <c r="D106" s="9"/>
      <c r="E106" s="9"/>
      <c r="F106" s="9"/>
      <c r="G106" s="9"/>
      <c r="H106" s="9"/>
    </row>
    <row r="107" spans="2:8" ht="13.5" customHeight="1" x14ac:dyDescent="0.2">
      <c r="B107" s="9"/>
      <c r="C107" s="9"/>
      <c r="D107" s="9"/>
      <c r="E107" s="9"/>
      <c r="F107" s="9"/>
      <c r="G107" s="9"/>
      <c r="H107" s="9"/>
    </row>
    <row r="108" spans="2:8" ht="13.5" customHeight="1" x14ac:dyDescent="0.2">
      <c r="B108" s="9"/>
      <c r="C108" s="9"/>
      <c r="D108" s="9"/>
      <c r="E108" s="9"/>
      <c r="F108" s="9"/>
      <c r="G108" s="9"/>
      <c r="H108" s="9"/>
    </row>
    <row r="109" spans="2:8" ht="13.5" customHeight="1" x14ac:dyDescent="0.2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tabSelected="1" zoomScaleNormal="100" workbookViewId="0">
      <selection activeCell="B32" sqref="B32"/>
    </sheetView>
  </sheetViews>
  <sheetFormatPr defaultColWidth="9.125" defaultRowHeight="12.75" x14ac:dyDescent="0.2"/>
  <cols>
    <col min="1" max="1" width="56.625" style="6" customWidth="1"/>
    <col min="2" max="6" width="12.5" style="115" customWidth="1"/>
    <col min="7" max="7" width="57.375" style="115" customWidth="1"/>
    <col min="8" max="8" width="12.5" style="115" customWidth="1"/>
    <col min="9" max="11" width="12.5" style="6" customWidth="1"/>
    <col min="12" max="16384" width="9.125" style="6"/>
  </cols>
  <sheetData>
    <row r="1" spans="1:12" ht="15.75" customHeight="1" x14ac:dyDescent="0.2">
      <c r="A1" s="28" t="s">
        <v>25</v>
      </c>
      <c r="B1" s="28"/>
      <c r="C1" s="28"/>
      <c r="D1" s="28"/>
      <c r="E1" s="54"/>
      <c r="F1" s="28"/>
      <c r="G1" s="28" t="s">
        <v>21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">
      <c r="A3" s="12" t="s">
        <v>0</v>
      </c>
      <c r="B3" s="136" t="s">
        <v>2</v>
      </c>
      <c r="C3" s="137"/>
      <c r="D3" s="137"/>
      <c r="E3" s="138"/>
      <c r="F3" s="6"/>
      <c r="G3" s="26" t="s">
        <v>0</v>
      </c>
      <c r="H3" s="136" t="s">
        <v>2</v>
      </c>
      <c r="I3" s="137"/>
      <c r="J3" s="137"/>
      <c r="K3" s="138"/>
    </row>
    <row r="4" spans="1:12" ht="14.25" customHeight="1" thickBot="1" x14ac:dyDescent="0.25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2023</v>
      </c>
      <c r="I4" s="55">
        <v>2024</v>
      </c>
      <c r="J4" s="55">
        <v>2025</v>
      </c>
      <c r="K4" s="15">
        <v>2026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1089002.2054285468</v>
      </c>
      <c r="C6" s="31">
        <v>1235726.6903825318</v>
      </c>
      <c r="D6" s="31">
        <v>1364293.7969119896</v>
      </c>
      <c r="E6" s="2">
        <v>1477627.8933801306</v>
      </c>
      <c r="F6" s="7"/>
      <c r="G6" s="25" t="s">
        <v>3</v>
      </c>
      <c r="H6" s="1">
        <f>mar2024_vydavky_cash!C6-PS_vydavky_cash!B6</f>
        <v>-60845.79096854676</v>
      </c>
      <c r="I6" s="31">
        <f>mar2024_vydavky_cash!D6-PS_vydavky_cash!C6</f>
        <v>-100801.4137552171</v>
      </c>
      <c r="J6" s="31">
        <f>mar2024_vydavky_cash!E6-PS_vydavky_cash!D6</f>
        <v>-132004.08956168522</v>
      </c>
      <c r="K6" s="2">
        <f>mar2024_vydavky_cash!F6-PS_vydavky_cash!E6</f>
        <v>-157918.61932930397</v>
      </c>
    </row>
    <row r="7" spans="1:12" ht="13.5" customHeight="1" x14ac:dyDescent="0.2">
      <c r="A7" s="17" t="s">
        <v>4</v>
      </c>
      <c r="B7" s="18">
        <v>626824.10211587464</v>
      </c>
      <c r="C7" s="19">
        <v>729110.1493315415</v>
      </c>
      <c r="D7" s="19">
        <v>824226.2438945598</v>
      </c>
      <c r="E7" s="20">
        <v>905771.36976244568</v>
      </c>
      <c r="F7" s="7"/>
      <c r="G7" s="17" t="s">
        <v>4</v>
      </c>
      <c r="H7" s="18">
        <f>mar2024_vydavky_cash!C7-PS_vydavky_cash!B7</f>
        <v>-34224.846565874643</v>
      </c>
      <c r="I7" s="19">
        <f>mar2024_vydavky_cash!D7-PS_vydavky_cash!C7</f>
        <v>-80551.511520810309</v>
      </c>
      <c r="J7" s="19">
        <f>mar2024_vydavky_cash!E7-PS_vydavky_cash!D7</f>
        <v>-108744.92887167272</v>
      </c>
      <c r="K7" s="20">
        <f>mar2024_vydavky_cash!F7-PS_vydavky_cash!E7</f>
        <v>-127945.47410787805</v>
      </c>
    </row>
    <row r="8" spans="1:12" ht="13.5" customHeight="1" x14ac:dyDescent="0.2">
      <c r="A8" s="17" t="s">
        <v>5</v>
      </c>
      <c r="B8" s="18">
        <v>37343.5946802123</v>
      </c>
      <c r="C8" s="19">
        <v>43834.461390155739</v>
      </c>
      <c r="D8" s="19">
        <v>50410.877840453861</v>
      </c>
      <c r="E8" s="20">
        <v>56690.279311338512</v>
      </c>
      <c r="F8" s="7"/>
      <c r="G8" s="17" t="s">
        <v>5</v>
      </c>
      <c r="H8" s="18">
        <f>mar2024_vydavky_cash!C8-PS_vydavky_cash!B8</f>
        <v>1285.2901097877038</v>
      </c>
      <c r="I8" s="19">
        <f>mar2024_vydavky_cash!D8-PS_vydavky_cash!C8</f>
        <v>-1785.1133702811494</v>
      </c>
      <c r="J8" s="19">
        <f>mar2024_vydavky_cash!E8-PS_vydavky_cash!D8</f>
        <v>-2724.9107516185977</v>
      </c>
      <c r="K8" s="20">
        <f>mar2024_vydavky_cash!F8-PS_vydavky_cash!E8</f>
        <v>-3266.009111116422</v>
      </c>
    </row>
    <row r="9" spans="1:12" ht="13.5" customHeight="1" x14ac:dyDescent="0.2">
      <c r="A9" s="17" t="s">
        <v>6</v>
      </c>
      <c r="B9" s="18">
        <v>375361.31432624423</v>
      </c>
      <c r="C9" s="19">
        <v>409418.70505807421</v>
      </c>
      <c r="D9" s="19">
        <v>433343.84966052085</v>
      </c>
      <c r="E9" s="20">
        <v>456653.70547368331</v>
      </c>
      <c r="F9" s="7"/>
      <c r="G9" s="17" t="s">
        <v>6</v>
      </c>
      <c r="H9" s="18">
        <f>mar2024_vydavky_cash!C9-PS_vydavky_cash!B9</f>
        <v>-25354.590066244244</v>
      </c>
      <c r="I9" s="19">
        <f>mar2024_vydavky_cash!D9-PS_vydavky_cash!C9</f>
        <v>-15233.192815272952</v>
      </c>
      <c r="J9" s="19">
        <f>mar2024_vydavky_cash!E9-PS_vydavky_cash!D9</f>
        <v>-16140.979913404386</v>
      </c>
      <c r="K9" s="20">
        <f>mar2024_vydavky_cash!F9-PS_vydavky_cash!E9</f>
        <v>-21665.095362235676</v>
      </c>
    </row>
    <row r="10" spans="1:12" ht="13.5" customHeight="1" x14ac:dyDescent="0.2">
      <c r="A10" s="17" t="s">
        <v>7</v>
      </c>
      <c r="B10" s="18">
        <v>79.902461317219291</v>
      </c>
      <c r="C10" s="19">
        <v>86.795809930313666</v>
      </c>
      <c r="D10" s="19">
        <v>92.74967189579435</v>
      </c>
      <c r="E10" s="20">
        <v>96.948590471159804</v>
      </c>
      <c r="F10" s="7"/>
      <c r="G10" s="17" t="s">
        <v>7</v>
      </c>
      <c r="H10" s="18">
        <f>mar2024_vydavky_cash!C10-PS_vydavky_cash!B10</f>
        <v>-7.6442613172192893</v>
      </c>
      <c r="I10" s="19">
        <f>mar2024_vydavky_cash!D10-PS_vydavky_cash!C10</f>
        <v>-19.466274977107503</v>
      </c>
      <c r="J10" s="19">
        <f>mar2024_vydavky_cash!E10-PS_vydavky_cash!D10</f>
        <v>-21.196218508153621</v>
      </c>
      <c r="K10" s="20">
        <f>mar2024_vydavky_cash!F10-PS_vydavky_cash!E10</f>
        <v>-21.876218332593481</v>
      </c>
    </row>
    <row r="11" spans="1:12" ht="13.5" customHeight="1" x14ac:dyDescent="0.2">
      <c r="A11" s="17" t="s">
        <v>11</v>
      </c>
      <c r="B11" s="18">
        <v>49393.29184489834</v>
      </c>
      <c r="C11" s="19">
        <v>53276.578792830114</v>
      </c>
      <c r="D11" s="19">
        <v>56220.075844559397</v>
      </c>
      <c r="E11" s="20">
        <v>58415.5902421918</v>
      </c>
      <c r="F11" s="7"/>
      <c r="G11" s="17" t="s">
        <v>11</v>
      </c>
      <c r="H11" s="18">
        <f>mar2024_vydavky_cash!C11-PS_vydavky_cash!B11</f>
        <v>-2544.0001848983375</v>
      </c>
      <c r="I11" s="19">
        <f>mar2024_vydavky_cash!D11-PS_vydavky_cash!C11</f>
        <v>-3212.1297738755529</v>
      </c>
      <c r="J11" s="19">
        <f>mar2024_vydavky_cash!E11-PS_vydavky_cash!D11</f>
        <v>-4372.0738064814432</v>
      </c>
      <c r="K11" s="20">
        <f>mar2024_vydavky_cash!F11-PS_vydavky_cash!E11</f>
        <v>-5020.1645297408104</v>
      </c>
    </row>
    <row r="12" spans="1:12" ht="13.5" customHeight="1" x14ac:dyDescent="0.2">
      <c r="A12" s="25" t="s">
        <v>12</v>
      </c>
      <c r="B12" s="1">
        <v>9593023.6447014455</v>
      </c>
      <c r="C12" s="31">
        <v>11014770.597719681</v>
      </c>
      <c r="D12" s="31">
        <v>11857807.302639838</v>
      </c>
      <c r="E12" s="2">
        <v>12592439.996561836</v>
      </c>
      <c r="F12" s="7"/>
      <c r="G12" s="25" t="s">
        <v>12</v>
      </c>
      <c r="H12" s="1">
        <f>mar2024_vydavky_cash!C12-PS_vydavky_cash!B12</f>
        <v>725669.35529855266</v>
      </c>
      <c r="I12" s="31">
        <f>mar2024_vydavky_cash!D12-PS_vydavky_cash!C12</f>
        <v>1362267.5228275917</v>
      </c>
      <c r="J12" s="31">
        <f>mar2024_vydavky_cash!E12-PS_vydavky_cash!D12</f>
        <v>1254462.4361581951</v>
      </c>
      <c r="K12" s="2">
        <f>mar2024_vydavky_cash!F12-PS_vydavky_cash!E12</f>
        <v>1125440.9950072654</v>
      </c>
    </row>
    <row r="13" spans="1:12" ht="13.5" customHeight="1" x14ac:dyDescent="0.2">
      <c r="A13" s="39" t="s">
        <v>15</v>
      </c>
      <c r="B13" s="18">
        <v>8517678.3326005265</v>
      </c>
      <c r="C13" s="19">
        <v>9817337.9930033442</v>
      </c>
      <c r="D13" s="19">
        <v>10611865.220860161</v>
      </c>
      <c r="E13" s="20">
        <v>11311236.058563434</v>
      </c>
      <c r="F13" s="7"/>
      <c r="G13" s="39" t="s">
        <v>15</v>
      </c>
      <c r="H13" s="18">
        <f>mar2024_vydavky_cash!C13-PS_vydavky_cash!B13</f>
        <v>651114.41879758053</v>
      </c>
      <c r="I13" s="19">
        <f>mar2024_vydavky_cash!D13-PS_vydavky_cash!C13</f>
        <v>1181400.7828556038</v>
      </c>
      <c r="J13" s="19">
        <f>mar2024_vydavky_cash!E13-PS_vydavky_cash!D13</f>
        <v>1062669.2345597856</v>
      </c>
      <c r="K13" s="20">
        <f>mar2024_vydavky_cash!F13-PS_vydavky_cash!E13</f>
        <v>928768.76736456342</v>
      </c>
    </row>
    <row r="14" spans="1:12" ht="13.5" customHeight="1" x14ac:dyDescent="0.2">
      <c r="A14" s="42" t="s">
        <v>13</v>
      </c>
      <c r="B14" s="18">
        <v>7673605.3755077897</v>
      </c>
      <c r="C14" s="19">
        <v>8807110.3532316666</v>
      </c>
      <c r="D14" s="19">
        <v>9477991.3717842773</v>
      </c>
      <c r="E14" s="20">
        <v>10120159.905219182</v>
      </c>
      <c r="F14" s="7"/>
      <c r="G14" s="42" t="s">
        <v>13</v>
      </c>
      <c r="H14" s="18">
        <f>mar2024_vydavky_cash!C14-PS_vydavky_cash!B14</f>
        <v>588487.6244922094</v>
      </c>
      <c r="I14" s="19">
        <f>mar2024_vydavky_cash!D14-PS_vydavky_cash!C14</f>
        <v>950727.43067680299</v>
      </c>
      <c r="J14" s="19">
        <f>mar2024_vydavky_cash!E14-PS_vydavky_cash!D14</f>
        <v>769863.81307532266</v>
      </c>
      <c r="K14" s="20">
        <f>mar2024_vydavky_cash!F14-PS_vydavky_cash!E14</f>
        <v>802510.16332018003</v>
      </c>
      <c r="L14" s="8"/>
    </row>
    <row r="15" spans="1:12" ht="13.5" customHeight="1" x14ac:dyDescent="0.2">
      <c r="A15" s="42" t="s">
        <v>14</v>
      </c>
      <c r="B15" s="18">
        <v>122457.2887315282</v>
      </c>
      <c r="C15" s="19">
        <v>180983.77649850174</v>
      </c>
      <c r="D15" s="19">
        <v>238940.08802634763</v>
      </c>
      <c r="E15" s="20">
        <v>231490.16750333889</v>
      </c>
      <c r="F15" s="7"/>
      <c r="G15" s="42" t="s">
        <v>14</v>
      </c>
      <c r="H15" s="18">
        <f>mar2024_vydavky_cash!C15-PS_vydavky_cash!B15</f>
        <v>22145.711268471801</v>
      </c>
      <c r="I15" s="19">
        <f>mar2024_vydavky_cash!D15-PS_vydavky_cash!C15</f>
        <v>216444.18091848845</v>
      </c>
      <c r="J15" s="19">
        <f>mar2024_vydavky_cash!E15-PS_vydavky_cash!D15</f>
        <v>305490.08357207658</v>
      </c>
      <c r="K15" s="20">
        <f>mar2024_vydavky_cash!F15-PS_vydavky_cash!E15</f>
        <v>139981.35433702159</v>
      </c>
      <c r="L15" s="8"/>
    </row>
    <row r="16" spans="1:12" ht="13.5" customHeight="1" x14ac:dyDescent="0.2">
      <c r="A16" s="42" t="s">
        <v>16</v>
      </c>
      <c r="B16" s="18">
        <v>640989.56926083344</v>
      </c>
      <c r="C16" s="19">
        <v>735399.31113849126</v>
      </c>
      <c r="D16" s="19">
        <v>792479.43325525871</v>
      </c>
      <c r="E16" s="20">
        <v>848693.39096390107</v>
      </c>
      <c r="F16" s="7"/>
      <c r="G16" s="42" t="s">
        <v>16</v>
      </c>
      <c r="H16" s="18">
        <f>mar2024_vydavky_cash!C16-PS_vydavky_cash!B16</f>
        <v>35919.338350335485</v>
      </c>
      <c r="I16" s="19">
        <f>mar2024_vydavky_cash!D16-PS_vydavky_cash!C16</f>
        <v>12163.679724158952</v>
      </c>
      <c r="J16" s="19">
        <f>mar2024_vydavky_cash!E16-PS_vydavky_cash!D16</f>
        <v>-11792.346816954436</v>
      </c>
      <c r="K16" s="20">
        <f>mar2024_vydavky_cash!F16-PS_vydavky_cash!E16</f>
        <v>-12802.847792200628</v>
      </c>
      <c r="L16" s="8"/>
    </row>
    <row r="17" spans="1:12" ht="13.5" customHeight="1" x14ac:dyDescent="0.2">
      <c r="A17" s="42" t="s">
        <v>17</v>
      </c>
      <c r="B17" s="18">
        <v>78898.990733372717</v>
      </c>
      <c r="C17" s="19">
        <v>91966.593555809144</v>
      </c>
      <c r="D17" s="19">
        <v>100536.30770288246</v>
      </c>
      <c r="E17" s="20">
        <v>108961.59978436596</v>
      </c>
      <c r="F17" s="7"/>
      <c r="G17" s="42" t="s">
        <v>17</v>
      </c>
      <c r="H17" s="18">
        <f>mar2024_vydavky_cash!C17-PS_vydavky_cash!B17</f>
        <v>4359.109901256903</v>
      </c>
      <c r="I17" s="19">
        <f>mar2024_vydavky_cash!D17-PS_vydavky_cash!C17</f>
        <v>1794.2363726336043</v>
      </c>
      <c r="J17" s="19">
        <f>mar2024_vydavky_cash!E17-PS_vydavky_cash!D17</f>
        <v>-1101.7232574037625</v>
      </c>
      <c r="K17" s="20">
        <f>mar2024_vydavky_cash!F17-PS_vydavky_cash!E17</f>
        <v>-1130.4607866068691</v>
      </c>
      <c r="L17" s="8"/>
    </row>
    <row r="18" spans="1:12" ht="13.5" customHeight="1" x14ac:dyDescent="0.2">
      <c r="A18" s="42" t="s">
        <v>18</v>
      </c>
      <c r="B18" s="18">
        <v>1727.1083670033006</v>
      </c>
      <c r="C18" s="19">
        <v>1877.9585788726433</v>
      </c>
      <c r="D18" s="19">
        <v>1918.0200913942583</v>
      </c>
      <c r="E18" s="20">
        <v>1930.9950926457377</v>
      </c>
      <c r="F18" s="7"/>
      <c r="G18" s="42" t="s">
        <v>18</v>
      </c>
      <c r="H18" s="18">
        <f>mar2024_vydavky_cash!C18-PS_vydavky_cash!B18</f>
        <v>202.63478530644466</v>
      </c>
      <c r="I18" s="19">
        <f>mar2024_vydavky_cash!D18-PS_vydavky_cash!C18</f>
        <v>271.25516352202681</v>
      </c>
      <c r="J18" s="19">
        <f>mar2024_vydavky_cash!E18-PS_vydavky_cash!D18</f>
        <v>209.4079867462608</v>
      </c>
      <c r="K18" s="20">
        <f>mar2024_vydavky_cash!F18-PS_vydavky_cash!E18</f>
        <v>210.55828616907957</v>
      </c>
      <c r="L18" s="8"/>
    </row>
    <row r="19" spans="1:12" ht="13.5" customHeight="1" x14ac:dyDescent="0.2">
      <c r="A19" s="17" t="s">
        <v>19</v>
      </c>
      <c r="B19" s="18">
        <v>1075345.3121009197</v>
      </c>
      <c r="C19" s="19">
        <v>1197432.6047163371</v>
      </c>
      <c r="D19" s="19">
        <v>1245942.0817796774</v>
      </c>
      <c r="E19" s="20">
        <v>1281203.9379984022</v>
      </c>
      <c r="F19" s="7"/>
      <c r="G19" s="17" t="s">
        <v>19</v>
      </c>
      <c r="H19" s="18">
        <f>mar2024_vydavky_cash!C19-PS_vydavky_cash!B19</f>
        <v>74554.936500972137</v>
      </c>
      <c r="I19" s="19">
        <f>mar2024_vydavky_cash!D19-PS_vydavky_cash!C19</f>
        <v>180866.73997198814</v>
      </c>
      <c r="J19" s="19">
        <f>mar2024_vydavky_cash!E19-PS_vydavky_cash!D19</f>
        <v>191793.20159840863</v>
      </c>
      <c r="K19" s="20">
        <f>mar2024_vydavky_cash!F19-PS_vydavky_cash!E19</f>
        <v>196672.2276427024</v>
      </c>
      <c r="L19" s="8"/>
    </row>
    <row r="20" spans="1:12" ht="13.5" customHeight="1" x14ac:dyDescent="0.2">
      <c r="A20" s="42" t="s">
        <v>20</v>
      </c>
      <c r="B20" s="18">
        <v>906813.42873500357</v>
      </c>
      <c r="C20" s="19">
        <v>1012726.4393111911</v>
      </c>
      <c r="D20" s="19">
        <v>1055898.2423199769</v>
      </c>
      <c r="E20" s="20">
        <v>1087471.1835976662</v>
      </c>
      <c r="F20" s="7"/>
      <c r="G20" s="42" t="s">
        <v>20</v>
      </c>
      <c r="H20" s="18">
        <f>mar2024_vydavky_cash!C20-PS_vydavky_cash!B20</f>
        <v>63067.571264996426</v>
      </c>
      <c r="I20" s="19">
        <f>mar2024_vydavky_cash!D20-PS_vydavky_cash!C20</f>
        <v>172036.08303306496</v>
      </c>
      <c r="J20" s="19">
        <f>mar2024_vydavky_cash!E20-PS_vydavky_cash!D20</f>
        <v>188463.32770284778</v>
      </c>
      <c r="K20" s="20">
        <f>mar2024_vydavky_cash!F20-PS_vydavky_cash!E20</f>
        <v>193239.90511063673</v>
      </c>
    </row>
    <row r="21" spans="1:12" ht="14.25" customHeight="1" x14ac:dyDescent="0.2">
      <c r="A21" s="42" t="s">
        <v>16</v>
      </c>
      <c r="B21" s="18">
        <v>107983.58135231535</v>
      </c>
      <c r="C21" s="19">
        <v>117566.34920826435</v>
      </c>
      <c r="D21" s="19">
        <v>120194.4366434266</v>
      </c>
      <c r="E21" s="20">
        <v>122104.68425923408</v>
      </c>
      <c r="F21" s="7"/>
      <c r="G21" s="42" t="s">
        <v>16</v>
      </c>
      <c r="H21" s="18">
        <f>mar2024_vydavky_cash!C21-PS_vydavky_cash!B21</f>
        <v>5667.5110365157307</v>
      </c>
      <c r="I21" s="19">
        <f>mar2024_vydavky_cash!D21-PS_vydavky_cash!C21</f>
        <v>1823.4218457273237</v>
      </c>
      <c r="J21" s="19">
        <f>mar2024_vydavky_cash!E21-PS_vydavky_cash!D21</f>
        <v>-1675.4965378343186</v>
      </c>
      <c r="K21" s="20">
        <f>mar2024_vydavky_cash!F21-PS_vydavky_cash!E21</f>
        <v>-1719.5877047049871</v>
      </c>
    </row>
    <row r="22" spans="1:12" ht="13.5" customHeight="1" x14ac:dyDescent="0.2">
      <c r="A22" s="42" t="s">
        <v>17</v>
      </c>
      <c r="B22" s="18">
        <v>19215.463436988579</v>
      </c>
      <c r="C22" s="19">
        <v>21248.387657611038</v>
      </c>
      <c r="D22" s="19">
        <v>21990.669126387078</v>
      </c>
      <c r="E22" s="20">
        <v>22430.412801895589</v>
      </c>
      <c r="F22" s="7"/>
      <c r="G22" s="42" t="s">
        <v>17</v>
      </c>
      <c r="H22" s="18">
        <f>mar2024_vydavky_cash!C22-PS_vydavky_cash!B22</f>
        <v>970.43592838179757</v>
      </c>
      <c r="I22" s="19">
        <f>mar2024_vydavky_cash!D22-PS_vydavky_cash!C22</f>
        <v>378.60808686840028</v>
      </c>
      <c r="J22" s="19">
        <f>mar2024_vydavky_cash!E22-PS_vydavky_cash!D22</f>
        <v>-219.81000928697176</v>
      </c>
      <c r="K22" s="20">
        <f>mar2024_vydavky_cash!F22-PS_vydavky_cash!E22</f>
        <v>-212.6680847455209</v>
      </c>
    </row>
    <row r="23" spans="1:12" ht="13.5" customHeight="1" x14ac:dyDescent="0.2">
      <c r="A23" s="42" t="s">
        <v>18</v>
      </c>
      <c r="B23" s="18">
        <v>41332.838576612121</v>
      </c>
      <c r="C23" s="19">
        <v>45891.428539270695</v>
      </c>
      <c r="D23" s="19">
        <v>47858.733689886874</v>
      </c>
      <c r="E23" s="20">
        <v>49197.65733960647</v>
      </c>
      <c r="F23" s="7"/>
      <c r="G23" s="42" t="s">
        <v>18</v>
      </c>
      <c r="H23" s="18">
        <f>mar2024_vydavky_cash!C23-PS_vydavky_cash!B23</f>
        <v>4849.4182710781315</v>
      </c>
      <c r="I23" s="19">
        <f>mar2024_vydavky_cash!D23-PS_vydavky_cash!C23</f>
        <v>6628.6270063273259</v>
      </c>
      <c r="J23" s="19">
        <f>mar2024_vydavky_cash!E23-PS_vydavky_cash!D23</f>
        <v>5225.1804426821254</v>
      </c>
      <c r="K23" s="20">
        <f>mar2024_vydavky_cash!F23-PS_vydavky_cash!E23</f>
        <v>5364.5783215160336</v>
      </c>
    </row>
    <row r="24" spans="1:12" ht="13.5" customHeight="1" thickBot="1" x14ac:dyDescent="0.25">
      <c r="A24" s="25" t="s">
        <v>8</v>
      </c>
      <c r="B24" s="52">
        <v>249850.82431063527</v>
      </c>
      <c r="C24" s="53">
        <v>263156.87698607682</v>
      </c>
      <c r="D24" s="53">
        <v>278303.55977687333</v>
      </c>
      <c r="E24" s="56">
        <v>303276.633843021</v>
      </c>
      <c r="F24" s="7"/>
      <c r="G24" s="25" t="s">
        <v>8</v>
      </c>
      <c r="H24" s="52">
        <f>mar2024_vydavky_cash!C24-PS_vydavky_cash!B24</f>
        <v>18279.098419364716</v>
      </c>
      <c r="I24" s="53">
        <f>mar2024_vydavky_cash!D24-PS_vydavky_cash!C24</f>
        <v>13317.509362144396</v>
      </c>
      <c r="J24" s="53">
        <f>mar2024_vydavky_cash!E24-PS_vydavky_cash!D24</f>
        <v>-1796.7771562182461</v>
      </c>
      <c r="K24" s="56">
        <f>mar2024_vydavky_cash!F24-PS_vydavky_cash!E24</f>
        <v>-23395.005318512674</v>
      </c>
    </row>
    <row r="25" spans="1:12" ht="13.5" customHeight="1" thickBot="1" x14ac:dyDescent="0.25">
      <c r="A25" s="3" t="s">
        <v>9</v>
      </c>
      <c r="B25" s="4">
        <v>10931876.674440628</v>
      </c>
      <c r="C25" s="38">
        <v>12513654.16508829</v>
      </c>
      <c r="D25" s="38">
        <v>13500404.659328703</v>
      </c>
      <c r="E25" s="5">
        <v>14373344.523784989</v>
      </c>
      <c r="F25" s="7"/>
      <c r="G25" s="3" t="s">
        <v>9</v>
      </c>
      <c r="H25" s="4">
        <f>mar2024_vydavky_cash!C25-PS_vydavky_cash!B25</f>
        <v>683102.66274937056</v>
      </c>
      <c r="I25" s="38">
        <f>mar2024_vydavky_cash!D25-PS_vydavky_cash!C25</f>
        <v>1274783.6184345186</v>
      </c>
      <c r="J25" s="38">
        <f>mar2024_vydavky_cash!E25-PS_vydavky_cash!D25</f>
        <v>1120661.5694402903</v>
      </c>
      <c r="K25" s="5">
        <f>mar2024_vydavky_cash!F25-PS_vydavky_cash!E25</f>
        <v>944127.37035944685</v>
      </c>
    </row>
    <row r="26" spans="1:12" ht="13.5" customHeight="1" thickBot="1" x14ac:dyDescent="0.25">
      <c r="A26" s="21" t="s">
        <v>10</v>
      </c>
      <c r="B26" s="57">
        <v>10931876.674440628</v>
      </c>
      <c r="C26" s="58">
        <v>12513654.16508829</v>
      </c>
      <c r="D26" s="58">
        <v>13500404.659328703</v>
      </c>
      <c r="E26" s="59">
        <v>14373344.523784989</v>
      </c>
      <c r="F26" s="7"/>
      <c r="G26" s="21" t="s">
        <v>10</v>
      </c>
      <c r="H26" s="57">
        <f>mar2024_vydavky_cash!C26-PS_vydavky_cash!B26</f>
        <v>683102.66274937056</v>
      </c>
      <c r="I26" s="58">
        <f>mar2024_vydavky_cash!D26-PS_vydavky_cash!C26</f>
        <v>1274783.6184345186</v>
      </c>
      <c r="J26" s="58">
        <f>mar2024_vydavky_cash!E26-PS_vydavky_cash!D26</f>
        <v>1120661.5694402903</v>
      </c>
      <c r="K26" s="59">
        <f>mar2024_vydavky_cash!F26-PS_vydavky_cash!E26</f>
        <v>944127.37035944685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A28" s="29"/>
      <c r="B28" s="9"/>
      <c r="C28" s="9"/>
      <c r="D28" s="9"/>
      <c r="E28" s="9"/>
      <c r="F28" s="9"/>
      <c r="G28" s="9"/>
      <c r="H28" s="9"/>
    </row>
    <row r="29" spans="1:12" ht="13.5" customHeight="1" x14ac:dyDescent="0.2">
      <c r="A29" s="29"/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mar2024_vydavky_ESA 2010</vt:lpstr>
      <vt:lpstr>mar2024_vydavky_cash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2024-03-25T13:23:23Z</dcterms:modified>
</cp:coreProperties>
</file>