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ento_zošit"/>
  <mc:AlternateContent xmlns:mc="http://schemas.openxmlformats.org/markup-compatibility/2006">
    <mc:Choice Requires="x15">
      <x15ac:absPath xmlns:x15ac="http://schemas.microsoft.com/office/spreadsheetml/2010/11/ac" url="U:\IFP_NEW\1_DANE\1_05_Vybor\EDV\2024_zasadnutia\DV_2024_03\2-VYSTUPY\"/>
    </mc:Choice>
  </mc:AlternateContent>
  <xr:revisionPtr revIDLastSave="0" documentId="13_ncr:1_{611D98E9-B79A-445E-BFA1-20CFF040B73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nedane_A_mar24" sheetId="1" r:id="rId1"/>
    <sheet name="nedane_C_mar24" sheetId="2" r:id="rId2"/>
    <sheet name="A_RVS_24_26" sheetId="4" r:id="rId3"/>
    <sheet name="C_RVS_24_26" sheetId="5" r:id="rId4"/>
  </sheets>
  <externalReferences>
    <externalReference r:id="rId5"/>
  </externalReferences>
  <definedNames>
    <definedName name="_xlnm.Print_Area" localSheetId="2">A_RVS_24_26!$B$1:$F$21</definedName>
    <definedName name="_xlnm.Print_Area" localSheetId="3">C_RVS_24_26!$B$1:$F$19</definedName>
    <definedName name="_xlnm.Print_Area" localSheetId="0">nedane_A_mar24!$C$1:$I$35</definedName>
    <definedName name="_xlnm.Print_Area" localSheetId="1">nedane_C_mar24!$B$1:$H$22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2" l="1"/>
  <c r="H13" i="2"/>
  <c r="G13" i="2"/>
  <c r="F13" i="2"/>
  <c r="E13" i="2"/>
  <c r="I12" i="2"/>
  <c r="I11" i="2" s="1"/>
  <c r="H12" i="2"/>
  <c r="G12" i="2"/>
  <c r="F12" i="2"/>
  <c r="E12" i="2"/>
  <c r="D11" i="2"/>
  <c r="I5" i="2"/>
  <c r="H5" i="2"/>
  <c r="G5" i="2"/>
  <c r="F5" i="2"/>
  <c r="E5" i="2"/>
  <c r="D5" i="2"/>
  <c r="AC11" i="2"/>
  <c r="AB11" i="2"/>
  <c r="AA11" i="2"/>
  <c r="Z11" i="2"/>
  <c r="Y11" i="2"/>
  <c r="X11" i="2"/>
  <c r="W11" i="2"/>
  <c r="AC5" i="2"/>
  <c r="AB5" i="2"/>
  <c r="AA5" i="2"/>
  <c r="Z5" i="2"/>
  <c r="Y5" i="2"/>
  <c r="X5" i="2"/>
  <c r="W5" i="2"/>
  <c r="E13" i="1"/>
  <c r="E12" i="1"/>
  <c r="J11" i="1"/>
  <c r="I11" i="1"/>
  <c r="H11" i="1"/>
  <c r="G11" i="1"/>
  <c r="F11" i="1"/>
  <c r="F10" i="1"/>
  <c r="E10" i="1"/>
  <c r="E9" i="1"/>
  <c r="J5" i="1"/>
  <c r="I5" i="1"/>
  <c r="H5" i="1"/>
  <c r="G5" i="1"/>
  <c r="F5" i="1"/>
  <c r="E5" i="1"/>
  <c r="AO11" i="1"/>
  <c r="AN11" i="1"/>
  <c r="AM11" i="1"/>
  <c r="AL11" i="1"/>
  <c r="AK11" i="1"/>
  <c r="AJ11" i="1"/>
  <c r="AI11" i="1"/>
  <c r="AO5" i="1"/>
  <c r="AN5" i="1"/>
  <c r="AM5" i="1"/>
  <c r="AL5" i="1"/>
  <c r="AK5" i="1"/>
  <c r="AJ5" i="1"/>
  <c r="AI5" i="1"/>
  <c r="E11" i="1" l="1"/>
  <c r="E11" i="2"/>
  <c r="G11" i="2"/>
  <c r="F11" i="2"/>
  <c r="H11" i="2"/>
  <c r="AC5" i="1"/>
  <c r="AC15" i="1"/>
  <c r="AC16" i="1"/>
  <c r="AC17" i="1"/>
  <c r="AC18" i="1"/>
  <c r="AC19" i="1"/>
  <c r="AC11" i="1"/>
  <c r="C11" i="2"/>
  <c r="AC14" i="1" l="1"/>
  <c r="C5" i="2"/>
  <c r="D11" i="1"/>
  <c r="D5" i="1"/>
  <c r="S6" i="2" l="1"/>
  <c r="S7" i="2"/>
  <c r="S8" i="2"/>
  <c r="S19" i="2" s="1"/>
  <c r="S9" i="2"/>
  <c r="S10" i="2"/>
  <c r="S12" i="2"/>
  <c r="S15" i="2" s="1"/>
  <c r="S13" i="2"/>
  <c r="S18" i="2"/>
  <c r="AC19" i="2"/>
  <c r="AB19" i="2"/>
  <c r="AA19" i="2"/>
  <c r="Z19" i="2"/>
  <c r="Y19" i="2"/>
  <c r="X19" i="2"/>
  <c r="W19" i="2"/>
  <c r="AC18" i="2"/>
  <c r="AB18" i="2"/>
  <c r="AA18" i="2"/>
  <c r="Z18" i="2"/>
  <c r="Y18" i="2"/>
  <c r="X18" i="2"/>
  <c r="W18" i="2"/>
  <c r="AC17" i="2"/>
  <c r="AB17" i="2"/>
  <c r="AA17" i="2"/>
  <c r="Z17" i="2"/>
  <c r="Y17" i="2"/>
  <c r="X17" i="2"/>
  <c r="W17" i="2"/>
  <c r="AC16" i="2"/>
  <c r="AB16" i="2"/>
  <c r="AA16" i="2"/>
  <c r="Z16" i="2"/>
  <c r="Y16" i="2"/>
  <c r="X16" i="2"/>
  <c r="W16" i="2"/>
  <c r="AC15" i="2"/>
  <c r="AB15" i="2"/>
  <c r="AA15" i="2"/>
  <c r="Z15" i="2"/>
  <c r="Y15" i="2"/>
  <c r="X15" i="2"/>
  <c r="W15" i="2"/>
  <c r="AB14" i="2"/>
  <c r="AA14" i="2"/>
  <c r="AC14" i="2"/>
  <c r="X14" i="2"/>
  <c r="W14" i="2"/>
  <c r="T6" i="1"/>
  <c r="T7" i="1"/>
  <c r="T8" i="1"/>
  <c r="T19" i="1" s="1"/>
  <c r="T9" i="1"/>
  <c r="T18" i="1" s="1"/>
  <c r="T10" i="1"/>
  <c r="T17" i="1" s="1"/>
  <c r="T12" i="1"/>
  <c r="T13" i="1"/>
  <c r="AO19" i="1"/>
  <c r="AN19" i="1"/>
  <c r="AM19" i="1"/>
  <c r="AL19" i="1"/>
  <c r="AK19" i="1"/>
  <c r="AJ19" i="1"/>
  <c r="AI19" i="1"/>
  <c r="AO18" i="1"/>
  <c r="AN18" i="1"/>
  <c r="AM18" i="1"/>
  <c r="AL18" i="1"/>
  <c r="AK18" i="1"/>
  <c r="AJ18" i="1"/>
  <c r="AI18" i="1"/>
  <c r="AO17" i="1"/>
  <c r="AN17" i="1"/>
  <c r="AM17" i="1"/>
  <c r="AL17" i="1"/>
  <c r="AK17" i="1"/>
  <c r="AJ17" i="1"/>
  <c r="AI17" i="1"/>
  <c r="AO16" i="1"/>
  <c r="AN16" i="1"/>
  <c r="AM16" i="1"/>
  <c r="AL16" i="1"/>
  <c r="AK16" i="1"/>
  <c r="AJ16" i="1"/>
  <c r="AI16" i="1"/>
  <c r="AO15" i="1"/>
  <c r="AN15" i="1"/>
  <c r="AM15" i="1"/>
  <c r="AL15" i="1"/>
  <c r="AK15" i="1"/>
  <c r="AJ15" i="1"/>
  <c r="AI15" i="1"/>
  <c r="AO14" i="1"/>
  <c r="AK14" i="1"/>
  <c r="AN14" i="1"/>
  <c r="AM14" i="1"/>
  <c r="AL14" i="1"/>
  <c r="AJ14" i="1"/>
  <c r="AI14" i="1"/>
  <c r="T16" i="1" l="1"/>
  <c r="S16" i="2"/>
  <c r="T15" i="1"/>
  <c r="S17" i="2"/>
  <c r="Y14" i="2"/>
  <c r="Z14" i="2"/>
  <c r="S5" i="2"/>
  <c r="S11" i="2"/>
  <c r="I15" i="2"/>
  <c r="I16" i="2"/>
  <c r="I17" i="2"/>
  <c r="I18" i="2"/>
  <c r="I19" i="2"/>
  <c r="J19" i="1"/>
  <c r="J18" i="1"/>
  <c r="J17" i="1"/>
  <c r="J16" i="1"/>
  <c r="J15" i="1"/>
  <c r="T11" i="1"/>
  <c r="T5" i="1"/>
  <c r="S14" i="2" l="1"/>
  <c r="T14" i="1"/>
  <c r="I14" i="2"/>
  <c r="J14" i="1"/>
  <c r="AD5" i="1" l="1"/>
  <c r="AB5" i="1"/>
  <c r="AA5" i="1"/>
  <c r="Z5" i="1"/>
  <c r="Y5" i="1"/>
  <c r="X5" i="1"/>
  <c r="AD11" i="1"/>
  <c r="AB11" i="1"/>
  <c r="AA11" i="1"/>
  <c r="Z11" i="1"/>
  <c r="Y11" i="1"/>
  <c r="X11" i="1"/>
  <c r="R13" i="2" l="1"/>
  <c r="R12" i="2"/>
  <c r="R10" i="2"/>
  <c r="R17" i="2" s="1"/>
  <c r="R9" i="2"/>
  <c r="R18" i="2" s="1"/>
  <c r="R8" i="2"/>
  <c r="R19" i="2" s="1"/>
  <c r="R7" i="2"/>
  <c r="R6" i="2"/>
  <c r="R15" i="2" l="1"/>
  <c r="R16" i="2"/>
  <c r="S13" i="1"/>
  <c r="S12" i="1"/>
  <c r="S10" i="1"/>
  <c r="S9" i="1"/>
  <c r="S8" i="1"/>
  <c r="S7" i="1"/>
  <c r="S6" i="1"/>
  <c r="AD15" i="1" s="1"/>
  <c r="S17" i="1" l="1"/>
  <c r="AD17" i="1"/>
  <c r="AD16" i="1"/>
  <c r="S19" i="1"/>
  <c r="AD19" i="1"/>
  <c r="S18" i="1"/>
  <c r="AD18" i="1"/>
  <c r="S16" i="1"/>
  <c r="S15" i="1"/>
  <c r="R11" i="2" l="1"/>
  <c r="R5" i="2"/>
  <c r="S11" i="1"/>
  <c r="S5" i="1"/>
  <c r="S14" i="1" s="1"/>
  <c r="AD14" i="1"/>
  <c r="Q13" i="2"/>
  <c r="P13" i="2"/>
  <c r="O13" i="2"/>
  <c r="N13" i="2"/>
  <c r="M13" i="2"/>
  <c r="Q12" i="2"/>
  <c r="P12" i="2"/>
  <c r="O12" i="2"/>
  <c r="N12" i="2"/>
  <c r="M12" i="2"/>
  <c r="Q10" i="2"/>
  <c r="P10" i="2"/>
  <c r="O10" i="2"/>
  <c r="N10" i="2"/>
  <c r="M10" i="2"/>
  <c r="Q9" i="2"/>
  <c r="P9" i="2"/>
  <c r="O9" i="2"/>
  <c r="N9" i="2"/>
  <c r="M9" i="2"/>
  <c r="Q8" i="2"/>
  <c r="P8" i="2"/>
  <c r="O8" i="2"/>
  <c r="N8" i="2"/>
  <c r="M8" i="2"/>
  <c r="Q7" i="2"/>
  <c r="P7" i="2"/>
  <c r="O7" i="2"/>
  <c r="N7" i="2"/>
  <c r="M7" i="2"/>
  <c r="Q6" i="2"/>
  <c r="P6" i="2"/>
  <c r="O6" i="2"/>
  <c r="N6" i="2"/>
  <c r="M6" i="2"/>
  <c r="R13" i="1"/>
  <c r="Q13" i="1"/>
  <c r="P13" i="1"/>
  <c r="O13" i="1"/>
  <c r="N13" i="1"/>
  <c r="R12" i="1"/>
  <c r="Q12" i="1"/>
  <c r="P12" i="1"/>
  <c r="O12" i="1"/>
  <c r="N12" i="1"/>
  <c r="R10" i="1"/>
  <c r="AB17" i="1" s="1"/>
  <c r="Q10" i="1"/>
  <c r="AA17" i="1" s="1"/>
  <c r="P10" i="1"/>
  <c r="O10" i="1"/>
  <c r="Y17" i="1" s="1"/>
  <c r="N10" i="1"/>
  <c r="X17" i="1" s="1"/>
  <c r="R9" i="1"/>
  <c r="AB18" i="1" s="1"/>
  <c r="Q9" i="1"/>
  <c r="AA18" i="1" s="1"/>
  <c r="P9" i="1"/>
  <c r="Z18" i="1" s="1"/>
  <c r="O9" i="1"/>
  <c r="Y18" i="1" s="1"/>
  <c r="N9" i="1"/>
  <c r="X18" i="1" s="1"/>
  <c r="R8" i="1"/>
  <c r="AB19" i="1" s="1"/>
  <c r="Q8" i="1"/>
  <c r="AA19" i="1" s="1"/>
  <c r="P8" i="1"/>
  <c r="Z19" i="1" s="1"/>
  <c r="O8" i="1"/>
  <c r="Y19" i="1" s="1"/>
  <c r="N8" i="1"/>
  <c r="X19" i="1" s="1"/>
  <c r="R7" i="1"/>
  <c r="Q7" i="1"/>
  <c r="AA16" i="1" s="1"/>
  <c r="P7" i="1"/>
  <c r="Z16" i="1" s="1"/>
  <c r="O7" i="1"/>
  <c r="Y16" i="1" s="1"/>
  <c r="N7" i="1"/>
  <c r="R6" i="1"/>
  <c r="AB15" i="1" s="1"/>
  <c r="Q6" i="1"/>
  <c r="AA15" i="1" s="1"/>
  <c r="P6" i="1"/>
  <c r="Z15" i="1" s="1"/>
  <c r="O6" i="1"/>
  <c r="N6" i="1"/>
  <c r="X15" i="1" s="1"/>
  <c r="R14" i="2" l="1"/>
  <c r="Y15" i="1"/>
  <c r="AB16" i="1"/>
  <c r="Z17" i="1"/>
  <c r="X16" i="1"/>
  <c r="F5" i="5"/>
  <c r="E5" i="5"/>
  <c r="D5" i="5"/>
  <c r="C5" i="5"/>
  <c r="J13" i="5"/>
  <c r="J12" i="5"/>
  <c r="J10" i="5"/>
  <c r="J8" i="5"/>
  <c r="J7" i="5"/>
  <c r="J6" i="5"/>
  <c r="M13" i="5"/>
  <c r="L13" i="5"/>
  <c r="K13" i="5"/>
  <c r="M12" i="5"/>
  <c r="L12" i="5"/>
  <c r="K12" i="5"/>
  <c r="M10" i="5"/>
  <c r="L10" i="5"/>
  <c r="K10" i="5"/>
  <c r="M8" i="5"/>
  <c r="L8" i="5"/>
  <c r="K8" i="5"/>
  <c r="M7" i="5"/>
  <c r="L7" i="5"/>
  <c r="K7" i="5"/>
  <c r="M6" i="5"/>
  <c r="L6" i="5"/>
  <c r="K6" i="5"/>
  <c r="F19" i="5"/>
  <c r="E19" i="5"/>
  <c r="D19" i="5"/>
  <c r="C19" i="5"/>
  <c r="M13" i="4" l="1"/>
  <c r="L13" i="4"/>
  <c r="K13" i="4"/>
  <c r="J13" i="4"/>
  <c r="M12" i="4"/>
  <c r="L12" i="4"/>
  <c r="K12" i="4"/>
  <c r="J12" i="4"/>
  <c r="M10" i="4"/>
  <c r="L10" i="4"/>
  <c r="K10" i="4"/>
  <c r="J10" i="4"/>
  <c r="M9" i="4"/>
  <c r="L9" i="4"/>
  <c r="K9" i="4"/>
  <c r="J9" i="4"/>
  <c r="M8" i="4"/>
  <c r="L8" i="4"/>
  <c r="K8" i="4"/>
  <c r="J8" i="4"/>
  <c r="M7" i="4"/>
  <c r="L7" i="4"/>
  <c r="K7" i="4"/>
  <c r="J7" i="4"/>
  <c r="M6" i="4"/>
  <c r="L6" i="4"/>
  <c r="K6" i="4"/>
  <c r="J6" i="4"/>
  <c r="F18" i="5"/>
  <c r="E18" i="5"/>
  <c r="D18" i="5"/>
  <c r="C18" i="5"/>
  <c r="F17" i="5"/>
  <c r="E17" i="5"/>
  <c r="D17" i="5"/>
  <c r="C17" i="5"/>
  <c r="F16" i="5"/>
  <c r="E16" i="5"/>
  <c r="D16" i="5"/>
  <c r="C16" i="5"/>
  <c r="F15" i="5"/>
  <c r="E15" i="5"/>
  <c r="D15" i="5"/>
  <c r="C15" i="5"/>
  <c r="F11" i="5"/>
  <c r="F14" i="5" s="1"/>
  <c r="E11" i="5"/>
  <c r="E14" i="5" s="1"/>
  <c r="D11" i="5"/>
  <c r="D14" i="5" s="1"/>
  <c r="C11" i="5"/>
  <c r="C14" i="5" s="1"/>
  <c r="F19" i="4"/>
  <c r="E19" i="4"/>
  <c r="D19" i="4"/>
  <c r="C19" i="4"/>
  <c r="F18" i="4"/>
  <c r="E18" i="4"/>
  <c r="D18" i="4"/>
  <c r="C18" i="4"/>
  <c r="F17" i="4"/>
  <c r="E17" i="4"/>
  <c r="D17" i="4"/>
  <c r="C17" i="4"/>
  <c r="F16" i="4"/>
  <c r="E16" i="4"/>
  <c r="D16" i="4"/>
  <c r="C16" i="4"/>
  <c r="F15" i="4"/>
  <c r="E15" i="4"/>
  <c r="D15" i="4"/>
  <c r="C15" i="4"/>
  <c r="F11" i="4"/>
  <c r="E11" i="4"/>
  <c r="D11" i="4"/>
  <c r="C11" i="4"/>
  <c r="F5" i="4"/>
  <c r="E5" i="4"/>
  <c r="D5" i="4"/>
  <c r="C5" i="4"/>
  <c r="C14" i="4" l="1"/>
  <c r="D14" i="4"/>
  <c r="E14" i="4"/>
  <c r="F14" i="4"/>
  <c r="Q19" i="2" l="1"/>
  <c r="M19" i="2"/>
  <c r="H19" i="2"/>
  <c r="G19" i="2"/>
  <c r="F19" i="2"/>
  <c r="E19" i="2"/>
  <c r="D19" i="2"/>
  <c r="C19" i="2"/>
  <c r="Q17" i="2"/>
  <c r="M17" i="2"/>
  <c r="H17" i="2"/>
  <c r="G17" i="2"/>
  <c r="F17" i="2"/>
  <c r="E17" i="2"/>
  <c r="D17" i="2"/>
  <c r="C17" i="2"/>
  <c r="Q16" i="2"/>
  <c r="N16" i="2"/>
  <c r="H16" i="2"/>
  <c r="G16" i="2"/>
  <c r="F16" i="2"/>
  <c r="E16" i="2"/>
  <c r="D16" i="2"/>
  <c r="C16" i="2"/>
  <c r="N15" i="2"/>
  <c r="M15" i="2"/>
  <c r="H15" i="2"/>
  <c r="G15" i="2"/>
  <c r="F15" i="2"/>
  <c r="E15" i="2"/>
  <c r="D15" i="2"/>
  <c r="C15" i="2"/>
  <c r="P16" i="2"/>
  <c r="M16" i="2"/>
  <c r="Q15" i="2"/>
  <c r="M11" i="2"/>
  <c r="P17" i="2"/>
  <c r="O17" i="2"/>
  <c r="N17" i="2"/>
  <c r="H18" i="2"/>
  <c r="F18" i="2"/>
  <c r="E18" i="2"/>
  <c r="P19" i="2"/>
  <c r="O19" i="2"/>
  <c r="N19" i="2"/>
  <c r="O16" i="2"/>
  <c r="P15" i="2"/>
  <c r="O15" i="2"/>
  <c r="M5" i="2"/>
  <c r="I19" i="1"/>
  <c r="H19" i="1"/>
  <c r="G19" i="1"/>
  <c r="F19" i="1"/>
  <c r="E19" i="1"/>
  <c r="D19" i="1"/>
  <c r="Q18" i="1"/>
  <c r="I18" i="1"/>
  <c r="H18" i="1"/>
  <c r="G18" i="1"/>
  <c r="F18" i="1"/>
  <c r="E18" i="1"/>
  <c r="D18" i="1"/>
  <c r="P17" i="1"/>
  <c r="N17" i="1"/>
  <c r="I17" i="1"/>
  <c r="H17" i="1"/>
  <c r="G17" i="1"/>
  <c r="F17" i="1"/>
  <c r="E17" i="1"/>
  <c r="D17" i="1"/>
  <c r="R16" i="1"/>
  <c r="P16" i="1"/>
  <c r="I16" i="1"/>
  <c r="H16" i="1"/>
  <c r="G16" i="1"/>
  <c r="F16" i="1"/>
  <c r="E16" i="1"/>
  <c r="D16" i="1"/>
  <c r="Q15" i="1"/>
  <c r="P15" i="1"/>
  <c r="I15" i="1"/>
  <c r="H15" i="1"/>
  <c r="G15" i="1"/>
  <c r="F15" i="1"/>
  <c r="E15" i="1"/>
  <c r="D15" i="1"/>
  <c r="N11" i="1"/>
  <c r="R17" i="1"/>
  <c r="Q17" i="1"/>
  <c r="O17" i="1"/>
  <c r="R18" i="1"/>
  <c r="O18" i="1"/>
  <c r="N18" i="1"/>
  <c r="R19" i="1"/>
  <c r="Q19" i="1"/>
  <c r="P19" i="1"/>
  <c r="O19" i="1"/>
  <c r="N19" i="1"/>
  <c r="Q16" i="1"/>
  <c r="O16" i="1"/>
  <c r="N16" i="1"/>
  <c r="R15" i="1"/>
  <c r="O15" i="1"/>
  <c r="N15" i="1"/>
  <c r="N5" i="1" l="1"/>
  <c r="X14" i="1"/>
  <c r="J19" i="5"/>
  <c r="N5" i="2"/>
  <c r="J19" i="4"/>
  <c r="O5" i="1"/>
  <c r="Y14" i="1" s="1"/>
  <c r="K19" i="5"/>
  <c r="L19" i="5"/>
  <c r="M19" i="5"/>
  <c r="L19" i="4"/>
  <c r="K19" i="4"/>
  <c r="M19" i="4"/>
  <c r="Q5" i="1"/>
  <c r="P5" i="1"/>
  <c r="Z14" i="1" s="1"/>
  <c r="R5" i="1"/>
  <c r="AB14" i="1" s="1"/>
  <c r="O5" i="2"/>
  <c r="P5" i="2"/>
  <c r="Q5" i="2"/>
  <c r="J15" i="5"/>
  <c r="O11" i="2"/>
  <c r="P11" i="2"/>
  <c r="K15" i="5"/>
  <c r="J16" i="5"/>
  <c r="Q11" i="2"/>
  <c r="L15" i="5"/>
  <c r="K16" i="5"/>
  <c r="M16" i="5"/>
  <c r="M15" i="5"/>
  <c r="L16" i="5"/>
  <c r="N11" i="2"/>
  <c r="J17" i="5"/>
  <c r="K17" i="5"/>
  <c r="L17" i="5"/>
  <c r="K18" i="5"/>
  <c r="M17" i="5"/>
  <c r="L18" i="5"/>
  <c r="R11" i="1"/>
  <c r="J15" i="4"/>
  <c r="J16" i="4"/>
  <c r="K15" i="4"/>
  <c r="K16" i="4"/>
  <c r="L16" i="4"/>
  <c r="L15" i="4"/>
  <c r="E14" i="1"/>
  <c r="P11" i="1"/>
  <c r="M15" i="4"/>
  <c r="M16" i="4"/>
  <c r="O11" i="1"/>
  <c r="Q11" i="1"/>
  <c r="M18" i="4"/>
  <c r="J17" i="4"/>
  <c r="J18" i="4"/>
  <c r="K18" i="4"/>
  <c r="M17" i="4"/>
  <c r="K17" i="4"/>
  <c r="L17" i="4"/>
  <c r="L18" i="4"/>
  <c r="L11" i="5"/>
  <c r="K11" i="5"/>
  <c r="M11" i="5"/>
  <c r="J11" i="5"/>
  <c r="J11" i="4"/>
  <c r="K11" i="4"/>
  <c r="L11" i="4"/>
  <c r="M11" i="4"/>
  <c r="C18" i="2"/>
  <c r="M18" i="2"/>
  <c r="H14" i="2"/>
  <c r="D18" i="2"/>
  <c r="J9" i="5"/>
  <c r="K9" i="5"/>
  <c r="O18" i="2"/>
  <c r="L9" i="5"/>
  <c r="P18" i="2"/>
  <c r="C14" i="2"/>
  <c r="N14" i="1"/>
  <c r="D14" i="1"/>
  <c r="G18" i="2"/>
  <c r="M9" i="5"/>
  <c r="Q18" i="2"/>
  <c r="K5" i="5"/>
  <c r="L5" i="5"/>
  <c r="G14" i="2"/>
  <c r="J5" i="5"/>
  <c r="M5" i="5"/>
  <c r="D14" i="2"/>
  <c r="M5" i="4"/>
  <c r="G14" i="1"/>
  <c r="L5" i="4"/>
  <c r="J5" i="4"/>
  <c r="H14" i="1"/>
  <c r="K5" i="4"/>
  <c r="F14" i="1"/>
  <c r="E14" i="2"/>
  <c r="I14" i="1"/>
  <c r="F14" i="2"/>
  <c r="P18" i="1"/>
  <c r="N18" i="2"/>
  <c r="AA14" i="1" l="1"/>
  <c r="Q14" i="1"/>
  <c r="P14" i="2"/>
  <c r="P14" i="1"/>
  <c r="M18" i="5"/>
  <c r="J18" i="5"/>
  <c r="J14" i="4"/>
  <c r="L14" i="5"/>
  <c r="K14" i="4"/>
  <c r="L14" i="4"/>
  <c r="J14" i="5"/>
  <c r="O14" i="1"/>
  <c r="M14" i="4"/>
  <c r="R14" i="1"/>
  <c r="O14" i="2"/>
  <c r="K14" i="5"/>
  <c r="M14" i="5"/>
  <c r="M14" i="2"/>
  <c r="Q14" i="2"/>
  <c r="N14" i="2"/>
</calcChain>
</file>

<file path=xl/sharedStrings.xml><?xml version="1.0" encoding="utf-8"?>
<sst xmlns="http://schemas.openxmlformats.org/spreadsheetml/2006/main" count="271" uniqueCount="48">
  <si>
    <t>kód ESA2010</t>
  </si>
  <si>
    <t>kód EKRK</t>
  </si>
  <si>
    <t>Ukazovateľ</t>
  </si>
  <si>
    <t>Skutočnosť</t>
  </si>
  <si>
    <t>Odhad</t>
  </si>
  <si>
    <t>Prognóza</t>
  </si>
  <si>
    <t>D.421</t>
  </si>
  <si>
    <t>Dividendy</t>
  </si>
  <si>
    <t>príjem štátneho rozpočtu</t>
  </si>
  <si>
    <t>príjem obcí</t>
  </si>
  <si>
    <t>príjmy ostatných subjektov VS</t>
  </si>
  <si>
    <t>P.11, D.75</t>
  </si>
  <si>
    <t>Administratívne poplatky a iné poplatky  - len príjmy NDS</t>
  </si>
  <si>
    <t>D.29F</t>
  </si>
  <si>
    <t>Poplatok za obchodovanie s emisnými kvótami</t>
  </si>
  <si>
    <t>D.214F</t>
  </si>
  <si>
    <t>Z odvodov z hazardných hier</t>
  </si>
  <si>
    <t>Vybrané nedaňové príjmy spolu</t>
  </si>
  <si>
    <t>príjmy ŠR</t>
  </si>
  <si>
    <t>príjmy obcí</t>
  </si>
  <si>
    <t>príjmy Environmentálneho fondu</t>
  </si>
  <si>
    <t>príjmy NDS</t>
  </si>
  <si>
    <t>Poznámky:</t>
  </si>
  <si>
    <t>Dividendy:</t>
  </si>
  <si>
    <t>Prognóza dividend zahŕňa len príjmy štátneho rozpočtu aj príjmy obcí, ktoré vychýdzajú z EKRK položky 211003. Podľa metodiky ESA2010 akruálna položka D.421 obsahuje aj položku iné príjmy z podnikania (211004), ktoré nie sú predmetom výboru.</t>
  </si>
  <si>
    <t>V ostatných sú zahrnuté všetky ostatné subjekty VS, ktoré zaznamenali v danom roku nedaňový príjem z dividend (MH Manažment, Slov. pozemkový fond, DMD, ...)</t>
  </si>
  <si>
    <t>NDS:</t>
  </si>
  <si>
    <t xml:space="preserve">V prípade NDS sa prognózujú administratívne poplatky a iné poplatky (EKRK 220, ESA2010 D.11 a D.75). </t>
  </si>
  <si>
    <t>Emisné kvóty:</t>
  </si>
  <si>
    <t xml:space="preserve">Poplatok za obchodovanie s emisnými kvótami je v rámci EKRK položka 229006 a podľa ESA2010 D.29F. </t>
  </si>
  <si>
    <t>Odvod z hazardných hier:</t>
  </si>
  <si>
    <t xml:space="preserve">Príjmy z odvodov z hazardných hier obsahujú príjmy štátneho rozpočtu aj príjmy obcí (EKRK položka 292008 a v metodike ESA2010 D.214F). </t>
  </si>
  <si>
    <t>Z odvodov z hazardných hier a iných podobných hier</t>
  </si>
  <si>
    <t>D.421*</t>
  </si>
  <si>
    <t>ostatné subjekty verejnej správy</t>
  </si>
  <si>
    <t xml:space="preserve">Pozn.: Prognóza dividend zahŕňa príjmy štátneho rozpočtu aj príjmy obcí. Podľa ekonomickej klasifikácie rozpočtovej klasifikácie (EKRK) sú dividendy na položke 211003 a podľa ESA2010 na D.421. V prípade NDS sa prognózujú administratívne poplatky a iné poplatky (EKRK 220, ESA2010 D.11 a D.75). Poplatok za obchodovanie s emisnými kvótami je v rámci EKRK položka 229006 a podľa ESA2010 D.29F. Príjmy z odvodov z hazardných hier obsahujú príjmy štátneho rozpočtu aj príjmy obcí (EKRK položka 292008 a v metodike ESA2010 D.214F). </t>
  </si>
  <si>
    <t>Prognóza vybraných nedaňových príjmov verejnej správy v metodike ESA2010 (v tis. EUR) - rozdiel aktuálnej prognózy oproti RVS</t>
  </si>
  <si>
    <t>Prognóza vybraných nedaňových príjmov verejnej správy (cash, v tis. EUR) - rozdiel aktuálnej prognózy oproti RVS</t>
  </si>
  <si>
    <t>Počítané už podľa novej metodiky, ktorej zavedenie sa predpokladá v septembri 2022</t>
  </si>
  <si>
    <t>Nová legislatíva vybraných nedaňových príjmov verejnej správy v metodike ESA2010 (v tis. EUR) - rozdiel oproti poslednej prognóze</t>
  </si>
  <si>
    <t>Prognóza vybraných nedaňových príjmov verejnej správy  (hotovostná metodika, v tis. EUR) - rozdiel oproti poslednej prognóze</t>
  </si>
  <si>
    <t>Prognóza vybraných nedaňových príjmov verejnej správy v metodike ESA2010 (v tis. EUR) - rozdiel oproti poslednej prognoze</t>
  </si>
  <si>
    <t>Prognóza vybraných nedaňových príjmov verejnej správy v metodike ESA2010 (v tis. EUR) - schválený rozpočet VS na roky 2024 až 2026</t>
  </si>
  <si>
    <t>Prognóza vybraných nedaňových príjmov verejnej správy  (hotovostná metodika, v tis. EUR) - schválený rozpočet VS na roky 2024 až 2026</t>
  </si>
  <si>
    <t>Prognóza vybraných nedaňových príjmov verejnej správy  (hotovostná metodika, v tis. EUR) - február 2024</t>
  </si>
  <si>
    <t>Prognóza vybraných nedaňových príjmov verejnej správy v metodike ESA2010 (v tis. EUR) - február 2024</t>
  </si>
  <si>
    <t>Prognóza vybraných nedaňových príjmov verejnej správy  (hotovostná metodika, v tis. EUR) - marec 2024</t>
  </si>
  <si>
    <t>Prognóza vybraných nedaňových príjmov verejnej správy v metodike ESA2010 (v tis. EUR) - marec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</si>
</sst>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000"/>
  </numFmts>
  <fonts count="1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 Narrow"/>
      <family val="2"/>
    </font>
    <font>
      <sz val="10"/>
      <color indexed="10"/>
      <name val="Arial"/>
      <family val="2"/>
      <charset val="238"/>
    </font>
    <font>
      <sz val="10"/>
      <name val="Arial Narrow"/>
      <family val="2"/>
    </font>
    <font>
      <sz val="9"/>
      <color indexed="10"/>
      <name val="Arial Narrow"/>
      <family val="2"/>
      <charset val="238"/>
    </font>
    <font>
      <sz val="10"/>
      <name val="Arial CE"/>
      <charset val="238"/>
    </font>
    <font>
      <b/>
      <sz val="10"/>
      <name val="Arial Narrow"/>
      <family val="2"/>
    </font>
    <font>
      <b/>
      <sz val="9"/>
      <name val="Arial Narrow"/>
      <family val="2"/>
    </font>
    <font>
      <sz val="9"/>
      <name val="Arial Narrow"/>
      <family val="2"/>
      <charset val="238"/>
    </font>
    <font>
      <sz val="10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</font>
    <font>
      <sz val="9"/>
      <color rgb="FFFF0000"/>
      <name val="Arial Narrow"/>
      <family val="2"/>
    </font>
    <font>
      <sz val="9"/>
      <color indexed="10"/>
      <name val="Arial"/>
      <family val="2"/>
      <charset val="238"/>
    </font>
    <font>
      <sz val="9"/>
      <color theme="1"/>
      <name val="Arial Narrow"/>
      <family val="2"/>
      <charset val="238"/>
    </font>
    <font>
      <sz val="10"/>
      <color theme="1"/>
      <name val="Arial Narrow"/>
      <family val="2"/>
    </font>
    <font>
      <sz val="9"/>
      <color theme="1"/>
      <name val="Arial Narrow"/>
      <family val="2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4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/>
  </cellStyleXfs>
  <cellXfs count="145">
    <xf numFmtId="0" fontId="0" fillId="0" borderId="0" xfId="0"/>
    <xf numFmtId="0" fontId="3" fillId="0" borderId="0" xfId="2" applyFont="1"/>
    <xf numFmtId="0" fontId="4" fillId="0" borderId="0" xfId="1" applyFont="1" applyFill="1" applyAlignment="1">
      <alignment horizontal="left" vertical="center"/>
    </xf>
    <xf numFmtId="3" fontId="5" fillId="0" borderId="0" xfId="1" applyNumberFormat="1" applyFont="1" applyFill="1"/>
    <xf numFmtId="0" fontId="7" fillId="0" borderId="1" xfId="3" applyFont="1" applyFill="1" applyBorder="1" applyAlignment="1">
      <alignment horizontal="center" vertical="center"/>
    </xf>
    <xf numFmtId="0" fontId="8" fillId="0" borderId="4" xfId="3" applyFont="1" applyFill="1" applyBorder="1" applyAlignment="1">
      <alignment horizontal="center" vertical="center"/>
    </xf>
    <xf numFmtId="0" fontId="7" fillId="0" borderId="7" xfId="3" applyFont="1" applyFill="1" applyBorder="1" applyAlignment="1">
      <alignment horizontal="center" vertical="center"/>
    </xf>
    <xf numFmtId="0" fontId="8" fillId="0" borderId="8" xfId="3" applyFont="1" applyFill="1" applyBorder="1" applyAlignment="1">
      <alignment horizontal="center" vertical="center"/>
    </xf>
    <xf numFmtId="0" fontId="8" fillId="0" borderId="9" xfId="3" applyFont="1" applyFill="1" applyBorder="1" applyAlignment="1">
      <alignment horizontal="center" vertical="center"/>
    </xf>
    <xf numFmtId="0" fontId="8" fillId="0" borderId="10" xfId="3" applyFont="1" applyFill="1" applyBorder="1" applyAlignment="1">
      <alignment horizontal="center" vertical="center"/>
    </xf>
    <xf numFmtId="0" fontId="8" fillId="0" borderId="11" xfId="3" applyFont="1" applyFill="1" applyBorder="1" applyAlignment="1">
      <alignment horizontal="center" vertical="center"/>
    </xf>
    <xf numFmtId="0" fontId="4" fillId="0" borderId="12" xfId="1" applyFont="1" applyFill="1" applyBorder="1" applyAlignment="1">
      <alignment horizontal="center" vertical="center"/>
    </xf>
    <xf numFmtId="0" fontId="4" fillId="0" borderId="13" xfId="1" applyFont="1" applyFill="1" applyBorder="1" applyAlignment="1">
      <alignment horizontal="left" vertical="center" indent="2"/>
    </xf>
    <xf numFmtId="3" fontId="9" fillId="0" borderId="14" xfId="1" applyNumberFormat="1" applyFont="1" applyFill="1" applyBorder="1" applyAlignment="1">
      <alignment horizontal="right" vertical="center"/>
    </xf>
    <xf numFmtId="3" fontId="9" fillId="0" borderId="15" xfId="1" applyNumberFormat="1" applyFont="1" applyFill="1" applyBorder="1" applyAlignment="1">
      <alignment horizontal="right" vertical="center"/>
    </xf>
    <xf numFmtId="3" fontId="9" fillId="0" borderId="13" xfId="1" applyNumberFormat="1" applyFont="1" applyFill="1" applyBorder="1" applyAlignment="1">
      <alignment horizontal="right" vertical="center"/>
    </xf>
    <xf numFmtId="3" fontId="9" fillId="0" borderId="16" xfId="1" applyNumberFormat="1" applyFont="1" applyFill="1" applyBorder="1" applyAlignment="1">
      <alignment horizontal="right" vertical="center"/>
    </xf>
    <xf numFmtId="0" fontId="4" fillId="0" borderId="13" xfId="1" applyFont="1" applyFill="1" applyBorder="1" applyAlignment="1">
      <alignment horizontal="left" vertical="center" indent="4"/>
    </xf>
    <xf numFmtId="0" fontId="4" fillId="0" borderId="17" xfId="1" applyFont="1" applyFill="1" applyBorder="1" applyAlignment="1">
      <alignment horizontal="left" vertical="center" indent="2"/>
    </xf>
    <xf numFmtId="0" fontId="10" fillId="0" borderId="18" xfId="3" applyFont="1" applyFill="1" applyBorder="1" applyAlignment="1">
      <alignment horizontal="center" vertical="center" wrapText="1"/>
    </xf>
    <xf numFmtId="0" fontId="10" fillId="0" borderId="0" xfId="3" applyFont="1" applyFill="1" applyBorder="1" applyAlignment="1">
      <alignment horizontal="left" vertical="center" indent="2"/>
    </xf>
    <xf numFmtId="0" fontId="7" fillId="2" borderId="19" xfId="1" applyFont="1" applyFill="1" applyBorder="1" applyAlignment="1">
      <alignment horizontal="center" vertical="center"/>
    </xf>
    <xf numFmtId="0" fontId="7" fillId="2" borderId="20" xfId="1" applyFont="1" applyFill="1" applyBorder="1" applyAlignment="1">
      <alignment horizontal="center" vertical="center"/>
    </xf>
    <xf numFmtId="0" fontId="7" fillId="2" borderId="20" xfId="1" applyFont="1" applyFill="1" applyBorder="1" applyAlignment="1">
      <alignment horizontal="left" vertical="center"/>
    </xf>
    <xf numFmtId="3" fontId="8" fillId="2" borderId="21" xfId="1" applyNumberFormat="1" applyFont="1" applyFill="1" applyBorder="1" applyAlignment="1">
      <alignment horizontal="right" vertical="center"/>
    </xf>
    <xf numFmtId="3" fontId="8" fillId="2" borderId="22" xfId="1" applyNumberFormat="1" applyFont="1" applyFill="1" applyBorder="1" applyAlignment="1">
      <alignment horizontal="right" vertical="center"/>
    </xf>
    <xf numFmtId="3" fontId="8" fillId="2" borderId="20" xfId="1" applyNumberFormat="1" applyFont="1" applyFill="1" applyBorder="1" applyAlignment="1">
      <alignment horizontal="right" vertical="center"/>
    </xf>
    <xf numFmtId="3" fontId="8" fillId="2" borderId="23" xfId="1" applyNumberFormat="1" applyFont="1" applyFill="1" applyBorder="1" applyAlignment="1">
      <alignment horizontal="right" vertical="center"/>
    </xf>
    <xf numFmtId="3" fontId="11" fillId="2" borderId="21" xfId="1" applyNumberFormat="1" applyFont="1" applyFill="1" applyBorder="1" applyAlignment="1">
      <alignment horizontal="right" vertical="center"/>
    </xf>
    <xf numFmtId="3" fontId="11" fillId="2" borderId="22" xfId="1" applyNumberFormat="1" applyFont="1" applyFill="1" applyBorder="1" applyAlignment="1">
      <alignment horizontal="right" vertical="center"/>
    </xf>
    <xf numFmtId="3" fontId="11" fillId="2" borderId="20" xfId="1" applyNumberFormat="1" applyFont="1" applyFill="1" applyBorder="1" applyAlignment="1">
      <alignment horizontal="right" vertical="center"/>
    </xf>
    <xf numFmtId="3" fontId="11" fillId="2" borderId="23" xfId="1" applyNumberFormat="1" applyFont="1" applyFill="1" applyBorder="1" applyAlignment="1">
      <alignment horizontal="right" vertical="center"/>
    </xf>
    <xf numFmtId="0" fontId="4" fillId="0" borderId="24" xfId="1" applyFont="1" applyFill="1" applyBorder="1" applyAlignment="1">
      <alignment horizontal="center" vertical="center"/>
    </xf>
    <xf numFmtId="0" fontId="4" fillId="0" borderId="25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left" vertical="center" indent="2"/>
    </xf>
    <xf numFmtId="3" fontId="12" fillId="0" borderId="4" xfId="1" applyNumberFormat="1" applyFont="1" applyFill="1" applyBorder="1" applyAlignment="1">
      <alignment horizontal="right" vertical="center"/>
    </xf>
    <xf numFmtId="3" fontId="12" fillId="0" borderId="25" xfId="1" applyNumberFormat="1" applyFont="1" applyFill="1" applyBorder="1" applyAlignment="1">
      <alignment horizontal="right" vertical="center"/>
    </xf>
    <xf numFmtId="3" fontId="12" fillId="0" borderId="26" xfId="1" applyNumberFormat="1" applyFont="1" applyFill="1" applyBorder="1" applyAlignment="1">
      <alignment horizontal="right" vertical="center"/>
    </xf>
    <xf numFmtId="3" fontId="12" fillId="0" borderId="27" xfId="1" applyNumberFormat="1" applyFont="1" applyFill="1" applyBorder="1" applyAlignment="1">
      <alignment horizontal="right" vertical="center"/>
    </xf>
    <xf numFmtId="3" fontId="9" fillId="0" borderId="4" xfId="1" applyNumberFormat="1" applyFont="1" applyFill="1" applyBorder="1" applyAlignment="1">
      <alignment horizontal="right" vertical="center"/>
    </xf>
    <xf numFmtId="3" fontId="9" fillId="0" borderId="25" xfId="1" applyNumberFormat="1" applyFont="1" applyFill="1" applyBorder="1" applyAlignment="1">
      <alignment horizontal="right" vertical="center"/>
    </xf>
    <xf numFmtId="3" fontId="9" fillId="0" borderId="26" xfId="1" applyNumberFormat="1" applyFont="1" applyFill="1" applyBorder="1" applyAlignment="1">
      <alignment horizontal="right" vertical="center"/>
    </xf>
    <xf numFmtId="3" fontId="9" fillId="0" borderId="27" xfId="1" applyNumberFormat="1" applyFont="1" applyFill="1" applyBorder="1" applyAlignment="1">
      <alignment horizontal="right" vertical="center"/>
    </xf>
    <xf numFmtId="0" fontId="4" fillId="0" borderId="16" xfId="1" applyFont="1" applyFill="1" applyBorder="1" applyAlignment="1">
      <alignment horizontal="center" vertical="center"/>
    </xf>
    <xf numFmtId="0" fontId="4" fillId="0" borderId="15" xfId="1" applyFont="1" applyFill="1" applyBorder="1" applyAlignment="1">
      <alignment horizontal="center" vertical="center"/>
    </xf>
    <xf numFmtId="0" fontId="4" fillId="0" borderId="28" xfId="1" applyFont="1" applyFill="1" applyBorder="1" applyAlignment="1">
      <alignment horizontal="left" vertical="center" indent="2"/>
    </xf>
    <xf numFmtId="3" fontId="12" fillId="0" borderId="14" xfId="1" applyNumberFormat="1" applyFont="1" applyFill="1" applyBorder="1" applyAlignment="1">
      <alignment horizontal="right" vertical="center"/>
    </xf>
    <xf numFmtId="3" fontId="12" fillId="0" borderId="15" xfId="1" applyNumberFormat="1" applyFont="1" applyFill="1" applyBorder="1" applyAlignment="1">
      <alignment horizontal="right" vertical="center"/>
    </xf>
    <xf numFmtId="3" fontId="12" fillId="0" borderId="17" xfId="1" applyNumberFormat="1" applyFont="1" applyFill="1" applyBorder="1" applyAlignment="1">
      <alignment horizontal="right" vertical="center"/>
    </xf>
    <xf numFmtId="3" fontId="12" fillId="0" borderId="29" xfId="1" applyNumberFormat="1" applyFont="1" applyFill="1" applyBorder="1" applyAlignment="1">
      <alignment horizontal="right" vertical="center"/>
    </xf>
    <xf numFmtId="3" fontId="9" fillId="0" borderId="17" xfId="1" applyNumberFormat="1" applyFont="1" applyFill="1" applyBorder="1" applyAlignment="1">
      <alignment horizontal="right" vertical="center"/>
    </xf>
    <xf numFmtId="3" fontId="9" fillId="0" borderId="29" xfId="1" applyNumberFormat="1" applyFont="1" applyFill="1" applyBorder="1" applyAlignment="1">
      <alignment horizontal="right" vertical="center"/>
    </xf>
    <xf numFmtId="0" fontId="4" fillId="0" borderId="28" xfId="1" applyFont="1" applyFill="1" applyBorder="1" applyAlignment="1">
      <alignment horizontal="center" vertical="center"/>
    </xf>
    <xf numFmtId="3" fontId="12" fillId="0" borderId="13" xfId="1" applyNumberFormat="1" applyFont="1" applyFill="1" applyBorder="1" applyAlignment="1">
      <alignment horizontal="right" vertical="center"/>
    </xf>
    <xf numFmtId="3" fontId="12" fillId="0" borderId="16" xfId="1" applyNumberFormat="1" applyFont="1" applyFill="1" applyBorder="1" applyAlignment="1">
      <alignment horizontal="right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left" vertical="center" indent="2"/>
    </xf>
    <xf numFmtId="3" fontId="12" fillId="0" borderId="30" xfId="1" applyNumberFormat="1" applyFont="1" applyFill="1" applyBorder="1" applyAlignment="1">
      <alignment horizontal="right" vertical="center"/>
    </xf>
    <xf numFmtId="3" fontId="12" fillId="0" borderId="31" xfId="1" applyNumberFormat="1" applyFont="1" applyFill="1" applyBorder="1" applyAlignment="1">
      <alignment horizontal="right" vertical="center"/>
    </xf>
    <xf numFmtId="3" fontId="12" fillId="0" borderId="32" xfId="1" applyNumberFormat="1" applyFont="1" applyFill="1" applyBorder="1" applyAlignment="1">
      <alignment horizontal="right" vertical="center"/>
    </xf>
    <xf numFmtId="3" fontId="12" fillId="0" borderId="33" xfId="1" applyNumberFormat="1" applyFont="1" applyFill="1" applyBorder="1" applyAlignment="1">
      <alignment horizontal="right" vertical="center"/>
    </xf>
    <xf numFmtId="0" fontId="11" fillId="0" borderId="0" xfId="2" applyFont="1"/>
    <xf numFmtId="0" fontId="4" fillId="0" borderId="0" xfId="1" applyFont="1" applyFill="1" applyBorder="1" applyAlignment="1">
      <alignment horizontal="left" vertical="center" indent="2"/>
    </xf>
    <xf numFmtId="3" fontId="12" fillId="0" borderId="0" xfId="1" applyNumberFormat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horizontal="center" vertical="center"/>
    </xf>
    <xf numFmtId="3" fontId="13" fillId="0" borderId="0" xfId="1" applyNumberFormat="1" applyFont="1" applyFill="1" applyBorder="1" applyAlignment="1">
      <alignment horizontal="right" vertical="center"/>
    </xf>
    <xf numFmtId="0" fontId="9" fillId="0" borderId="0" xfId="2" applyFont="1"/>
    <xf numFmtId="0" fontId="9" fillId="0" borderId="0" xfId="2" applyFont="1" applyBorder="1" applyAlignment="1">
      <alignment vertical="top" wrapText="1"/>
    </xf>
    <xf numFmtId="164" fontId="14" fillId="0" borderId="0" xfId="2" applyNumberFormat="1" applyFont="1"/>
    <xf numFmtId="0" fontId="14" fillId="0" borderId="0" xfId="2" applyFont="1"/>
    <xf numFmtId="0" fontId="2" fillId="0" borderId="0" xfId="1" applyFont="1" applyFill="1" applyAlignment="1">
      <alignment vertical="center"/>
    </xf>
    <xf numFmtId="0" fontId="10" fillId="0" borderId="28" xfId="1" applyFont="1" applyFill="1" applyBorder="1" applyAlignment="1">
      <alignment vertical="center"/>
    </xf>
    <xf numFmtId="0" fontId="10" fillId="0" borderId="12" xfId="1" applyFont="1" applyFill="1" applyBorder="1" applyAlignment="1">
      <alignment horizontal="left" vertical="center"/>
    </xf>
    <xf numFmtId="0" fontId="4" fillId="0" borderId="12" xfId="1" applyFont="1" applyFill="1" applyBorder="1" applyAlignment="1">
      <alignment horizontal="left" vertical="center" indent="2"/>
    </xf>
    <xf numFmtId="0" fontId="4" fillId="0" borderId="16" xfId="1" applyFont="1" applyFill="1" applyBorder="1" applyAlignment="1">
      <alignment vertical="center"/>
    </xf>
    <xf numFmtId="0" fontId="4" fillId="0" borderId="12" xfId="1" applyFont="1" applyFill="1" applyBorder="1" applyAlignment="1">
      <alignment horizontal="left" vertical="center"/>
    </xf>
    <xf numFmtId="0" fontId="4" fillId="0" borderId="28" xfId="1" applyFont="1" applyFill="1" applyBorder="1" applyAlignment="1">
      <alignment vertical="center"/>
    </xf>
    <xf numFmtId="0" fontId="10" fillId="0" borderId="28" xfId="1" applyFont="1" applyFill="1" applyBorder="1" applyAlignment="1">
      <alignment horizontal="left" vertical="center" indent="2"/>
    </xf>
    <xf numFmtId="0" fontId="4" fillId="0" borderId="34" xfId="1" applyFont="1" applyFill="1" applyBorder="1" applyAlignment="1">
      <alignment horizontal="left" vertical="center" indent="2"/>
    </xf>
    <xf numFmtId="0" fontId="7" fillId="2" borderId="35" xfId="1" applyFont="1" applyFill="1" applyBorder="1" applyAlignment="1">
      <alignment horizontal="left" vertical="center"/>
    </xf>
    <xf numFmtId="3" fontId="8" fillId="2" borderId="21" xfId="1" applyNumberFormat="1" applyFont="1" applyFill="1" applyBorder="1" applyAlignment="1">
      <alignment vertical="center"/>
    </xf>
    <xf numFmtId="3" fontId="8" fillId="2" borderId="22" xfId="1" applyNumberFormat="1" applyFont="1" applyFill="1" applyBorder="1" applyAlignment="1">
      <alignment vertical="center"/>
    </xf>
    <xf numFmtId="3" fontId="8" fillId="2" borderId="20" xfId="1" applyNumberFormat="1" applyFont="1" applyFill="1" applyBorder="1" applyAlignment="1">
      <alignment vertical="center"/>
    </xf>
    <xf numFmtId="3" fontId="8" fillId="2" borderId="23" xfId="1" applyNumberFormat="1" applyFont="1" applyFill="1" applyBorder="1" applyAlignment="1">
      <alignment vertical="center"/>
    </xf>
    <xf numFmtId="3" fontId="12" fillId="0" borderId="4" xfId="1" applyNumberFormat="1" applyFont="1" applyFill="1" applyBorder="1" applyAlignment="1">
      <alignment vertical="center"/>
    </xf>
    <xf numFmtId="3" fontId="12" fillId="0" borderId="25" xfId="1" applyNumberFormat="1" applyFont="1" applyFill="1" applyBorder="1" applyAlignment="1">
      <alignment vertical="center"/>
    </xf>
    <xf numFmtId="3" fontId="12" fillId="0" borderId="26" xfId="1" applyNumberFormat="1" applyFont="1" applyFill="1" applyBorder="1" applyAlignment="1">
      <alignment vertical="center"/>
    </xf>
    <xf numFmtId="3" fontId="12" fillId="0" borderId="27" xfId="1" applyNumberFormat="1" applyFont="1" applyFill="1" applyBorder="1" applyAlignment="1">
      <alignment vertical="center"/>
    </xf>
    <xf numFmtId="3" fontId="12" fillId="0" borderId="14" xfId="1" applyNumberFormat="1" applyFont="1" applyFill="1" applyBorder="1" applyAlignment="1">
      <alignment vertical="center"/>
    </xf>
    <xf numFmtId="3" fontId="12" fillId="0" borderId="15" xfId="1" applyNumberFormat="1" applyFont="1" applyFill="1" applyBorder="1" applyAlignment="1">
      <alignment vertical="center"/>
    </xf>
    <xf numFmtId="3" fontId="12" fillId="0" borderId="17" xfId="1" applyNumberFormat="1" applyFont="1" applyFill="1" applyBorder="1" applyAlignment="1">
      <alignment vertical="center"/>
    </xf>
    <xf numFmtId="3" fontId="12" fillId="0" borderId="29" xfId="1" applyNumberFormat="1" applyFont="1" applyFill="1" applyBorder="1" applyAlignment="1">
      <alignment vertical="center"/>
    </xf>
    <xf numFmtId="3" fontId="12" fillId="0" borderId="13" xfId="1" applyNumberFormat="1" applyFont="1" applyFill="1" applyBorder="1" applyAlignment="1">
      <alignment vertical="center"/>
    </xf>
    <xf numFmtId="3" fontId="12" fillId="0" borderId="16" xfId="1" applyNumberFormat="1" applyFont="1" applyFill="1" applyBorder="1" applyAlignment="1">
      <alignment vertical="center"/>
    </xf>
    <xf numFmtId="0" fontId="3" fillId="0" borderId="0" xfId="2" applyFont="1" applyFill="1"/>
    <xf numFmtId="0" fontId="4" fillId="0" borderId="36" xfId="1" applyFont="1" applyFill="1" applyBorder="1" applyAlignment="1">
      <alignment horizontal="center" vertical="center"/>
    </xf>
    <xf numFmtId="164" fontId="14" fillId="0" borderId="0" xfId="2" applyNumberFormat="1" applyFont="1" applyFill="1"/>
    <xf numFmtId="3" fontId="3" fillId="0" borderId="0" xfId="2" applyNumberFormat="1" applyFont="1" applyFill="1"/>
    <xf numFmtId="0" fontId="14" fillId="0" borderId="0" xfId="2" applyFont="1" applyFill="1"/>
    <xf numFmtId="0" fontId="7" fillId="0" borderId="39" xfId="3" applyFont="1" applyFill="1" applyBorder="1" applyAlignment="1">
      <alignment horizontal="center" vertical="center"/>
    </xf>
    <xf numFmtId="0" fontId="8" fillId="0" borderId="27" xfId="3" applyFont="1" applyFill="1" applyBorder="1" applyAlignment="1">
      <alignment horizontal="center" vertical="center"/>
    </xf>
    <xf numFmtId="0" fontId="8" fillId="0" borderId="40" xfId="3" applyFont="1" applyFill="1" applyBorder="1" applyAlignment="1">
      <alignment horizontal="center" vertical="center"/>
    </xf>
    <xf numFmtId="3" fontId="8" fillId="2" borderId="38" xfId="1" applyNumberFormat="1" applyFont="1" applyFill="1" applyBorder="1" applyAlignment="1">
      <alignment horizontal="right" vertical="center"/>
    </xf>
    <xf numFmtId="3" fontId="12" fillId="0" borderId="41" xfId="1" applyNumberFormat="1" applyFont="1" applyFill="1" applyBorder="1" applyAlignment="1">
      <alignment horizontal="right" vertical="center"/>
    </xf>
    <xf numFmtId="0" fontId="3" fillId="0" borderId="37" xfId="2" applyFont="1" applyFill="1" applyBorder="1"/>
    <xf numFmtId="3" fontId="11" fillId="2" borderId="38" xfId="1" applyNumberFormat="1" applyFont="1" applyFill="1" applyBorder="1" applyAlignment="1">
      <alignment horizontal="right" vertical="center"/>
    </xf>
    <xf numFmtId="3" fontId="8" fillId="2" borderId="38" xfId="1" applyNumberFormat="1" applyFont="1" applyFill="1" applyBorder="1" applyAlignment="1">
      <alignment vertical="center"/>
    </xf>
    <xf numFmtId="0" fontId="4" fillId="0" borderId="42" xfId="1" applyFont="1" applyFill="1" applyBorder="1" applyAlignment="1">
      <alignment horizontal="center" vertical="center"/>
    </xf>
    <xf numFmtId="0" fontId="15" fillId="0" borderId="0" xfId="2" applyFont="1"/>
    <xf numFmtId="0" fontId="16" fillId="0" borderId="0" xfId="1" applyFont="1" applyFill="1" applyBorder="1" applyAlignment="1">
      <alignment horizontal="left" vertical="center" indent="2"/>
    </xf>
    <xf numFmtId="3" fontId="17" fillId="0" borderId="0" xfId="1" applyNumberFormat="1" applyFont="1" applyFill="1" applyBorder="1" applyAlignment="1">
      <alignment horizontal="right" vertical="center"/>
    </xf>
    <xf numFmtId="0" fontId="18" fillId="0" borderId="0" xfId="2" applyFont="1"/>
    <xf numFmtId="0" fontId="8" fillId="0" borderId="2" xfId="3" applyFont="1" applyFill="1" applyBorder="1" applyAlignment="1">
      <alignment horizontal="center" vertical="center"/>
    </xf>
    <xf numFmtId="164" fontId="3" fillId="0" borderId="0" xfId="2" applyNumberFormat="1" applyFont="1"/>
    <xf numFmtId="3" fontId="12" fillId="0" borderId="43" xfId="1" applyNumberFormat="1" applyFont="1" applyFill="1" applyBorder="1" applyAlignment="1">
      <alignment horizontal="right" vertical="center"/>
    </xf>
    <xf numFmtId="3" fontId="12" fillId="0" borderId="43" xfId="1" applyNumberFormat="1" applyFont="1" applyFill="1" applyBorder="1" applyAlignment="1">
      <alignment vertical="center"/>
    </xf>
    <xf numFmtId="0" fontId="8" fillId="0" borderId="33" xfId="3" applyFont="1" applyFill="1" applyBorder="1" applyAlignment="1">
      <alignment horizontal="center" vertical="center"/>
    </xf>
    <xf numFmtId="0" fontId="8" fillId="0" borderId="22" xfId="3" applyFont="1" applyFill="1" applyBorder="1" applyAlignment="1">
      <alignment horizontal="center" vertical="center"/>
    </xf>
    <xf numFmtId="164" fontId="13" fillId="0" borderId="0" xfId="1" applyNumberFormat="1" applyFont="1" applyFill="1" applyBorder="1" applyAlignment="1">
      <alignment horizontal="right" vertical="center"/>
    </xf>
    <xf numFmtId="165" fontId="3" fillId="0" borderId="0" xfId="2" applyNumberFormat="1" applyFont="1"/>
    <xf numFmtId="3" fontId="3" fillId="0" borderId="0" xfId="2" applyNumberFormat="1" applyFont="1"/>
    <xf numFmtId="0" fontId="2" fillId="0" borderId="0" xfId="1" applyFont="1" applyFill="1" applyAlignment="1">
      <alignment horizontal="left" vertical="center"/>
    </xf>
    <xf numFmtId="0" fontId="8" fillId="0" borderId="2" xfId="3" applyFont="1" applyFill="1" applyBorder="1" applyAlignment="1">
      <alignment horizontal="center" vertical="center"/>
    </xf>
    <xf numFmtId="0" fontId="8" fillId="0" borderId="44" xfId="3" applyFont="1" applyFill="1" applyBorder="1" applyAlignment="1">
      <alignment horizontal="center" vertical="center"/>
    </xf>
    <xf numFmtId="3" fontId="9" fillId="0" borderId="28" xfId="1" applyNumberFormat="1" applyFont="1" applyFill="1" applyBorder="1" applyAlignment="1">
      <alignment horizontal="right" vertical="center"/>
    </xf>
    <xf numFmtId="3" fontId="8" fillId="2" borderId="35" xfId="1" applyNumberFormat="1" applyFont="1" applyFill="1" applyBorder="1" applyAlignment="1">
      <alignment horizontal="right" vertical="center"/>
    </xf>
    <xf numFmtId="3" fontId="12" fillId="0" borderId="28" xfId="1" applyNumberFormat="1" applyFont="1" applyFill="1" applyBorder="1" applyAlignment="1">
      <alignment horizontal="right" vertical="center"/>
    </xf>
    <xf numFmtId="3" fontId="12" fillId="0" borderId="7" xfId="1" applyNumberFormat="1" applyFont="1" applyFill="1" applyBorder="1" applyAlignment="1">
      <alignment horizontal="right" vertical="center"/>
    </xf>
    <xf numFmtId="3" fontId="8" fillId="2" borderId="35" xfId="1" applyNumberFormat="1" applyFont="1" applyFill="1" applyBorder="1" applyAlignment="1">
      <alignment vertical="center"/>
    </xf>
    <xf numFmtId="164" fontId="12" fillId="0" borderId="0" xfId="1" applyNumberFormat="1" applyFont="1" applyFill="1" applyBorder="1" applyAlignment="1">
      <alignment horizontal="right" vertical="center"/>
    </xf>
    <xf numFmtId="3" fontId="9" fillId="0" borderId="43" xfId="1" applyNumberFormat="1" applyFont="1" applyFill="1" applyBorder="1" applyAlignment="1">
      <alignment horizontal="right" vertical="center"/>
    </xf>
    <xf numFmtId="164" fontId="5" fillId="0" borderId="0" xfId="1" applyNumberFormat="1" applyFont="1" applyFill="1"/>
    <xf numFmtId="4" fontId="12" fillId="0" borderId="0" xfId="1" applyNumberFormat="1" applyFont="1" applyFill="1" applyBorder="1" applyAlignment="1">
      <alignment horizontal="right" vertical="center"/>
    </xf>
    <xf numFmtId="0" fontId="8" fillId="0" borderId="35" xfId="3" applyFont="1" applyFill="1" applyBorder="1" applyAlignment="1">
      <alignment horizontal="center" vertical="center"/>
    </xf>
    <xf numFmtId="0" fontId="8" fillId="0" borderId="20" xfId="3" applyFont="1" applyFill="1" applyBorder="1" applyAlignment="1">
      <alignment horizontal="center" vertical="center"/>
    </xf>
    <xf numFmtId="0" fontId="8" fillId="0" borderId="45" xfId="3" applyFont="1" applyFill="1" applyBorder="1" applyAlignment="1">
      <alignment horizontal="center" vertical="center"/>
    </xf>
    <xf numFmtId="0" fontId="2" fillId="0" borderId="0" xfId="1" applyFont="1" applyFill="1" applyAlignment="1">
      <alignment horizontal="left" vertical="center"/>
    </xf>
    <xf numFmtId="0" fontId="7" fillId="0" borderId="1" xfId="3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/>
    </xf>
    <xf numFmtId="0" fontId="8" fillId="0" borderId="3" xfId="3" applyFont="1" applyFill="1" applyBorder="1" applyAlignment="1">
      <alignment horizontal="center" vertical="center"/>
    </xf>
    <xf numFmtId="0" fontId="8" fillId="0" borderId="5" xfId="3" applyFont="1" applyFill="1" applyBorder="1" applyAlignment="1">
      <alignment horizontal="center" vertical="center"/>
    </xf>
    <xf numFmtId="0" fontId="8" fillId="0" borderId="2" xfId="3" applyFont="1" applyFill="1" applyBorder="1" applyAlignment="1">
      <alignment horizontal="center" vertical="center"/>
    </xf>
    <xf numFmtId="0" fontId="8" fillId="0" borderId="43" xfId="3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left" vertical="top" wrapText="1"/>
    </xf>
    <xf numFmtId="0" fontId="2" fillId="0" borderId="0" xfId="1" applyFont="1" applyFill="1" applyAlignment="1">
      <alignment horizontal="left" vertical="center" wrapText="1"/>
    </xf>
  </cellXfs>
  <cellStyles count="4">
    <cellStyle name="Normálna" xfId="0" builtinId="0"/>
    <cellStyle name="Normálne 2" xfId="2" xr:uid="{00000000-0005-0000-0000-000001000000}"/>
    <cellStyle name="normálne_dane pre rozpocet 2006-2008_JUN2005_final" xfId="1" xr:uid="{00000000-0005-0000-0000-000002000000}"/>
    <cellStyle name="normálne_IFP_DANE_2008110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FP_NEW/1_DANE/1_05_Vybor/EDV/2024_zasadnutia/DV_2024_03/1-PROGNOZA/Nedane_IFP_2024_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dane_A_mar24"/>
      <sheetName val="nedane_C_mar24"/>
      <sheetName val="nedane_A_feb24"/>
      <sheetName val="nedane_C_feb24"/>
    </sheetNames>
    <sheetDataSet>
      <sheetData sheetId="0">
        <row r="12">
          <cell r="F12">
            <v>334448</v>
          </cell>
          <cell r="G12">
            <v>373435</v>
          </cell>
          <cell r="H12">
            <v>410819</v>
          </cell>
          <cell r="I12">
            <v>456762</v>
          </cell>
          <cell r="J12">
            <v>509891</v>
          </cell>
        </row>
        <row r="13">
          <cell r="F13">
            <v>10843</v>
          </cell>
          <cell r="G13">
            <v>10843</v>
          </cell>
          <cell r="H13">
            <v>10843</v>
          </cell>
          <cell r="I13">
            <v>10843</v>
          </cell>
          <cell r="J13">
            <v>10843</v>
          </cell>
        </row>
      </sheetData>
      <sheetData sheetId="1">
        <row r="9">
          <cell r="D9">
            <v>357416.82675000001</v>
          </cell>
        </row>
        <row r="10">
          <cell r="C10">
            <v>342521</v>
          </cell>
          <cell r="D10">
            <v>383183.24039999995</v>
          </cell>
        </row>
        <row r="12">
          <cell r="D12">
            <v>301443.04193000001</v>
          </cell>
        </row>
        <row r="13">
          <cell r="D13">
            <v>10842.594359999999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/>
  <dimension ref="A1:AO42"/>
  <sheetViews>
    <sheetView showGridLines="0" tabSelected="1" zoomScaleNormal="100" workbookViewId="0">
      <selection activeCell="E19" sqref="E19"/>
    </sheetView>
  </sheetViews>
  <sheetFormatPr defaultColWidth="9.1796875" defaultRowHeight="13.5" customHeight="1" x14ac:dyDescent="0.25"/>
  <cols>
    <col min="1" max="2" width="7.54296875" style="1" customWidth="1"/>
    <col min="3" max="3" width="54.453125" style="1" customWidth="1"/>
    <col min="4" max="9" width="12.54296875" style="69" customWidth="1"/>
    <col min="10" max="10" width="11.81640625" style="1" customWidth="1"/>
    <col min="11" max="12" width="9.1796875" style="1"/>
    <col min="13" max="13" width="55.1796875" style="1" customWidth="1"/>
    <col min="14" max="22" width="9.1796875" style="1"/>
    <col min="23" max="23" width="44.54296875" style="1" customWidth="1"/>
    <col min="24" max="33" width="9.1796875" style="1"/>
    <col min="34" max="34" width="42.26953125" style="1" bestFit="1" customWidth="1"/>
    <col min="35" max="16384" width="9.1796875" style="1"/>
  </cols>
  <sheetData>
    <row r="1" spans="1:41" ht="15.75" customHeight="1" x14ac:dyDescent="0.25">
      <c r="A1" s="136" t="s">
        <v>47</v>
      </c>
      <c r="B1" s="136"/>
      <c r="C1" s="136"/>
      <c r="D1" s="136"/>
      <c r="E1" s="136"/>
      <c r="F1" s="136"/>
      <c r="G1" s="136"/>
      <c r="H1" s="136"/>
      <c r="I1" s="136"/>
      <c r="L1" s="136" t="s">
        <v>41</v>
      </c>
      <c r="M1" s="136"/>
      <c r="N1" s="136"/>
      <c r="O1" s="136"/>
      <c r="P1" s="136"/>
      <c r="Q1" s="136"/>
      <c r="R1" s="136"/>
      <c r="S1" s="136"/>
      <c r="T1" s="121"/>
      <c r="V1" s="136" t="s">
        <v>39</v>
      </c>
      <c r="W1" s="136"/>
      <c r="X1" s="136"/>
      <c r="Y1" s="136"/>
      <c r="Z1" s="136"/>
      <c r="AA1" s="136"/>
      <c r="AB1" s="136"/>
      <c r="AC1" s="136"/>
      <c r="AD1" s="136"/>
      <c r="AF1" s="136" t="s">
        <v>45</v>
      </c>
      <c r="AG1" s="136"/>
      <c r="AH1" s="136"/>
      <c r="AI1" s="136"/>
      <c r="AJ1" s="136"/>
      <c r="AK1" s="136"/>
      <c r="AL1" s="136"/>
      <c r="AM1" s="136"/>
      <c r="AN1" s="136"/>
    </row>
    <row r="2" spans="1:41" ht="14.25" customHeight="1" thickBot="1" x14ac:dyDescent="0.3">
      <c r="C2" s="2"/>
      <c r="D2" s="3"/>
      <c r="E2" s="3"/>
      <c r="F2" s="3"/>
      <c r="G2" s="3"/>
      <c r="H2" s="3"/>
      <c r="I2" s="3"/>
      <c r="M2" s="2"/>
      <c r="N2" s="3"/>
      <c r="O2" s="3"/>
      <c r="P2" s="3"/>
      <c r="Q2" s="3"/>
      <c r="R2" s="3"/>
      <c r="S2" s="3"/>
      <c r="T2" s="3"/>
      <c r="W2" s="2"/>
      <c r="X2" s="3"/>
      <c r="Y2" s="3"/>
      <c r="Z2" s="3"/>
      <c r="AA2" s="3"/>
      <c r="AB2" s="3"/>
      <c r="AC2" s="3"/>
      <c r="AD2" s="3"/>
      <c r="AH2" s="2"/>
      <c r="AI2" s="3"/>
      <c r="AJ2" s="3"/>
      <c r="AK2" s="3"/>
      <c r="AL2" s="3"/>
      <c r="AM2" s="3"/>
      <c r="AN2" s="3"/>
    </row>
    <row r="3" spans="1:41" ht="14.25" customHeight="1" thickBot="1" x14ac:dyDescent="0.3">
      <c r="A3" s="137" t="s">
        <v>0</v>
      </c>
      <c r="B3" s="137" t="s">
        <v>1</v>
      </c>
      <c r="C3" s="4" t="s">
        <v>2</v>
      </c>
      <c r="D3" s="141" t="s">
        <v>3</v>
      </c>
      <c r="E3" s="140"/>
      <c r="F3" s="112" t="s">
        <v>4</v>
      </c>
      <c r="G3" s="133" t="s">
        <v>5</v>
      </c>
      <c r="H3" s="134"/>
      <c r="I3" s="134"/>
      <c r="J3" s="135"/>
      <c r="L3" s="137" t="s">
        <v>0</v>
      </c>
      <c r="M3" s="4" t="s">
        <v>2</v>
      </c>
      <c r="N3" s="112" t="s">
        <v>3</v>
      </c>
      <c r="O3" s="5" t="s">
        <v>4</v>
      </c>
      <c r="P3" s="122" t="s">
        <v>4</v>
      </c>
      <c r="Q3" s="133" t="s">
        <v>5</v>
      </c>
      <c r="R3" s="134"/>
      <c r="S3" s="134"/>
      <c r="T3" s="135"/>
      <c r="V3" s="137" t="s">
        <v>0</v>
      </c>
      <c r="W3" s="4" t="s">
        <v>2</v>
      </c>
      <c r="X3" s="112" t="s">
        <v>3</v>
      </c>
      <c r="Y3" s="5" t="s">
        <v>4</v>
      </c>
      <c r="Z3" s="5" t="s">
        <v>4</v>
      </c>
      <c r="AA3" s="139" t="s">
        <v>5</v>
      </c>
      <c r="AB3" s="139"/>
      <c r="AC3" s="139"/>
      <c r="AD3" s="140"/>
      <c r="AF3" s="137" t="s">
        <v>0</v>
      </c>
      <c r="AG3" s="137" t="s">
        <v>1</v>
      </c>
      <c r="AH3" s="4" t="s">
        <v>2</v>
      </c>
      <c r="AI3" s="112" t="s">
        <v>3</v>
      </c>
      <c r="AJ3" s="5" t="s">
        <v>4</v>
      </c>
      <c r="AK3" s="5" t="s">
        <v>4</v>
      </c>
      <c r="AL3" s="142" t="s">
        <v>5</v>
      </c>
      <c r="AM3" s="139"/>
      <c r="AN3" s="139"/>
      <c r="AO3" s="140"/>
    </row>
    <row r="4" spans="1:41" ht="14.25" customHeight="1" thickBot="1" x14ac:dyDescent="0.3">
      <c r="A4" s="138"/>
      <c r="B4" s="138"/>
      <c r="C4" s="6"/>
      <c r="D4" s="7">
        <v>2022</v>
      </c>
      <c r="E4" s="8">
        <v>2023</v>
      </c>
      <c r="F4" s="9">
        <v>2024</v>
      </c>
      <c r="G4" s="116">
        <v>2025</v>
      </c>
      <c r="H4" s="116">
        <v>2026</v>
      </c>
      <c r="I4" s="116">
        <v>2027</v>
      </c>
      <c r="J4" s="117">
        <v>2028</v>
      </c>
      <c r="L4" s="138"/>
      <c r="M4" s="6"/>
      <c r="N4" s="7">
        <v>2022</v>
      </c>
      <c r="O4" s="8">
        <v>2023</v>
      </c>
      <c r="P4" s="9">
        <v>2024</v>
      </c>
      <c r="Q4" s="116">
        <v>2025</v>
      </c>
      <c r="R4" s="116">
        <v>2026</v>
      </c>
      <c r="S4" s="116">
        <v>2027</v>
      </c>
      <c r="T4" s="117">
        <v>2028</v>
      </c>
      <c r="V4" s="138"/>
      <c r="W4" s="6"/>
      <c r="X4" s="7">
        <v>2022</v>
      </c>
      <c r="Y4" s="8">
        <v>2023</v>
      </c>
      <c r="Z4" s="9">
        <v>2024</v>
      </c>
      <c r="AA4" s="116">
        <v>2025</v>
      </c>
      <c r="AB4" s="116">
        <v>2026</v>
      </c>
      <c r="AC4" s="116">
        <v>2027</v>
      </c>
      <c r="AD4" s="117">
        <v>2028</v>
      </c>
      <c r="AF4" s="138"/>
      <c r="AG4" s="138"/>
      <c r="AH4" s="6"/>
      <c r="AI4" s="7">
        <v>2022</v>
      </c>
      <c r="AJ4" s="8">
        <v>2023</v>
      </c>
      <c r="AK4" s="123">
        <v>2024</v>
      </c>
      <c r="AL4" s="10">
        <v>2025</v>
      </c>
      <c r="AM4" s="10">
        <v>2026</v>
      </c>
      <c r="AN4" s="8">
        <v>2027</v>
      </c>
      <c r="AO4" s="8">
        <v>2028</v>
      </c>
    </row>
    <row r="5" spans="1:41" ht="14.25" customHeight="1" x14ac:dyDescent="0.25">
      <c r="A5" s="11" t="s">
        <v>6</v>
      </c>
      <c r="B5" s="11">
        <v>211003</v>
      </c>
      <c r="C5" s="12" t="s">
        <v>7</v>
      </c>
      <c r="D5" s="13">
        <f t="shared" ref="D5:J5" si="0">D6+D7+D8</f>
        <v>325667.99797190301</v>
      </c>
      <c r="E5" s="14">
        <f t="shared" si="0"/>
        <v>202565.04811999999</v>
      </c>
      <c r="F5" s="15">
        <f t="shared" si="0"/>
        <v>292028</v>
      </c>
      <c r="G5" s="16">
        <f t="shared" si="0"/>
        <v>332303</v>
      </c>
      <c r="H5" s="16">
        <f t="shared" si="0"/>
        <v>253251</v>
      </c>
      <c r="I5" s="16">
        <f t="shared" si="0"/>
        <v>219633</v>
      </c>
      <c r="J5" s="14">
        <f t="shared" si="0"/>
        <v>215789</v>
      </c>
      <c r="L5" s="11" t="s">
        <v>6</v>
      </c>
      <c r="M5" s="12" t="s">
        <v>7</v>
      </c>
      <c r="N5" s="13">
        <f t="shared" ref="N5:N13" si="1">D5-AI5</f>
        <v>0</v>
      </c>
      <c r="O5" s="14">
        <f t="shared" ref="O5:O13" si="2">E5-AJ5</f>
        <v>-1252.9518800000078</v>
      </c>
      <c r="P5" s="15">
        <f t="shared" ref="P5:P13" si="3">F5-AK5</f>
        <v>-24387</v>
      </c>
      <c r="Q5" s="16">
        <f t="shared" ref="Q5:Q13" si="4">G5-AL5</f>
        <v>26985</v>
      </c>
      <c r="R5" s="16">
        <f t="shared" ref="R5:R13" si="5">H5-AM5</f>
        <v>-9071</v>
      </c>
      <c r="S5" s="16">
        <f t="shared" ref="S5:S13" si="6">I5-AN5</f>
        <v>-24791</v>
      </c>
      <c r="T5" s="14">
        <f t="shared" ref="T5:T13" si="7">J5-AO5</f>
        <v>-44277</v>
      </c>
      <c r="V5" s="11" t="s">
        <v>6</v>
      </c>
      <c r="W5" s="12" t="s">
        <v>7</v>
      </c>
      <c r="X5" s="13">
        <f>+X6+X7+X8</f>
        <v>0</v>
      </c>
      <c r="Y5" s="14">
        <f t="shared" ref="Y5:AD5" si="8">+Y6+Y7+Y8</f>
        <v>0</v>
      </c>
      <c r="Z5" s="15">
        <f t="shared" si="8"/>
        <v>0</v>
      </c>
      <c r="AA5" s="16">
        <f t="shared" si="8"/>
        <v>0</v>
      </c>
      <c r="AB5" s="16">
        <f t="shared" si="8"/>
        <v>0</v>
      </c>
      <c r="AC5" s="16">
        <f t="shared" si="8"/>
        <v>0</v>
      </c>
      <c r="AD5" s="14">
        <f t="shared" si="8"/>
        <v>0</v>
      </c>
      <c r="AF5" s="11" t="s">
        <v>6</v>
      </c>
      <c r="AG5" s="11">
        <v>211003</v>
      </c>
      <c r="AH5" s="12" t="s">
        <v>7</v>
      </c>
      <c r="AI5" s="13">
        <f t="shared" ref="AI5:AO5" si="9">AI6+AI7+AI8</f>
        <v>325667.99797190301</v>
      </c>
      <c r="AJ5" s="14">
        <f t="shared" si="9"/>
        <v>203818</v>
      </c>
      <c r="AK5" s="124">
        <f t="shared" si="9"/>
        <v>316415</v>
      </c>
      <c r="AL5" s="16">
        <f t="shared" si="9"/>
        <v>305318</v>
      </c>
      <c r="AM5" s="16">
        <f t="shared" si="9"/>
        <v>262322</v>
      </c>
      <c r="AN5" s="16">
        <f t="shared" si="9"/>
        <v>244424</v>
      </c>
      <c r="AO5" s="14">
        <f t="shared" si="9"/>
        <v>260066</v>
      </c>
    </row>
    <row r="6" spans="1:41" ht="14.25" customHeight="1" x14ac:dyDescent="0.25">
      <c r="A6" s="11"/>
      <c r="B6" s="11"/>
      <c r="C6" s="17" t="s">
        <v>8</v>
      </c>
      <c r="D6" s="13">
        <v>315563.806181903</v>
      </c>
      <c r="E6" s="14">
        <v>195453</v>
      </c>
      <c r="F6" s="15">
        <v>283663</v>
      </c>
      <c r="G6" s="16">
        <v>323938</v>
      </c>
      <c r="H6" s="16">
        <v>244886</v>
      </c>
      <c r="I6" s="16">
        <v>211268</v>
      </c>
      <c r="J6" s="14">
        <v>207424</v>
      </c>
      <c r="L6" s="11"/>
      <c r="M6" s="17" t="s">
        <v>8</v>
      </c>
      <c r="N6" s="13">
        <f t="shared" si="1"/>
        <v>0</v>
      </c>
      <c r="O6" s="14">
        <f t="shared" si="2"/>
        <v>0</v>
      </c>
      <c r="P6" s="15">
        <f t="shared" si="3"/>
        <v>-24387</v>
      </c>
      <c r="Q6" s="16">
        <f t="shared" si="4"/>
        <v>26985</v>
      </c>
      <c r="R6" s="16">
        <f t="shared" si="5"/>
        <v>-9071</v>
      </c>
      <c r="S6" s="16">
        <f t="shared" si="6"/>
        <v>-24791</v>
      </c>
      <c r="T6" s="14">
        <f t="shared" si="7"/>
        <v>-44277</v>
      </c>
      <c r="V6" s="11"/>
      <c r="W6" s="17" t="s">
        <v>8</v>
      </c>
      <c r="X6" s="13"/>
      <c r="Y6" s="14"/>
      <c r="Z6" s="15"/>
      <c r="AA6" s="16"/>
      <c r="AB6" s="16"/>
      <c r="AC6" s="16"/>
      <c r="AD6" s="14"/>
      <c r="AF6" s="11"/>
      <c r="AG6" s="11"/>
      <c r="AH6" s="17" t="s">
        <v>8</v>
      </c>
      <c r="AI6" s="13">
        <v>315563.806181903</v>
      </c>
      <c r="AJ6" s="14">
        <v>195453</v>
      </c>
      <c r="AK6" s="124">
        <v>308050</v>
      </c>
      <c r="AL6" s="16">
        <v>296953</v>
      </c>
      <c r="AM6" s="16">
        <v>253957</v>
      </c>
      <c r="AN6" s="16">
        <v>236059</v>
      </c>
      <c r="AO6" s="14">
        <v>251701</v>
      </c>
    </row>
    <row r="7" spans="1:41" ht="14.25" customHeight="1" x14ac:dyDescent="0.25">
      <c r="A7" s="11"/>
      <c r="B7" s="11"/>
      <c r="C7" s="17" t="s">
        <v>9</v>
      </c>
      <c r="D7" s="13">
        <v>10104.191790000001</v>
      </c>
      <c r="E7" s="14">
        <v>7112.0481200000004</v>
      </c>
      <c r="F7" s="15">
        <v>8365</v>
      </c>
      <c r="G7" s="16">
        <v>8365</v>
      </c>
      <c r="H7" s="16">
        <v>8365</v>
      </c>
      <c r="I7" s="16">
        <v>8365</v>
      </c>
      <c r="J7" s="14">
        <v>8365</v>
      </c>
      <c r="L7" s="11"/>
      <c r="M7" s="17" t="s">
        <v>9</v>
      </c>
      <c r="N7" s="13">
        <f t="shared" si="1"/>
        <v>0</v>
      </c>
      <c r="O7" s="14">
        <f t="shared" si="2"/>
        <v>-1252.9518799999996</v>
      </c>
      <c r="P7" s="15">
        <f t="shared" si="3"/>
        <v>0</v>
      </c>
      <c r="Q7" s="16">
        <f t="shared" si="4"/>
        <v>0</v>
      </c>
      <c r="R7" s="16">
        <f t="shared" si="5"/>
        <v>0</v>
      </c>
      <c r="S7" s="16">
        <f t="shared" si="6"/>
        <v>0</v>
      </c>
      <c r="T7" s="14">
        <f t="shared" si="7"/>
        <v>0</v>
      </c>
      <c r="V7" s="11"/>
      <c r="W7" s="17" t="s">
        <v>9</v>
      </c>
      <c r="X7" s="13"/>
      <c r="Y7" s="14"/>
      <c r="Z7" s="15"/>
      <c r="AA7" s="16"/>
      <c r="AB7" s="16"/>
      <c r="AC7" s="16"/>
      <c r="AD7" s="14"/>
      <c r="AF7" s="11"/>
      <c r="AG7" s="11"/>
      <c r="AH7" s="17" t="s">
        <v>9</v>
      </c>
      <c r="AI7" s="13">
        <v>10104.191790000001</v>
      </c>
      <c r="AJ7" s="14">
        <v>8365</v>
      </c>
      <c r="AK7" s="124">
        <v>8365</v>
      </c>
      <c r="AL7" s="16">
        <v>8365</v>
      </c>
      <c r="AM7" s="16">
        <v>8365</v>
      </c>
      <c r="AN7" s="16">
        <v>8365</v>
      </c>
      <c r="AO7" s="14">
        <v>8365</v>
      </c>
    </row>
    <row r="8" spans="1:41" ht="14.25" customHeight="1" x14ac:dyDescent="0.25">
      <c r="A8" s="11"/>
      <c r="B8" s="11"/>
      <c r="C8" s="17" t="s">
        <v>10</v>
      </c>
      <c r="D8" s="13"/>
      <c r="E8" s="14"/>
      <c r="F8" s="15"/>
      <c r="G8" s="16"/>
      <c r="H8" s="16"/>
      <c r="I8" s="16"/>
      <c r="J8" s="14"/>
      <c r="L8" s="11"/>
      <c r="M8" s="17" t="s">
        <v>10</v>
      </c>
      <c r="N8" s="13">
        <f t="shared" si="1"/>
        <v>0</v>
      </c>
      <c r="O8" s="14">
        <f t="shared" si="2"/>
        <v>0</v>
      </c>
      <c r="P8" s="15">
        <f t="shared" si="3"/>
        <v>0</v>
      </c>
      <c r="Q8" s="16">
        <f t="shared" si="4"/>
        <v>0</v>
      </c>
      <c r="R8" s="16">
        <f t="shared" si="5"/>
        <v>0</v>
      </c>
      <c r="S8" s="16">
        <f t="shared" si="6"/>
        <v>0</v>
      </c>
      <c r="T8" s="14">
        <f t="shared" si="7"/>
        <v>0</v>
      </c>
      <c r="V8" s="11"/>
      <c r="W8" s="17" t="s">
        <v>10</v>
      </c>
      <c r="X8" s="13"/>
      <c r="Y8" s="14"/>
      <c r="Z8" s="15"/>
      <c r="AA8" s="16"/>
      <c r="AB8" s="16"/>
      <c r="AC8" s="16"/>
      <c r="AD8" s="14"/>
      <c r="AF8" s="11"/>
      <c r="AG8" s="11"/>
      <c r="AH8" s="17" t="s">
        <v>10</v>
      </c>
      <c r="AI8" s="13"/>
      <c r="AJ8" s="14"/>
      <c r="AK8" s="124"/>
      <c r="AL8" s="16"/>
      <c r="AM8" s="16"/>
      <c r="AN8" s="16"/>
      <c r="AO8" s="14"/>
    </row>
    <row r="9" spans="1:41" ht="14.25" customHeight="1" x14ac:dyDescent="0.25">
      <c r="A9" s="11" t="s">
        <v>11</v>
      </c>
      <c r="B9" s="11"/>
      <c r="C9" s="18" t="s">
        <v>12</v>
      </c>
      <c r="D9" s="13">
        <v>318193.76400000002</v>
      </c>
      <c r="E9" s="14">
        <f>+[1]nedane_C_mar24!D9</f>
        <v>357416.82675000001</v>
      </c>
      <c r="F9" s="15">
        <v>355607</v>
      </c>
      <c r="G9" s="16">
        <v>357311</v>
      </c>
      <c r="H9" s="16">
        <v>359870</v>
      </c>
      <c r="I9" s="16">
        <v>360732</v>
      </c>
      <c r="J9" s="14">
        <v>362922</v>
      </c>
      <c r="L9" s="11" t="s">
        <v>11</v>
      </c>
      <c r="M9" s="18" t="s">
        <v>12</v>
      </c>
      <c r="N9" s="13">
        <f t="shared" si="1"/>
        <v>0</v>
      </c>
      <c r="O9" s="14">
        <f t="shared" si="2"/>
        <v>858.82675000000745</v>
      </c>
      <c r="P9" s="15">
        <f t="shared" si="3"/>
        <v>-6416</v>
      </c>
      <c r="Q9" s="16">
        <f t="shared" si="4"/>
        <v>-8583</v>
      </c>
      <c r="R9" s="16">
        <f t="shared" si="5"/>
        <v>-7547</v>
      </c>
      <c r="S9" s="16">
        <f t="shared" si="6"/>
        <v>-6987</v>
      </c>
      <c r="T9" s="14">
        <f t="shared" si="7"/>
        <v>-6171</v>
      </c>
      <c r="V9" s="11" t="s">
        <v>11</v>
      </c>
      <c r="W9" s="18" t="s">
        <v>12</v>
      </c>
      <c r="X9" s="13"/>
      <c r="Y9" s="14"/>
      <c r="Z9" s="15">
        <v>-3432</v>
      </c>
      <c r="AA9" s="16">
        <v>-6864</v>
      </c>
      <c r="AB9" s="16">
        <v>-6986</v>
      </c>
      <c r="AC9" s="16">
        <v>-7063</v>
      </c>
      <c r="AD9" s="14">
        <v>-7063</v>
      </c>
      <c r="AF9" s="11" t="s">
        <v>11</v>
      </c>
      <c r="AG9" s="11"/>
      <c r="AH9" s="18" t="s">
        <v>12</v>
      </c>
      <c r="AI9" s="13">
        <v>318193.76400000002</v>
      </c>
      <c r="AJ9" s="14">
        <v>356558</v>
      </c>
      <c r="AK9" s="124">
        <v>362023</v>
      </c>
      <c r="AL9" s="16">
        <v>365894</v>
      </c>
      <c r="AM9" s="16">
        <v>367417</v>
      </c>
      <c r="AN9" s="16">
        <v>367719</v>
      </c>
      <c r="AO9" s="14">
        <v>369093</v>
      </c>
    </row>
    <row r="10" spans="1:41" ht="14.25" customHeight="1" x14ac:dyDescent="0.25">
      <c r="A10" s="11" t="s">
        <v>13</v>
      </c>
      <c r="B10" s="11">
        <v>229006</v>
      </c>
      <c r="C10" s="12" t="s">
        <v>14</v>
      </c>
      <c r="D10" s="13">
        <v>275888.55514999997</v>
      </c>
      <c r="E10" s="14">
        <f>+[1]nedane_C_mar24!C10</f>
        <v>342521</v>
      </c>
      <c r="F10" s="15">
        <f>+[1]nedane_C_mar24!D10</f>
        <v>383183.24039999995</v>
      </c>
      <c r="G10" s="16">
        <v>326601</v>
      </c>
      <c r="H10" s="16">
        <v>274228</v>
      </c>
      <c r="I10" s="16">
        <v>268460</v>
      </c>
      <c r="J10" s="14">
        <v>262328</v>
      </c>
      <c r="L10" s="11" t="s">
        <v>13</v>
      </c>
      <c r="M10" s="12" t="s">
        <v>14</v>
      </c>
      <c r="N10" s="13">
        <f t="shared" si="1"/>
        <v>0</v>
      </c>
      <c r="O10" s="14">
        <f t="shared" si="2"/>
        <v>0</v>
      </c>
      <c r="P10" s="15">
        <f t="shared" si="3"/>
        <v>2.2403999999514781</v>
      </c>
      <c r="Q10" s="16">
        <f t="shared" si="4"/>
        <v>-50439</v>
      </c>
      <c r="R10" s="16">
        <f t="shared" si="5"/>
        <v>-47984</v>
      </c>
      <c r="S10" s="16">
        <f t="shared" si="6"/>
        <v>-45970</v>
      </c>
      <c r="T10" s="14">
        <f t="shared" si="7"/>
        <v>-44511</v>
      </c>
      <c r="V10" s="11" t="s">
        <v>13</v>
      </c>
      <c r="W10" s="12" t="s">
        <v>14</v>
      </c>
      <c r="X10" s="13"/>
      <c r="Y10" s="14"/>
      <c r="Z10" s="15"/>
      <c r="AA10" s="16"/>
      <c r="AB10" s="16"/>
      <c r="AC10" s="16"/>
      <c r="AD10" s="14"/>
      <c r="AF10" s="11" t="s">
        <v>13</v>
      </c>
      <c r="AG10" s="11">
        <v>229006</v>
      </c>
      <c r="AH10" s="12" t="s">
        <v>14</v>
      </c>
      <c r="AI10" s="13">
        <v>275888.55514999997</v>
      </c>
      <c r="AJ10" s="14">
        <v>342521</v>
      </c>
      <c r="AK10" s="124">
        <v>383181</v>
      </c>
      <c r="AL10" s="16">
        <v>377040</v>
      </c>
      <c r="AM10" s="16">
        <v>322212</v>
      </c>
      <c r="AN10" s="16">
        <v>314430</v>
      </c>
      <c r="AO10" s="14">
        <v>306839</v>
      </c>
    </row>
    <row r="11" spans="1:41" ht="14.25" customHeight="1" x14ac:dyDescent="0.25">
      <c r="A11" s="19" t="s">
        <v>15</v>
      </c>
      <c r="B11" s="19">
        <v>292008</v>
      </c>
      <c r="C11" s="20" t="s">
        <v>16</v>
      </c>
      <c r="D11" s="13">
        <f t="shared" ref="D11" si="10">D12+D13</f>
        <v>263938.19894000003</v>
      </c>
      <c r="E11" s="14">
        <f>E12+E13</f>
        <v>312285.63628999999</v>
      </c>
      <c r="F11" s="15">
        <f t="shared" ref="F11:J11" si="11">F12+F13</f>
        <v>345291</v>
      </c>
      <c r="G11" s="16">
        <f t="shared" si="11"/>
        <v>384278</v>
      </c>
      <c r="H11" s="16">
        <f t="shared" si="11"/>
        <v>421662</v>
      </c>
      <c r="I11" s="16">
        <f t="shared" si="11"/>
        <v>467605</v>
      </c>
      <c r="J11" s="14">
        <f t="shared" si="11"/>
        <v>520734</v>
      </c>
      <c r="L11" s="19" t="s">
        <v>15</v>
      </c>
      <c r="M11" s="20" t="s">
        <v>16</v>
      </c>
      <c r="N11" s="13">
        <f t="shared" si="1"/>
        <v>0</v>
      </c>
      <c r="O11" s="14">
        <f t="shared" si="2"/>
        <v>-906.36371000000509</v>
      </c>
      <c r="P11" s="15">
        <f t="shared" si="3"/>
        <v>1773</v>
      </c>
      <c r="Q11" s="16">
        <f t="shared" si="4"/>
        <v>5135</v>
      </c>
      <c r="R11" s="16">
        <f t="shared" si="5"/>
        <v>7022</v>
      </c>
      <c r="S11" s="16">
        <f t="shared" si="6"/>
        <v>7836</v>
      </c>
      <c r="T11" s="14">
        <f t="shared" si="7"/>
        <v>14142</v>
      </c>
      <c r="V11" s="19" t="s">
        <v>15</v>
      </c>
      <c r="W11" s="20" t="s">
        <v>16</v>
      </c>
      <c r="X11" s="13">
        <f>+X12+X13</f>
        <v>0</v>
      </c>
      <c r="Y11" s="14">
        <f t="shared" ref="Y11:AD11" si="12">+Y12+Y13</f>
        <v>0</v>
      </c>
      <c r="Z11" s="15">
        <f t="shared" si="12"/>
        <v>0</v>
      </c>
      <c r="AA11" s="16">
        <f t="shared" si="12"/>
        <v>0</v>
      </c>
      <c r="AB11" s="16">
        <f t="shared" si="12"/>
        <v>0</v>
      </c>
      <c r="AC11" s="16">
        <f t="shared" si="12"/>
        <v>0</v>
      </c>
      <c r="AD11" s="14">
        <f t="shared" si="12"/>
        <v>0</v>
      </c>
      <c r="AF11" s="19" t="s">
        <v>15</v>
      </c>
      <c r="AG11" s="19">
        <v>292008</v>
      </c>
      <c r="AH11" s="20" t="s">
        <v>16</v>
      </c>
      <c r="AI11" s="13">
        <f t="shared" ref="AI11:AJ11" si="13">AI12+AI13</f>
        <v>263938.19894000003</v>
      </c>
      <c r="AJ11" s="14">
        <f t="shared" si="13"/>
        <v>313192</v>
      </c>
      <c r="AK11" s="124">
        <f>AK12+AK13</f>
        <v>343518</v>
      </c>
      <c r="AL11" s="16">
        <f t="shared" ref="AL11:AO11" si="14">AL12+AL13</f>
        <v>379143</v>
      </c>
      <c r="AM11" s="16">
        <f t="shared" si="14"/>
        <v>414640</v>
      </c>
      <c r="AN11" s="16">
        <f t="shared" si="14"/>
        <v>459769</v>
      </c>
      <c r="AO11" s="14">
        <f t="shared" si="14"/>
        <v>506592</v>
      </c>
    </row>
    <row r="12" spans="1:41" ht="14.25" customHeight="1" x14ac:dyDescent="0.25">
      <c r="A12" s="11"/>
      <c r="B12" s="11"/>
      <c r="C12" s="17" t="s">
        <v>8</v>
      </c>
      <c r="D12" s="13">
        <v>251889.23436</v>
      </c>
      <c r="E12" s="14">
        <f>+[1]nedane_C_mar24!D12</f>
        <v>301443.04193000001</v>
      </c>
      <c r="F12" s="15">
        <v>334448</v>
      </c>
      <c r="G12" s="16">
        <v>373435</v>
      </c>
      <c r="H12" s="16">
        <v>410819</v>
      </c>
      <c r="I12" s="16">
        <v>456762</v>
      </c>
      <c r="J12" s="14">
        <v>509891</v>
      </c>
      <c r="L12" s="11"/>
      <c r="M12" s="17" t="s">
        <v>8</v>
      </c>
      <c r="N12" s="13">
        <f t="shared" si="1"/>
        <v>0</v>
      </c>
      <c r="O12" s="14">
        <f t="shared" si="2"/>
        <v>4.1930000006686896E-2</v>
      </c>
      <c r="P12" s="15">
        <f t="shared" si="3"/>
        <v>2679</v>
      </c>
      <c r="Q12" s="16">
        <f t="shared" si="4"/>
        <v>6041</v>
      </c>
      <c r="R12" s="16">
        <f t="shared" si="5"/>
        <v>7928</v>
      </c>
      <c r="S12" s="16">
        <f t="shared" si="6"/>
        <v>8742</v>
      </c>
      <c r="T12" s="14">
        <f t="shared" si="7"/>
        <v>15048</v>
      </c>
      <c r="V12" s="11"/>
      <c r="W12" s="17" t="s">
        <v>8</v>
      </c>
      <c r="X12" s="13"/>
      <c r="Y12" s="14"/>
      <c r="Z12" s="15"/>
      <c r="AA12" s="16"/>
      <c r="AB12" s="16"/>
      <c r="AC12" s="16"/>
      <c r="AD12" s="14"/>
      <c r="AF12" s="11"/>
      <c r="AG12" s="11"/>
      <c r="AH12" s="17" t="s">
        <v>8</v>
      </c>
      <c r="AI12" s="13">
        <v>251889.23436</v>
      </c>
      <c r="AJ12" s="14">
        <v>301443</v>
      </c>
      <c r="AK12" s="124">
        <v>331769</v>
      </c>
      <c r="AL12" s="16">
        <v>367394</v>
      </c>
      <c r="AM12" s="16">
        <v>402891</v>
      </c>
      <c r="AN12" s="16">
        <v>448020</v>
      </c>
      <c r="AO12" s="14">
        <v>494843</v>
      </c>
    </row>
    <row r="13" spans="1:41" ht="14.25" customHeight="1" thickBot="1" x14ac:dyDescent="0.3">
      <c r="A13" s="11"/>
      <c r="B13" s="11"/>
      <c r="C13" s="17" t="s">
        <v>9</v>
      </c>
      <c r="D13" s="13">
        <v>12048.96458</v>
      </c>
      <c r="E13" s="14">
        <f>+[1]nedane_C_mar24!D13</f>
        <v>10842.594359999999</v>
      </c>
      <c r="F13" s="15">
        <v>10843</v>
      </c>
      <c r="G13" s="16">
        <v>10843</v>
      </c>
      <c r="H13" s="16">
        <v>10843</v>
      </c>
      <c r="I13" s="16">
        <v>10843</v>
      </c>
      <c r="J13" s="14">
        <v>10843</v>
      </c>
      <c r="L13" s="11"/>
      <c r="M13" s="17" t="s">
        <v>9</v>
      </c>
      <c r="N13" s="13">
        <f t="shared" si="1"/>
        <v>0</v>
      </c>
      <c r="O13" s="14">
        <f t="shared" si="2"/>
        <v>-906.40564000000086</v>
      </c>
      <c r="P13" s="15">
        <f t="shared" si="3"/>
        <v>-906</v>
      </c>
      <c r="Q13" s="16">
        <f t="shared" si="4"/>
        <v>-906</v>
      </c>
      <c r="R13" s="16">
        <f t="shared" si="5"/>
        <v>-906</v>
      </c>
      <c r="S13" s="16">
        <f t="shared" si="6"/>
        <v>-906</v>
      </c>
      <c r="T13" s="14">
        <f t="shared" si="7"/>
        <v>-906</v>
      </c>
      <c r="V13" s="11"/>
      <c r="W13" s="17" t="s">
        <v>9</v>
      </c>
      <c r="X13" s="13"/>
      <c r="Y13" s="14"/>
      <c r="Z13" s="15"/>
      <c r="AA13" s="16"/>
      <c r="AB13" s="16"/>
      <c r="AC13" s="16"/>
      <c r="AD13" s="14"/>
      <c r="AF13" s="11"/>
      <c r="AG13" s="11"/>
      <c r="AH13" s="17" t="s">
        <v>9</v>
      </c>
      <c r="AI13" s="13">
        <v>12048.96458</v>
      </c>
      <c r="AJ13" s="14">
        <v>11749</v>
      </c>
      <c r="AK13" s="124">
        <v>11749</v>
      </c>
      <c r="AL13" s="16">
        <v>11749</v>
      </c>
      <c r="AM13" s="16">
        <v>11749</v>
      </c>
      <c r="AN13" s="16">
        <v>11749</v>
      </c>
      <c r="AO13" s="14">
        <v>11749</v>
      </c>
    </row>
    <row r="14" spans="1:41" ht="14.25" customHeight="1" thickBot="1" x14ac:dyDescent="0.3">
      <c r="A14" s="21"/>
      <c r="B14" s="22"/>
      <c r="C14" s="23" t="s">
        <v>17</v>
      </c>
      <c r="D14" s="24">
        <f t="shared" ref="D14:I14" si="15">D5+D9+D10+D11</f>
        <v>1183688.516061903</v>
      </c>
      <c r="E14" s="25">
        <f t="shared" si="15"/>
        <v>1214788.51116</v>
      </c>
      <c r="F14" s="26">
        <f t="shared" si="15"/>
        <v>1376109.2404</v>
      </c>
      <c r="G14" s="27">
        <f t="shared" si="15"/>
        <v>1400493</v>
      </c>
      <c r="H14" s="27">
        <f t="shared" si="15"/>
        <v>1309011</v>
      </c>
      <c r="I14" s="27">
        <f t="shared" si="15"/>
        <v>1316430</v>
      </c>
      <c r="J14" s="25">
        <f t="shared" ref="J14" si="16">J5+J9+J10+J11</f>
        <v>1361773</v>
      </c>
      <c r="L14" s="21"/>
      <c r="M14" s="23" t="s">
        <v>17</v>
      </c>
      <c r="N14" s="28">
        <f t="shared" ref="N14:R14" si="17">N5+N9+N10+N11</f>
        <v>0</v>
      </c>
      <c r="O14" s="29">
        <f t="shared" si="17"/>
        <v>-1300.4888400000054</v>
      </c>
      <c r="P14" s="30">
        <f t="shared" si="17"/>
        <v>-29027.759600000049</v>
      </c>
      <c r="Q14" s="31">
        <f t="shared" si="17"/>
        <v>-26902</v>
      </c>
      <c r="R14" s="31">
        <f t="shared" si="17"/>
        <v>-57580</v>
      </c>
      <c r="S14" s="31">
        <f t="shared" ref="S14:T14" si="18">S5+S9+S10+S11</f>
        <v>-69912</v>
      </c>
      <c r="T14" s="29">
        <f t="shared" si="18"/>
        <v>-80817</v>
      </c>
      <c r="V14" s="21"/>
      <c r="W14" s="23" t="s">
        <v>17</v>
      </c>
      <c r="X14" s="28">
        <f t="shared" ref="X14:AD14" si="19">X5+X9+X10+X11</f>
        <v>0</v>
      </c>
      <c r="Y14" s="29">
        <f t="shared" si="19"/>
        <v>0</v>
      </c>
      <c r="Z14" s="30">
        <f t="shared" si="19"/>
        <v>-3432</v>
      </c>
      <c r="AA14" s="31">
        <f t="shared" si="19"/>
        <v>-6864</v>
      </c>
      <c r="AB14" s="31">
        <f t="shared" si="19"/>
        <v>-6986</v>
      </c>
      <c r="AC14" s="31">
        <f t="shared" si="19"/>
        <v>-7063</v>
      </c>
      <c r="AD14" s="29">
        <f t="shared" si="19"/>
        <v>-7063</v>
      </c>
      <c r="AF14" s="21"/>
      <c r="AG14" s="22"/>
      <c r="AH14" s="23" t="s">
        <v>17</v>
      </c>
      <c r="AI14" s="24">
        <f t="shared" ref="AI14:AO14" si="20">AI5+AI9+AI10+AI11</f>
        <v>1183688.516061903</v>
      </c>
      <c r="AJ14" s="25">
        <f t="shared" si="20"/>
        <v>1216089</v>
      </c>
      <c r="AK14" s="125">
        <f t="shared" si="20"/>
        <v>1405137</v>
      </c>
      <c r="AL14" s="27">
        <f t="shared" si="20"/>
        <v>1427395</v>
      </c>
      <c r="AM14" s="27">
        <f t="shared" si="20"/>
        <v>1366591</v>
      </c>
      <c r="AN14" s="27">
        <f t="shared" si="20"/>
        <v>1386342</v>
      </c>
      <c r="AO14" s="25">
        <f t="shared" si="20"/>
        <v>1442590</v>
      </c>
    </row>
    <row r="15" spans="1:41" ht="14.25" customHeight="1" x14ac:dyDescent="0.25">
      <c r="A15" s="32"/>
      <c r="B15" s="33"/>
      <c r="C15" s="34" t="s">
        <v>18</v>
      </c>
      <c r="D15" s="35">
        <f t="shared" ref="D15:I16" si="21">D6+D12</f>
        <v>567453.040541903</v>
      </c>
      <c r="E15" s="36">
        <f t="shared" si="21"/>
        <v>496896.04193000001</v>
      </c>
      <c r="F15" s="37">
        <f t="shared" si="21"/>
        <v>618111</v>
      </c>
      <c r="G15" s="38">
        <f t="shared" si="21"/>
        <v>697373</v>
      </c>
      <c r="H15" s="38">
        <f t="shared" si="21"/>
        <v>655705</v>
      </c>
      <c r="I15" s="114">
        <f t="shared" si="21"/>
        <v>668030</v>
      </c>
      <c r="J15" s="36">
        <f t="shared" ref="J15" si="22">J6+J12</f>
        <v>717315</v>
      </c>
      <c r="L15" s="32"/>
      <c r="M15" s="34" t="s">
        <v>18</v>
      </c>
      <c r="N15" s="39">
        <f t="shared" ref="N15:R16" si="23">N6+N12</f>
        <v>0</v>
      </c>
      <c r="O15" s="40">
        <f t="shared" si="23"/>
        <v>4.1930000006686896E-2</v>
      </c>
      <c r="P15" s="41">
        <f t="shared" si="23"/>
        <v>-21708</v>
      </c>
      <c r="Q15" s="42">
        <f t="shared" si="23"/>
        <v>33026</v>
      </c>
      <c r="R15" s="42">
        <f t="shared" si="23"/>
        <v>-1143</v>
      </c>
      <c r="S15" s="130">
        <f t="shared" ref="S15:T15" si="24">S6+S12</f>
        <v>-16049</v>
      </c>
      <c r="T15" s="40">
        <f t="shared" si="24"/>
        <v>-29229</v>
      </c>
      <c r="V15" s="32"/>
      <c r="W15" s="34" t="s">
        <v>18</v>
      </c>
      <c r="X15" s="39">
        <f t="shared" ref="X15:AD16" si="25">X6+X12</f>
        <v>0</v>
      </c>
      <c r="Y15" s="40">
        <f t="shared" si="25"/>
        <v>0</v>
      </c>
      <c r="Z15" s="41">
        <f t="shared" si="25"/>
        <v>0</v>
      </c>
      <c r="AA15" s="42">
        <f t="shared" si="25"/>
        <v>0</v>
      </c>
      <c r="AB15" s="42">
        <f t="shared" si="25"/>
        <v>0</v>
      </c>
      <c r="AC15" s="42">
        <f t="shared" ref="AC15" si="26">AC6+AC12</f>
        <v>0</v>
      </c>
      <c r="AD15" s="40">
        <f t="shared" si="25"/>
        <v>0</v>
      </c>
      <c r="AF15" s="32"/>
      <c r="AG15" s="33"/>
      <c r="AH15" s="34" t="s">
        <v>18</v>
      </c>
      <c r="AI15" s="35">
        <f t="shared" ref="AI15:AO16" si="27">AI6+AI12</f>
        <v>567453.040541903</v>
      </c>
      <c r="AJ15" s="36">
        <f t="shared" si="27"/>
        <v>496896</v>
      </c>
      <c r="AK15" s="35">
        <f t="shared" si="27"/>
        <v>639819</v>
      </c>
      <c r="AL15" s="38">
        <f t="shared" si="27"/>
        <v>664347</v>
      </c>
      <c r="AM15" s="38">
        <f t="shared" si="27"/>
        <v>656848</v>
      </c>
      <c r="AN15" s="114">
        <f t="shared" si="27"/>
        <v>684079</v>
      </c>
      <c r="AO15" s="36">
        <f t="shared" si="27"/>
        <v>746544</v>
      </c>
    </row>
    <row r="16" spans="1:41" ht="14.25" customHeight="1" x14ac:dyDescent="0.25">
      <c r="A16" s="43"/>
      <c r="B16" s="44"/>
      <c r="C16" s="45" t="s">
        <v>19</v>
      </c>
      <c r="D16" s="46">
        <f t="shared" si="21"/>
        <v>22153.156370000001</v>
      </c>
      <c r="E16" s="47">
        <f t="shared" si="21"/>
        <v>17954.642479999999</v>
      </c>
      <c r="F16" s="48">
        <f t="shared" si="21"/>
        <v>19208</v>
      </c>
      <c r="G16" s="49">
        <f t="shared" si="21"/>
        <v>19208</v>
      </c>
      <c r="H16" s="49">
        <f t="shared" si="21"/>
        <v>19208</v>
      </c>
      <c r="I16" s="54">
        <f t="shared" si="21"/>
        <v>19208</v>
      </c>
      <c r="J16" s="47">
        <f t="shared" ref="J16" si="28">J7+J13</f>
        <v>19208</v>
      </c>
      <c r="L16" s="43"/>
      <c r="M16" s="45" t="s">
        <v>19</v>
      </c>
      <c r="N16" s="13">
        <f t="shared" si="23"/>
        <v>0</v>
      </c>
      <c r="O16" s="14">
        <f t="shared" si="23"/>
        <v>-2159.3575200000005</v>
      </c>
      <c r="P16" s="50">
        <f t="shared" si="23"/>
        <v>-906</v>
      </c>
      <c r="Q16" s="51">
        <f t="shared" si="23"/>
        <v>-906</v>
      </c>
      <c r="R16" s="51">
        <f t="shared" si="23"/>
        <v>-906</v>
      </c>
      <c r="S16" s="16">
        <f t="shared" ref="S16:T16" si="29">S7+S13</f>
        <v>-906</v>
      </c>
      <c r="T16" s="14">
        <f t="shared" si="29"/>
        <v>-906</v>
      </c>
      <c r="V16" s="43"/>
      <c r="W16" s="45" t="s">
        <v>19</v>
      </c>
      <c r="X16" s="13">
        <f t="shared" ref="X16:AB16" si="30">X7+X13</f>
        <v>0</v>
      </c>
      <c r="Y16" s="14">
        <f t="shared" si="30"/>
        <v>0</v>
      </c>
      <c r="Z16" s="50">
        <f t="shared" si="30"/>
        <v>0</v>
      </c>
      <c r="AA16" s="51">
        <f t="shared" si="30"/>
        <v>0</v>
      </c>
      <c r="AB16" s="51">
        <f t="shared" si="30"/>
        <v>0</v>
      </c>
      <c r="AC16" s="51">
        <f t="shared" ref="AC16" si="31">AC7+AC13</f>
        <v>0</v>
      </c>
      <c r="AD16" s="14">
        <f t="shared" si="25"/>
        <v>0</v>
      </c>
      <c r="AF16" s="43"/>
      <c r="AG16" s="44"/>
      <c r="AH16" s="45" t="s">
        <v>19</v>
      </c>
      <c r="AI16" s="46">
        <f t="shared" ref="AI16:AN16" si="32">AI7+AI13</f>
        <v>22153.156370000001</v>
      </c>
      <c r="AJ16" s="47">
        <f t="shared" si="32"/>
        <v>20114</v>
      </c>
      <c r="AK16" s="46">
        <f t="shared" si="32"/>
        <v>20114</v>
      </c>
      <c r="AL16" s="49">
        <f t="shared" si="32"/>
        <v>20114</v>
      </c>
      <c r="AM16" s="49">
        <f t="shared" si="32"/>
        <v>20114</v>
      </c>
      <c r="AN16" s="54">
        <f t="shared" si="32"/>
        <v>20114</v>
      </c>
      <c r="AO16" s="47">
        <f t="shared" si="27"/>
        <v>20114</v>
      </c>
    </row>
    <row r="17" spans="1:41" ht="14.25" customHeight="1" x14ac:dyDescent="0.25">
      <c r="A17" s="43"/>
      <c r="B17" s="44"/>
      <c r="C17" s="45" t="s">
        <v>20</v>
      </c>
      <c r="D17" s="46">
        <f t="shared" ref="D17:I17" si="33">D10</f>
        <v>275888.55514999997</v>
      </c>
      <c r="E17" s="47">
        <f t="shared" si="33"/>
        <v>342521</v>
      </c>
      <c r="F17" s="48">
        <f t="shared" si="33"/>
        <v>383183.24039999995</v>
      </c>
      <c r="G17" s="49">
        <f t="shared" si="33"/>
        <v>326601</v>
      </c>
      <c r="H17" s="49">
        <f t="shared" si="33"/>
        <v>274228</v>
      </c>
      <c r="I17" s="54">
        <f t="shared" si="33"/>
        <v>268460</v>
      </c>
      <c r="J17" s="47">
        <f t="shared" ref="J17" si="34">J10</f>
        <v>262328</v>
      </c>
      <c r="L17" s="43"/>
      <c r="M17" s="45" t="s">
        <v>20</v>
      </c>
      <c r="N17" s="13">
        <f>N10</f>
        <v>0</v>
      </c>
      <c r="O17" s="14">
        <f t="shared" ref="O17:R17" si="35">O10</f>
        <v>0</v>
      </c>
      <c r="P17" s="50">
        <f t="shared" si="35"/>
        <v>2.2403999999514781</v>
      </c>
      <c r="Q17" s="51">
        <f t="shared" si="35"/>
        <v>-50439</v>
      </c>
      <c r="R17" s="51">
        <f t="shared" si="35"/>
        <v>-47984</v>
      </c>
      <c r="S17" s="16">
        <f t="shared" ref="S17:T17" si="36">S10</f>
        <v>-45970</v>
      </c>
      <c r="T17" s="14">
        <f t="shared" si="36"/>
        <v>-44511</v>
      </c>
      <c r="V17" s="43"/>
      <c r="W17" s="45" t="s">
        <v>20</v>
      </c>
      <c r="X17" s="13">
        <f>X10</f>
        <v>0</v>
      </c>
      <c r="Y17" s="14">
        <f t="shared" ref="Y17:AD17" si="37">Y10</f>
        <v>0</v>
      </c>
      <c r="Z17" s="50">
        <f t="shared" si="37"/>
        <v>0</v>
      </c>
      <c r="AA17" s="51">
        <f t="shared" si="37"/>
        <v>0</v>
      </c>
      <c r="AB17" s="51">
        <f t="shared" si="37"/>
        <v>0</v>
      </c>
      <c r="AC17" s="51">
        <f t="shared" ref="AC17" si="38">AC10</f>
        <v>0</v>
      </c>
      <c r="AD17" s="14">
        <f t="shared" si="37"/>
        <v>0</v>
      </c>
      <c r="AF17" s="43"/>
      <c r="AG17" s="44"/>
      <c r="AH17" s="45" t="s">
        <v>20</v>
      </c>
      <c r="AI17" s="46">
        <f t="shared" ref="AI17:AO17" si="39">AI10</f>
        <v>275888.55514999997</v>
      </c>
      <c r="AJ17" s="47">
        <f t="shared" si="39"/>
        <v>342521</v>
      </c>
      <c r="AK17" s="46">
        <f t="shared" si="39"/>
        <v>383181</v>
      </c>
      <c r="AL17" s="49">
        <f t="shared" si="39"/>
        <v>377040</v>
      </c>
      <c r="AM17" s="49">
        <f t="shared" si="39"/>
        <v>322212</v>
      </c>
      <c r="AN17" s="54">
        <f t="shared" si="39"/>
        <v>314430</v>
      </c>
      <c r="AO17" s="47">
        <f t="shared" si="39"/>
        <v>306839</v>
      </c>
    </row>
    <row r="18" spans="1:41" ht="14.25" customHeight="1" x14ac:dyDescent="0.25">
      <c r="A18" s="52"/>
      <c r="B18" s="52"/>
      <c r="C18" s="45" t="s">
        <v>21</v>
      </c>
      <c r="D18" s="46">
        <f t="shared" ref="D18:I18" si="40">D9</f>
        <v>318193.76400000002</v>
      </c>
      <c r="E18" s="47">
        <f t="shared" si="40"/>
        <v>357416.82675000001</v>
      </c>
      <c r="F18" s="53">
        <f t="shared" si="40"/>
        <v>355607</v>
      </c>
      <c r="G18" s="54">
        <f t="shared" si="40"/>
        <v>357311</v>
      </c>
      <c r="H18" s="54">
        <f t="shared" si="40"/>
        <v>359870</v>
      </c>
      <c r="I18" s="54">
        <f t="shared" si="40"/>
        <v>360732</v>
      </c>
      <c r="J18" s="47">
        <f t="shared" ref="J18" si="41">J9</f>
        <v>362922</v>
      </c>
      <c r="L18" s="52"/>
      <c r="M18" s="45" t="s">
        <v>21</v>
      </c>
      <c r="N18" s="13">
        <f>N9</f>
        <v>0</v>
      </c>
      <c r="O18" s="14">
        <f t="shared" ref="O18:R18" si="42">O9</f>
        <v>858.82675000000745</v>
      </c>
      <c r="P18" s="15">
        <f t="shared" si="42"/>
        <v>-6416</v>
      </c>
      <c r="Q18" s="16">
        <f t="shared" si="42"/>
        <v>-8583</v>
      </c>
      <c r="R18" s="16">
        <f t="shared" si="42"/>
        <v>-7547</v>
      </c>
      <c r="S18" s="16">
        <f t="shared" ref="S18:T18" si="43">S9</f>
        <v>-6987</v>
      </c>
      <c r="T18" s="14">
        <f t="shared" si="43"/>
        <v>-6171</v>
      </c>
      <c r="V18" s="52"/>
      <c r="W18" s="45" t="s">
        <v>21</v>
      </c>
      <c r="X18" s="13">
        <f>X9</f>
        <v>0</v>
      </c>
      <c r="Y18" s="14">
        <f t="shared" ref="Y18:AD18" si="44">Y9</f>
        <v>0</v>
      </c>
      <c r="Z18" s="15">
        <f t="shared" si="44"/>
        <v>-3432</v>
      </c>
      <c r="AA18" s="16">
        <f t="shared" si="44"/>
        <v>-6864</v>
      </c>
      <c r="AB18" s="16">
        <f t="shared" si="44"/>
        <v>-6986</v>
      </c>
      <c r="AC18" s="16">
        <f t="shared" ref="AC18" si="45">AC9</f>
        <v>-7063</v>
      </c>
      <c r="AD18" s="14">
        <f t="shared" si="44"/>
        <v>-7063</v>
      </c>
      <c r="AF18" s="52"/>
      <c r="AG18" s="52"/>
      <c r="AH18" s="45" t="s">
        <v>21</v>
      </c>
      <c r="AI18" s="46">
        <f t="shared" ref="AI18:AO18" si="46">AI9</f>
        <v>318193.76400000002</v>
      </c>
      <c r="AJ18" s="47">
        <f t="shared" si="46"/>
        <v>356558</v>
      </c>
      <c r="AK18" s="126">
        <f t="shared" si="46"/>
        <v>362023</v>
      </c>
      <c r="AL18" s="54">
        <f t="shared" si="46"/>
        <v>365894</v>
      </c>
      <c r="AM18" s="54">
        <f t="shared" si="46"/>
        <v>367417</v>
      </c>
      <c r="AN18" s="54">
        <f t="shared" si="46"/>
        <v>367719</v>
      </c>
      <c r="AO18" s="47">
        <f t="shared" si="46"/>
        <v>369093</v>
      </c>
    </row>
    <row r="19" spans="1:41" ht="14.25" customHeight="1" thickBot="1" x14ac:dyDescent="0.3">
      <c r="A19" s="55"/>
      <c r="B19" s="55"/>
      <c r="C19" s="56" t="s">
        <v>10</v>
      </c>
      <c r="D19" s="57">
        <f t="shared" ref="D19:I19" si="47">+D8</f>
        <v>0</v>
      </c>
      <c r="E19" s="58">
        <f t="shared" si="47"/>
        <v>0</v>
      </c>
      <c r="F19" s="59">
        <f t="shared" si="47"/>
        <v>0</v>
      </c>
      <c r="G19" s="60">
        <f t="shared" si="47"/>
        <v>0</v>
      </c>
      <c r="H19" s="60">
        <f t="shared" si="47"/>
        <v>0</v>
      </c>
      <c r="I19" s="60">
        <f t="shared" si="47"/>
        <v>0</v>
      </c>
      <c r="J19" s="58">
        <f t="shared" ref="J19" si="48">+J8</f>
        <v>0</v>
      </c>
      <c r="L19" s="55"/>
      <c r="M19" s="56" t="s">
        <v>10</v>
      </c>
      <c r="N19" s="57">
        <f>+N8</f>
        <v>0</v>
      </c>
      <c r="O19" s="58">
        <f>+O8</f>
        <v>0</v>
      </c>
      <c r="P19" s="59">
        <f t="shared" ref="P19:R19" si="49">+P8</f>
        <v>0</v>
      </c>
      <c r="Q19" s="60">
        <f t="shared" si="49"/>
        <v>0</v>
      </c>
      <c r="R19" s="60">
        <f t="shared" si="49"/>
        <v>0</v>
      </c>
      <c r="S19" s="60">
        <f t="shared" ref="S19:T19" si="50">+S8</f>
        <v>0</v>
      </c>
      <c r="T19" s="58">
        <f t="shared" si="50"/>
        <v>0</v>
      </c>
      <c r="V19" s="55"/>
      <c r="W19" s="56" t="s">
        <v>10</v>
      </c>
      <c r="X19" s="57">
        <f>+X8</f>
        <v>0</v>
      </c>
      <c r="Y19" s="58">
        <f>+Y8</f>
        <v>0</v>
      </c>
      <c r="Z19" s="59">
        <f t="shared" ref="Z19:AD19" si="51">+Z8</f>
        <v>0</v>
      </c>
      <c r="AA19" s="60">
        <f t="shared" si="51"/>
        <v>0</v>
      </c>
      <c r="AB19" s="60">
        <f t="shared" si="51"/>
        <v>0</v>
      </c>
      <c r="AC19" s="60">
        <f t="shared" ref="AC19" si="52">+AC8</f>
        <v>0</v>
      </c>
      <c r="AD19" s="58">
        <f t="shared" si="51"/>
        <v>0</v>
      </c>
      <c r="AF19" s="55"/>
      <c r="AG19" s="55"/>
      <c r="AH19" s="56" t="s">
        <v>10</v>
      </c>
      <c r="AI19" s="57">
        <f t="shared" ref="AI19:AO19" si="53">+AI8</f>
        <v>0</v>
      </c>
      <c r="AJ19" s="58">
        <f t="shared" si="53"/>
        <v>0</v>
      </c>
      <c r="AK19" s="127">
        <f t="shared" si="53"/>
        <v>0</v>
      </c>
      <c r="AL19" s="60">
        <f t="shared" si="53"/>
        <v>0</v>
      </c>
      <c r="AM19" s="60">
        <f t="shared" si="53"/>
        <v>0</v>
      </c>
      <c r="AN19" s="60">
        <f t="shared" si="53"/>
        <v>0</v>
      </c>
      <c r="AO19" s="58">
        <f t="shared" si="53"/>
        <v>0</v>
      </c>
    </row>
    <row r="20" spans="1:41" ht="14.25" customHeight="1" x14ac:dyDescent="0.25">
      <c r="A20" s="61" t="s">
        <v>22</v>
      </c>
      <c r="B20" s="61"/>
      <c r="C20" s="62"/>
      <c r="D20" s="63"/>
      <c r="E20" s="63"/>
      <c r="F20" s="63"/>
      <c r="G20" s="63"/>
      <c r="H20" s="63"/>
      <c r="I20" s="63"/>
      <c r="L20" s="64"/>
      <c r="M20" s="62"/>
      <c r="N20" s="63"/>
      <c r="O20" s="63"/>
      <c r="P20" s="63"/>
      <c r="Q20" s="63"/>
      <c r="R20" s="63"/>
      <c r="S20" s="63"/>
      <c r="T20" s="63"/>
    </row>
    <row r="21" spans="1:41" ht="14.25" customHeight="1" x14ac:dyDescent="0.25">
      <c r="A21" s="61" t="s">
        <v>23</v>
      </c>
      <c r="B21" s="61"/>
      <c r="C21" s="62"/>
      <c r="D21" s="63"/>
      <c r="E21" s="63"/>
      <c r="F21" s="63"/>
      <c r="G21" s="63"/>
      <c r="H21" s="63"/>
      <c r="I21" s="63"/>
      <c r="L21" s="64"/>
      <c r="M21" s="62"/>
      <c r="N21" s="63"/>
      <c r="O21" s="63"/>
      <c r="P21" s="118"/>
      <c r="Q21" s="118"/>
      <c r="R21" s="118"/>
      <c r="S21" s="118"/>
      <c r="T21" s="118"/>
    </row>
    <row r="22" spans="1:41" ht="14.25" customHeight="1" x14ac:dyDescent="0.25">
      <c r="A22" s="108" t="s">
        <v>24</v>
      </c>
      <c r="B22" s="108"/>
      <c r="C22" s="109"/>
      <c r="D22" s="110"/>
      <c r="E22" s="110"/>
      <c r="F22" s="110"/>
      <c r="G22" s="110"/>
      <c r="H22" s="110"/>
      <c r="I22" s="110"/>
      <c r="J22" s="111"/>
      <c r="K22" s="111"/>
      <c r="L22" s="64"/>
      <c r="M22" s="62"/>
      <c r="N22" s="63"/>
      <c r="O22" s="63"/>
      <c r="P22" s="118"/>
      <c r="Q22" s="118"/>
      <c r="R22" s="118"/>
      <c r="S22" s="118"/>
      <c r="T22" s="118"/>
    </row>
    <row r="23" spans="1:41" ht="14.25" customHeight="1" x14ac:dyDescent="0.25">
      <c r="A23" s="108" t="s">
        <v>25</v>
      </c>
      <c r="B23" s="108"/>
      <c r="C23" s="109"/>
      <c r="D23" s="110"/>
      <c r="E23" s="110"/>
      <c r="F23" s="110"/>
      <c r="G23" s="110"/>
      <c r="H23" s="110"/>
      <c r="I23" s="110"/>
      <c r="J23" s="111"/>
      <c r="K23" s="111"/>
      <c r="L23" s="64"/>
      <c r="M23" s="62"/>
      <c r="N23" s="63"/>
      <c r="O23" s="63"/>
      <c r="P23" s="118"/>
      <c r="Q23" s="118"/>
      <c r="R23" s="118"/>
      <c r="S23" s="118"/>
      <c r="T23" s="118"/>
    </row>
    <row r="24" spans="1:41" ht="14.25" customHeight="1" x14ac:dyDescent="0.25">
      <c r="A24" s="61" t="s">
        <v>26</v>
      </c>
      <c r="B24" s="61"/>
      <c r="C24" s="62"/>
      <c r="D24" s="132"/>
      <c r="E24" s="132"/>
      <c r="F24" s="132"/>
      <c r="G24" s="132"/>
      <c r="H24" s="132"/>
      <c r="I24" s="132"/>
      <c r="J24" s="132"/>
      <c r="L24" s="64"/>
      <c r="M24" s="62"/>
      <c r="N24" s="63"/>
      <c r="O24" s="129"/>
      <c r="P24" s="129"/>
      <c r="Q24" s="129"/>
      <c r="R24" s="129"/>
      <c r="S24" s="118"/>
      <c r="T24" s="118"/>
    </row>
    <row r="25" spans="1:41" ht="14.25" customHeight="1" x14ac:dyDescent="0.25">
      <c r="A25" s="66" t="s">
        <v>27</v>
      </c>
      <c r="B25" s="66"/>
      <c r="C25" s="62"/>
      <c r="D25" s="132"/>
      <c r="E25" s="132"/>
      <c r="F25" s="132"/>
      <c r="G25" s="132"/>
      <c r="H25" s="132"/>
      <c r="I25" s="132"/>
      <c r="J25" s="132"/>
      <c r="L25" s="64"/>
      <c r="M25" s="62"/>
      <c r="N25" s="63"/>
      <c r="O25" s="129"/>
      <c r="P25" s="129"/>
      <c r="Q25" s="129"/>
      <c r="R25" s="129"/>
      <c r="S25" s="118"/>
      <c r="T25" s="118"/>
    </row>
    <row r="26" spans="1:41" ht="14.25" customHeight="1" x14ac:dyDescent="0.25">
      <c r="A26" s="61" t="s">
        <v>28</v>
      </c>
      <c r="B26" s="61"/>
      <c r="C26" s="62"/>
      <c r="D26" s="132"/>
      <c r="E26" s="132"/>
      <c r="F26" s="132"/>
      <c r="G26" s="132"/>
      <c r="H26" s="132"/>
      <c r="I26" s="132"/>
      <c r="J26" s="132"/>
      <c r="L26" s="64"/>
      <c r="M26" s="62"/>
      <c r="N26" s="63"/>
      <c r="O26" s="129"/>
      <c r="P26" s="129"/>
      <c r="Q26" s="129"/>
      <c r="R26" s="129"/>
      <c r="S26" s="118"/>
      <c r="T26" s="118"/>
    </row>
    <row r="27" spans="1:41" ht="14.25" customHeight="1" x14ac:dyDescent="0.25">
      <c r="A27" s="66" t="s">
        <v>29</v>
      </c>
      <c r="B27" s="66"/>
      <c r="C27" s="62"/>
      <c r="D27" s="132"/>
      <c r="E27" s="132"/>
      <c r="F27" s="132"/>
      <c r="G27" s="132"/>
      <c r="H27" s="132"/>
      <c r="I27" s="132"/>
      <c r="J27" s="132"/>
      <c r="L27" s="64"/>
      <c r="M27" s="62"/>
      <c r="N27" s="63"/>
      <c r="O27" s="129"/>
      <c r="P27" s="129"/>
      <c r="Q27" s="129"/>
      <c r="R27" s="129"/>
      <c r="S27" s="118"/>
      <c r="T27" s="118"/>
    </row>
    <row r="28" spans="1:41" ht="14.25" customHeight="1" x14ac:dyDescent="0.25">
      <c r="A28" s="66" t="s">
        <v>38</v>
      </c>
      <c r="B28" s="66"/>
      <c r="C28" s="62"/>
      <c r="D28" s="132"/>
      <c r="E28" s="132"/>
      <c r="F28" s="132"/>
      <c r="G28" s="132"/>
      <c r="H28" s="132"/>
      <c r="I28" s="132"/>
      <c r="J28" s="132"/>
      <c r="L28" s="64"/>
      <c r="M28" s="62"/>
      <c r="N28" s="63"/>
      <c r="O28" s="129"/>
      <c r="P28" s="129"/>
      <c r="Q28" s="129"/>
      <c r="R28" s="129"/>
      <c r="S28" s="118"/>
      <c r="T28" s="118"/>
    </row>
    <row r="29" spans="1:41" ht="14.25" customHeight="1" x14ac:dyDescent="0.25">
      <c r="A29" s="61" t="s">
        <v>30</v>
      </c>
      <c r="B29" s="61"/>
      <c r="C29" s="62"/>
      <c r="D29" s="132"/>
      <c r="E29" s="132"/>
      <c r="F29" s="132"/>
      <c r="G29" s="132"/>
      <c r="H29" s="132"/>
      <c r="I29" s="132"/>
      <c r="J29" s="132"/>
      <c r="L29" s="64"/>
      <c r="M29" s="62"/>
      <c r="N29" s="63"/>
      <c r="O29" s="129"/>
      <c r="P29" s="129"/>
      <c r="Q29" s="129"/>
      <c r="R29" s="129"/>
      <c r="S29" s="118"/>
      <c r="T29" s="118"/>
    </row>
    <row r="30" spans="1:41" ht="14.25" customHeight="1" x14ac:dyDescent="0.25">
      <c r="A30" s="66" t="s">
        <v>31</v>
      </c>
      <c r="B30" s="66"/>
      <c r="C30" s="62"/>
      <c r="D30" s="63"/>
      <c r="E30" s="63"/>
      <c r="F30" s="63"/>
      <c r="G30" s="63"/>
      <c r="H30" s="63"/>
      <c r="I30" s="63"/>
      <c r="L30" s="64"/>
      <c r="M30" s="62"/>
      <c r="N30" s="63"/>
      <c r="O30" s="129"/>
      <c r="P30" s="129"/>
      <c r="Q30" s="129"/>
      <c r="R30" s="129"/>
      <c r="S30" s="118"/>
      <c r="T30" s="118"/>
    </row>
    <row r="31" spans="1:41" ht="14.25" customHeight="1" x14ac:dyDescent="0.25">
      <c r="A31" s="64"/>
      <c r="B31" s="64"/>
      <c r="C31" s="62"/>
      <c r="D31" s="63"/>
      <c r="E31" s="63"/>
      <c r="F31" s="63"/>
      <c r="G31" s="63"/>
      <c r="H31" s="63"/>
      <c r="I31" s="63"/>
      <c r="J31" s="63"/>
      <c r="K31" s="63"/>
      <c r="L31" s="64"/>
      <c r="M31" s="62"/>
      <c r="N31" s="63"/>
      <c r="O31" s="129"/>
      <c r="P31" s="129"/>
      <c r="Q31" s="129"/>
      <c r="R31" s="129"/>
      <c r="S31" s="118"/>
      <c r="T31" s="118"/>
    </row>
    <row r="32" spans="1:41" ht="14.25" customHeight="1" x14ac:dyDescent="0.25">
      <c r="A32" s="64"/>
      <c r="B32" s="64"/>
      <c r="C32" s="62"/>
      <c r="D32" s="63"/>
      <c r="E32" s="63"/>
      <c r="F32" s="63"/>
      <c r="G32" s="63"/>
      <c r="H32" s="63"/>
      <c r="I32" s="63"/>
      <c r="L32" s="64"/>
      <c r="M32" s="62"/>
      <c r="N32" s="63"/>
      <c r="O32" s="63"/>
      <c r="P32" s="63"/>
      <c r="Q32" s="63"/>
      <c r="R32" s="63"/>
      <c r="S32" s="63"/>
      <c r="T32" s="63"/>
    </row>
    <row r="33" spans="1:20" ht="14.25" customHeight="1" x14ac:dyDescent="0.25">
      <c r="A33" s="64"/>
      <c r="B33" s="64"/>
      <c r="C33" s="62"/>
      <c r="D33" s="118"/>
      <c r="E33" s="118"/>
      <c r="F33" s="118"/>
      <c r="G33" s="118"/>
      <c r="H33" s="118"/>
      <c r="I33" s="118"/>
      <c r="J33" s="118"/>
      <c r="L33" s="64"/>
      <c r="M33" s="62"/>
      <c r="N33" s="63"/>
      <c r="O33" s="63"/>
      <c r="P33" s="63"/>
      <c r="Q33" s="63"/>
      <c r="R33" s="63"/>
      <c r="S33" s="63"/>
      <c r="T33" s="63"/>
    </row>
    <row r="34" spans="1:20" ht="13" customHeight="1" x14ac:dyDescent="0.25">
      <c r="A34" s="67"/>
      <c r="B34" s="67"/>
      <c r="C34" s="67"/>
      <c r="D34" s="118"/>
      <c r="E34" s="118"/>
      <c r="F34" s="118"/>
      <c r="G34" s="118"/>
      <c r="H34" s="118"/>
      <c r="I34" s="118"/>
      <c r="J34" s="118"/>
      <c r="M34" s="2"/>
      <c r="N34" s="3"/>
      <c r="O34" s="3"/>
      <c r="P34" s="3"/>
      <c r="Q34" s="3"/>
      <c r="R34" s="3"/>
      <c r="S34" s="3"/>
      <c r="T34" s="3"/>
    </row>
    <row r="35" spans="1:20" ht="14.25" customHeight="1" x14ac:dyDescent="0.25">
      <c r="C35" s="2"/>
      <c r="D35" s="118"/>
      <c r="E35" s="118"/>
      <c r="F35" s="118"/>
      <c r="G35" s="118"/>
      <c r="H35" s="118"/>
      <c r="I35" s="118"/>
      <c r="J35" s="118"/>
      <c r="M35" s="2"/>
      <c r="N35" s="3"/>
      <c r="O35" s="3"/>
      <c r="P35" s="3"/>
      <c r="Q35" s="3"/>
      <c r="R35" s="3"/>
      <c r="S35" s="3"/>
      <c r="T35" s="3"/>
    </row>
    <row r="36" spans="1:20" ht="13.5" customHeight="1" x14ac:dyDescent="0.25">
      <c r="D36" s="118"/>
      <c r="E36" s="118"/>
      <c r="F36" s="118"/>
      <c r="G36" s="118"/>
      <c r="H36" s="118"/>
      <c r="I36" s="118"/>
      <c r="J36" s="118"/>
    </row>
    <row r="37" spans="1:20" ht="13.5" customHeight="1" x14ac:dyDescent="0.25">
      <c r="D37" s="118"/>
      <c r="E37" s="118"/>
      <c r="F37" s="118"/>
      <c r="G37" s="118"/>
      <c r="H37" s="118"/>
      <c r="I37" s="118"/>
      <c r="J37" s="118"/>
    </row>
    <row r="38" spans="1:20" ht="13.5" customHeight="1" x14ac:dyDescent="0.25">
      <c r="D38" s="118"/>
      <c r="E38" s="118"/>
      <c r="F38" s="118"/>
      <c r="G38" s="118"/>
      <c r="H38" s="118"/>
      <c r="I38" s="118"/>
      <c r="J38" s="118"/>
    </row>
    <row r="39" spans="1:20" ht="13.5" customHeight="1" x14ac:dyDescent="0.25">
      <c r="D39" s="118"/>
      <c r="E39" s="118"/>
      <c r="F39" s="118"/>
      <c r="G39" s="118"/>
      <c r="H39" s="118"/>
      <c r="I39" s="118"/>
      <c r="J39" s="118"/>
      <c r="K39" s="68"/>
    </row>
    <row r="40" spans="1:20" ht="13.5" customHeight="1" x14ac:dyDescent="0.25">
      <c r="D40" s="129"/>
      <c r="E40" s="129"/>
      <c r="F40" s="129"/>
      <c r="G40" s="129"/>
      <c r="H40" s="129"/>
      <c r="I40" s="129"/>
      <c r="J40" s="129"/>
    </row>
    <row r="41" spans="1:20" ht="13.5" customHeight="1" x14ac:dyDescent="0.25">
      <c r="D41" s="65"/>
      <c r="E41" s="65"/>
      <c r="F41" s="65"/>
      <c r="G41" s="65"/>
      <c r="H41" s="65"/>
      <c r="I41" s="65"/>
    </row>
    <row r="42" spans="1:20" ht="13.5" customHeight="1" x14ac:dyDescent="0.25">
      <c r="D42" s="68"/>
      <c r="E42" s="68"/>
      <c r="F42" s="68"/>
      <c r="G42" s="68"/>
      <c r="H42" s="68"/>
      <c r="I42" s="68"/>
    </row>
  </sheetData>
  <mergeCells count="15">
    <mergeCell ref="Q3:T3"/>
    <mergeCell ref="AF1:AN1"/>
    <mergeCell ref="AF3:AF4"/>
    <mergeCell ref="AG3:AG4"/>
    <mergeCell ref="A1:I1"/>
    <mergeCell ref="L1:S1"/>
    <mergeCell ref="A3:A4"/>
    <mergeCell ref="B3:B4"/>
    <mergeCell ref="L3:L4"/>
    <mergeCell ref="V1:AD1"/>
    <mergeCell ref="V3:V4"/>
    <mergeCell ref="AA3:AD3"/>
    <mergeCell ref="G3:J3"/>
    <mergeCell ref="D3:E3"/>
    <mergeCell ref="AL3:AO3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/>
  <dimension ref="A1:AC57"/>
  <sheetViews>
    <sheetView showGridLines="0" zoomScaleNormal="100" workbookViewId="0">
      <selection activeCell="K27" sqref="K27"/>
    </sheetView>
  </sheetViews>
  <sheetFormatPr defaultColWidth="9.1796875" defaultRowHeight="13.5" customHeight="1" x14ac:dyDescent="0.25"/>
  <cols>
    <col min="1" max="1" width="9.54296875" style="1" customWidth="1"/>
    <col min="2" max="2" width="54.7265625" style="1" customWidth="1"/>
    <col min="3" max="9" width="12.54296875" style="69" customWidth="1"/>
    <col min="10" max="11" width="9.1796875" style="1"/>
    <col min="12" max="12" width="50.54296875" style="1" customWidth="1"/>
    <col min="13" max="21" width="9.1796875" style="1"/>
    <col min="22" max="22" width="39.453125" style="1" bestFit="1" customWidth="1"/>
    <col min="23" max="16384" width="9.1796875" style="1"/>
  </cols>
  <sheetData>
    <row r="1" spans="1:29" ht="15.75" customHeight="1" x14ac:dyDescent="0.25">
      <c r="A1" s="70" t="s">
        <v>46</v>
      </c>
      <c r="B1" s="70"/>
      <c r="C1" s="70"/>
      <c r="D1" s="70"/>
      <c r="E1" s="70"/>
      <c r="F1" s="70"/>
      <c r="G1" s="70"/>
      <c r="H1" s="70"/>
      <c r="I1" s="70"/>
      <c r="K1" s="70" t="s">
        <v>40</v>
      </c>
      <c r="U1" s="70" t="s">
        <v>44</v>
      </c>
      <c r="V1" s="70"/>
      <c r="W1" s="70"/>
      <c r="X1" s="70"/>
      <c r="Y1" s="70"/>
      <c r="Z1" s="70"/>
      <c r="AA1" s="70"/>
      <c r="AB1" s="70"/>
    </row>
    <row r="2" spans="1:29" ht="14.25" customHeight="1" thickBot="1" x14ac:dyDescent="0.3">
      <c r="B2" s="2"/>
      <c r="C2" s="3"/>
      <c r="D2" s="3"/>
      <c r="E2" s="3"/>
      <c r="F2" s="3"/>
      <c r="G2" s="3"/>
      <c r="H2" s="3"/>
      <c r="I2" s="3"/>
      <c r="V2" s="2"/>
      <c r="W2" s="3"/>
      <c r="X2" s="3"/>
      <c r="Y2" s="3"/>
      <c r="Z2" s="3"/>
      <c r="AA2" s="3"/>
      <c r="AB2" s="3"/>
    </row>
    <row r="3" spans="1:29" ht="14.25" customHeight="1" x14ac:dyDescent="0.25">
      <c r="A3" s="137" t="s">
        <v>1</v>
      </c>
      <c r="B3" s="4" t="s">
        <v>2</v>
      </c>
      <c r="C3" s="141" t="s">
        <v>3</v>
      </c>
      <c r="D3" s="140"/>
      <c r="E3" s="5" t="s">
        <v>4</v>
      </c>
      <c r="F3" s="142" t="s">
        <v>5</v>
      </c>
      <c r="G3" s="139"/>
      <c r="H3" s="139"/>
      <c r="I3" s="140"/>
      <c r="K3" s="137" t="s">
        <v>1</v>
      </c>
      <c r="L3" s="4" t="s">
        <v>2</v>
      </c>
      <c r="M3" s="112" t="s">
        <v>3</v>
      </c>
      <c r="N3" s="5" t="s">
        <v>4</v>
      </c>
      <c r="O3" s="5" t="s">
        <v>4</v>
      </c>
      <c r="P3" s="142" t="s">
        <v>5</v>
      </c>
      <c r="Q3" s="139"/>
      <c r="R3" s="139"/>
      <c r="S3" s="140"/>
      <c r="U3" s="137" t="s">
        <v>1</v>
      </c>
      <c r="V3" s="4" t="s">
        <v>2</v>
      </c>
      <c r="W3" s="112" t="s">
        <v>3</v>
      </c>
      <c r="X3" s="5" t="s">
        <v>4</v>
      </c>
      <c r="Y3" s="5" t="s">
        <v>4</v>
      </c>
      <c r="Z3" s="142" t="s">
        <v>5</v>
      </c>
      <c r="AA3" s="139"/>
      <c r="AB3" s="139"/>
      <c r="AC3" s="140"/>
    </row>
    <row r="4" spans="1:29" ht="14.25" customHeight="1" thickBot="1" x14ac:dyDescent="0.3">
      <c r="A4" s="138"/>
      <c r="B4" s="6"/>
      <c r="C4" s="7">
        <v>2022</v>
      </c>
      <c r="D4" s="8">
        <v>2023</v>
      </c>
      <c r="E4" s="9">
        <v>2024</v>
      </c>
      <c r="F4" s="10">
        <v>2025</v>
      </c>
      <c r="G4" s="10">
        <v>2026</v>
      </c>
      <c r="H4" s="10">
        <v>2027</v>
      </c>
      <c r="I4" s="8">
        <v>2028</v>
      </c>
      <c r="K4" s="138"/>
      <c r="L4" s="6"/>
      <c r="M4" s="7">
        <v>2022</v>
      </c>
      <c r="N4" s="8">
        <v>2023</v>
      </c>
      <c r="O4" s="123">
        <v>2024</v>
      </c>
      <c r="P4" s="10">
        <v>2025</v>
      </c>
      <c r="Q4" s="10">
        <v>2026</v>
      </c>
      <c r="R4" s="10">
        <v>2027</v>
      </c>
      <c r="S4" s="8">
        <v>2028</v>
      </c>
      <c r="U4" s="138"/>
      <c r="V4" s="6"/>
      <c r="W4" s="7">
        <v>2022</v>
      </c>
      <c r="X4" s="8">
        <v>2023</v>
      </c>
      <c r="Y4" s="123">
        <v>2024</v>
      </c>
      <c r="Z4" s="10">
        <v>2025</v>
      </c>
      <c r="AA4" s="10">
        <v>2026</v>
      </c>
      <c r="AB4" s="8">
        <v>2027</v>
      </c>
      <c r="AC4" s="8">
        <v>2028</v>
      </c>
    </row>
    <row r="5" spans="1:29" ht="14.25" customHeight="1" x14ac:dyDescent="0.25">
      <c r="A5" s="71">
        <v>211003</v>
      </c>
      <c r="B5" s="72" t="s">
        <v>7</v>
      </c>
      <c r="C5" s="50">
        <f>C6+C7+C8</f>
        <v>171875.18862170001</v>
      </c>
      <c r="D5" s="14">
        <f t="shared" ref="D5:I5" si="0">D6+D7</f>
        <v>449474.41463000001</v>
      </c>
      <c r="E5" s="15">
        <f t="shared" si="0"/>
        <v>444978</v>
      </c>
      <c r="F5" s="16">
        <f t="shared" si="0"/>
        <v>410441</v>
      </c>
      <c r="G5" s="16">
        <f t="shared" si="0"/>
        <v>253331</v>
      </c>
      <c r="H5" s="16">
        <f t="shared" si="0"/>
        <v>219633</v>
      </c>
      <c r="I5" s="14">
        <f t="shared" si="0"/>
        <v>215789</v>
      </c>
      <c r="K5" s="71">
        <v>211003</v>
      </c>
      <c r="L5" s="72" t="s">
        <v>7</v>
      </c>
      <c r="M5" s="50">
        <f t="shared" ref="M5:S5" si="1">C5-W5</f>
        <v>0</v>
      </c>
      <c r="N5" s="14">
        <f t="shared" si="1"/>
        <v>-1512.5853699999861</v>
      </c>
      <c r="O5" s="15">
        <f t="shared" si="1"/>
        <v>-14246</v>
      </c>
      <c r="P5" s="16">
        <f t="shared" si="1"/>
        <v>81138</v>
      </c>
      <c r="Q5" s="16">
        <f t="shared" si="1"/>
        <v>-8991</v>
      </c>
      <c r="R5" s="16">
        <f t="shared" si="1"/>
        <v>-24791</v>
      </c>
      <c r="S5" s="14">
        <f t="shared" si="1"/>
        <v>-48295</v>
      </c>
      <c r="U5" s="71">
        <v>211003</v>
      </c>
      <c r="V5" s="72" t="s">
        <v>7</v>
      </c>
      <c r="W5" s="50">
        <f>W6+W7+W8</f>
        <v>171875.18862170001</v>
      </c>
      <c r="X5" s="14">
        <f>X6+X7+X8</f>
        <v>450987</v>
      </c>
      <c r="Y5" s="15">
        <f t="shared" ref="Y5:AC5" si="2">Y6+Y7</f>
        <v>459224</v>
      </c>
      <c r="Z5" s="16">
        <f t="shared" si="2"/>
        <v>329303</v>
      </c>
      <c r="AA5" s="16">
        <f t="shared" si="2"/>
        <v>262322</v>
      </c>
      <c r="AB5" s="16">
        <f t="shared" si="2"/>
        <v>244424</v>
      </c>
      <c r="AC5" s="14">
        <f t="shared" si="2"/>
        <v>264084</v>
      </c>
    </row>
    <row r="6" spans="1:29" ht="14.25" customHeight="1" x14ac:dyDescent="0.25">
      <c r="A6" s="71"/>
      <c r="B6" s="73" t="s">
        <v>8</v>
      </c>
      <c r="C6" s="50">
        <v>161770.9968317</v>
      </c>
      <c r="D6" s="14">
        <v>442362.36651000002</v>
      </c>
      <c r="E6" s="15">
        <v>436613</v>
      </c>
      <c r="F6" s="16">
        <v>402076</v>
      </c>
      <c r="G6" s="16">
        <v>244966</v>
      </c>
      <c r="H6" s="16">
        <v>211268</v>
      </c>
      <c r="I6" s="14">
        <v>207424</v>
      </c>
      <c r="K6" s="71"/>
      <c r="L6" s="73" t="s">
        <v>8</v>
      </c>
      <c r="M6" s="50">
        <f t="shared" ref="M6:M13" si="3">C6-W6</f>
        <v>0</v>
      </c>
      <c r="N6" s="14">
        <f t="shared" ref="N6:N13" si="4">D6-X6</f>
        <v>-259.63348999997834</v>
      </c>
      <c r="O6" s="15">
        <f t="shared" ref="O6:O13" si="5">E6-Y6</f>
        <v>-14246</v>
      </c>
      <c r="P6" s="16">
        <f t="shared" ref="P6:P13" si="6">F6-Z6</f>
        <v>81138</v>
      </c>
      <c r="Q6" s="16">
        <f t="shared" ref="Q6:S13" si="7">G6-AA6</f>
        <v>-8991</v>
      </c>
      <c r="R6" s="16">
        <f t="shared" si="7"/>
        <v>-24791</v>
      </c>
      <c r="S6" s="14">
        <f t="shared" si="7"/>
        <v>-48295</v>
      </c>
      <c r="U6" s="71"/>
      <c r="V6" s="73" t="s">
        <v>8</v>
      </c>
      <c r="W6" s="50">
        <v>161770.9968317</v>
      </c>
      <c r="X6" s="14">
        <v>442622</v>
      </c>
      <c r="Y6" s="15">
        <v>450859</v>
      </c>
      <c r="Z6" s="16">
        <v>320938</v>
      </c>
      <c r="AA6" s="16">
        <v>253957</v>
      </c>
      <c r="AB6" s="16">
        <v>236059</v>
      </c>
      <c r="AC6" s="14">
        <v>255719</v>
      </c>
    </row>
    <row r="7" spans="1:29" ht="14.25" customHeight="1" x14ac:dyDescent="0.25">
      <c r="A7" s="71"/>
      <c r="B7" s="73" t="s">
        <v>9</v>
      </c>
      <c r="C7" s="50">
        <v>10104.191790000001</v>
      </c>
      <c r="D7" s="14">
        <v>7112.0481200000004</v>
      </c>
      <c r="E7" s="15">
        <v>8365</v>
      </c>
      <c r="F7" s="16">
        <v>8365</v>
      </c>
      <c r="G7" s="16">
        <v>8365</v>
      </c>
      <c r="H7" s="16">
        <v>8365</v>
      </c>
      <c r="I7" s="14">
        <v>8365</v>
      </c>
      <c r="K7" s="71"/>
      <c r="L7" s="73" t="s">
        <v>9</v>
      </c>
      <c r="M7" s="50">
        <f t="shared" si="3"/>
        <v>0</v>
      </c>
      <c r="N7" s="14">
        <f t="shared" si="4"/>
        <v>-1252.9518799999996</v>
      </c>
      <c r="O7" s="15">
        <f t="shared" si="5"/>
        <v>0</v>
      </c>
      <c r="P7" s="16">
        <f t="shared" si="6"/>
        <v>0</v>
      </c>
      <c r="Q7" s="16">
        <f t="shared" si="7"/>
        <v>0</v>
      </c>
      <c r="R7" s="16">
        <f t="shared" si="7"/>
        <v>0</v>
      </c>
      <c r="S7" s="14">
        <f t="shared" si="7"/>
        <v>0</v>
      </c>
      <c r="U7" s="71"/>
      <c r="V7" s="73" t="s">
        <v>9</v>
      </c>
      <c r="W7" s="50">
        <v>10104.191790000001</v>
      </c>
      <c r="X7" s="14">
        <v>8365</v>
      </c>
      <c r="Y7" s="15">
        <v>8365</v>
      </c>
      <c r="Z7" s="16">
        <v>8365</v>
      </c>
      <c r="AA7" s="16">
        <v>8365</v>
      </c>
      <c r="AB7" s="16">
        <v>8365</v>
      </c>
      <c r="AC7" s="14">
        <v>8365</v>
      </c>
    </row>
    <row r="8" spans="1:29" ht="14.25" customHeight="1" x14ac:dyDescent="0.25">
      <c r="A8" s="71"/>
      <c r="B8" s="73" t="s">
        <v>10</v>
      </c>
      <c r="C8" s="50"/>
      <c r="D8" s="14"/>
      <c r="E8" s="15"/>
      <c r="F8" s="16"/>
      <c r="G8" s="16"/>
      <c r="H8" s="16"/>
      <c r="I8" s="14"/>
      <c r="K8" s="71"/>
      <c r="L8" s="73" t="s">
        <v>10</v>
      </c>
      <c r="M8" s="50">
        <f t="shared" si="3"/>
        <v>0</v>
      </c>
      <c r="N8" s="14">
        <f t="shared" si="4"/>
        <v>0</v>
      </c>
      <c r="O8" s="15">
        <f t="shared" si="5"/>
        <v>0</v>
      </c>
      <c r="P8" s="16">
        <f t="shared" si="6"/>
        <v>0</v>
      </c>
      <c r="Q8" s="16">
        <f t="shared" si="7"/>
        <v>0</v>
      </c>
      <c r="R8" s="16">
        <f t="shared" si="7"/>
        <v>0</v>
      </c>
      <c r="S8" s="14">
        <f t="shared" si="7"/>
        <v>0</v>
      </c>
      <c r="U8" s="71"/>
      <c r="V8" s="73" t="s">
        <v>10</v>
      </c>
      <c r="W8" s="50"/>
      <c r="X8" s="14"/>
      <c r="Y8" s="15"/>
      <c r="Z8" s="16"/>
      <c r="AA8" s="16"/>
      <c r="AB8" s="16"/>
      <c r="AC8" s="14"/>
    </row>
    <row r="9" spans="1:29" ht="14.25" customHeight="1" x14ac:dyDescent="0.25">
      <c r="A9" s="74">
        <v>220</v>
      </c>
      <c r="B9" s="75" t="s">
        <v>12</v>
      </c>
      <c r="C9" s="50">
        <v>318193.76400000002</v>
      </c>
      <c r="D9" s="14">
        <v>357416.82675000001</v>
      </c>
      <c r="E9" s="15">
        <v>355607</v>
      </c>
      <c r="F9" s="16">
        <v>357311</v>
      </c>
      <c r="G9" s="16">
        <v>359870</v>
      </c>
      <c r="H9" s="16">
        <v>360732</v>
      </c>
      <c r="I9" s="14">
        <v>362922</v>
      </c>
      <c r="K9" s="74">
        <v>220</v>
      </c>
      <c r="L9" s="75" t="s">
        <v>12</v>
      </c>
      <c r="M9" s="50">
        <f t="shared" si="3"/>
        <v>0</v>
      </c>
      <c r="N9" s="14">
        <f t="shared" si="4"/>
        <v>858.82675000000745</v>
      </c>
      <c r="O9" s="15">
        <f t="shared" si="5"/>
        <v>-6416</v>
      </c>
      <c r="P9" s="16">
        <f t="shared" si="6"/>
        <v>-8583</v>
      </c>
      <c r="Q9" s="16">
        <f t="shared" si="7"/>
        <v>-7547</v>
      </c>
      <c r="R9" s="16">
        <f t="shared" si="7"/>
        <v>-6987</v>
      </c>
      <c r="S9" s="14">
        <f t="shared" si="7"/>
        <v>-6171</v>
      </c>
      <c r="U9" s="74">
        <v>220</v>
      </c>
      <c r="V9" s="75" t="s">
        <v>12</v>
      </c>
      <c r="W9" s="50">
        <v>318193.76400000002</v>
      </c>
      <c r="X9" s="14">
        <v>356558</v>
      </c>
      <c r="Y9" s="15">
        <v>362023</v>
      </c>
      <c r="Z9" s="16">
        <v>365894</v>
      </c>
      <c r="AA9" s="16">
        <v>367417</v>
      </c>
      <c r="AB9" s="16">
        <v>367719</v>
      </c>
      <c r="AC9" s="14">
        <v>369093</v>
      </c>
    </row>
    <row r="10" spans="1:29" ht="14.25" customHeight="1" x14ac:dyDescent="0.25">
      <c r="A10" s="76">
        <v>229006</v>
      </c>
      <c r="B10" s="75" t="s">
        <v>14</v>
      </c>
      <c r="C10" s="13">
        <v>342521</v>
      </c>
      <c r="D10" s="14">
        <v>383183.24039999995</v>
      </c>
      <c r="E10" s="15">
        <v>326601</v>
      </c>
      <c r="F10" s="16">
        <v>274228</v>
      </c>
      <c r="G10" s="16">
        <v>268460</v>
      </c>
      <c r="H10" s="16">
        <v>262328</v>
      </c>
      <c r="I10" s="14">
        <v>256303</v>
      </c>
      <c r="K10" s="76">
        <v>229006</v>
      </c>
      <c r="L10" s="75" t="s">
        <v>14</v>
      </c>
      <c r="M10" s="50">
        <f t="shared" si="3"/>
        <v>0</v>
      </c>
      <c r="N10" s="14">
        <f t="shared" si="4"/>
        <v>2.2403999999514781</v>
      </c>
      <c r="O10" s="15">
        <f t="shared" si="5"/>
        <v>-50439</v>
      </c>
      <c r="P10" s="16">
        <f t="shared" si="6"/>
        <v>-47984</v>
      </c>
      <c r="Q10" s="16">
        <f t="shared" si="7"/>
        <v>-45970</v>
      </c>
      <c r="R10" s="16">
        <f t="shared" si="7"/>
        <v>-44511</v>
      </c>
      <c r="S10" s="14">
        <f t="shared" si="7"/>
        <v>-42560</v>
      </c>
      <c r="U10" s="76">
        <v>229006</v>
      </c>
      <c r="V10" s="75" t="s">
        <v>14</v>
      </c>
      <c r="W10" s="13">
        <v>342521</v>
      </c>
      <c r="X10" s="14">
        <v>383181</v>
      </c>
      <c r="Y10" s="15">
        <v>377040</v>
      </c>
      <c r="Z10" s="16">
        <v>322212</v>
      </c>
      <c r="AA10" s="16">
        <v>314430</v>
      </c>
      <c r="AB10" s="16">
        <v>306839</v>
      </c>
      <c r="AC10" s="14">
        <v>298863</v>
      </c>
    </row>
    <row r="11" spans="1:29" ht="14.25" customHeight="1" x14ac:dyDescent="0.25">
      <c r="A11" s="71">
        <v>292008</v>
      </c>
      <c r="B11" s="72" t="s">
        <v>32</v>
      </c>
      <c r="C11" s="50">
        <f>C12+C13</f>
        <v>263938.19894000003</v>
      </c>
      <c r="D11" s="14">
        <f>D12+D13</f>
        <v>312285.63628999999</v>
      </c>
      <c r="E11" s="15">
        <f>E12+E13</f>
        <v>345291</v>
      </c>
      <c r="F11" s="16">
        <f>F12+F13</f>
        <v>384278</v>
      </c>
      <c r="G11" s="16">
        <f t="shared" ref="G11:I11" si="8">G12+G13</f>
        <v>421662</v>
      </c>
      <c r="H11" s="16">
        <f t="shared" si="8"/>
        <v>467605</v>
      </c>
      <c r="I11" s="14">
        <f t="shared" si="8"/>
        <v>520734</v>
      </c>
      <c r="K11" s="71">
        <v>292008</v>
      </c>
      <c r="L11" s="72" t="s">
        <v>32</v>
      </c>
      <c r="M11" s="50">
        <f t="shared" si="3"/>
        <v>0</v>
      </c>
      <c r="N11" s="14">
        <f t="shared" si="4"/>
        <v>-906.36371000000509</v>
      </c>
      <c r="O11" s="15">
        <f t="shared" si="5"/>
        <v>1773</v>
      </c>
      <c r="P11" s="16">
        <f t="shared" si="6"/>
        <v>5135</v>
      </c>
      <c r="Q11" s="16">
        <f t="shared" si="7"/>
        <v>7022</v>
      </c>
      <c r="R11" s="16">
        <f t="shared" si="7"/>
        <v>7836</v>
      </c>
      <c r="S11" s="14">
        <f t="shared" si="7"/>
        <v>14142</v>
      </c>
      <c r="U11" s="71">
        <v>292008</v>
      </c>
      <c r="V11" s="72" t="s">
        <v>32</v>
      </c>
      <c r="W11" s="50">
        <f>W12+W13</f>
        <v>263938.19894000003</v>
      </c>
      <c r="X11" s="14">
        <f>X12+X13</f>
        <v>313192</v>
      </c>
      <c r="Y11" s="15">
        <f>Y12+Y13</f>
        <v>343518</v>
      </c>
      <c r="Z11" s="16">
        <f>Z12+Z13</f>
        <v>379143</v>
      </c>
      <c r="AA11" s="16">
        <f t="shared" ref="AA11:AC11" si="9">AA12+AA13</f>
        <v>414640</v>
      </c>
      <c r="AB11" s="16">
        <f t="shared" si="9"/>
        <v>459769</v>
      </c>
      <c r="AC11" s="14">
        <f t="shared" si="9"/>
        <v>506592</v>
      </c>
    </row>
    <row r="12" spans="1:29" ht="14.25" customHeight="1" x14ac:dyDescent="0.25">
      <c r="A12" s="77"/>
      <c r="B12" s="73" t="s">
        <v>8</v>
      </c>
      <c r="C12" s="50">
        <v>251889.23436</v>
      </c>
      <c r="D12" s="14">
        <v>301443.04193000001</v>
      </c>
      <c r="E12" s="15">
        <f>+[1]nedane_A_mar24!F12</f>
        <v>334448</v>
      </c>
      <c r="F12" s="16">
        <f>+[1]nedane_A_mar24!G12</f>
        <v>373435</v>
      </c>
      <c r="G12" s="16">
        <f>+[1]nedane_A_mar24!H12</f>
        <v>410819</v>
      </c>
      <c r="H12" s="16">
        <f>+[1]nedane_A_mar24!I12</f>
        <v>456762</v>
      </c>
      <c r="I12" s="14">
        <f>+[1]nedane_A_mar24!J12</f>
        <v>509891</v>
      </c>
      <c r="K12" s="71"/>
      <c r="L12" s="73" t="s">
        <v>8</v>
      </c>
      <c r="M12" s="50">
        <f t="shared" si="3"/>
        <v>0</v>
      </c>
      <c r="N12" s="14">
        <f t="shared" si="4"/>
        <v>4.1930000006686896E-2</v>
      </c>
      <c r="O12" s="15">
        <f t="shared" si="5"/>
        <v>2679</v>
      </c>
      <c r="P12" s="16">
        <f t="shared" si="6"/>
        <v>6041</v>
      </c>
      <c r="Q12" s="16">
        <f t="shared" si="7"/>
        <v>7928</v>
      </c>
      <c r="R12" s="16">
        <f t="shared" si="7"/>
        <v>8742</v>
      </c>
      <c r="S12" s="14">
        <f t="shared" si="7"/>
        <v>15048</v>
      </c>
      <c r="U12" s="77"/>
      <c r="V12" s="73" t="s">
        <v>8</v>
      </c>
      <c r="W12" s="50">
        <v>251889.23436</v>
      </c>
      <c r="X12" s="14">
        <v>301443</v>
      </c>
      <c r="Y12" s="15">
        <v>331769</v>
      </c>
      <c r="Z12" s="16">
        <v>367394</v>
      </c>
      <c r="AA12" s="16">
        <v>402891</v>
      </c>
      <c r="AB12" s="16">
        <v>448020</v>
      </c>
      <c r="AC12" s="14">
        <v>494843</v>
      </c>
    </row>
    <row r="13" spans="1:29" ht="14.25" customHeight="1" thickBot="1" x14ac:dyDescent="0.3">
      <c r="A13" s="77"/>
      <c r="B13" s="78" t="s">
        <v>9</v>
      </c>
      <c r="C13" s="50">
        <v>12048.96458</v>
      </c>
      <c r="D13" s="14">
        <v>10842.594359999999</v>
      </c>
      <c r="E13" s="15">
        <f>+[1]nedane_A_mar24!F13</f>
        <v>10843</v>
      </c>
      <c r="F13" s="16">
        <f>+[1]nedane_A_mar24!G13</f>
        <v>10843</v>
      </c>
      <c r="G13" s="16">
        <f>+[1]nedane_A_mar24!H13</f>
        <v>10843</v>
      </c>
      <c r="H13" s="16">
        <f>+[1]nedane_A_mar24!I13</f>
        <v>10843</v>
      </c>
      <c r="I13" s="14">
        <f>+[1]nedane_A_mar24!J13</f>
        <v>10843</v>
      </c>
      <c r="K13" s="71"/>
      <c r="L13" s="78" t="s">
        <v>9</v>
      </c>
      <c r="M13" s="50">
        <f t="shared" si="3"/>
        <v>0</v>
      </c>
      <c r="N13" s="14">
        <f t="shared" si="4"/>
        <v>-906.40564000000086</v>
      </c>
      <c r="O13" s="15">
        <f t="shared" si="5"/>
        <v>-906</v>
      </c>
      <c r="P13" s="16">
        <f t="shared" si="6"/>
        <v>-906</v>
      </c>
      <c r="Q13" s="16">
        <f t="shared" si="7"/>
        <v>-906</v>
      </c>
      <c r="R13" s="16">
        <f t="shared" si="7"/>
        <v>-906</v>
      </c>
      <c r="S13" s="14">
        <f t="shared" si="7"/>
        <v>-906</v>
      </c>
      <c r="U13" s="77"/>
      <c r="V13" s="78" t="s">
        <v>9</v>
      </c>
      <c r="W13" s="50">
        <v>12048.96458</v>
      </c>
      <c r="X13" s="14">
        <v>11749</v>
      </c>
      <c r="Y13" s="15">
        <v>11749</v>
      </c>
      <c r="Z13" s="16">
        <v>11749</v>
      </c>
      <c r="AA13" s="16">
        <v>11749</v>
      </c>
      <c r="AB13" s="16">
        <v>11749</v>
      </c>
      <c r="AC13" s="14">
        <v>11749</v>
      </c>
    </row>
    <row r="14" spans="1:29" ht="14.25" customHeight="1" thickBot="1" x14ac:dyDescent="0.3">
      <c r="A14" s="79"/>
      <c r="B14" s="79" t="s">
        <v>17</v>
      </c>
      <c r="C14" s="80">
        <f t="shared" ref="C14:H14" si="10">C11+C10+C9+C5</f>
        <v>1096528.1515617</v>
      </c>
      <c r="D14" s="81">
        <f t="shared" si="10"/>
        <v>1502360.1180699999</v>
      </c>
      <c r="E14" s="82">
        <f t="shared" si="10"/>
        <v>1472477</v>
      </c>
      <c r="F14" s="83">
        <f t="shared" si="10"/>
        <v>1426258</v>
      </c>
      <c r="G14" s="83">
        <f t="shared" si="10"/>
        <v>1303323</v>
      </c>
      <c r="H14" s="83">
        <f t="shared" si="10"/>
        <v>1310298</v>
      </c>
      <c r="I14" s="81">
        <f t="shared" ref="I14" si="11">I11+I10+I9+I5</f>
        <v>1355748</v>
      </c>
      <c r="K14" s="79"/>
      <c r="L14" s="79" t="s">
        <v>17</v>
      </c>
      <c r="M14" s="80">
        <f>M5+M9+M10+M11</f>
        <v>0</v>
      </c>
      <c r="N14" s="81">
        <f t="shared" ref="N14:Q14" si="12">N5+N9+N10+N11</f>
        <v>-1557.8819300000323</v>
      </c>
      <c r="O14" s="82">
        <f t="shared" si="12"/>
        <v>-69328</v>
      </c>
      <c r="P14" s="83">
        <f t="shared" si="12"/>
        <v>29706</v>
      </c>
      <c r="Q14" s="83">
        <f t="shared" si="12"/>
        <v>-55486</v>
      </c>
      <c r="R14" s="83">
        <f t="shared" ref="R14:S14" si="13">R5+R9+R10+R11</f>
        <v>-68453</v>
      </c>
      <c r="S14" s="81">
        <f t="shared" si="13"/>
        <v>-82884</v>
      </c>
      <c r="U14" s="79"/>
      <c r="V14" s="79" t="s">
        <v>17</v>
      </c>
      <c r="W14" s="80">
        <f t="shared" ref="W14:AC14" si="14">W11+W10+W9+W5</f>
        <v>1096528.1515617</v>
      </c>
      <c r="X14" s="81">
        <f t="shared" si="14"/>
        <v>1503918</v>
      </c>
      <c r="Y14" s="128">
        <f t="shared" si="14"/>
        <v>1541805</v>
      </c>
      <c r="Z14" s="83">
        <f t="shared" si="14"/>
        <v>1396552</v>
      </c>
      <c r="AA14" s="83">
        <f t="shared" si="14"/>
        <v>1358809</v>
      </c>
      <c r="AB14" s="83">
        <f t="shared" si="14"/>
        <v>1378751</v>
      </c>
      <c r="AC14" s="81">
        <f t="shared" si="14"/>
        <v>1438632</v>
      </c>
    </row>
    <row r="15" spans="1:29" ht="14.25" customHeight="1" x14ac:dyDescent="0.25">
      <c r="A15" s="32"/>
      <c r="B15" s="34" t="s">
        <v>18</v>
      </c>
      <c r="C15" s="84">
        <f t="shared" ref="C15" si="15">C6+C12</f>
        <v>413660.23119169998</v>
      </c>
      <c r="D15" s="85">
        <f t="shared" ref="D15:I15" si="16">D6+D12</f>
        <v>743805.40844000003</v>
      </c>
      <c r="E15" s="86">
        <f t="shared" si="16"/>
        <v>771061</v>
      </c>
      <c r="F15" s="87">
        <f t="shared" si="16"/>
        <v>775511</v>
      </c>
      <c r="G15" s="87">
        <f t="shared" si="16"/>
        <v>655785</v>
      </c>
      <c r="H15" s="115">
        <f t="shared" si="16"/>
        <v>668030</v>
      </c>
      <c r="I15" s="85">
        <f t="shared" si="16"/>
        <v>717315</v>
      </c>
      <c r="K15" s="32"/>
      <c r="L15" s="34" t="s">
        <v>18</v>
      </c>
      <c r="M15" s="84">
        <f t="shared" ref="M15:Q15" si="17">M6+M12</f>
        <v>0</v>
      </c>
      <c r="N15" s="85">
        <f t="shared" si="17"/>
        <v>-259.59155999997165</v>
      </c>
      <c r="O15" s="86">
        <f t="shared" si="17"/>
        <v>-11567</v>
      </c>
      <c r="P15" s="87">
        <f t="shared" si="17"/>
        <v>87179</v>
      </c>
      <c r="Q15" s="87">
        <f t="shared" si="17"/>
        <v>-1063</v>
      </c>
      <c r="R15" s="115">
        <f t="shared" ref="R15:S15" si="18">R6+R12</f>
        <v>-16049</v>
      </c>
      <c r="S15" s="85">
        <f t="shared" si="18"/>
        <v>-33247</v>
      </c>
      <c r="U15" s="32"/>
      <c r="V15" s="34" t="s">
        <v>18</v>
      </c>
      <c r="W15" s="84">
        <f t="shared" ref="W15:AC15" si="19">W6+W12</f>
        <v>413660.23119169998</v>
      </c>
      <c r="X15" s="85">
        <f t="shared" si="19"/>
        <v>744065</v>
      </c>
      <c r="Y15" s="84">
        <f t="shared" si="19"/>
        <v>782628</v>
      </c>
      <c r="Z15" s="87">
        <f t="shared" si="19"/>
        <v>688332</v>
      </c>
      <c r="AA15" s="87">
        <f t="shared" si="19"/>
        <v>656848</v>
      </c>
      <c r="AB15" s="115">
        <f t="shared" si="19"/>
        <v>684079</v>
      </c>
      <c r="AC15" s="85">
        <f t="shared" si="19"/>
        <v>750562</v>
      </c>
    </row>
    <row r="16" spans="1:29" ht="14.25" customHeight="1" x14ac:dyDescent="0.25">
      <c r="A16" s="43"/>
      <c r="B16" s="45" t="s">
        <v>19</v>
      </c>
      <c r="C16" s="88">
        <f t="shared" ref="C16" si="20">C13+C7</f>
        <v>22153.156370000001</v>
      </c>
      <c r="D16" s="89">
        <f t="shared" ref="D16:I16" si="21">D13+D7</f>
        <v>17954.642479999999</v>
      </c>
      <c r="E16" s="90">
        <f t="shared" si="21"/>
        <v>19208</v>
      </c>
      <c r="F16" s="91">
        <f t="shared" si="21"/>
        <v>19208</v>
      </c>
      <c r="G16" s="91">
        <f t="shared" si="21"/>
        <v>19208</v>
      </c>
      <c r="H16" s="93">
        <f t="shared" si="21"/>
        <v>19208</v>
      </c>
      <c r="I16" s="89">
        <f t="shared" si="21"/>
        <v>19208</v>
      </c>
      <c r="K16" s="43"/>
      <c r="L16" s="45" t="s">
        <v>19</v>
      </c>
      <c r="M16" s="88">
        <f t="shared" ref="M16:Q16" si="22">M13+M7</f>
        <v>0</v>
      </c>
      <c r="N16" s="89">
        <f t="shared" si="22"/>
        <v>-2159.3575200000005</v>
      </c>
      <c r="O16" s="90">
        <f t="shared" si="22"/>
        <v>-906</v>
      </c>
      <c r="P16" s="91">
        <f t="shared" si="22"/>
        <v>-906</v>
      </c>
      <c r="Q16" s="91">
        <f t="shared" si="22"/>
        <v>-906</v>
      </c>
      <c r="R16" s="93">
        <f t="shared" ref="R16:S16" si="23">R13+R7</f>
        <v>-906</v>
      </c>
      <c r="S16" s="89">
        <f t="shared" si="23"/>
        <v>-906</v>
      </c>
      <c r="U16" s="43"/>
      <c r="V16" s="45" t="s">
        <v>19</v>
      </c>
      <c r="W16" s="88">
        <f t="shared" ref="W16:AC16" si="24">W13+W7</f>
        <v>22153.156370000001</v>
      </c>
      <c r="X16" s="89">
        <f t="shared" si="24"/>
        <v>20114</v>
      </c>
      <c r="Y16" s="88">
        <f t="shared" si="24"/>
        <v>20114</v>
      </c>
      <c r="Z16" s="91">
        <f t="shared" si="24"/>
        <v>20114</v>
      </c>
      <c r="AA16" s="91">
        <f t="shared" si="24"/>
        <v>20114</v>
      </c>
      <c r="AB16" s="93">
        <f t="shared" si="24"/>
        <v>20114</v>
      </c>
      <c r="AC16" s="89">
        <f t="shared" si="24"/>
        <v>20114</v>
      </c>
    </row>
    <row r="17" spans="1:29" ht="14.25" customHeight="1" x14ac:dyDescent="0.25">
      <c r="A17" s="43"/>
      <c r="B17" s="45" t="s">
        <v>20</v>
      </c>
      <c r="C17" s="88">
        <f t="shared" ref="C17:H17" si="25">C10</f>
        <v>342521</v>
      </c>
      <c r="D17" s="89">
        <f t="shared" si="25"/>
        <v>383183.24039999995</v>
      </c>
      <c r="E17" s="90">
        <f t="shared" si="25"/>
        <v>326601</v>
      </c>
      <c r="F17" s="91">
        <f t="shared" si="25"/>
        <v>274228</v>
      </c>
      <c r="G17" s="91">
        <f t="shared" si="25"/>
        <v>268460</v>
      </c>
      <c r="H17" s="93">
        <f t="shared" si="25"/>
        <v>262328</v>
      </c>
      <c r="I17" s="89">
        <f t="shared" ref="I17" si="26">I10</f>
        <v>256303</v>
      </c>
      <c r="K17" s="43"/>
      <c r="L17" s="45" t="s">
        <v>20</v>
      </c>
      <c r="M17" s="88">
        <f t="shared" ref="M17:Q17" si="27">M10</f>
        <v>0</v>
      </c>
      <c r="N17" s="89">
        <f t="shared" si="27"/>
        <v>2.2403999999514781</v>
      </c>
      <c r="O17" s="90">
        <f t="shared" si="27"/>
        <v>-50439</v>
      </c>
      <c r="P17" s="91">
        <f t="shared" si="27"/>
        <v>-47984</v>
      </c>
      <c r="Q17" s="91">
        <f t="shared" si="27"/>
        <v>-45970</v>
      </c>
      <c r="R17" s="93">
        <f t="shared" ref="R17:S17" si="28">R10</f>
        <v>-44511</v>
      </c>
      <c r="S17" s="89">
        <f t="shared" si="28"/>
        <v>-42560</v>
      </c>
      <c r="U17" s="43"/>
      <c r="V17" s="45" t="s">
        <v>20</v>
      </c>
      <c r="W17" s="88">
        <f t="shared" ref="W17:AC17" si="29">W10</f>
        <v>342521</v>
      </c>
      <c r="X17" s="89">
        <f t="shared" si="29"/>
        <v>383181</v>
      </c>
      <c r="Y17" s="88">
        <f t="shared" si="29"/>
        <v>377040</v>
      </c>
      <c r="Z17" s="91">
        <f t="shared" si="29"/>
        <v>322212</v>
      </c>
      <c r="AA17" s="91">
        <f t="shared" si="29"/>
        <v>314430</v>
      </c>
      <c r="AB17" s="93">
        <f t="shared" si="29"/>
        <v>306839</v>
      </c>
      <c r="AC17" s="89">
        <f t="shared" si="29"/>
        <v>298863</v>
      </c>
    </row>
    <row r="18" spans="1:29" ht="14.25" customHeight="1" x14ac:dyDescent="0.25">
      <c r="A18" s="52"/>
      <c r="B18" s="45" t="s">
        <v>21</v>
      </c>
      <c r="C18" s="46">
        <f t="shared" ref="C18:H18" si="30">C9</f>
        <v>318193.76400000002</v>
      </c>
      <c r="D18" s="47">
        <f t="shared" si="30"/>
        <v>357416.82675000001</v>
      </c>
      <c r="E18" s="53">
        <f t="shared" si="30"/>
        <v>355607</v>
      </c>
      <c r="F18" s="54">
        <f t="shared" si="30"/>
        <v>357311</v>
      </c>
      <c r="G18" s="54">
        <f t="shared" si="30"/>
        <v>359870</v>
      </c>
      <c r="H18" s="54">
        <f t="shared" si="30"/>
        <v>360732</v>
      </c>
      <c r="I18" s="47">
        <f t="shared" ref="I18" si="31">I9</f>
        <v>362922</v>
      </c>
      <c r="K18" s="52"/>
      <c r="L18" s="45" t="s">
        <v>21</v>
      </c>
      <c r="M18" s="88">
        <f t="shared" ref="M18:Q18" si="32">M9</f>
        <v>0</v>
      </c>
      <c r="N18" s="89">
        <f t="shared" si="32"/>
        <v>858.82675000000745</v>
      </c>
      <c r="O18" s="92">
        <f t="shared" si="32"/>
        <v>-6416</v>
      </c>
      <c r="P18" s="93">
        <f t="shared" si="32"/>
        <v>-8583</v>
      </c>
      <c r="Q18" s="93">
        <f t="shared" si="32"/>
        <v>-7547</v>
      </c>
      <c r="R18" s="93">
        <f t="shared" ref="R18:S18" si="33">R9</f>
        <v>-6987</v>
      </c>
      <c r="S18" s="89">
        <f t="shared" si="33"/>
        <v>-6171</v>
      </c>
      <c r="U18" s="52"/>
      <c r="V18" s="45" t="s">
        <v>21</v>
      </c>
      <c r="W18" s="46">
        <f t="shared" ref="W18:AC18" si="34">W9</f>
        <v>318193.76400000002</v>
      </c>
      <c r="X18" s="47">
        <f t="shared" si="34"/>
        <v>356558</v>
      </c>
      <c r="Y18" s="126">
        <f t="shared" si="34"/>
        <v>362023</v>
      </c>
      <c r="Z18" s="54">
        <f t="shared" si="34"/>
        <v>365894</v>
      </c>
      <c r="AA18" s="54">
        <f t="shared" si="34"/>
        <v>367417</v>
      </c>
      <c r="AB18" s="54">
        <f t="shared" si="34"/>
        <v>367719</v>
      </c>
      <c r="AC18" s="47">
        <f t="shared" si="34"/>
        <v>369093</v>
      </c>
    </row>
    <row r="19" spans="1:29" ht="14.25" customHeight="1" thickBot="1" x14ac:dyDescent="0.3">
      <c r="A19" s="55"/>
      <c r="B19" s="56" t="s">
        <v>10</v>
      </c>
      <c r="C19" s="57">
        <f t="shared" ref="C19:H19" si="35">+C8</f>
        <v>0</v>
      </c>
      <c r="D19" s="58">
        <f t="shared" si="35"/>
        <v>0</v>
      </c>
      <c r="E19" s="59">
        <f t="shared" si="35"/>
        <v>0</v>
      </c>
      <c r="F19" s="60">
        <f t="shared" si="35"/>
        <v>0</v>
      </c>
      <c r="G19" s="60">
        <f t="shared" si="35"/>
        <v>0</v>
      </c>
      <c r="H19" s="60">
        <f t="shared" si="35"/>
        <v>0</v>
      </c>
      <c r="I19" s="58">
        <f t="shared" ref="I19" si="36">+I8</f>
        <v>0</v>
      </c>
      <c r="K19" s="55"/>
      <c r="L19" s="56" t="s">
        <v>10</v>
      </c>
      <c r="M19" s="57">
        <f t="shared" ref="M19:Q19" si="37">+M8</f>
        <v>0</v>
      </c>
      <c r="N19" s="58">
        <f t="shared" si="37"/>
        <v>0</v>
      </c>
      <c r="O19" s="59">
        <f t="shared" si="37"/>
        <v>0</v>
      </c>
      <c r="P19" s="60">
        <f t="shared" si="37"/>
        <v>0</v>
      </c>
      <c r="Q19" s="60">
        <f t="shared" si="37"/>
        <v>0</v>
      </c>
      <c r="R19" s="60">
        <f t="shared" ref="R19:S19" si="38">+R8</f>
        <v>0</v>
      </c>
      <c r="S19" s="58">
        <f t="shared" si="38"/>
        <v>0</v>
      </c>
      <c r="U19" s="55"/>
      <c r="V19" s="56" t="s">
        <v>10</v>
      </c>
      <c r="W19" s="57">
        <f t="shared" ref="W19:AC19" si="39">+W8</f>
        <v>0</v>
      </c>
      <c r="X19" s="58">
        <f t="shared" si="39"/>
        <v>0</v>
      </c>
      <c r="Y19" s="127">
        <f t="shared" si="39"/>
        <v>0</v>
      </c>
      <c r="Z19" s="60">
        <f t="shared" si="39"/>
        <v>0</v>
      </c>
      <c r="AA19" s="60">
        <f t="shared" si="39"/>
        <v>0</v>
      </c>
      <c r="AB19" s="60">
        <f t="shared" si="39"/>
        <v>0</v>
      </c>
      <c r="AC19" s="58">
        <f t="shared" si="39"/>
        <v>0</v>
      </c>
    </row>
    <row r="20" spans="1:29" ht="14.25" customHeight="1" x14ac:dyDescent="0.25">
      <c r="B20" s="2"/>
      <c r="C20" s="3"/>
      <c r="D20" s="3"/>
      <c r="E20" s="3"/>
      <c r="F20" s="3"/>
      <c r="G20" s="3"/>
      <c r="H20" s="3"/>
      <c r="I20" s="3"/>
    </row>
    <row r="21" spans="1:29" ht="14.25" customHeight="1" x14ac:dyDescent="0.25">
      <c r="B21" s="2"/>
      <c r="C21" s="3"/>
      <c r="D21" s="3"/>
      <c r="E21" s="3"/>
      <c r="F21" s="3"/>
      <c r="G21" s="3"/>
      <c r="H21" s="3"/>
      <c r="I21" s="3"/>
      <c r="O21" s="119"/>
      <c r="P21" s="119"/>
      <c r="Q21" s="119"/>
      <c r="R21" s="119"/>
      <c r="S21" s="119"/>
    </row>
    <row r="22" spans="1:29" ht="14.25" customHeight="1" x14ac:dyDescent="0.25">
      <c r="B22" s="2"/>
      <c r="C22" s="131"/>
      <c r="D22" s="131"/>
      <c r="E22" s="131"/>
      <c r="F22" s="131"/>
      <c r="G22" s="131"/>
      <c r="H22" s="131"/>
      <c r="I22" s="131"/>
      <c r="N22" s="113"/>
      <c r="O22" s="120"/>
      <c r="P22" s="120"/>
      <c r="Q22" s="120"/>
      <c r="R22" s="120"/>
      <c r="S22" s="120"/>
    </row>
    <row r="23" spans="1:29" ht="14.5" customHeight="1" x14ac:dyDescent="0.25">
      <c r="C23" s="131"/>
      <c r="D23" s="131"/>
      <c r="E23" s="131"/>
      <c r="F23" s="131"/>
      <c r="G23" s="131"/>
      <c r="H23" s="131"/>
      <c r="I23" s="131"/>
      <c r="N23" s="120"/>
      <c r="O23" s="120"/>
      <c r="P23" s="120"/>
      <c r="Q23" s="120"/>
      <c r="R23" s="120"/>
      <c r="S23" s="119"/>
    </row>
    <row r="24" spans="1:29" ht="13.5" customHeight="1" x14ac:dyDescent="0.25">
      <c r="C24" s="131"/>
      <c r="D24" s="131"/>
      <c r="E24" s="131"/>
      <c r="F24" s="131"/>
      <c r="G24" s="131"/>
      <c r="H24" s="131"/>
      <c r="I24" s="131"/>
      <c r="N24" s="120"/>
      <c r="O24" s="120"/>
      <c r="P24" s="120"/>
      <c r="Q24" s="120"/>
      <c r="R24" s="120"/>
      <c r="S24" s="119"/>
    </row>
    <row r="25" spans="1:29" ht="13.5" customHeight="1" x14ac:dyDescent="0.25">
      <c r="C25" s="131"/>
      <c r="D25" s="131"/>
      <c r="E25" s="131"/>
      <c r="F25" s="131"/>
      <c r="G25" s="131"/>
      <c r="H25" s="131"/>
      <c r="I25" s="131"/>
      <c r="N25" s="120"/>
      <c r="O25" s="120"/>
      <c r="P25" s="120"/>
      <c r="Q25" s="120"/>
      <c r="R25" s="120"/>
      <c r="S25" s="119"/>
    </row>
    <row r="26" spans="1:29" ht="13.5" customHeight="1" x14ac:dyDescent="0.25">
      <c r="C26" s="131"/>
      <c r="D26" s="131"/>
      <c r="E26" s="131"/>
      <c r="F26" s="131"/>
      <c r="G26" s="131"/>
      <c r="H26" s="131"/>
      <c r="I26" s="131"/>
      <c r="N26" s="120"/>
      <c r="O26" s="120"/>
      <c r="P26" s="120"/>
      <c r="Q26" s="120"/>
      <c r="R26" s="120"/>
      <c r="S26" s="119"/>
    </row>
    <row r="27" spans="1:29" ht="13.5" customHeight="1" x14ac:dyDescent="0.25">
      <c r="C27" s="131"/>
      <c r="D27" s="131"/>
      <c r="E27" s="131"/>
      <c r="F27" s="131"/>
      <c r="G27" s="131"/>
      <c r="H27" s="131"/>
      <c r="I27" s="131"/>
      <c r="N27" s="120"/>
      <c r="O27" s="120"/>
      <c r="P27" s="120"/>
      <c r="Q27" s="120"/>
      <c r="R27" s="120"/>
      <c r="S27" s="119"/>
    </row>
    <row r="28" spans="1:29" ht="13.5" customHeight="1" x14ac:dyDescent="0.25">
      <c r="C28" s="131"/>
      <c r="D28" s="131"/>
      <c r="E28" s="131"/>
      <c r="F28" s="131"/>
      <c r="G28" s="131"/>
      <c r="H28" s="131"/>
      <c r="I28" s="131"/>
      <c r="N28" s="120"/>
      <c r="O28" s="120"/>
      <c r="P28" s="120"/>
      <c r="Q28" s="120"/>
      <c r="R28" s="120"/>
      <c r="S28" s="119"/>
    </row>
    <row r="29" spans="1:29" ht="13.5" customHeight="1" x14ac:dyDescent="0.25">
      <c r="C29" s="131"/>
      <c r="D29" s="131"/>
      <c r="E29" s="131"/>
      <c r="F29" s="131"/>
      <c r="G29" s="131"/>
      <c r="H29" s="131"/>
      <c r="I29" s="131"/>
      <c r="N29" s="120"/>
      <c r="O29" s="120"/>
      <c r="P29" s="120"/>
      <c r="Q29" s="120"/>
      <c r="R29" s="120"/>
      <c r="S29" s="119"/>
    </row>
    <row r="30" spans="1:29" ht="13.5" customHeight="1" x14ac:dyDescent="0.25">
      <c r="C30" s="131"/>
      <c r="D30" s="131"/>
      <c r="E30" s="131"/>
      <c r="F30" s="131"/>
      <c r="G30" s="131"/>
      <c r="H30" s="131"/>
      <c r="I30" s="131"/>
      <c r="N30" s="120"/>
      <c r="O30" s="120"/>
      <c r="P30" s="120"/>
      <c r="Q30" s="120"/>
      <c r="R30" s="120"/>
      <c r="S30" s="119"/>
    </row>
    <row r="31" spans="1:29" ht="13.5" customHeight="1" x14ac:dyDescent="0.25">
      <c r="C31" s="131"/>
      <c r="D31" s="131"/>
      <c r="E31" s="131"/>
      <c r="F31" s="131"/>
      <c r="G31" s="131"/>
      <c r="H31" s="131"/>
      <c r="I31" s="131"/>
      <c r="O31" s="119"/>
      <c r="P31" s="119"/>
      <c r="Q31" s="119"/>
      <c r="R31" s="119"/>
      <c r="S31" s="119"/>
    </row>
    <row r="32" spans="1:29" ht="13.5" customHeight="1" x14ac:dyDescent="0.25">
      <c r="C32" s="68"/>
      <c r="D32" s="68"/>
      <c r="E32" s="68"/>
      <c r="F32" s="68"/>
      <c r="G32" s="68"/>
      <c r="H32" s="68"/>
      <c r="I32" s="68"/>
      <c r="O32" s="119"/>
      <c r="P32" s="119"/>
      <c r="Q32" s="119"/>
      <c r="R32" s="119"/>
      <c r="S32" s="119"/>
    </row>
    <row r="33" spans="3:19" ht="13.5" customHeight="1" x14ac:dyDescent="0.25">
      <c r="C33" s="68"/>
      <c r="D33" s="68"/>
      <c r="E33" s="68"/>
      <c r="F33" s="68"/>
      <c r="G33" s="68"/>
      <c r="H33" s="68"/>
      <c r="I33" s="68"/>
      <c r="O33" s="119"/>
      <c r="P33" s="119"/>
      <c r="Q33" s="119"/>
      <c r="R33" s="119"/>
      <c r="S33" s="119"/>
    </row>
    <row r="34" spans="3:19" ht="13.5" customHeight="1" x14ac:dyDescent="0.25">
      <c r="C34" s="68"/>
      <c r="D34" s="68"/>
      <c r="E34" s="68"/>
      <c r="F34" s="68"/>
      <c r="G34" s="68"/>
      <c r="H34" s="68"/>
      <c r="I34" s="68"/>
      <c r="O34" s="119"/>
      <c r="P34" s="119"/>
      <c r="Q34" s="119"/>
      <c r="R34" s="119"/>
      <c r="S34" s="119"/>
    </row>
    <row r="35" spans="3:19" ht="13.5" customHeight="1" x14ac:dyDescent="0.25">
      <c r="C35" s="68"/>
      <c r="D35" s="68"/>
      <c r="E35" s="68"/>
      <c r="F35" s="68"/>
      <c r="G35" s="68"/>
      <c r="H35" s="68"/>
      <c r="I35" s="68"/>
      <c r="O35" s="119"/>
      <c r="P35" s="119"/>
      <c r="Q35" s="119"/>
      <c r="R35" s="119"/>
      <c r="S35" s="119"/>
    </row>
    <row r="36" spans="3:19" ht="13.5" customHeight="1" x14ac:dyDescent="0.25">
      <c r="C36" s="68"/>
      <c r="D36" s="68"/>
      <c r="E36" s="68"/>
      <c r="F36" s="68"/>
      <c r="G36" s="68"/>
      <c r="H36" s="68"/>
      <c r="I36" s="68"/>
      <c r="O36" s="119"/>
      <c r="P36" s="119"/>
      <c r="Q36" s="119"/>
      <c r="R36" s="119"/>
      <c r="S36" s="119"/>
    </row>
    <row r="37" spans="3:19" ht="13.5" customHeight="1" x14ac:dyDescent="0.25">
      <c r="C37" s="68"/>
      <c r="D37" s="68"/>
      <c r="E37" s="68"/>
      <c r="F37" s="68"/>
      <c r="G37" s="68"/>
      <c r="H37" s="68"/>
      <c r="I37" s="68"/>
    </row>
    <row r="38" spans="3:19" ht="13.5" customHeight="1" x14ac:dyDescent="0.25">
      <c r="C38" s="68"/>
      <c r="D38" s="68"/>
      <c r="E38" s="68"/>
      <c r="F38" s="68"/>
      <c r="G38" s="68"/>
      <c r="H38" s="68"/>
      <c r="I38" s="68"/>
    </row>
    <row r="39" spans="3:19" ht="13.5" customHeight="1" x14ac:dyDescent="0.25">
      <c r="C39" s="68"/>
      <c r="D39" s="68"/>
      <c r="E39" s="68"/>
      <c r="F39" s="68"/>
      <c r="G39" s="68"/>
      <c r="H39" s="68"/>
      <c r="I39" s="68"/>
    </row>
    <row r="40" spans="3:19" ht="13.5" customHeight="1" x14ac:dyDescent="0.25">
      <c r="C40" s="68"/>
      <c r="D40" s="68"/>
      <c r="E40" s="68"/>
      <c r="F40" s="68"/>
      <c r="G40" s="68"/>
      <c r="H40" s="68"/>
      <c r="I40" s="68"/>
    </row>
    <row r="41" spans="3:19" ht="13.5" customHeight="1" x14ac:dyDescent="0.25">
      <c r="C41" s="68"/>
      <c r="D41" s="68"/>
      <c r="E41" s="68"/>
      <c r="F41" s="68"/>
      <c r="G41" s="68"/>
      <c r="H41" s="68"/>
      <c r="I41" s="68"/>
    </row>
    <row r="42" spans="3:19" ht="13.5" customHeight="1" x14ac:dyDescent="0.25">
      <c r="C42" s="68"/>
      <c r="D42" s="68"/>
      <c r="E42" s="68"/>
      <c r="F42" s="68"/>
      <c r="G42" s="68"/>
      <c r="H42" s="68"/>
      <c r="I42" s="68"/>
    </row>
    <row r="43" spans="3:19" ht="13.5" customHeight="1" x14ac:dyDescent="0.25">
      <c r="C43" s="68"/>
      <c r="D43" s="68"/>
      <c r="E43" s="68"/>
      <c r="F43" s="68"/>
      <c r="G43" s="68"/>
      <c r="H43" s="68"/>
      <c r="I43" s="68"/>
    </row>
    <row r="44" spans="3:19" ht="13.5" customHeight="1" x14ac:dyDescent="0.25">
      <c r="C44" s="68"/>
      <c r="D44" s="68"/>
      <c r="E44" s="68"/>
      <c r="F44" s="68"/>
      <c r="G44" s="68"/>
      <c r="H44" s="68"/>
      <c r="I44" s="68"/>
    </row>
    <row r="45" spans="3:19" ht="13.5" customHeight="1" x14ac:dyDescent="0.25">
      <c r="C45" s="68"/>
      <c r="D45" s="68"/>
      <c r="E45" s="68"/>
      <c r="F45" s="68"/>
      <c r="G45" s="68"/>
      <c r="H45" s="68"/>
      <c r="I45" s="68"/>
    </row>
    <row r="46" spans="3:19" ht="13.5" customHeight="1" x14ac:dyDescent="0.25">
      <c r="C46" s="68"/>
      <c r="D46" s="68"/>
      <c r="E46" s="68"/>
      <c r="F46" s="68"/>
      <c r="G46" s="68"/>
      <c r="H46" s="68"/>
      <c r="I46" s="68"/>
    </row>
    <row r="47" spans="3:19" ht="13.5" customHeight="1" x14ac:dyDescent="0.25">
      <c r="C47" s="68"/>
      <c r="D47" s="68"/>
      <c r="E47" s="68"/>
      <c r="F47" s="68"/>
      <c r="G47" s="68"/>
      <c r="H47" s="68"/>
      <c r="I47" s="68"/>
    </row>
    <row r="48" spans="3:19" ht="13.5" customHeight="1" x14ac:dyDescent="0.25">
      <c r="C48" s="68"/>
      <c r="D48" s="68"/>
      <c r="E48" s="68"/>
      <c r="F48" s="68"/>
      <c r="G48" s="68"/>
      <c r="H48" s="68"/>
      <c r="I48" s="68"/>
    </row>
    <row r="49" spans="3:9" ht="13.5" customHeight="1" x14ac:dyDescent="0.25">
      <c r="C49" s="68"/>
      <c r="D49" s="68"/>
      <c r="E49" s="68"/>
      <c r="F49" s="68"/>
      <c r="G49" s="68"/>
      <c r="H49" s="68"/>
      <c r="I49" s="68"/>
    </row>
    <row r="50" spans="3:9" ht="13.5" customHeight="1" x14ac:dyDescent="0.25">
      <c r="C50" s="68"/>
      <c r="D50" s="68"/>
      <c r="E50" s="68"/>
      <c r="F50" s="68"/>
      <c r="G50" s="68"/>
      <c r="H50" s="68"/>
      <c r="I50" s="68"/>
    </row>
    <row r="51" spans="3:9" ht="13.5" customHeight="1" x14ac:dyDescent="0.25">
      <c r="C51" s="68"/>
      <c r="D51" s="68"/>
      <c r="E51" s="68"/>
      <c r="F51" s="68"/>
      <c r="G51" s="68"/>
      <c r="H51" s="68"/>
      <c r="I51" s="68"/>
    </row>
    <row r="52" spans="3:9" ht="13.5" customHeight="1" x14ac:dyDescent="0.25">
      <c r="C52" s="68"/>
      <c r="D52" s="68"/>
      <c r="E52" s="68"/>
      <c r="F52" s="68"/>
      <c r="G52" s="68"/>
      <c r="H52" s="68"/>
      <c r="I52" s="68"/>
    </row>
    <row r="53" spans="3:9" ht="13.5" customHeight="1" x14ac:dyDescent="0.25">
      <c r="C53" s="68"/>
      <c r="D53" s="68"/>
      <c r="E53" s="68"/>
      <c r="F53" s="68"/>
      <c r="G53" s="68"/>
      <c r="H53" s="68"/>
      <c r="I53" s="68"/>
    </row>
    <row r="54" spans="3:9" ht="13.5" customHeight="1" x14ac:dyDescent="0.25">
      <c r="C54" s="68"/>
      <c r="D54" s="68"/>
      <c r="E54" s="68"/>
      <c r="F54" s="68"/>
      <c r="G54" s="68"/>
      <c r="H54" s="68"/>
      <c r="I54" s="68"/>
    </row>
    <row r="55" spans="3:9" ht="13.5" customHeight="1" x14ac:dyDescent="0.25">
      <c r="C55" s="68"/>
      <c r="D55" s="68"/>
      <c r="E55" s="68"/>
      <c r="F55" s="68"/>
      <c r="G55" s="68"/>
      <c r="H55" s="68"/>
      <c r="I55" s="68"/>
    </row>
    <row r="56" spans="3:9" ht="13.5" customHeight="1" x14ac:dyDescent="0.25">
      <c r="C56" s="68"/>
      <c r="D56" s="68"/>
      <c r="E56" s="68"/>
      <c r="F56" s="68"/>
      <c r="G56" s="68"/>
      <c r="H56" s="68"/>
      <c r="I56" s="68"/>
    </row>
    <row r="57" spans="3:9" ht="13.5" customHeight="1" x14ac:dyDescent="0.25">
      <c r="C57" s="68"/>
      <c r="D57" s="68"/>
      <c r="E57" s="68"/>
      <c r="F57" s="68"/>
      <c r="G57" s="68"/>
      <c r="H57" s="68"/>
      <c r="I57" s="68"/>
    </row>
  </sheetData>
  <mergeCells count="7">
    <mergeCell ref="Z3:AC3"/>
    <mergeCell ref="P3:S3"/>
    <mergeCell ref="U3:U4"/>
    <mergeCell ref="A3:A4"/>
    <mergeCell ref="K3:K4"/>
    <mergeCell ref="F3:I3"/>
    <mergeCell ref="C3:D3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árok3"/>
  <dimension ref="A1:M67"/>
  <sheetViews>
    <sheetView showGridLines="0" workbookViewId="0">
      <selection activeCell="J5" sqref="J5"/>
    </sheetView>
  </sheetViews>
  <sheetFormatPr defaultColWidth="9.1796875" defaultRowHeight="13.5" customHeight="1" x14ac:dyDescent="0.25"/>
  <cols>
    <col min="1" max="1" width="7.54296875" style="94" customWidth="1"/>
    <col min="2" max="2" width="54.453125" style="94" customWidth="1"/>
    <col min="3" max="6" width="12.54296875" style="98" customWidth="1"/>
    <col min="7" max="8" width="9.1796875" style="94"/>
    <col min="9" max="9" width="55.1796875" style="94" customWidth="1"/>
    <col min="10" max="16384" width="9.1796875" style="94"/>
  </cols>
  <sheetData>
    <row r="1" spans="1:13" ht="32.15" customHeight="1" x14ac:dyDescent="0.25">
      <c r="A1" s="144" t="s">
        <v>42</v>
      </c>
      <c r="B1" s="144"/>
      <c r="C1" s="144"/>
      <c r="D1" s="144"/>
      <c r="E1" s="144"/>
      <c r="F1" s="144"/>
      <c r="H1" s="144" t="s">
        <v>36</v>
      </c>
      <c r="I1" s="144"/>
      <c r="J1" s="144"/>
      <c r="K1" s="144"/>
      <c r="L1" s="144"/>
      <c r="M1" s="144"/>
    </row>
    <row r="2" spans="1:13" ht="14.25" customHeight="1" thickBot="1" x14ac:dyDescent="0.3">
      <c r="B2" s="2"/>
      <c r="C2" s="3"/>
      <c r="D2" s="3"/>
      <c r="E2" s="3"/>
      <c r="F2" s="3"/>
      <c r="I2" s="2"/>
      <c r="J2" s="3"/>
      <c r="K2" s="3"/>
      <c r="L2" s="3"/>
      <c r="M2" s="3"/>
    </row>
    <row r="3" spans="1:13" ht="14.25" customHeight="1" x14ac:dyDescent="0.25">
      <c r="A3" s="137" t="s">
        <v>0</v>
      </c>
      <c r="B3" s="99" t="s">
        <v>2</v>
      </c>
      <c r="C3" s="100" t="s">
        <v>4</v>
      </c>
      <c r="D3" s="139" t="s">
        <v>5</v>
      </c>
      <c r="E3" s="139"/>
      <c r="F3" s="140"/>
      <c r="H3" s="137" t="s">
        <v>0</v>
      </c>
      <c r="I3" s="99" t="s">
        <v>2</v>
      </c>
      <c r="J3" s="100" t="s">
        <v>4</v>
      </c>
      <c r="K3" s="139" t="s">
        <v>5</v>
      </c>
      <c r="L3" s="139"/>
      <c r="M3" s="140"/>
    </row>
    <row r="4" spans="1:13" ht="14.25" customHeight="1" thickBot="1" x14ac:dyDescent="0.3">
      <c r="A4" s="138"/>
      <c r="B4" s="6"/>
      <c r="C4" s="101">
        <v>2023</v>
      </c>
      <c r="D4" s="10">
        <v>2024</v>
      </c>
      <c r="E4" s="10">
        <v>2025</v>
      </c>
      <c r="F4" s="8">
        <v>2026</v>
      </c>
      <c r="H4" s="138"/>
      <c r="I4" s="6"/>
      <c r="J4" s="101">
        <v>2023</v>
      </c>
      <c r="K4" s="10">
        <v>2024</v>
      </c>
      <c r="L4" s="10">
        <v>2025</v>
      </c>
      <c r="M4" s="8">
        <v>2026</v>
      </c>
    </row>
    <row r="5" spans="1:13" ht="14.25" customHeight="1" x14ac:dyDescent="0.25">
      <c r="A5" s="11" t="s">
        <v>33</v>
      </c>
      <c r="B5" s="12" t="s">
        <v>7</v>
      </c>
      <c r="C5" s="51">
        <f t="shared" ref="C5:F5" si="0">C6+C7</f>
        <v>203818</v>
      </c>
      <c r="D5" s="16">
        <f t="shared" si="0"/>
        <v>280765</v>
      </c>
      <c r="E5" s="16">
        <f t="shared" si="0"/>
        <v>296259</v>
      </c>
      <c r="F5" s="14">
        <f t="shared" si="0"/>
        <v>250776</v>
      </c>
      <c r="H5" s="11"/>
      <c r="I5" s="12" t="s">
        <v>7</v>
      </c>
      <c r="J5" s="51">
        <f>nedane_A_mar24!E5-A_RVS_24_26!C5</f>
        <v>-1252.9518800000078</v>
      </c>
      <c r="K5" s="16">
        <f>nedane_A_mar24!F5-A_RVS_24_26!D5</f>
        <v>11263</v>
      </c>
      <c r="L5" s="16">
        <f>nedane_A_mar24!G5-A_RVS_24_26!E5</f>
        <v>36044</v>
      </c>
      <c r="M5" s="14">
        <f>nedane_A_mar24!H5-A_RVS_24_26!F5</f>
        <v>2475</v>
      </c>
    </row>
    <row r="6" spans="1:13" ht="14.25" customHeight="1" x14ac:dyDescent="0.25">
      <c r="A6" s="11"/>
      <c r="B6" s="17" t="s">
        <v>8</v>
      </c>
      <c r="C6" s="51">
        <v>195453</v>
      </c>
      <c r="D6" s="16">
        <v>272400</v>
      </c>
      <c r="E6" s="16">
        <v>287894</v>
      </c>
      <c r="F6" s="14">
        <v>242411</v>
      </c>
      <c r="H6" s="11"/>
      <c r="I6" s="17" t="s">
        <v>8</v>
      </c>
      <c r="J6" s="51">
        <f>nedane_A_mar24!E6-A_RVS_24_26!C6</f>
        <v>0</v>
      </c>
      <c r="K6" s="16">
        <f>nedane_A_mar24!F6-A_RVS_24_26!D6</f>
        <v>11263</v>
      </c>
      <c r="L6" s="16">
        <f>nedane_A_mar24!G6-A_RVS_24_26!E6</f>
        <v>36044</v>
      </c>
      <c r="M6" s="14">
        <f>nedane_A_mar24!H6-A_RVS_24_26!F6</f>
        <v>2475</v>
      </c>
    </row>
    <row r="7" spans="1:13" ht="13" x14ac:dyDescent="0.25">
      <c r="A7" s="11"/>
      <c r="B7" s="17" t="s">
        <v>9</v>
      </c>
      <c r="C7" s="51">
        <v>8365</v>
      </c>
      <c r="D7" s="16">
        <v>8365</v>
      </c>
      <c r="E7" s="16">
        <v>8365</v>
      </c>
      <c r="F7" s="14">
        <v>8365</v>
      </c>
      <c r="H7" s="11"/>
      <c r="I7" s="17" t="s">
        <v>9</v>
      </c>
      <c r="J7" s="51">
        <f>nedane_A_mar24!E7-A_RVS_24_26!C7</f>
        <v>-1252.9518799999996</v>
      </c>
      <c r="K7" s="16">
        <f>nedane_A_mar24!F7-A_RVS_24_26!D7</f>
        <v>0</v>
      </c>
      <c r="L7" s="16">
        <f>nedane_A_mar24!G7-A_RVS_24_26!E7</f>
        <v>0</v>
      </c>
      <c r="M7" s="14">
        <f>nedane_A_mar24!H7-A_RVS_24_26!F7</f>
        <v>0</v>
      </c>
    </row>
    <row r="8" spans="1:13" ht="13" x14ac:dyDescent="0.25">
      <c r="A8" s="11"/>
      <c r="B8" s="17" t="s">
        <v>34</v>
      </c>
      <c r="C8" s="51"/>
      <c r="D8" s="16"/>
      <c r="E8" s="16"/>
      <c r="F8" s="14"/>
      <c r="H8" s="11"/>
      <c r="I8" s="17" t="s">
        <v>34</v>
      </c>
      <c r="J8" s="51">
        <f>nedane_A_mar24!E8-A_RVS_24_26!C8</f>
        <v>0</v>
      </c>
      <c r="K8" s="16">
        <f>nedane_A_mar24!F8-A_RVS_24_26!D8</f>
        <v>0</v>
      </c>
      <c r="L8" s="16">
        <f>nedane_A_mar24!G8-A_RVS_24_26!E8</f>
        <v>0</v>
      </c>
      <c r="M8" s="14">
        <f>nedane_A_mar24!H8-A_RVS_24_26!F8</f>
        <v>0</v>
      </c>
    </row>
    <row r="9" spans="1:13" ht="14.25" customHeight="1" x14ac:dyDescent="0.25">
      <c r="A9" s="11" t="s">
        <v>11</v>
      </c>
      <c r="B9" s="12" t="s">
        <v>12</v>
      </c>
      <c r="C9" s="51">
        <v>347520</v>
      </c>
      <c r="D9" s="16">
        <v>352724</v>
      </c>
      <c r="E9" s="16">
        <v>356323</v>
      </c>
      <c r="F9" s="14">
        <v>357630</v>
      </c>
      <c r="H9" s="11" t="s">
        <v>11</v>
      </c>
      <c r="I9" s="12" t="s">
        <v>12</v>
      </c>
      <c r="J9" s="51">
        <f>nedane_A_mar24!E9-A_RVS_24_26!C9</f>
        <v>9896.8267500000075</v>
      </c>
      <c r="K9" s="16">
        <f>nedane_A_mar24!F9-A_RVS_24_26!D9</f>
        <v>2883</v>
      </c>
      <c r="L9" s="16">
        <f>nedane_A_mar24!G9-A_RVS_24_26!E9</f>
        <v>988</v>
      </c>
      <c r="M9" s="14">
        <f>nedane_A_mar24!H9-A_RVS_24_26!F9</f>
        <v>2240</v>
      </c>
    </row>
    <row r="10" spans="1:13" ht="14.25" customHeight="1" x14ac:dyDescent="0.25">
      <c r="A10" s="11" t="s">
        <v>13</v>
      </c>
      <c r="B10" s="12" t="s">
        <v>14</v>
      </c>
      <c r="C10" s="51">
        <v>342521</v>
      </c>
      <c r="D10" s="16">
        <v>383931</v>
      </c>
      <c r="E10" s="16">
        <v>451304</v>
      </c>
      <c r="F10" s="14">
        <v>390304</v>
      </c>
      <c r="H10" s="11" t="s">
        <v>13</v>
      </c>
      <c r="I10" s="12" t="s">
        <v>14</v>
      </c>
      <c r="J10" s="51">
        <f>nedane_A_mar24!E10-A_RVS_24_26!C10</f>
        <v>0</v>
      </c>
      <c r="K10" s="16">
        <f>nedane_A_mar24!F10-A_RVS_24_26!D10</f>
        <v>-747.75960000004852</v>
      </c>
      <c r="L10" s="16">
        <f>nedane_A_mar24!G10-A_RVS_24_26!E10</f>
        <v>-124703</v>
      </c>
      <c r="M10" s="14">
        <f>nedane_A_mar24!H10-A_RVS_24_26!F10</f>
        <v>-116076</v>
      </c>
    </row>
    <row r="11" spans="1:13" ht="14.25" customHeight="1" x14ac:dyDescent="0.25">
      <c r="A11" s="19" t="s">
        <v>15</v>
      </c>
      <c r="B11" s="20" t="s">
        <v>16</v>
      </c>
      <c r="C11" s="51">
        <f t="shared" ref="C11:F11" si="1">C12+C13</f>
        <v>309724</v>
      </c>
      <c r="D11" s="16">
        <f t="shared" si="1"/>
        <v>333216</v>
      </c>
      <c r="E11" s="16">
        <f t="shared" si="1"/>
        <v>366566</v>
      </c>
      <c r="F11" s="14">
        <f t="shared" si="1"/>
        <v>400953</v>
      </c>
      <c r="H11" s="19" t="s">
        <v>15</v>
      </c>
      <c r="I11" s="20" t="s">
        <v>16</v>
      </c>
      <c r="J11" s="51">
        <f>nedane_A_mar24!E11-A_RVS_24_26!C11</f>
        <v>2561.6362899999949</v>
      </c>
      <c r="K11" s="16">
        <f>nedane_A_mar24!F11-A_RVS_24_26!D11</f>
        <v>12075</v>
      </c>
      <c r="L11" s="16">
        <f>nedane_A_mar24!G11-A_RVS_24_26!E11</f>
        <v>17712</v>
      </c>
      <c r="M11" s="14">
        <f>nedane_A_mar24!H11-A_RVS_24_26!F11</f>
        <v>20709</v>
      </c>
    </row>
    <row r="12" spans="1:13" ht="14.25" customHeight="1" x14ac:dyDescent="0.25">
      <c r="A12" s="11"/>
      <c r="B12" s="17" t="s">
        <v>8</v>
      </c>
      <c r="C12" s="51">
        <v>297975</v>
      </c>
      <c r="D12" s="16">
        <v>321467</v>
      </c>
      <c r="E12" s="16">
        <v>354817</v>
      </c>
      <c r="F12" s="14">
        <v>389204</v>
      </c>
      <c r="H12" s="11"/>
      <c r="I12" s="17" t="s">
        <v>8</v>
      </c>
      <c r="J12" s="51">
        <f>nedane_A_mar24!E12-A_RVS_24_26!C12</f>
        <v>3468.0419300000067</v>
      </c>
      <c r="K12" s="16">
        <f>nedane_A_mar24!F12-A_RVS_24_26!D12</f>
        <v>12981</v>
      </c>
      <c r="L12" s="16">
        <f>nedane_A_mar24!G12-A_RVS_24_26!E12</f>
        <v>18618</v>
      </c>
      <c r="M12" s="14">
        <f>nedane_A_mar24!H12-A_RVS_24_26!F12</f>
        <v>21615</v>
      </c>
    </row>
    <row r="13" spans="1:13" ht="14.25" customHeight="1" thickBot="1" x14ac:dyDescent="0.3">
      <c r="A13" s="11"/>
      <c r="B13" s="17" t="s">
        <v>9</v>
      </c>
      <c r="C13" s="51">
        <v>11749</v>
      </c>
      <c r="D13" s="16">
        <v>11749</v>
      </c>
      <c r="E13" s="16">
        <v>11749</v>
      </c>
      <c r="F13" s="14">
        <v>11749</v>
      </c>
      <c r="H13" s="11"/>
      <c r="I13" s="17" t="s">
        <v>9</v>
      </c>
      <c r="J13" s="51">
        <f>nedane_A_mar24!E13-A_RVS_24_26!C13</f>
        <v>-906.40564000000086</v>
      </c>
      <c r="K13" s="16">
        <f>nedane_A_mar24!F13-A_RVS_24_26!D13</f>
        <v>-906</v>
      </c>
      <c r="L13" s="16">
        <f>nedane_A_mar24!G13-A_RVS_24_26!E13</f>
        <v>-906</v>
      </c>
      <c r="M13" s="14">
        <f>nedane_A_mar24!H13-A_RVS_24_26!F13</f>
        <v>-906</v>
      </c>
    </row>
    <row r="14" spans="1:13" ht="14.25" customHeight="1" thickBot="1" x14ac:dyDescent="0.3">
      <c r="A14" s="21"/>
      <c r="B14" s="23" t="s">
        <v>17</v>
      </c>
      <c r="C14" s="102">
        <f t="shared" ref="C14:F14" si="2">C5+C9+C10+C11</f>
        <v>1203583</v>
      </c>
      <c r="D14" s="27">
        <f t="shared" si="2"/>
        <v>1350636</v>
      </c>
      <c r="E14" s="27">
        <f t="shared" si="2"/>
        <v>1470452</v>
      </c>
      <c r="F14" s="25">
        <f t="shared" si="2"/>
        <v>1399663</v>
      </c>
      <c r="H14" s="21"/>
      <c r="I14" s="23" t="s">
        <v>17</v>
      </c>
      <c r="J14" s="105">
        <f t="shared" ref="J14:M14" si="3">J5+J9+J10+J11</f>
        <v>11205.511159999995</v>
      </c>
      <c r="K14" s="31">
        <f t="shared" si="3"/>
        <v>25473.240399999951</v>
      </c>
      <c r="L14" s="31">
        <f t="shared" si="3"/>
        <v>-69959</v>
      </c>
      <c r="M14" s="29">
        <f t="shared" si="3"/>
        <v>-90652</v>
      </c>
    </row>
    <row r="15" spans="1:13" ht="14.25" customHeight="1" x14ac:dyDescent="0.25">
      <c r="A15" s="32"/>
      <c r="B15" s="34" t="s">
        <v>18</v>
      </c>
      <c r="C15" s="38">
        <f t="shared" ref="C15:F16" si="4">C6+C12</f>
        <v>493428</v>
      </c>
      <c r="D15" s="38">
        <f t="shared" si="4"/>
        <v>593867</v>
      </c>
      <c r="E15" s="38">
        <f t="shared" si="4"/>
        <v>642711</v>
      </c>
      <c r="F15" s="36">
        <f t="shared" si="4"/>
        <v>631615</v>
      </c>
      <c r="H15" s="95"/>
      <c r="I15" s="34" t="s">
        <v>18</v>
      </c>
      <c r="J15" s="42">
        <f>nedane_A_mar24!E15-A_RVS_24_26!C15</f>
        <v>3468.0419300000067</v>
      </c>
      <c r="K15" s="42">
        <f>nedane_A_mar24!F15-A_RVS_24_26!D15</f>
        <v>24244</v>
      </c>
      <c r="L15" s="42">
        <f>nedane_A_mar24!G15-A_RVS_24_26!E15</f>
        <v>54662</v>
      </c>
      <c r="M15" s="40">
        <f>nedane_A_mar24!H15-A_RVS_24_26!F15</f>
        <v>24090</v>
      </c>
    </row>
    <row r="16" spans="1:13" ht="14.25" customHeight="1" x14ac:dyDescent="0.25">
      <c r="A16" s="43"/>
      <c r="B16" s="45" t="s">
        <v>19</v>
      </c>
      <c r="C16" s="49">
        <f t="shared" si="4"/>
        <v>20114</v>
      </c>
      <c r="D16" s="49">
        <f t="shared" si="4"/>
        <v>20114</v>
      </c>
      <c r="E16" s="49">
        <f t="shared" si="4"/>
        <v>20114</v>
      </c>
      <c r="F16" s="47">
        <f t="shared" si="4"/>
        <v>20114</v>
      </c>
      <c r="H16" s="11"/>
      <c r="I16" s="45" t="s">
        <v>19</v>
      </c>
      <c r="J16" s="51">
        <f>nedane_A_mar24!E16-A_RVS_24_26!C16</f>
        <v>-2159.3575200000014</v>
      </c>
      <c r="K16" s="51">
        <f>nedane_A_mar24!F16-A_RVS_24_26!D16</f>
        <v>-906</v>
      </c>
      <c r="L16" s="51">
        <f>nedane_A_mar24!G16-A_RVS_24_26!E16</f>
        <v>-906</v>
      </c>
      <c r="M16" s="14">
        <f>nedane_A_mar24!H16-A_RVS_24_26!F16</f>
        <v>-906</v>
      </c>
    </row>
    <row r="17" spans="1:13" ht="14.25" customHeight="1" x14ac:dyDescent="0.25">
      <c r="A17" s="43"/>
      <c r="B17" s="45" t="s">
        <v>20</v>
      </c>
      <c r="C17" s="49">
        <f t="shared" ref="C17:F17" si="5">C10</f>
        <v>342521</v>
      </c>
      <c r="D17" s="49">
        <f t="shared" si="5"/>
        <v>383931</v>
      </c>
      <c r="E17" s="49">
        <f t="shared" si="5"/>
        <v>451304</v>
      </c>
      <c r="F17" s="47">
        <f t="shared" si="5"/>
        <v>390304</v>
      </c>
      <c r="H17" s="11"/>
      <c r="I17" s="45" t="s">
        <v>20</v>
      </c>
      <c r="J17" s="51">
        <f>nedane_A_mar24!E17-A_RVS_24_26!C17</f>
        <v>0</v>
      </c>
      <c r="K17" s="51">
        <f>nedane_A_mar24!F17-A_RVS_24_26!D17</f>
        <v>-747.75960000004852</v>
      </c>
      <c r="L17" s="51">
        <f>nedane_A_mar24!G17-A_RVS_24_26!E17</f>
        <v>-124703</v>
      </c>
      <c r="M17" s="14">
        <f>nedane_A_mar24!H17-A_RVS_24_26!F17</f>
        <v>-116076</v>
      </c>
    </row>
    <row r="18" spans="1:13" ht="14.25" customHeight="1" x14ac:dyDescent="0.25">
      <c r="A18" s="52"/>
      <c r="B18" s="45" t="s">
        <v>21</v>
      </c>
      <c r="C18" s="49">
        <f t="shared" ref="C18:F18" si="6">C9</f>
        <v>347520</v>
      </c>
      <c r="D18" s="54">
        <f t="shared" si="6"/>
        <v>352724</v>
      </c>
      <c r="E18" s="54">
        <f t="shared" si="6"/>
        <v>356323</v>
      </c>
      <c r="F18" s="47">
        <f t="shared" si="6"/>
        <v>357630</v>
      </c>
      <c r="H18" s="52"/>
      <c r="I18" s="45" t="s">
        <v>21</v>
      </c>
      <c r="J18" s="51">
        <f>nedane_A_mar24!E18-A_RVS_24_26!C18</f>
        <v>9896.8267500000075</v>
      </c>
      <c r="K18" s="16">
        <f>nedane_A_mar24!F18-A_RVS_24_26!D18</f>
        <v>2883</v>
      </c>
      <c r="L18" s="16">
        <f>nedane_A_mar24!G18-A_RVS_24_26!E18</f>
        <v>988</v>
      </c>
      <c r="M18" s="14">
        <f>nedane_A_mar24!H18-A_RVS_24_26!F18</f>
        <v>2240</v>
      </c>
    </row>
    <row r="19" spans="1:13" thickBot="1" x14ac:dyDescent="0.3">
      <c r="A19" s="55"/>
      <c r="B19" s="56" t="s">
        <v>34</v>
      </c>
      <c r="C19" s="103">
        <f t="shared" ref="C19:F19" si="7">+C8</f>
        <v>0</v>
      </c>
      <c r="D19" s="60">
        <f t="shared" si="7"/>
        <v>0</v>
      </c>
      <c r="E19" s="60">
        <f t="shared" si="7"/>
        <v>0</v>
      </c>
      <c r="F19" s="58">
        <f t="shared" si="7"/>
        <v>0</v>
      </c>
      <c r="H19" s="55"/>
      <c r="I19" s="56" t="s">
        <v>34</v>
      </c>
      <c r="J19" s="103">
        <f>nedane_A_mar24!E19-A_RVS_24_26!C19</f>
        <v>0</v>
      </c>
      <c r="K19" s="60">
        <f>nedane_A_mar24!F19-A_RVS_24_26!D19</f>
        <v>0</v>
      </c>
      <c r="L19" s="60">
        <f>nedane_A_mar24!G19-A_RVS_24_26!E19</f>
        <v>0</v>
      </c>
      <c r="M19" s="58">
        <f>nedane_A_mar24!H19-A_RVS_24_26!F19</f>
        <v>0</v>
      </c>
    </row>
    <row r="20" spans="1:13" ht="13.5" customHeight="1" x14ac:dyDescent="0.25">
      <c r="A20" s="104"/>
      <c r="B20" s="104"/>
      <c r="C20" s="104"/>
      <c r="D20" s="104"/>
      <c r="E20" s="104"/>
      <c r="F20" s="104"/>
    </row>
    <row r="21" spans="1:13" ht="63" customHeight="1" x14ac:dyDescent="0.25">
      <c r="A21" s="143" t="s">
        <v>35</v>
      </c>
      <c r="B21" s="143"/>
      <c r="C21" s="143"/>
      <c r="D21" s="143"/>
      <c r="E21" s="143"/>
      <c r="F21" s="143"/>
    </row>
    <row r="22" spans="1:13" ht="13.5" customHeight="1" x14ac:dyDescent="0.25">
      <c r="C22" s="96"/>
      <c r="D22" s="96"/>
      <c r="E22" s="96"/>
      <c r="F22" s="96"/>
      <c r="J22" s="97"/>
      <c r="K22" s="97"/>
      <c r="L22" s="97"/>
      <c r="M22" s="97"/>
    </row>
    <row r="23" spans="1:13" ht="13.5" customHeight="1" x14ac:dyDescent="0.25">
      <c r="C23" s="96"/>
      <c r="D23" s="96"/>
      <c r="E23" s="96"/>
      <c r="F23" s="96"/>
      <c r="J23" s="97"/>
      <c r="K23" s="97"/>
      <c r="L23" s="97"/>
      <c r="M23" s="97"/>
    </row>
    <row r="24" spans="1:13" ht="13.5" customHeight="1" x14ac:dyDescent="0.25">
      <c r="C24" s="96"/>
      <c r="D24" s="96"/>
      <c r="E24" s="96"/>
      <c r="F24" s="96"/>
      <c r="J24" s="97"/>
      <c r="K24" s="97"/>
      <c r="L24" s="97"/>
      <c r="M24" s="97"/>
    </row>
    <row r="25" spans="1:13" ht="13.5" customHeight="1" x14ac:dyDescent="0.25">
      <c r="C25" s="96"/>
      <c r="D25" s="96"/>
      <c r="E25" s="96"/>
      <c r="F25" s="96"/>
      <c r="J25" s="97"/>
      <c r="K25" s="97"/>
      <c r="L25" s="97"/>
      <c r="M25" s="97"/>
    </row>
    <row r="26" spans="1:13" ht="13.5" customHeight="1" x14ac:dyDescent="0.25">
      <c r="C26" s="96"/>
      <c r="D26" s="96"/>
      <c r="E26" s="96"/>
      <c r="F26" s="96"/>
      <c r="J26" s="97"/>
      <c r="K26" s="97"/>
      <c r="L26" s="97"/>
      <c r="M26" s="97"/>
    </row>
    <row r="27" spans="1:13" ht="13.5" customHeight="1" x14ac:dyDescent="0.25">
      <c r="C27" s="96"/>
      <c r="D27" s="96"/>
      <c r="E27" s="96"/>
      <c r="F27" s="96"/>
      <c r="J27" s="97"/>
      <c r="K27" s="97"/>
      <c r="L27" s="97"/>
      <c r="M27" s="97"/>
    </row>
    <row r="28" spans="1:13" ht="13.5" customHeight="1" x14ac:dyDescent="0.25">
      <c r="C28" s="96"/>
      <c r="D28" s="96"/>
      <c r="E28" s="96"/>
      <c r="F28" s="96"/>
      <c r="J28" s="97"/>
      <c r="K28" s="97"/>
      <c r="L28" s="97"/>
      <c r="M28" s="97"/>
    </row>
    <row r="29" spans="1:13" ht="13.5" customHeight="1" x14ac:dyDescent="0.25">
      <c r="C29" s="96"/>
      <c r="D29" s="96"/>
      <c r="E29" s="96"/>
      <c r="F29" s="96"/>
      <c r="J29" s="97"/>
      <c r="K29" s="97"/>
      <c r="L29" s="97"/>
      <c r="M29" s="97"/>
    </row>
    <row r="30" spans="1:13" ht="13.5" customHeight="1" x14ac:dyDescent="0.25">
      <c r="C30" s="96"/>
      <c r="D30" s="96"/>
      <c r="E30" s="96"/>
      <c r="F30" s="96"/>
      <c r="J30" s="97"/>
      <c r="K30" s="97"/>
      <c r="L30" s="97"/>
      <c r="M30" s="97"/>
    </row>
    <row r="31" spans="1:13" ht="13.5" customHeight="1" x14ac:dyDescent="0.25">
      <c r="C31" s="96"/>
      <c r="D31" s="96"/>
      <c r="E31" s="96"/>
      <c r="F31" s="96"/>
      <c r="J31" s="97"/>
      <c r="K31" s="97"/>
      <c r="L31" s="97"/>
      <c r="M31" s="97"/>
    </row>
    <row r="32" spans="1:13" ht="13.5" customHeight="1" x14ac:dyDescent="0.25">
      <c r="C32" s="96"/>
      <c r="D32" s="96"/>
      <c r="E32" s="96"/>
      <c r="F32" s="96"/>
      <c r="J32" s="97"/>
      <c r="K32" s="97"/>
      <c r="L32" s="97"/>
      <c r="M32" s="97"/>
    </row>
    <row r="33" spans="3:6" ht="13.5" customHeight="1" x14ac:dyDescent="0.25">
      <c r="C33" s="96"/>
      <c r="D33" s="96"/>
      <c r="E33" s="96"/>
      <c r="F33" s="96"/>
    </row>
    <row r="34" spans="3:6" ht="13.5" customHeight="1" x14ac:dyDescent="0.25">
      <c r="C34" s="96"/>
      <c r="D34" s="96"/>
      <c r="E34" s="96"/>
      <c r="F34" s="96"/>
    </row>
    <row r="35" spans="3:6" ht="13.5" customHeight="1" x14ac:dyDescent="0.25">
      <c r="C35" s="96"/>
      <c r="D35" s="96"/>
      <c r="E35" s="96"/>
      <c r="F35" s="96"/>
    </row>
    <row r="36" spans="3:6" ht="13.5" customHeight="1" x14ac:dyDescent="0.25">
      <c r="C36" s="96"/>
      <c r="D36" s="96"/>
      <c r="E36" s="96"/>
      <c r="F36" s="96"/>
    </row>
    <row r="37" spans="3:6" ht="13.5" customHeight="1" x14ac:dyDescent="0.25">
      <c r="C37" s="96"/>
      <c r="D37" s="96"/>
      <c r="E37" s="96"/>
      <c r="F37" s="96"/>
    </row>
    <row r="38" spans="3:6" ht="13.5" customHeight="1" x14ac:dyDescent="0.25">
      <c r="C38" s="96"/>
      <c r="D38" s="96"/>
      <c r="E38" s="96"/>
      <c r="F38" s="96"/>
    </row>
    <row r="39" spans="3:6" ht="13.5" customHeight="1" x14ac:dyDescent="0.25">
      <c r="C39" s="96"/>
      <c r="D39" s="96"/>
      <c r="E39" s="96"/>
      <c r="F39" s="96"/>
    </row>
    <row r="40" spans="3:6" ht="13.5" customHeight="1" x14ac:dyDescent="0.25">
      <c r="C40" s="96"/>
      <c r="D40" s="96"/>
      <c r="E40" s="96"/>
      <c r="F40" s="96"/>
    </row>
    <row r="41" spans="3:6" ht="13.5" customHeight="1" x14ac:dyDescent="0.25">
      <c r="C41" s="96"/>
      <c r="D41" s="96"/>
      <c r="E41" s="96"/>
      <c r="F41" s="96"/>
    </row>
    <row r="42" spans="3:6" ht="13.5" customHeight="1" x14ac:dyDescent="0.25">
      <c r="C42" s="96"/>
      <c r="D42" s="96"/>
      <c r="E42" s="96"/>
      <c r="F42" s="96"/>
    </row>
    <row r="43" spans="3:6" ht="13.5" customHeight="1" x14ac:dyDescent="0.25">
      <c r="C43" s="96"/>
      <c r="D43" s="96"/>
      <c r="E43" s="96"/>
      <c r="F43" s="96"/>
    </row>
    <row r="44" spans="3:6" ht="13.5" customHeight="1" x14ac:dyDescent="0.25">
      <c r="C44" s="96"/>
      <c r="D44" s="96"/>
      <c r="E44" s="96"/>
      <c r="F44" s="96"/>
    </row>
    <row r="45" spans="3:6" ht="13.5" customHeight="1" x14ac:dyDescent="0.25">
      <c r="C45" s="96"/>
      <c r="D45" s="96"/>
      <c r="E45" s="96"/>
      <c r="F45" s="96"/>
    </row>
    <row r="46" spans="3:6" ht="13.5" customHeight="1" x14ac:dyDescent="0.25">
      <c r="C46" s="96"/>
      <c r="D46" s="96"/>
      <c r="E46" s="96"/>
      <c r="F46" s="96"/>
    </row>
    <row r="47" spans="3:6" ht="13.5" customHeight="1" x14ac:dyDescent="0.25">
      <c r="C47" s="96"/>
      <c r="D47" s="96"/>
      <c r="E47" s="96"/>
      <c r="F47" s="96"/>
    </row>
    <row r="48" spans="3:6" ht="13.5" customHeight="1" x14ac:dyDescent="0.25">
      <c r="C48" s="96"/>
      <c r="D48" s="96"/>
      <c r="E48" s="96"/>
      <c r="F48" s="96"/>
    </row>
    <row r="49" spans="3:6" ht="13.5" customHeight="1" x14ac:dyDescent="0.25">
      <c r="C49" s="96"/>
      <c r="D49" s="96"/>
      <c r="E49" s="96"/>
      <c r="F49" s="96"/>
    </row>
    <row r="50" spans="3:6" ht="13.5" customHeight="1" x14ac:dyDescent="0.25">
      <c r="C50" s="96">
        <v>0</v>
      </c>
      <c r="D50" s="96">
        <v>0</v>
      </c>
      <c r="E50" s="96">
        <v>0</v>
      </c>
      <c r="F50" s="96">
        <v>0</v>
      </c>
    </row>
    <row r="51" spans="3:6" ht="13.5" customHeight="1" x14ac:dyDescent="0.25">
      <c r="C51" s="96">
        <v>0</v>
      </c>
      <c r="D51" s="96">
        <v>0</v>
      </c>
      <c r="E51" s="96">
        <v>0</v>
      </c>
      <c r="F51" s="96">
        <v>0</v>
      </c>
    </row>
    <row r="52" spans="3:6" ht="13.5" customHeight="1" x14ac:dyDescent="0.25">
      <c r="C52" s="96">
        <v>0</v>
      </c>
      <c r="D52" s="96">
        <v>0</v>
      </c>
      <c r="E52" s="96">
        <v>0</v>
      </c>
      <c r="F52" s="96">
        <v>0</v>
      </c>
    </row>
    <row r="53" spans="3:6" ht="13.5" customHeight="1" x14ac:dyDescent="0.25">
      <c r="C53" s="96">
        <v>0</v>
      </c>
      <c r="D53" s="96">
        <v>0</v>
      </c>
      <c r="E53" s="96">
        <v>0</v>
      </c>
      <c r="F53" s="96">
        <v>0</v>
      </c>
    </row>
    <row r="54" spans="3:6" ht="13.5" customHeight="1" x14ac:dyDescent="0.25">
      <c r="C54" s="96"/>
      <c r="D54" s="96"/>
      <c r="E54" s="96"/>
      <c r="F54" s="96"/>
    </row>
    <row r="55" spans="3:6" ht="13.5" customHeight="1" x14ac:dyDescent="0.25">
      <c r="C55" s="96"/>
      <c r="D55" s="96"/>
      <c r="E55" s="96"/>
      <c r="F55" s="96"/>
    </row>
    <row r="56" spans="3:6" ht="13.5" customHeight="1" x14ac:dyDescent="0.25">
      <c r="C56" s="96"/>
      <c r="D56" s="96"/>
      <c r="E56" s="96"/>
      <c r="F56" s="96"/>
    </row>
    <row r="57" spans="3:6" ht="13.5" customHeight="1" x14ac:dyDescent="0.25">
      <c r="C57" s="96"/>
      <c r="D57" s="96"/>
      <c r="E57" s="96"/>
      <c r="F57" s="96"/>
    </row>
    <row r="58" spans="3:6" ht="13.5" customHeight="1" x14ac:dyDescent="0.25">
      <c r="C58" s="96"/>
      <c r="D58" s="96"/>
      <c r="E58" s="96"/>
      <c r="F58" s="96"/>
    </row>
    <row r="59" spans="3:6" ht="13.5" customHeight="1" x14ac:dyDescent="0.25">
      <c r="C59" s="96"/>
      <c r="D59" s="96"/>
      <c r="E59" s="96"/>
      <c r="F59" s="96"/>
    </row>
    <row r="60" spans="3:6" ht="13.5" customHeight="1" x14ac:dyDescent="0.25">
      <c r="C60" s="96"/>
      <c r="D60" s="96"/>
      <c r="E60" s="96"/>
      <c r="F60" s="96"/>
    </row>
    <row r="61" spans="3:6" ht="13.5" customHeight="1" x14ac:dyDescent="0.25">
      <c r="C61" s="96"/>
      <c r="D61" s="96"/>
      <c r="E61" s="96"/>
      <c r="F61" s="96"/>
    </row>
    <row r="62" spans="3:6" ht="13.5" customHeight="1" x14ac:dyDescent="0.25">
      <c r="C62" s="96"/>
      <c r="D62" s="96"/>
      <c r="E62" s="96"/>
      <c r="F62" s="96"/>
    </row>
    <row r="63" spans="3:6" ht="13.5" customHeight="1" x14ac:dyDescent="0.25">
      <c r="C63" s="96"/>
      <c r="D63" s="96"/>
      <c r="E63" s="96"/>
      <c r="F63" s="96"/>
    </row>
    <row r="64" spans="3:6" ht="13.5" customHeight="1" x14ac:dyDescent="0.25">
      <c r="C64" s="96"/>
      <c r="D64" s="96"/>
      <c r="E64" s="96"/>
      <c r="F64" s="96"/>
    </row>
    <row r="65" spans="3:6" ht="13.5" customHeight="1" x14ac:dyDescent="0.25">
      <c r="C65" s="96"/>
      <c r="D65" s="96"/>
      <c r="E65" s="96"/>
      <c r="F65" s="96"/>
    </row>
    <row r="66" spans="3:6" ht="13.5" customHeight="1" x14ac:dyDescent="0.25">
      <c r="C66" s="96"/>
      <c r="D66" s="96"/>
      <c r="E66" s="96"/>
      <c r="F66" s="96"/>
    </row>
    <row r="67" spans="3:6" ht="13.5" customHeight="1" x14ac:dyDescent="0.25">
      <c r="C67" s="96"/>
      <c r="D67" s="96"/>
      <c r="E67" s="96"/>
      <c r="F67" s="96"/>
    </row>
  </sheetData>
  <mergeCells count="7">
    <mergeCell ref="A21:F21"/>
    <mergeCell ref="A1:F1"/>
    <mergeCell ref="H1:M1"/>
    <mergeCell ref="A3:A4"/>
    <mergeCell ref="D3:F3"/>
    <mergeCell ref="H3:H4"/>
    <mergeCell ref="K3:M3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árok4"/>
  <dimension ref="A1:M43"/>
  <sheetViews>
    <sheetView showGridLines="0" workbookViewId="0">
      <selection activeCell="I30" sqref="I30"/>
    </sheetView>
  </sheetViews>
  <sheetFormatPr defaultColWidth="9.1796875" defaultRowHeight="13.5" customHeight="1" x14ac:dyDescent="0.25"/>
  <cols>
    <col min="1" max="1" width="9.54296875" style="94" customWidth="1"/>
    <col min="2" max="2" width="54.7265625" style="94" customWidth="1"/>
    <col min="3" max="6" width="12.54296875" style="98" customWidth="1"/>
    <col min="7" max="8" width="9.1796875" style="94"/>
    <col min="9" max="9" width="42.26953125" style="94" bestFit="1" customWidth="1"/>
    <col min="10" max="16384" width="9.1796875" style="94"/>
  </cols>
  <sheetData>
    <row r="1" spans="1:13" ht="15.75" customHeight="1" x14ac:dyDescent="0.25">
      <c r="A1" s="70" t="s">
        <v>43</v>
      </c>
      <c r="B1" s="70"/>
      <c r="C1" s="70"/>
      <c r="D1" s="70"/>
      <c r="E1" s="70"/>
      <c r="F1" s="70"/>
      <c r="H1" s="136" t="s">
        <v>37</v>
      </c>
      <c r="I1" s="136"/>
      <c r="J1" s="136"/>
      <c r="K1" s="136"/>
      <c r="L1" s="136"/>
      <c r="M1" s="136"/>
    </row>
    <row r="2" spans="1:13" ht="14.25" customHeight="1" thickBot="1" x14ac:dyDescent="0.3">
      <c r="B2" s="2"/>
      <c r="C2" s="3"/>
      <c r="D2" s="3"/>
      <c r="E2" s="3"/>
      <c r="F2" s="3"/>
      <c r="I2" s="2"/>
      <c r="J2" s="3"/>
      <c r="K2" s="3"/>
      <c r="L2" s="3"/>
      <c r="M2" s="3"/>
    </row>
    <row r="3" spans="1:13" ht="14.25" customHeight="1" x14ac:dyDescent="0.25">
      <c r="A3" s="137" t="s">
        <v>1</v>
      </c>
      <c r="B3" s="99" t="s">
        <v>2</v>
      </c>
      <c r="C3" s="100" t="s">
        <v>4</v>
      </c>
      <c r="D3" s="139" t="s">
        <v>5</v>
      </c>
      <c r="E3" s="139"/>
      <c r="F3" s="140"/>
      <c r="H3" s="137" t="s">
        <v>0</v>
      </c>
      <c r="I3" s="99" t="s">
        <v>2</v>
      </c>
      <c r="J3" s="100" t="s">
        <v>4</v>
      </c>
      <c r="K3" s="139" t="s">
        <v>5</v>
      </c>
      <c r="L3" s="139"/>
      <c r="M3" s="140"/>
    </row>
    <row r="4" spans="1:13" ht="14.25" customHeight="1" thickBot="1" x14ac:dyDescent="0.3">
      <c r="A4" s="138"/>
      <c r="B4" s="6"/>
      <c r="C4" s="101">
        <v>2023</v>
      </c>
      <c r="D4" s="10">
        <v>2024</v>
      </c>
      <c r="E4" s="10">
        <v>2025</v>
      </c>
      <c r="F4" s="8">
        <v>2026</v>
      </c>
      <c r="H4" s="138"/>
      <c r="I4" s="6"/>
      <c r="J4" s="101">
        <v>2023</v>
      </c>
      <c r="K4" s="10">
        <v>2024</v>
      </c>
      <c r="L4" s="10">
        <v>2025</v>
      </c>
      <c r="M4" s="8">
        <v>2026</v>
      </c>
    </row>
    <row r="5" spans="1:13" ht="14.25" customHeight="1" x14ac:dyDescent="0.25">
      <c r="A5" s="71">
        <v>211003</v>
      </c>
      <c r="B5" s="72" t="s">
        <v>7</v>
      </c>
      <c r="C5" s="51">
        <f>C6+C7+C8</f>
        <v>450987</v>
      </c>
      <c r="D5" s="16">
        <f t="shared" ref="D5:F5" si="0">D6+D7+D8</f>
        <v>444949</v>
      </c>
      <c r="E5" s="16">
        <f t="shared" si="0"/>
        <v>297221</v>
      </c>
      <c r="F5" s="14">
        <f t="shared" si="0"/>
        <v>250786</v>
      </c>
      <c r="H5" s="11"/>
      <c r="I5" s="12" t="s">
        <v>7</v>
      </c>
      <c r="J5" s="51">
        <f>nedane_C_mar24!D5-C_RVS_24_26!C5</f>
        <v>-1512.5853699999861</v>
      </c>
      <c r="K5" s="16">
        <f>nedane_C_mar24!E5-C_RVS_24_26!D5</f>
        <v>29</v>
      </c>
      <c r="L5" s="16">
        <f>nedane_C_mar24!F5-C_RVS_24_26!E5</f>
        <v>113220</v>
      </c>
      <c r="M5" s="14">
        <f>nedane_C_mar24!G5-C_RVS_24_26!F5</f>
        <v>2545</v>
      </c>
    </row>
    <row r="6" spans="1:13" ht="14.25" customHeight="1" x14ac:dyDescent="0.25">
      <c r="A6" s="71"/>
      <c r="B6" s="73" t="s">
        <v>8</v>
      </c>
      <c r="C6" s="51">
        <v>442622</v>
      </c>
      <c r="D6" s="16">
        <v>436584</v>
      </c>
      <c r="E6" s="16">
        <v>288856</v>
      </c>
      <c r="F6" s="14">
        <v>242421</v>
      </c>
      <c r="H6" s="11"/>
      <c r="I6" s="17" t="s">
        <v>8</v>
      </c>
      <c r="J6" s="51">
        <f>nedane_C_mar24!D6-C_RVS_24_26!C6</f>
        <v>-259.63348999997834</v>
      </c>
      <c r="K6" s="16">
        <f>nedane_C_mar24!E6-C_RVS_24_26!D6</f>
        <v>29</v>
      </c>
      <c r="L6" s="16">
        <f>nedane_C_mar24!F6-C_RVS_24_26!E6</f>
        <v>113220</v>
      </c>
      <c r="M6" s="14">
        <f>nedane_C_mar24!G6-C_RVS_24_26!F6</f>
        <v>2545</v>
      </c>
    </row>
    <row r="7" spans="1:13" ht="14.25" customHeight="1" x14ac:dyDescent="0.25">
      <c r="A7" s="71"/>
      <c r="B7" s="73" t="s">
        <v>9</v>
      </c>
      <c r="C7" s="51">
        <v>8365</v>
      </c>
      <c r="D7" s="16">
        <v>8365</v>
      </c>
      <c r="E7" s="16">
        <v>8365</v>
      </c>
      <c r="F7" s="14">
        <v>8365</v>
      </c>
      <c r="H7" s="11"/>
      <c r="I7" s="17" t="s">
        <v>9</v>
      </c>
      <c r="J7" s="51">
        <f>nedane_C_mar24!D7-C_RVS_24_26!C7</f>
        <v>-1252.9518799999996</v>
      </c>
      <c r="K7" s="16">
        <f>nedane_C_mar24!E7-C_RVS_24_26!D7</f>
        <v>0</v>
      </c>
      <c r="L7" s="16">
        <f>nedane_C_mar24!F7-C_RVS_24_26!E7</f>
        <v>0</v>
      </c>
      <c r="M7" s="14">
        <f>nedane_C_mar24!G7-C_RVS_24_26!F7</f>
        <v>0</v>
      </c>
    </row>
    <row r="8" spans="1:13" ht="14.25" customHeight="1" x14ac:dyDescent="0.25">
      <c r="A8" s="71"/>
      <c r="B8" s="73" t="s">
        <v>10</v>
      </c>
      <c r="C8" s="51"/>
      <c r="D8" s="16"/>
      <c r="E8" s="16"/>
      <c r="F8" s="14"/>
      <c r="H8" s="11"/>
      <c r="I8" s="17"/>
      <c r="J8" s="51">
        <f>nedane_C_mar24!D8-C_RVS_24_26!C8</f>
        <v>0</v>
      </c>
      <c r="K8" s="16">
        <f>nedane_C_mar24!E8-C_RVS_24_26!D8</f>
        <v>0</v>
      </c>
      <c r="L8" s="16">
        <f>nedane_C_mar24!F8-C_RVS_24_26!E8</f>
        <v>0</v>
      </c>
      <c r="M8" s="14">
        <f>nedane_C_mar24!G8-C_RVS_24_26!F8</f>
        <v>0</v>
      </c>
    </row>
    <row r="9" spans="1:13" ht="14.25" customHeight="1" x14ac:dyDescent="0.25">
      <c r="A9" s="76">
        <v>220</v>
      </c>
      <c r="B9" s="75" t="s">
        <v>12</v>
      </c>
      <c r="C9" s="51">
        <v>347520</v>
      </c>
      <c r="D9" s="16">
        <v>352724</v>
      </c>
      <c r="E9" s="16">
        <v>356323</v>
      </c>
      <c r="F9" s="14">
        <v>357630</v>
      </c>
      <c r="H9" s="11" t="s">
        <v>11</v>
      </c>
      <c r="I9" s="12" t="s">
        <v>12</v>
      </c>
      <c r="J9" s="51">
        <f>nedane_C_mar24!D9-C_RVS_24_26!C9</f>
        <v>9896.8267500000075</v>
      </c>
      <c r="K9" s="16">
        <f>nedane_C_mar24!E9-C_RVS_24_26!D9</f>
        <v>2883</v>
      </c>
      <c r="L9" s="16">
        <f>nedane_C_mar24!F9-C_RVS_24_26!E9</f>
        <v>988</v>
      </c>
      <c r="M9" s="14">
        <f>nedane_C_mar24!G9-C_RVS_24_26!F9</f>
        <v>2240</v>
      </c>
    </row>
    <row r="10" spans="1:13" ht="14.25" customHeight="1" x14ac:dyDescent="0.25">
      <c r="A10" s="76">
        <v>229006</v>
      </c>
      <c r="B10" s="75" t="s">
        <v>14</v>
      </c>
      <c r="C10" s="51">
        <v>383931</v>
      </c>
      <c r="D10" s="16">
        <v>451304</v>
      </c>
      <c r="E10" s="16">
        <v>390304</v>
      </c>
      <c r="F10" s="14">
        <v>383379</v>
      </c>
      <c r="H10" s="11" t="s">
        <v>13</v>
      </c>
      <c r="I10" s="12" t="s">
        <v>14</v>
      </c>
      <c r="J10" s="51">
        <f>nedane_C_mar24!D10-C_RVS_24_26!C10</f>
        <v>-747.75960000004852</v>
      </c>
      <c r="K10" s="16">
        <f>nedane_C_mar24!E10-C_RVS_24_26!D10</f>
        <v>-124703</v>
      </c>
      <c r="L10" s="16">
        <f>nedane_C_mar24!F10-C_RVS_24_26!E10</f>
        <v>-116076</v>
      </c>
      <c r="M10" s="14">
        <f>nedane_C_mar24!G10-C_RVS_24_26!F10</f>
        <v>-114919</v>
      </c>
    </row>
    <row r="11" spans="1:13" ht="14.25" customHeight="1" x14ac:dyDescent="0.25">
      <c r="A11" s="71">
        <v>292008</v>
      </c>
      <c r="B11" s="72" t="s">
        <v>32</v>
      </c>
      <c r="C11" s="51">
        <f>C12+C13</f>
        <v>309724</v>
      </c>
      <c r="D11" s="16">
        <f>D12+D13</f>
        <v>333216</v>
      </c>
      <c r="E11" s="16">
        <f>E12+E13</f>
        <v>366566</v>
      </c>
      <c r="F11" s="14">
        <f>F12+F13</f>
        <v>400953</v>
      </c>
      <c r="H11" s="19" t="s">
        <v>15</v>
      </c>
      <c r="I11" s="20" t="s">
        <v>16</v>
      </c>
      <c r="J11" s="51">
        <f>nedane_C_mar24!D11-C_RVS_24_26!C11</f>
        <v>2561.6362899999949</v>
      </c>
      <c r="K11" s="16">
        <f>nedane_C_mar24!E11-C_RVS_24_26!D11</f>
        <v>12075</v>
      </c>
      <c r="L11" s="16">
        <f>nedane_C_mar24!F11-C_RVS_24_26!E11</f>
        <v>17712</v>
      </c>
      <c r="M11" s="14">
        <f>nedane_C_mar24!G11-C_RVS_24_26!F11</f>
        <v>20709</v>
      </c>
    </row>
    <row r="12" spans="1:13" ht="14.25" customHeight="1" x14ac:dyDescent="0.25">
      <c r="A12" s="77"/>
      <c r="B12" s="73" t="s">
        <v>8</v>
      </c>
      <c r="C12" s="51">
        <v>297975</v>
      </c>
      <c r="D12" s="16">
        <v>321467</v>
      </c>
      <c r="E12" s="16">
        <v>354817</v>
      </c>
      <c r="F12" s="14">
        <v>389204</v>
      </c>
      <c r="H12" s="11"/>
      <c r="I12" s="17" t="s">
        <v>8</v>
      </c>
      <c r="J12" s="51">
        <f>nedane_C_mar24!D12-C_RVS_24_26!C12</f>
        <v>3468.0419300000067</v>
      </c>
      <c r="K12" s="16">
        <f>nedane_C_mar24!E12-C_RVS_24_26!D12</f>
        <v>12981</v>
      </c>
      <c r="L12" s="16">
        <f>nedane_C_mar24!F12-C_RVS_24_26!E12</f>
        <v>18618</v>
      </c>
      <c r="M12" s="14">
        <f>nedane_C_mar24!G12-C_RVS_24_26!F12</f>
        <v>21615</v>
      </c>
    </row>
    <row r="13" spans="1:13" ht="14.25" customHeight="1" thickBot="1" x14ac:dyDescent="0.3">
      <c r="A13" s="77"/>
      <c r="B13" s="78" t="s">
        <v>9</v>
      </c>
      <c r="C13" s="51">
        <v>11749</v>
      </c>
      <c r="D13" s="16">
        <v>11749</v>
      </c>
      <c r="E13" s="16">
        <v>11749</v>
      </c>
      <c r="F13" s="14">
        <v>11749</v>
      </c>
      <c r="H13" s="11"/>
      <c r="I13" s="17" t="s">
        <v>9</v>
      </c>
      <c r="J13" s="51">
        <f>nedane_C_mar24!D13-C_RVS_24_26!C13</f>
        <v>-906.40564000000086</v>
      </c>
      <c r="K13" s="16">
        <f>nedane_C_mar24!E13-C_RVS_24_26!D13</f>
        <v>-906</v>
      </c>
      <c r="L13" s="16">
        <f>nedane_C_mar24!F13-C_RVS_24_26!E13</f>
        <v>-906</v>
      </c>
      <c r="M13" s="14">
        <f>nedane_C_mar24!G13-C_RVS_24_26!F13</f>
        <v>-906</v>
      </c>
    </row>
    <row r="14" spans="1:13" ht="14.25" customHeight="1" thickBot="1" x14ac:dyDescent="0.3">
      <c r="A14" s="79"/>
      <c r="B14" s="79" t="s">
        <v>17</v>
      </c>
      <c r="C14" s="106">
        <f>C11+C10+C9+C5</f>
        <v>1492162</v>
      </c>
      <c r="D14" s="83">
        <f>D11+D10+D9+D5</f>
        <v>1582193</v>
      </c>
      <c r="E14" s="83">
        <f>E11+E10+E9+E5</f>
        <v>1410414</v>
      </c>
      <c r="F14" s="81">
        <f>F11+F10+F9+F5</f>
        <v>1392748</v>
      </c>
      <c r="H14" s="21"/>
      <c r="I14" s="23" t="s">
        <v>17</v>
      </c>
      <c r="J14" s="105">
        <f t="shared" ref="J14:M14" si="1">J5+J9+J10+J11</f>
        <v>10198.118069999968</v>
      </c>
      <c r="K14" s="31">
        <f t="shared" si="1"/>
        <v>-109716</v>
      </c>
      <c r="L14" s="31">
        <f t="shared" si="1"/>
        <v>15844</v>
      </c>
      <c r="M14" s="29">
        <f t="shared" si="1"/>
        <v>-89425</v>
      </c>
    </row>
    <row r="15" spans="1:13" ht="14.25" customHeight="1" x14ac:dyDescent="0.25">
      <c r="A15" s="107"/>
      <c r="B15" s="34" t="s">
        <v>18</v>
      </c>
      <c r="C15" s="87">
        <f>C6+C12</f>
        <v>740597</v>
      </c>
      <c r="D15" s="87">
        <f>D6+D12</f>
        <v>758051</v>
      </c>
      <c r="E15" s="87">
        <f>E6+E12</f>
        <v>643673</v>
      </c>
      <c r="F15" s="85">
        <f>F6+F12</f>
        <v>631625</v>
      </c>
      <c r="H15" s="95"/>
      <c r="I15" s="34" t="s">
        <v>18</v>
      </c>
      <c r="J15" s="42">
        <f>nedane_C_mar24!D15-C_RVS_24_26!C15</f>
        <v>3208.4084400000283</v>
      </c>
      <c r="K15" s="42">
        <f>nedane_C_mar24!E15-C_RVS_24_26!D15</f>
        <v>13010</v>
      </c>
      <c r="L15" s="42">
        <f>nedane_C_mar24!F15-C_RVS_24_26!E15</f>
        <v>131838</v>
      </c>
      <c r="M15" s="40">
        <f>nedane_C_mar24!G15-C_RVS_24_26!F15</f>
        <v>24160</v>
      </c>
    </row>
    <row r="16" spans="1:13" ht="14.25" customHeight="1" x14ac:dyDescent="0.25">
      <c r="A16" s="52"/>
      <c r="B16" s="45" t="s">
        <v>19</v>
      </c>
      <c r="C16" s="91">
        <f>C13+C7</f>
        <v>20114</v>
      </c>
      <c r="D16" s="91">
        <f>D13+D7</f>
        <v>20114</v>
      </c>
      <c r="E16" s="91">
        <f>E13+E7</f>
        <v>20114</v>
      </c>
      <c r="F16" s="89">
        <f>F13+F7</f>
        <v>20114</v>
      </c>
      <c r="H16" s="11"/>
      <c r="I16" s="45" t="s">
        <v>19</v>
      </c>
      <c r="J16" s="51">
        <f>nedane_C_mar24!D16-C_RVS_24_26!C16</f>
        <v>-2159.3575200000014</v>
      </c>
      <c r="K16" s="51">
        <f>nedane_C_mar24!E16-C_RVS_24_26!D16</f>
        <v>-906</v>
      </c>
      <c r="L16" s="51">
        <f>nedane_C_mar24!F16-C_RVS_24_26!E16</f>
        <v>-906</v>
      </c>
      <c r="M16" s="14">
        <f>nedane_C_mar24!G16-C_RVS_24_26!F16</f>
        <v>-906</v>
      </c>
    </row>
    <row r="17" spans="1:13" ht="14.25" customHeight="1" x14ac:dyDescent="0.25">
      <c r="A17" s="52"/>
      <c r="B17" s="45" t="s">
        <v>20</v>
      </c>
      <c r="C17" s="91">
        <f>C10</f>
        <v>383931</v>
      </c>
      <c r="D17" s="91">
        <f>D10</f>
        <v>451304</v>
      </c>
      <c r="E17" s="91">
        <f>E10</f>
        <v>390304</v>
      </c>
      <c r="F17" s="89">
        <f>F10</f>
        <v>383379</v>
      </c>
      <c r="H17" s="11"/>
      <c r="I17" s="45" t="s">
        <v>20</v>
      </c>
      <c r="J17" s="51">
        <f>nedane_C_mar24!D17-C_RVS_24_26!C17</f>
        <v>-747.75960000004852</v>
      </c>
      <c r="K17" s="51">
        <f>nedane_C_mar24!E17-C_RVS_24_26!D17</f>
        <v>-124703</v>
      </c>
      <c r="L17" s="51">
        <f>nedane_C_mar24!F17-C_RVS_24_26!E17</f>
        <v>-116076</v>
      </c>
      <c r="M17" s="14">
        <f>nedane_C_mar24!G17-C_RVS_24_26!F17</f>
        <v>-114919</v>
      </c>
    </row>
    <row r="18" spans="1:13" ht="14.25" customHeight="1" x14ac:dyDescent="0.25">
      <c r="A18" s="52"/>
      <c r="B18" s="45" t="s">
        <v>21</v>
      </c>
      <c r="C18" s="91">
        <f>C9</f>
        <v>347520</v>
      </c>
      <c r="D18" s="93">
        <f>D9</f>
        <v>352724</v>
      </c>
      <c r="E18" s="93">
        <f>E9</f>
        <v>356323</v>
      </c>
      <c r="F18" s="89">
        <f>F9</f>
        <v>357630</v>
      </c>
      <c r="H18" s="52"/>
      <c r="I18" s="45" t="s">
        <v>21</v>
      </c>
      <c r="J18" s="51">
        <f>nedane_C_mar24!D18-C_RVS_24_26!C18</f>
        <v>9896.8267500000075</v>
      </c>
      <c r="K18" s="16">
        <f>nedane_C_mar24!E18-C_RVS_24_26!D18</f>
        <v>2883</v>
      </c>
      <c r="L18" s="16">
        <f>nedane_C_mar24!F18-C_RVS_24_26!E18</f>
        <v>988</v>
      </c>
      <c r="M18" s="14">
        <f>nedane_C_mar24!G18-C_RVS_24_26!F18</f>
        <v>2240</v>
      </c>
    </row>
    <row r="19" spans="1:13" ht="14.25" customHeight="1" thickBot="1" x14ac:dyDescent="0.3">
      <c r="A19" s="55"/>
      <c r="B19" s="56" t="s">
        <v>10</v>
      </c>
      <c r="C19" s="57">
        <f t="shared" ref="C19:F19" si="2">+C8</f>
        <v>0</v>
      </c>
      <c r="D19" s="58">
        <f t="shared" si="2"/>
        <v>0</v>
      </c>
      <c r="E19" s="59">
        <f t="shared" si="2"/>
        <v>0</v>
      </c>
      <c r="F19" s="58">
        <f t="shared" si="2"/>
        <v>0</v>
      </c>
      <c r="H19" s="55"/>
      <c r="I19" s="56" t="s">
        <v>34</v>
      </c>
      <c r="J19" s="103">
        <f>nedane_C_mar24!D19-C_RVS_24_26!C19</f>
        <v>0</v>
      </c>
      <c r="K19" s="60">
        <f>nedane_C_mar24!E19-C_RVS_24_26!D19</f>
        <v>0</v>
      </c>
      <c r="L19" s="60">
        <f>nedane_C_mar24!F19-C_RVS_24_26!E19</f>
        <v>0</v>
      </c>
      <c r="M19" s="58">
        <f>nedane_C_mar24!G19-C_RVS_24_26!F19</f>
        <v>0</v>
      </c>
    </row>
    <row r="20" spans="1:13" ht="13.5" customHeight="1" x14ac:dyDescent="0.25">
      <c r="C20" s="96"/>
      <c r="D20" s="96"/>
      <c r="E20" s="96"/>
      <c r="F20" s="96"/>
    </row>
    <row r="21" spans="1:13" ht="13.5" customHeight="1" x14ac:dyDescent="0.25">
      <c r="C21" s="96"/>
      <c r="D21" s="96"/>
      <c r="E21" s="96"/>
      <c r="F21" s="96"/>
    </row>
    <row r="22" spans="1:13" ht="13.5" customHeight="1" x14ac:dyDescent="0.25">
      <c r="C22" s="96"/>
      <c r="D22" s="96"/>
      <c r="E22" s="96"/>
      <c r="F22" s="96"/>
      <c r="J22" s="97"/>
      <c r="K22" s="97"/>
      <c r="L22" s="97"/>
      <c r="M22" s="97"/>
    </row>
    <row r="23" spans="1:13" ht="13.5" customHeight="1" x14ac:dyDescent="0.25">
      <c r="C23" s="96"/>
      <c r="D23" s="96"/>
      <c r="E23" s="96"/>
      <c r="F23" s="96"/>
      <c r="J23" s="97"/>
      <c r="K23" s="97"/>
      <c r="L23" s="97"/>
      <c r="M23" s="97"/>
    </row>
    <row r="24" spans="1:13" ht="13.5" customHeight="1" x14ac:dyDescent="0.25">
      <c r="C24" s="96"/>
      <c r="D24" s="96"/>
      <c r="E24" s="96"/>
      <c r="F24" s="96"/>
      <c r="J24" s="97"/>
      <c r="K24" s="97"/>
      <c r="L24" s="97"/>
      <c r="M24" s="97"/>
    </row>
    <row r="25" spans="1:13" ht="13.5" customHeight="1" x14ac:dyDescent="0.25">
      <c r="C25" s="96"/>
      <c r="D25" s="96"/>
      <c r="E25" s="96"/>
      <c r="F25" s="96"/>
      <c r="J25" s="97"/>
      <c r="K25" s="97"/>
      <c r="L25" s="97"/>
      <c r="M25" s="97"/>
    </row>
    <row r="26" spans="1:13" ht="13.5" customHeight="1" x14ac:dyDescent="0.25">
      <c r="C26" s="96"/>
      <c r="D26" s="96"/>
      <c r="E26" s="96"/>
      <c r="F26" s="96"/>
      <c r="J26" s="97"/>
      <c r="K26" s="97"/>
      <c r="L26" s="97"/>
      <c r="M26" s="97"/>
    </row>
    <row r="27" spans="1:13" ht="13.5" customHeight="1" x14ac:dyDescent="0.25">
      <c r="C27" s="96"/>
      <c r="D27" s="96"/>
      <c r="E27" s="96"/>
      <c r="F27" s="96"/>
    </row>
    <row r="28" spans="1:13" ht="13.5" customHeight="1" x14ac:dyDescent="0.25">
      <c r="C28" s="96"/>
      <c r="D28" s="96"/>
      <c r="E28" s="96"/>
      <c r="F28" s="96"/>
    </row>
    <row r="29" spans="1:13" ht="13.5" customHeight="1" x14ac:dyDescent="0.25">
      <c r="C29" s="96"/>
      <c r="D29" s="96"/>
      <c r="E29" s="96"/>
      <c r="F29" s="96"/>
    </row>
    <row r="30" spans="1:13" ht="13.5" customHeight="1" x14ac:dyDescent="0.25">
      <c r="C30" s="96"/>
      <c r="D30" s="96"/>
      <c r="E30" s="96"/>
      <c r="F30" s="96"/>
    </row>
    <row r="31" spans="1:13" ht="13.5" customHeight="1" x14ac:dyDescent="0.25">
      <c r="C31" s="96"/>
      <c r="D31" s="96"/>
      <c r="E31" s="96"/>
      <c r="F31" s="96"/>
    </row>
    <row r="32" spans="1:13" ht="13.5" customHeight="1" x14ac:dyDescent="0.25">
      <c r="C32" s="96"/>
      <c r="D32" s="96"/>
      <c r="E32" s="96"/>
      <c r="F32" s="96"/>
    </row>
    <row r="33" spans="3:6" ht="13.5" customHeight="1" x14ac:dyDescent="0.25">
      <c r="C33" s="96"/>
      <c r="D33" s="96"/>
      <c r="E33" s="96"/>
      <c r="F33" s="96"/>
    </row>
    <row r="34" spans="3:6" ht="13.5" customHeight="1" x14ac:dyDescent="0.25">
      <c r="C34" s="96"/>
      <c r="D34" s="96"/>
      <c r="E34" s="96"/>
      <c r="F34" s="96"/>
    </row>
    <row r="35" spans="3:6" ht="13.5" customHeight="1" x14ac:dyDescent="0.25">
      <c r="C35" s="96"/>
      <c r="D35" s="96"/>
      <c r="E35" s="96"/>
      <c r="F35" s="96"/>
    </row>
    <row r="36" spans="3:6" ht="13.5" customHeight="1" x14ac:dyDescent="0.25">
      <c r="C36" s="96"/>
      <c r="D36" s="96"/>
      <c r="E36" s="96"/>
      <c r="F36" s="96"/>
    </row>
    <row r="37" spans="3:6" ht="13.5" customHeight="1" x14ac:dyDescent="0.25">
      <c r="C37" s="96"/>
      <c r="D37" s="96"/>
      <c r="E37" s="96"/>
      <c r="F37" s="96"/>
    </row>
    <row r="38" spans="3:6" ht="13.5" customHeight="1" x14ac:dyDescent="0.25">
      <c r="C38" s="96"/>
      <c r="D38" s="96"/>
      <c r="E38" s="96"/>
      <c r="F38" s="96"/>
    </row>
    <row r="39" spans="3:6" ht="13.5" customHeight="1" x14ac:dyDescent="0.25">
      <c r="C39" s="96"/>
      <c r="D39" s="96"/>
      <c r="E39" s="96"/>
      <c r="F39" s="96"/>
    </row>
    <row r="40" spans="3:6" ht="13.5" customHeight="1" x14ac:dyDescent="0.25">
      <c r="C40" s="96"/>
      <c r="D40" s="96"/>
      <c r="E40" s="96"/>
      <c r="F40" s="96"/>
    </row>
    <row r="41" spans="3:6" ht="13.5" customHeight="1" x14ac:dyDescent="0.25">
      <c r="C41" s="96"/>
      <c r="D41" s="96"/>
      <c r="E41" s="96"/>
      <c r="F41" s="96"/>
    </row>
    <row r="42" spans="3:6" ht="13.5" customHeight="1" x14ac:dyDescent="0.25">
      <c r="C42" s="96"/>
      <c r="D42" s="96"/>
      <c r="E42" s="96"/>
      <c r="F42" s="96"/>
    </row>
    <row r="43" spans="3:6" ht="13.5" customHeight="1" x14ac:dyDescent="0.25">
      <c r="C43" s="96"/>
      <c r="D43" s="96"/>
      <c r="E43" s="96"/>
      <c r="F43" s="96"/>
    </row>
  </sheetData>
  <mergeCells count="5">
    <mergeCell ref="H1:M1"/>
    <mergeCell ref="H3:H4"/>
    <mergeCell ref="K3:M3"/>
    <mergeCell ref="A3:A4"/>
    <mergeCell ref="D3:F3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nedane_A_mar24</vt:lpstr>
      <vt:lpstr>nedane_C_mar24</vt:lpstr>
      <vt:lpstr>A_RVS_24_26</vt:lpstr>
      <vt:lpstr>C_RVS_24_26</vt:lpstr>
      <vt:lpstr>A_RVS_24_26!Oblasť_tlače</vt:lpstr>
      <vt:lpstr>C_RVS_24_26!Oblasť_tlače</vt:lpstr>
      <vt:lpstr>nedane_A_mar24!Oblasť_tlače</vt:lpstr>
      <vt:lpstr>nedane_C_mar24!Oblasť_tlače</vt:lpstr>
    </vt:vector>
  </TitlesOfParts>
  <Company>Ministerstvo financii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Antalicova Jana</dc:creator>
  <cp:lastModifiedBy>Antalicova Jana</cp:lastModifiedBy>
  <dcterms:created xsi:type="dcterms:W3CDTF">2022-02-08T14:12:30Z</dcterms:created>
  <dcterms:modified xsi:type="dcterms:W3CDTF">2024-03-26T07:10:58Z</dcterms:modified>
</cp:coreProperties>
</file>