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FP_NEW\6_VSEOBECNE\6_4_Ludia\Peciar\2023 veci\web ifp\72\"/>
    </mc:Choice>
  </mc:AlternateContent>
  <bookViews>
    <workbookView xWindow="0" yWindow="0" windowWidth="28800" windowHeight="13500"/>
  </bookViews>
  <sheets>
    <sheet name="nedane_A_jun23" sheetId="1" r:id="rId1"/>
    <sheet name="nedane_C_jun23" sheetId="2" r:id="rId2"/>
    <sheet name="nedane_A_PS_23" sheetId="3" r:id="rId3"/>
    <sheet name="nedane_C_PS_23" sheetId="4" r:id="rId4"/>
    <sheet name="A_RVS_23_25" sheetId="5" r:id="rId5"/>
    <sheet name="C_RVS_23_25" sheetId="6" r:id="rId6"/>
  </sheets>
  <definedNames>
    <definedName name="_xlnm.Print_Area" localSheetId="4">A_RVS_23_25!$B$1:$F$21</definedName>
    <definedName name="_xlnm.Print_Area" localSheetId="5">C_RVS_23_25!$B$1:$F$19</definedName>
    <definedName name="_xlnm.Print_Area" localSheetId="0">nedane_A_jun23!$C$1:$I$35</definedName>
    <definedName name="_xlnm.Print_Area" localSheetId="2">nedane_A_PS_23!$C$1:$G$35</definedName>
    <definedName name="_xlnm.Print_Area" localSheetId="1">nedane_C_jun23!$B$1:$H$22</definedName>
    <definedName name="_xlnm.Print_Area" localSheetId="3">nedane_C_PS_23!$B$1:$F$22</definedName>
  </definedNames>
  <calcPr calcId="162913"/>
</workbook>
</file>

<file path=xl/calcChain.xml><?xml version="1.0" encoding="utf-8"?>
<calcChain xmlns="http://schemas.openxmlformats.org/spreadsheetml/2006/main">
  <c r="M13" i="6" l="1"/>
  <c r="L13" i="6"/>
  <c r="K13" i="6"/>
  <c r="J13" i="6"/>
  <c r="M12" i="6"/>
  <c r="L12" i="6"/>
  <c r="K12" i="6"/>
  <c r="J12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K5" i="6"/>
  <c r="K18" i="5"/>
  <c r="K16" i="5"/>
  <c r="M13" i="5"/>
  <c r="L13" i="5"/>
  <c r="K13" i="5"/>
  <c r="J13" i="5"/>
  <c r="M12" i="5"/>
  <c r="L12" i="5"/>
  <c r="K12" i="5"/>
  <c r="J12" i="5"/>
  <c r="K11" i="5"/>
  <c r="M10" i="5"/>
  <c r="L10" i="5"/>
  <c r="K10" i="5"/>
  <c r="J10" i="5"/>
  <c r="M9" i="5"/>
  <c r="L9" i="5"/>
  <c r="K9" i="5"/>
  <c r="J9" i="5"/>
  <c r="M8" i="5"/>
  <c r="L8" i="5"/>
  <c r="K8" i="5"/>
  <c r="J8" i="5"/>
  <c r="M7" i="5"/>
  <c r="L7" i="5"/>
  <c r="K7" i="5"/>
  <c r="J7" i="5"/>
  <c r="M6" i="5"/>
  <c r="L6" i="5"/>
  <c r="K6" i="5"/>
  <c r="J6" i="5"/>
  <c r="M13" i="4"/>
  <c r="L13" i="4"/>
  <c r="K13" i="4"/>
  <c r="J13" i="4"/>
  <c r="M12" i="4"/>
  <c r="L12" i="4"/>
  <c r="K12" i="4"/>
  <c r="J12" i="4"/>
  <c r="M10" i="4"/>
  <c r="L10" i="4"/>
  <c r="K10" i="4"/>
  <c r="K17" i="4" s="1"/>
  <c r="J10" i="4"/>
  <c r="M9" i="4"/>
  <c r="L9" i="4"/>
  <c r="K9" i="4"/>
  <c r="J9" i="4"/>
  <c r="M8" i="4"/>
  <c r="L8" i="4"/>
  <c r="K8" i="4"/>
  <c r="K19" i="4" s="1"/>
  <c r="J8" i="4"/>
  <c r="M7" i="4"/>
  <c r="L7" i="4"/>
  <c r="K7" i="4"/>
  <c r="J7" i="4"/>
  <c r="M6" i="4"/>
  <c r="L6" i="4"/>
  <c r="K6" i="4"/>
  <c r="K15" i="4" s="1"/>
  <c r="J6" i="4"/>
  <c r="N13" i="3"/>
  <c r="M13" i="3"/>
  <c r="L13" i="3"/>
  <c r="K13" i="3"/>
  <c r="N12" i="3"/>
  <c r="M12" i="3"/>
  <c r="L12" i="3"/>
  <c r="K12" i="3"/>
  <c r="L11" i="3"/>
  <c r="N10" i="3"/>
  <c r="M10" i="3"/>
  <c r="L10" i="3"/>
  <c r="K10" i="3"/>
  <c r="N9" i="3"/>
  <c r="M9" i="3"/>
  <c r="L9" i="3"/>
  <c r="L18" i="3" s="1"/>
  <c r="K9" i="3"/>
  <c r="N8" i="3"/>
  <c r="M8" i="3"/>
  <c r="L8" i="3"/>
  <c r="K8" i="3"/>
  <c r="N7" i="3"/>
  <c r="M7" i="3"/>
  <c r="L7" i="3"/>
  <c r="L16" i="3" s="1"/>
  <c r="K7" i="3"/>
  <c r="N6" i="3"/>
  <c r="M6" i="3"/>
  <c r="L6" i="3"/>
  <c r="K6" i="3"/>
  <c r="F19" i="6"/>
  <c r="E19" i="6"/>
  <c r="D19" i="6"/>
  <c r="C19" i="6"/>
  <c r="F18" i="6"/>
  <c r="E18" i="6"/>
  <c r="D18" i="6"/>
  <c r="K18" i="6" s="1"/>
  <c r="C18" i="6"/>
  <c r="F17" i="6"/>
  <c r="E17" i="6"/>
  <c r="D17" i="6"/>
  <c r="C17" i="6"/>
  <c r="F16" i="6"/>
  <c r="E16" i="6"/>
  <c r="D16" i="6"/>
  <c r="K16" i="6" s="1"/>
  <c r="C16" i="6"/>
  <c r="F15" i="6"/>
  <c r="E15" i="6"/>
  <c r="D15" i="6"/>
  <c r="C15" i="6"/>
  <c r="F11" i="6"/>
  <c r="E11" i="6"/>
  <c r="E14" i="6" s="1"/>
  <c r="D11" i="6"/>
  <c r="D14" i="6" s="1"/>
  <c r="C11" i="6"/>
  <c r="F5" i="6"/>
  <c r="F14" i="6" s="1"/>
  <c r="E5" i="6"/>
  <c r="D5" i="6"/>
  <c r="C5" i="6"/>
  <c r="C14" i="6" s="1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E11" i="5"/>
  <c r="D11" i="5"/>
  <c r="C11" i="5"/>
  <c r="F5" i="5"/>
  <c r="F14" i="5" s="1"/>
  <c r="E5" i="5"/>
  <c r="E14" i="5" s="1"/>
  <c r="D5" i="5"/>
  <c r="K5" i="5" s="1"/>
  <c r="K14" i="5" s="1"/>
  <c r="C5" i="5"/>
  <c r="C14" i="5" s="1"/>
  <c r="M19" i="4"/>
  <c r="L19" i="4"/>
  <c r="J19" i="4"/>
  <c r="F19" i="4"/>
  <c r="E19" i="4"/>
  <c r="D19" i="4"/>
  <c r="C19" i="4"/>
  <c r="M18" i="4"/>
  <c r="L18" i="4"/>
  <c r="K18" i="4"/>
  <c r="J18" i="4"/>
  <c r="F18" i="4"/>
  <c r="E18" i="4"/>
  <c r="D18" i="4"/>
  <c r="C18" i="4"/>
  <c r="M17" i="4"/>
  <c r="L17" i="4"/>
  <c r="J17" i="4"/>
  <c r="F17" i="4"/>
  <c r="E17" i="4"/>
  <c r="D17" i="4"/>
  <c r="C17" i="4"/>
  <c r="M16" i="4"/>
  <c r="L16" i="4"/>
  <c r="K16" i="4"/>
  <c r="J16" i="4"/>
  <c r="F16" i="4"/>
  <c r="E16" i="4"/>
  <c r="D16" i="4"/>
  <c r="C16" i="4"/>
  <c r="M15" i="4"/>
  <c r="L15" i="4"/>
  <c r="J15" i="4"/>
  <c r="F15" i="4"/>
  <c r="E15" i="4"/>
  <c r="D15" i="4"/>
  <c r="C15" i="4"/>
  <c r="F11" i="4"/>
  <c r="F14" i="4" s="1"/>
  <c r="E11" i="4"/>
  <c r="E14" i="4" s="1"/>
  <c r="D11" i="4"/>
  <c r="C11" i="4"/>
  <c r="C14" i="4" s="1"/>
  <c r="F5" i="4"/>
  <c r="E5" i="4"/>
  <c r="D5" i="4"/>
  <c r="D14" i="4" s="1"/>
  <c r="C5" i="4"/>
  <c r="N19" i="3"/>
  <c r="M19" i="3"/>
  <c r="L19" i="3"/>
  <c r="K19" i="3"/>
  <c r="G19" i="3"/>
  <c r="F19" i="3"/>
  <c r="E19" i="3"/>
  <c r="D19" i="3"/>
  <c r="N18" i="3"/>
  <c r="M18" i="3"/>
  <c r="K18" i="3"/>
  <c r="G18" i="3"/>
  <c r="F18" i="3"/>
  <c r="E18" i="3"/>
  <c r="D18" i="3"/>
  <c r="N17" i="3"/>
  <c r="M17" i="3"/>
  <c r="L17" i="3"/>
  <c r="K17" i="3"/>
  <c r="G17" i="3"/>
  <c r="F17" i="3"/>
  <c r="E17" i="3"/>
  <c r="D17" i="3"/>
  <c r="N16" i="3"/>
  <c r="M16" i="3"/>
  <c r="K16" i="3"/>
  <c r="G16" i="3"/>
  <c r="F16" i="3"/>
  <c r="E16" i="3"/>
  <c r="D16" i="3"/>
  <c r="N15" i="3"/>
  <c r="M15" i="3"/>
  <c r="L15" i="3"/>
  <c r="K15" i="3"/>
  <c r="G15" i="3"/>
  <c r="F15" i="3"/>
  <c r="E15" i="3"/>
  <c r="D15" i="3"/>
  <c r="G11" i="3"/>
  <c r="F11" i="3"/>
  <c r="E11" i="3"/>
  <c r="D11" i="3"/>
  <c r="G5" i="3"/>
  <c r="G14" i="3" s="1"/>
  <c r="F5" i="3"/>
  <c r="F14" i="3" s="1"/>
  <c r="E5" i="3"/>
  <c r="L5" i="3" s="1"/>
  <c r="L14" i="3" s="1"/>
  <c r="D5" i="3"/>
  <c r="D14" i="3" s="1"/>
  <c r="AA19" i="2"/>
  <c r="Z19" i="2"/>
  <c r="Y19" i="2"/>
  <c r="X19" i="2"/>
  <c r="W19" i="2"/>
  <c r="V19" i="2"/>
  <c r="R19" i="2"/>
  <c r="I19" i="2"/>
  <c r="H19" i="2"/>
  <c r="G19" i="2"/>
  <c r="M19" i="6" s="1"/>
  <c r="F19" i="2"/>
  <c r="L19" i="6" s="1"/>
  <c r="E19" i="2"/>
  <c r="K19" i="6" s="1"/>
  <c r="D19" i="2"/>
  <c r="J19" i="6" s="1"/>
  <c r="C19" i="2"/>
  <c r="AA18" i="2"/>
  <c r="Z18" i="2"/>
  <c r="Y18" i="2"/>
  <c r="X18" i="2"/>
  <c r="W18" i="2"/>
  <c r="V18" i="2"/>
  <c r="I18" i="2"/>
  <c r="H18" i="2"/>
  <c r="G18" i="2"/>
  <c r="M18" i="6" s="1"/>
  <c r="F18" i="2"/>
  <c r="L18" i="6" s="1"/>
  <c r="E18" i="2"/>
  <c r="D18" i="2"/>
  <c r="J18" i="6" s="1"/>
  <c r="C18" i="2"/>
  <c r="AA17" i="2"/>
  <c r="Z17" i="2"/>
  <c r="Y17" i="2"/>
  <c r="X17" i="2"/>
  <c r="W17" i="2"/>
  <c r="V17" i="2"/>
  <c r="P17" i="2"/>
  <c r="I17" i="2"/>
  <c r="H17" i="2"/>
  <c r="G17" i="2"/>
  <c r="M17" i="6" s="1"/>
  <c r="F17" i="2"/>
  <c r="L17" i="6" s="1"/>
  <c r="E17" i="2"/>
  <c r="K17" i="6" s="1"/>
  <c r="D17" i="2"/>
  <c r="J17" i="6" s="1"/>
  <c r="C17" i="2"/>
  <c r="AA16" i="2"/>
  <c r="Z16" i="2"/>
  <c r="Y16" i="2"/>
  <c r="X16" i="2"/>
  <c r="W16" i="2"/>
  <c r="V16" i="2"/>
  <c r="I16" i="2"/>
  <c r="H16" i="2"/>
  <c r="G16" i="2"/>
  <c r="M16" i="6" s="1"/>
  <c r="F16" i="2"/>
  <c r="L16" i="6" s="1"/>
  <c r="E16" i="2"/>
  <c r="D16" i="2"/>
  <c r="J16" i="6" s="1"/>
  <c r="C16" i="2"/>
  <c r="AA15" i="2"/>
  <c r="Z15" i="2"/>
  <c r="Y15" i="2"/>
  <c r="X15" i="2"/>
  <c r="W15" i="2"/>
  <c r="V15" i="2"/>
  <c r="N15" i="2"/>
  <c r="I15" i="2"/>
  <c r="H15" i="2"/>
  <c r="G15" i="2"/>
  <c r="M15" i="6" s="1"/>
  <c r="F15" i="2"/>
  <c r="L15" i="6" s="1"/>
  <c r="E15" i="2"/>
  <c r="K15" i="6" s="1"/>
  <c r="D15" i="2"/>
  <c r="J15" i="6" s="1"/>
  <c r="C15" i="2"/>
  <c r="F14" i="2"/>
  <c r="R13" i="2"/>
  <c r="R16" i="2" s="1"/>
  <c r="Q13" i="2"/>
  <c r="Q16" i="2" s="1"/>
  <c r="P13" i="2"/>
  <c r="P16" i="2" s="1"/>
  <c r="O13" i="2"/>
  <c r="O16" i="2" s="1"/>
  <c r="N13" i="2"/>
  <c r="N16" i="2" s="1"/>
  <c r="M13" i="2"/>
  <c r="M16" i="2" s="1"/>
  <c r="R12" i="2"/>
  <c r="Q12" i="2"/>
  <c r="P12" i="2"/>
  <c r="O12" i="2"/>
  <c r="N12" i="2"/>
  <c r="M12" i="2"/>
  <c r="R11" i="2"/>
  <c r="P11" i="2"/>
  <c r="I11" i="2"/>
  <c r="I14" i="2" s="1"/>
  <c r="H11" i="2"/>
  <c r="M11" i="4" s="1"/>
  <c r="G11" i="2"/>
  <c r="L11" i="4" s="1"/>
  <c r="F11" i="2"/>
  <c r="K11" i="4" s="1"/>
  <c r="E11" i="2"/>
  <c r="O11" i="2" s="1"/>
  <c r="D11" i="2"/>
  <c r="D14" i="2" s="1"/>
  <c r="C11" i="2"/>
  <c r="C14" i="2" s="1"/>
  <c r="R10" i="2"/>
  <c r="R17" i="2" s="1"/>
  <c r="Q10" i="2"/>
  <c r="Q17" i="2" s="1"/>
  <c r="P10" i="2"/>
  <c r="O10" i="2"/>
  <c r="O17" i="2" s="1"/>
  <c r="N10" i="2"/>
  <c r="N17" i="2" s="1"/>
  <c r="M10" i="2"/>
  <c r="M17" i="2" s="1"/>
  <c r="R9" i="2"/>
  <c r="R18" i="2" s="1"/>
  <c r="Q9" i="2"/>
  <c r="Q18" i="2" s="1"/>
  <c r="P9" i="2"/>
  <c r="P18" i="2" s="1"/>
  <c r="O9" i="2"/>
  <c r="O18" i="2" s="1"/>
  <c r="N9" i="2"/>
  <c r="N18" i="2" s="1"/>
  <c r="M9" i="2"/>
  <c r="M18" i="2" s="1"/>
  <c r="R8" i="2"/>
  <c r="Q8" i="2"/>
  <c r="Q19" i="2" s="1"/>
  <c r="P8" i="2"/>
  <c r="P19" i="2" s="1"/>
  <c r="O8" i="2"/>
  <c r="O19" i="2" s="1"/>
  <c r="N8" i="2"/>
  <c r="N19" i="2" s="1"/>
  <c r="M8" i="2"/>
  <c r="M19" i="2" s="1"/>
  <c r="R7" i="2"/>
  <c r="Q7" i="2"/>
  <c r="P7" i="2"/>
  <c r="O7" i="2"/>
  <c r="N7" i="2"/>
  <c r="M7" i="2"/>
  <c r="R6" i="2"/>
  <c r="R15" i="2" s="1"/>
  <c r="Q6" i="2"/>
  <c r="Q15" i="2" s="1"/>
  <c r="P6" i="2"/>
  <c r="P15" i="2" s="1"/>
  <c r="O6" i="2"/>
  <c r="O15" i="2" s="1"/>
  <c r="N6" i="2"/>
  <c r="M6" i="2"/>
  <c r="M15" i="2" s="1"/>
  <c r="AA5" i="2"/>
  <c r="AA14" i="2" s="1"/>
  <c r="Z5" i="2"/>
  <c r="Z14" i="2" s="1"/>
  <c r="Y5" i="2"/>
  <c r="Y14" i="2" s="1"/>
  <c r="X5" i="2"/>
  <c r="X14" i="2" s="1"/>
  <c r="W5" i="2"/>
  <c r="W14" i="2" s="1"/>
  <c r="V5" i="2"/>
  <c r="V14" i="2" s="1"/>
  <c r="Q5" i="2"/>
  <c r="I5" i="2"/>
  <c r="H5" i="2"/>
  <c r="M5" i="4" s="1"/>
  <c r="M14" i="4" s="1"/>
  <c r="G5" i="2"/>
  <c r="L5" i="4" s="1"/>
  <c r="L14" i="4" s="1"/>
  <c r="F5" i="2"/>
  <c r="P5" i="2" s="1"/>
  <c r="P14" i="2" s="1"/>
  <c r="E5" i="2"/>
  <c r="O5" i="2" s="1"/>
  <c r="O14" i="2" s="1"/>
  <c r="D5" i="2"/>
  <c r="N5" i="2" s="1"/>
  <c r="C5" i="2"/>
  <c r="M5" i="2" s="1"/>
  <c r="AL19" i="1"/>
  <c r="AK19" i="1"/>
  <c r="AJ19" i="1"/>
  <c r="AI19" i="1"/>
  <c r="AH19" i="1"/>
  <c r="AG19" i="1"/>
  <c r="AB19" i="1"/>
  <c r="AA19" i="1"/>
  <c r="Z19" i="1"/>
  <c r="Y19" i="1"/>
  <c r="X19" i="1"/>
  <c r="W19" i="1"/>
  <c r="J19" i="1"/>
  <c r="I19" i="1"/>
  <c r="H19" i="1"/>
  <c r="M19" i="5" s="1"/>
  <c r="G19" i="1"/>
  <c r="L19" i="5" s="1"/>
  <c r="F19" i="1"/>
  <c r="K19" i="5" s="1"/>
  <c r="E19" i="1"/>
  <c r="J19" i="5" s="1"/>
  <c r="D19" i="1"/>
  <c r="AL18" i="1"/>
  <c r="AK18" i="1"/>
  <c r="AJ18" i="1"/>
  <c r="AI18" i="1"/>
  <c r="AH18" i="1"/>
  <c r="AG18" i="1"/>
  <c r="AB18" i="1"/>
  <c r="AA18" i="1"/>
  <c r="Z18" i="1"/>
  <c r="Y18" i="1"/>
  <c r="X18" i="1"/>
  <c r="W18" i="1"/>
  <c r="N18" i="1"/>
  <c r="J18" i="1"/>
  <c r="I18" i="1"/>
  <c r="H18" i="1"/>
  <c r="M18" i="5" s="1"/>
  <c r="G18" i="1"/>
  <c r="L18" i="5" s="1"/>
  <c r="F18" i="1"/>
  <c r="E18" i="1"/>
  <c r="J18" i="5" s="1"/>
  <c r="D18" i="1"/>
  <c r="AL17" i="1"/>
  <c r="AK17" i="1"/>
  <c r="AJ17" i="1"/>
  <c r="AI17" i="1"/>
  <c r="AH17" i="1"/>
  <c r="AG17" i="1"/>
  <c r="AB17" i="1"/>
  <c r="AA17" i="1"/>
  <c r="Z17" i="1"/>
  <c r="Y17" i="1"/>
  <c r="X17" i="1"/>
  <c r="W17" i="1"/>
  <c r="O17" i="1"/>
  <c r="J17" i="1"/>
  <c r="I17" i="1"/>
  <c r="H17" i="1"/>
  <c r="M17" i="5" s="1"/>
  <c r="G17" i="1"/>
  <c r="L17" i="5" s="1"/>
  <c r="F17" i="1"/>
  <c r="K17" i="5" s="1"/>
  <c r="E17" i="1"/>
  <c r="J17" i="5" s="1"/>
  <c r="D17" i="1"/>
  <c r="AL16" i="1"/>
  <c r="AK16" i="1"/>
  <c r="AJ16" i="1"/>
  <c r="AI16" i="1"/>
  <c r="AH16" i="1"/>
  <c r="AG16" i="1"/>
  <c r="AB16" i="1"/>
  <c r="AA16" i="1"/>
  <c r="Z16" i="1"/>
  <c r="Y16" i="1"/>
  <c r="X16" i="1"/>
  <c r="W16" i="1"/>
  <c r="P16" i="1"/>
  <c r="J16" i="1"/>
  <c r="I16" i="1"/>
  <c r="H16" i="1"/>
  <c r="M16" i="5" s="1"/>
  <c r="G16" i="1"/>
  <c r="L16" i="5" s="1"/>
  <c r="F16" i="1"/>
  <c r="E16" i="1"/>
  <c r="J16" i="5" s="1"/>
  <c r="D16" i="1"/>
  <c r="AL15" i="1"/>
  <c r="AK15" i="1"/>
  <c r="AJ15" i="1"/>
  <c r="AI15" i="1"/>
  <c r="AH15" i="1"/>
  <c r="AG15" i="1"/>
  <c r="AB15" i="1"/>
  <c r="AA15" i="1"/>
  <c r="Z15" i="1"/>
  <c r="Y15" i="1"/>
  <c r="X15" i="1"/>
  <c r="W15" i="1"/>
  <c r="Q15" i="1"/>
  <c r="J15" i="1"/>
  <c r="I15" i="1"/>
  <c r="H15" i="1"/>
  <c r="M15" i="5" s="1"/>
  <c r="G15" i="1"/>
  <c r="L15" i="5" s="1"/>
  <c r="F15" i="1"/>
  <c r="K15" i="5" s="1"/>
  <c r="E15" i="1"/>
  <c r="J15" i="5" s="1"/>
  <c r="D15" i="1"/>
  <c r="AG14" i="1"/>
  <c r="G14" i="1"/>
  <c r="S13" i="1"/>
  <c r="R13" i="1"/>
  <c r="Q13" i="1"/>
  <c r="P13" i="1"/>
  <c r="O13" i="1"/>
  <c r="N13" i="1"/>
  <c r="S12" i="1"/>
  <c r="R12" i="1"/>
  <c r="Q12" i="1"/>
  <c r="P12" i="1"/>
  <c r="O12" i="1"/>
  <c r="N12" i="1"/>
  <c r="AL11" i="1"/>
  <c r="AK11" i="1"/>
  <c r="AJ11" i="1"/>
  <c r="AI11" i="1"/>
  <c r="AH11" i="1"/>
  <c r="AG11" i="1"/>
  <c r="AB11" i="1"/>
  <c r="AA11" i="1"/>
  <c r="Z11" i="1"/>
  <c r="Y11" i="1"/>
  <c r="X11" i="1"/>
  <c r="W11" i="1"/>
  <c r="O11" i="1"/>
  <c r="J11" i="1"/>
  <c r="I11" i="1"/>
  <c r="S11" i="1" s="1"/>
  <c r="H11" i="1"/>
  <c r="R11" i="1" s="1"/>
  <c r="G11" i="1"/>
  <c r="Q11" i="1" s="1"/>
  <c r="F11" i="1"/>
  <c r="P11" i="1" s="1"/>
  <c r="E11" i="1"/>
  <c r="J11" i="5" s="1"/>
  <c r="D11" i="1"/>
  <c r="N11" i="1" s="1"/>
  <c r="S10" i="1"/>
  <c r="S17" i="1" s="1"/>
  <c r="R10" i="1"/>
  <c r="R17" i="1" s="1"/>
  <c r="Q10" i="1"/>
  <c r="Q17" i="1" s="1"/>
  <c r="P10" i="1"/>
  <c r="P17" i="1" s="1"/>
  <c r="O10" i="1"/>
  <c r="N10" i="1"/>
  <c r="N17" i="1" s="1"/>
  <c r="S9" i="1"/>
  <c r="S18" i="1" s="1"/>
  <c r="R9" i="1"/>
  <c r="R18" i="1" s="1"/>
  <c r="Q9" i="1"/>
  <c r="Q18" i="1" s="1"/>
  <c r="P9" i="1"/>
  <c r="P18" i="1" s="1"/>
  <c r="O9" i="1"/>
  <c r="O18" i="1" s="1"/>
  <c r="N9" i="1"/>
  <c r="S8" i="1"/>
  <c r="S19" i="1" s="1"/>
  <c r="R8" i="1"/>
  <c r="R19" i="1" s="1"/>
  <c r="Q8" i="1"/>
  <c r="Q19" i="1" s="1"/>
  <c r="P8" i="1"/>
  <c r="P19" i="1" s="1"/>
  <c r="O8" i="1"/>
  <c r="O19" i="1" s="1"/>
  <c r="N8" i="1"/>
  <c r="N19" i="1" s="1"/>
  <c r="S7" i="1"/>
  <c r="S16" i="1" s="1"/>
  <c r="R7" i="1"/>
  <c r="R16" i="1" s="1"/>
  <c r="Q7" i="1"/>
  <c r="Q16" i="1" s="1"/>
  <c r="P7" i="1"/>
  <c r="O7" i="1"/>
  <c r="O16" i="1" s="1"/>
  <c r="N7" i="1"/>
  <c r="N16" i="1" s="1"/>
  <c r="S6" i="1"/>
  <c r="S15" i="1" s="1"/>
  <c r="R6" i="1"/>
  <c r="R15" i="1" s="1"/>
  <c r="Q6" i="1"/>
  <c r="P6" i="1"/>
  <c r="P15" i="1" s="1"/>
  <c r="O6" i="1"/>
  <c r="O15" i="1" s="1"/>
  <c r="N6" i="1"/>
  <c r="N15" i="1" s="1"/>
  <c r="AL5" i="1"/>
  <c r="AL14" i="1" s="1"/>
  <c r="AK5" i="1"/>
  <c r="AK14" i="1" s="1"/>
  <c r="AJ5" i="1"/>
  <c r="AJ14" i="1" s="1"/>
  <c r="AI5" i="1"/>
  <c r="AI14" i="1" s="1"/>
  <c r="AH5" i="1"/>
  <c r="AH14" i="1" s="1"/>
  <c r="AG5" i="1"/>
  <c r="AB5" i="1"/>
  <c r="AB14" i="1" s="1"/>
  <c r="AA5" i="1"/>
  <c r="AA14" i="1" s="1"/>
  <c r="Z5" i="1"/>
  <c r="Z14" i="1" s="1"/>
  <c r="Y5" i="1"/>
  <c r="Y14" i="1" s="1"/>
  <c r="X5" i="1"/>
  <c r="X14" i="1" s="1"/>
  <c r="W5" i="1"/>
  <c r="W14" i="1" s="1"/>
  <c r="N5" i="1"/>
  <c r="N14" i="1" s="1"/>
  <c r="J5" i="1"/>
  <c r="J14" i="1" s="1"/>
  <c r="I5" i="1"/>
  <c r="S5" i="1" s="1"/>
  <c r="S14" i="1" s="1"/>
  <c r="H5" i="1"/>
  <c r="R5" i="1" s="1"/>
  <c r="G5" i="1"/>
  <c r="Q5" i="1" s="1"/>
  <c r="Q14" i="1" s="1"/>
  <c r="F5" i="1"/>
  <c r="P5" i="1" s="1"/>
  <c r="P14" i="1" s="1"/>
  <c r="E5" i="1"/>
  <c r="E14" i="1" s="1"/>
  <c r="D5" i="1"/>
  <c r="D14" i="1" s="1"/>
  <c r="R14" i="1" l="1"/>
  <c r="E14" i="3"/>
  <c r="F14" i="1"/>
  <c r="R5" i="2"/>
  <c r="R14" i="2" s="1"/>
  <c r="Q11" i="2"/>
  <c r="Q14" i="2" s="1"/>
  <c r="E14" i="2"/>
  <c r="K5" i="3"/>
  <c r="K11" i="3"/>
  <c r="J5" i="5"/>
  <c r="J14" i="5" s="1"/>
  <c r="J5" i="6"/>
  <c r="J14" i="6" s="1"/>
  <c r="J11" i="6"/>
  <c r="O5" i="1"/>
  <c r="O14" i="1" s="1"/>
  <c r="H14" i="1"/>
  <c r="G14" i="2"/>
  <c r="M5" i="3"/>
  <c r="M11" i="3"/>
  <c r="L5" i="5"/>
  <c r="L11" i="5"/>
  <c r="L5" i="6"/>
  <c r="L11" i="6"/>
  <c r="K11" i="6"/>
  <c r="K14" i="6" s="1"/>
  <c r="I14" i="1"/>
  <c r="H14" i="2"/>
  <c r="N5" i="3"/>
  <c r="N11" i="3"/>
  <c r="M5" i="5"/>
  <c r="M14" i="5" s="1"/>
  <c r="M11" i="5"/>
  <c r="M5" i="6"/>
  <c r="M11" i="6"/>
  <c r="M11" i="2"/>
  <c r="M14" i="2" s="1"/>
  <c r="J5" i="4"/>
  <c r="J11" i="4"/>
  <c r="N11" i="2"/>
  <c r="N14" i="2" s="1"/>
  <c r="K5" i="4"/>
  <c r="K14" i="4" s="1"/>
  <c r="D14" i="5"/>
  <c r="M14" i="6" l="1"/>
  <c r="L14" i="6"/>
  <c r="L14" i="5"/>
  <c r="N14" i="3"/>
  <c r="J14" i="4"/>
  <c r="M14" i="3"/>
  <c r="K14" i="3"/>
</calcChain>
</file>

<file path=xl/sharedStrings.xml><?xml version="1.0" encoding="utf-8"?>
<sst xmlns="http://schemas.openxmlformats.org/spreadsheetml/2006/main" count="371" uniqueCount="52">
  <si>
    <t>Prognóza vybraných nedaňových príjmov verejnej správy v metodike ESA2010 (v tis. EUR) - jún 2023</t>
  </si>
  <si>
    <t>Prognóza vybraných nedaňových príjmov verejnej správy v metodike ESA2010 (v tis. EUR) - rozdiel jún - marec 23</t>
  </si>
  <si>
    <t>Nová legislatíva vybraných nedaňových príjmov verejnej správy v metodike ESA2010 (v tis. EUR) - rozdiel oproti poslednej prognóze</t>
  </si>
  <si>
    <t>Prognóza vybraných nedaňových príjmov verejnej správy v metodike ESA2010 (v tis. EUR) - marec 2023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</si>
  <si>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</si>
  <si>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</si>
  <si>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</si>
  <si>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</si>
  <si>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</si>
  <si>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</si>
  <si>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</si>
  <si>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</si>
  <si>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</si>
  <si>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</si>
  <si>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</si>
  <si>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</si>
  <si>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</si>
  <si>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</si>
  <si>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</si>
  <si>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</si>
  <si>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</si>
  <si>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</si>
  <si>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</si>
  <si>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</si>
  <si>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</si>
  <si>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</si>
  <si>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</si>
  <si>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</si>
  <si>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</si>
  <si>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</si>
  <si>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</si>
  <si>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</si>
  <si>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</si>
  <si>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</si>
  <si>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</si>
  <si>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</si>
  <si>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</si>
  <si>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jún 2023</t>
  </si>
  <si>
    <t xml:space="preserve">Prognóza vybraných nedaňových príjmov verejnej správy  (hotovostná metodika, v tis. EUR) - rozdiel jún - marec 23 </t>
  </si>
  <si>
    <t>Prognóza vybraných nedaňových príjmov verejnej správy  (hotovostná metodika, v tis. EUR) - marec 2023</t>
  </si>
  <si>
    <t>Z odvodov z hazardných hier a iných podobných hier</t>
  </si>
  <si>
    <t>Prognóza vybraných nedaňových príjmov verejnej správy v metodike ESA2010 (v tis. EUR) - Program stability 2023</t>
  </si>
  <si>
    <t>Prognóza vybraných nedaňových príjmov verejnej správy v metodike ESA2010 (v tis. EUR) - rozdiel oproti PS</t>
  </si>
  <si>
    <t>Prognóza vybraných nedaňových príjmov verejnej správy  (hotovostná metodika, v tis. EUR) - Program Stability 2023</t>
  </si>
  <si>
    <t>Prognóza vybraných nedaňových príjmov verejnej správy  (hotovostná metodika, v tis. EUR) - rozdiel oproti PS 23</t>
  </si>
  <si>
    <t>Prognóza vybraných nedaňových príjmov verejnej správy v metodike ESA2010 (v tis. EUR) - schválený rozpočet VS na roky 2023 až 2025</t>
  </si>
  <si>
    <t>Prognóza vybraných nedaňových príjmov verejnej správy v metodike ESA2010 (v tis. EUR) - rozdiel aktuálnej prognózy oproti RVS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</si>
  <si>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</si>
  <si>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</si>
  <si>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</si>
  <si>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schválený rozpočet VS na roky 2023 až 2025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</si>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</sst>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#,##0.0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57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0" fillId="0" borderId="12" xfId="44" applyFont="1" applyFill="1" applyBorder="1" applyAlignment="1">
      <alignment horizontal="center" vertical="center" wrapText="1"/>
    </xf>
    <xf numFmtId="0" fontId="20" fillId="0" borderId="13" xfId="44" applyFont="1" applyFill="1" applyBorder="1" applyAlignment="1">
      <alignment horizontal="center" vertical="center" wrapText="1"/>
    </xf>
    <xf numFmtId="0" fontId="20" fillId="0" borderId="12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7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8" xfId="44" applyFont="1" applyFill="1" applyBorder="1" applyAlignment="1">
      <alignment horizontal="center" vertical="center"/>
    </xf>
    <xf numFmtId="0" fontId="21" fillId="0" borderId="19" xfId="44" applyFont="1" applyFill="1" applyBorder="1" applyAlignment="1">
      <alignment horizontal="center" vertical="center"/>
    </xf>
    <xf numFmtId="0" fontId="21" fillId="0" borderId="20" xfId="44" applyFont="1" applyFill="1" applyBorder="1" applyAlignment="1">
      <alignment horizontal="center" vertical="center"/>
    </xf>
    <xf numFmtId="0" fontId="21" fillId="0" borderId="21" xfId="44" applyFont="1" applyFill="1" applyBorder="1" applyAlignment="1">
      <alignment horizontal="center" vertical="center"/>
    </xf>
    <xf numFmtId="0" fontId="21" fillId="0" borderId="22" xfId="44" applyFont="1" applyFill="1" applyBorder="1" applyAlignment="1">
      <alignment horizontal="center" vertical="center"/>
    </xf>
    <xf numFmtId="0" fontId="20" fillId="0" borderId="23" xfId="44" applyFont="1" applyFill="1" applyBorder="1" applyAlignment="1">
      <alignment horizontal="center" vertical="center"/>
    </xf>
    <xf numFmtId="0" fontId="21" fillId="0" borderId="24" xfId="44" applyFont="1" applyFill="1" applyBorder="1" applyAlignment="1">
      <alignment horizontal="center" vertical="center"/>
    </xf>
    <xf numFmtId="0" fontId="21" fillId="0" borderId="25" xfId="44" applyFont="1" applyFill="1" applyBorder="1" applyAlignment="1">
      <alignment horizontal="center" vertical="center"/>
    </xf>
    <xf numFmtId="0" fontId="21" fillId="0" borderId="26" xfId="44" applyFont="1" applyFill="1" applyBorder="1" applyAlignment="1">
      <alignment horizontal="center" vertical="center"/>
    </xf>
    <xf numFmtId="0" fontId="21" fillId="0" borderId="27" xfId="44" applyFont="1" applyFill="1" applyBorder="1" applyAlignment="1">
      <alignment horizontal="center" vertical="center"/>
    </xf>
    <xf numFmtId="0" fontId="21" fillId="0" borderId="28" xfId="44" applyFont="1" applyFill="1" applyBorder="1" applyAlignment="1">
      <alignment horizontal="center" vertical="center"/>
    </xf>
    <xf numFmtId="0" fontId="21" fillId="0" borderId="29" xfId="44" applyFont="1" applyFill="1" applyBorder="1" applyAlignment="1">
      <alignment horizontal="center" vertical="center"/>
    </xf>
    <xf numFmtId="0" fontId="23" fillId="0" borderId="30" xfId="43" applyFont="1" applyFill="1" applyBorder="1" applyAlignment="1">
      <alignment horizontal="center" vertical="center"/>
    </xf>
    <xf numFmtId="0" fontId="23" fillId="0" borderId="31" xfId="43" applyFont="1" applyFill="1" applyBorder="1" applyAlignment="1">
      <alignment horizontal="left" vertical="center" indent="2"/>
    </xf>
    <xf numFmtId="3" fontId="25" fillId="0" borderId="32" xfId="43" applyNumberFormat="1" applyFont="1" applyFill="1" applyBorder="1" applyAlignment="1">
      <alignment horizontal="right" vertical="center"/>
    </xf>
    <xf numFmtId="3" fontId="25" fillId="0" borderId="33" xfId="43" applyNumberFormat="1" applyFont="1" applyFill="1" applyBorder="1" applyAlignment="1">
      <alignment horizontal="right" vertical="center"/>
    </xf>
    <xf numFmtId="3" fontId="25" fillId="0" borderId="31" xfId="43" applyNumberFormat="1" applyFont="1" applyFill="1" applyBorder="1" applyAlignment="1">
      <alignment horizontal="right" vertical="center"/>
    </xf>
    <xf numFmtId="3" fontId="25" fillId="0" borderId="34" xfId="43" applyNumberFormat="1" applyFont="1" applyFill="1" applyBorder="1" applyAlignment="1">
      <alignment horizontal="right" vertical="center"/>
    </xf>
    <xf numFmtId="4" fontId="25" fillId="0" borderId="32" xfId="43" applyNumberFormat="1" applyFont="1" applyFill="1" applyBorder="1" applyAlignment="1">
      <alignment horizontal="right" vertical="center"/>
    </xf>
    <xf numFmtId="4" fontId="25" fillId="0" borderId="33" xfId="43" applyNumberFormat="1" applyFont="1" applyFill="1" applyBorder="1" applyAlignment="1">
      <alignment horizontal="right" vertical="center"/>
    </xf>
    <xf numFmtId="4" fontId="25" fillId="0" borderId="31" xfId="43" applyNumberFormat="1" applyFont="1" applyFill="1" applyBorder="1" applyAlignment="1">
      <alignment horizontal="right" vertical="center"/>
    </xf>
    <xf numFmtId="4" fontId="25" fillId="0" borderId="34" xfId="43" applyNumberFormat="1" applyFont="1" applyFill="1" applyBorder="1" applyAlignment="1">
      <alignment horizontal="right" vertical="center"/>
    </xf>
    <xf numFmtId="0" fontId="23" fillId="0" borderId="31" xfId="43" applyFont="1" applyFill="1" applyBorder="1" applyAlignment="1">
      <alignment horizontal="left" vertical="center" indent="4"/>
    </xf>
    <xf numFmtId="0" fontId="23" fillId="0" borderId="35" xfId="43" applyFont="1" applyFill="1" applyBorder="1" applyAlignment="1">
      <alignment horizontal="left" vertical="center" indent="2"/>
    </xf>
    <xf numFmtId="0" fontId="26" fillId="0" borderId="36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0" fillId="33" borderId="10" xfId="43" applyFont="1" applyFill="1" applyBorder="1" applyAlignment="1">
      <alignment horizontal="center" vertical="center"/>
    </xf>
    <xf numFmtId="0" fontId="20" fillId="33" borderId="20" xfId="43" applyFont="1" applyFill="1" applyBorder="1" applyAlignment="1">
      <alignment horizontal="center" vertical="center"/>
    </xf>
    <xf numFmtId="0" fontId="20" fillId="33" borderId="20" xfId="43" applyFont="1" applyFill="1" applyBorder="1" applyAlignment="1">
      <alignment horizontal="left" vertical="center"/>
    </xf>
    <xf numFmtId="3" fontId="21" fillId="33" borderId="37" xfId="43" applyNumberFormat="1" applyFont="1" applyFill="1" applyBorder="1" applyAlignment="1">
      <alignment horizontal="right" vertical="center"/>
    </xf>
    <xf numFmtId="3" fontId="21" fillId="33" borderId="28" xfId="43" applyNumberFormat="1" applyFont="1" applyFill="1" applyBorder="1" applyAlignment="1">
      <alignment horizontal="right" vertical="center"/>
    </xf>
    <xf numFmtId="3" fontId="21" fillId="33" borderId="20" xfId="43" applyNumberFormat="1" applyFont="1" applyFill="1" applyBorder="1" applyAlignment="1">
      <alignment horizontal="right" vertical="center"/>
    </xf>
    <xf numFmtId="3" fontId="21" fillId="33" borderId="38" xfId="43" applyNumberFormat="1" applyFont="1" applyFill="1" applyBorder="1" applyAlignment="1">
      <alignment horizontal="right" vertical="center"/>
    </xf>
    <xf numFmtId="4" fontId="27" fillId="33" borderId="37" xfId="43" applyNumberFormat="1" applyFont="1" applyFill="1" applyBorder="1" applyAlignment="1">
      <alignment horizontal="right" vertical="center"/>
    </xf>
    <xf numFmtId="4" fontId="27" fillId="33" borderId="28" xfId="43" applyNumberFormat="1" applyFont="1" applyFill="1" applyBorder="1" applyAlignment="1">
      <alignment horizontal="right" vertical="center"/>
    </xf>
    <xf numFmtId="4" fontId="27" fillId="33" borderId="20" xfId="43" applyNumberFormat="1" applyFont="1" applyFill="1" applyBorder="1" applyAlignment="1">
      <alignment horizontal="right" vertical="center"/>
    </xf>
    <xf numFmtId="4" fontId="27" fillId="33" borderId="38" xfId="43" applyNumberFormat="1" applyFont="1" applyFill="1" applyBorder="1" applyAlignment="1">
      <alignment horizontal="right" vertical="center"/>
    </xf>
    <xf numFmtId="3" fontId="27" fillId="33" borderId="37" xfId="43" applyNumberFormat="1" applyFont="1" applyFill="1" applyBorder="1" applyAlignment="1">
      <alignment horizontal="right" vertical="center"/>
    </xf>
    <xf numFmtId="3" fontId="27" fillId="33" borderId="28" xfId="43" applyNumberFormat="1" applyFont="1" applyFill="1" applyBorder="1" applyAlignment="1">
      <alignment horizontal="right" vertical="center"/>
    </xf>
    <xf numFmtId="3" fontId="27" fillId="33" borderId="20" xfId="43" applyNumberFormat="1" applyFont="1" applyFill="1" applyBorder="1" applyAlignment="1">
      <alignment horizontal="right" vertical="center"/>
    </xf>
    <xf numFmtId="3" fontId="27" fillId="33" borderId="38" xfId="43" applyNumberFormat="1" applyFont="1" applyFill="1" applyBorder="1" applyAlignment="1">
      <alignment horizontal="right" vertical="center"/>
    </xf>
    <xf numFmtId="0" fontId="23" fillId="0" borderId="39" xfId="43" applyFont="1" applyFill="1" applyBorder="1" applyAlignment="1">
      <alignment horizontal="center" vertical="center"/>
    </xf>
    <xf numFmtId="0" fontId="23" fillId="0" borderId="40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left" vertical="center" indent="2"/>
    </xf>
    <xf numFmtId="3" fontId="28" fillId="0" borderId="21" xfId="43" applyNumberFormat="1" applyFont="1" applyFill="1" applyBorder="1" applyAlignment="1">
      <alignment horizontal="right" vertical="center"/>
    </xf>
    <xf numFmtId="3" fontId="28" fillId="0" borderId="40" xfId="43" applyNumberFormat="1" applyFont="1" applyFill="1" applyBorder="1" applyAlignment="1">
      <alignment horizontal="right" vertical="center"/>
    </xf>
    <xf numFmtId="3" fontId="28" fillId="0" borderId="41" xfId="43" applyNumberFormat="1" applyFont="1" applyFill="1" applyBorder="1" applyAlignment="1">
      <alignment horizontal="right" vertical="center"/>
    </xf>
    <xf numFmtId="3" fontId="28" fillId="0" borderId="42" xfId="43" applyNumberFormat="1" applyFont="1" applyFill="1" applyBorder="1" applyAlignment="1">
      <alignment horizontal="right" vertical="center"/>
    </xf>
    <xf numFmtId="3" fontId="28" fillId="0" borderId="43" xfId="43" applyNumberFormat="1" applyFont="1" applyFill="1" applyBorder="1" applyAlignment="1">
      <alignment horizontal="right" vertical="center"/>
    </xf>
    <xf numFmtId="4" fontId="25" fillId="0" borderId="21" xfId="43" applyNumberFormat="1" applyFont="1" applyFill="1" applyBorder="1" applyAlignment="1">
      <alignment horizontal="right" vertical="center"/>
    </xf>
    <xf numFmtId="4" fontId="25" fillId="0" borderId="40" xfId="43" applyNumberFormat="1" applyFont="1" applyFill="1" applyBorder="1" applyAlignment="1">
      <alignment horizontal="right" vertical="center"/>
    </xf>
    <xf numFmtId="4" fontId="25" fillId="0" borderId="41" xfId="43" applyNumberFormat="1" applyFont="1" applyFill="1" applyBorder="1" applyAlignment="1">
      <alignment horizontal="right" vertical="center"/>
    </xf>
    <xf numFmtId="4" fontId="25" fillId="0" borderId="42" xfId="43" applyNumberFormat="1" applyFont="1" applyFill="1" applyBorder="1" applyAlignment="1">
      <alignment horizontal="right" vertical="center"/>
    </xf>
    <xf numFmtId="3" fontId="25" fillId="0" borderId="21" xfId="43" applyNumberFormat="1" applyFont="1" applyFill="1" applyBorder="1" applyAlignment="1">
      <alignment horizontal="right" vertical="center"/>
    </xf>
    <xf numFmtId="3" fontId="25" fillId="0" borderId="40" xfId="43" applyNumberFormat="1" applyFont="1" applyFill="1" applyBorder="1" applyAlignment="1">
      <alignment horizontal="right" vertical="center"/>
    </xf>
    <xf numFmtId="3" fontId="25" fillId="0" borderId="41" xfId="43" applyNumberFormat="1" applyFont="1" applyFill="1" applyBorder="1" applyAlignment="1">
      <alignment horizontal="right" vertical="center"/>
    </xf>
    <xf numFmtId="3" fontId="25" fillId="0" borderId="42" xfId="43" applyNumberFormat="1" applyFont="1" applyFill="1" applyBorder="1" applyAlignment="1">
      <alignment horizontal="right" vertical="center"/>
    </xf>
    <xf numFmtId="0" fontId="23" fillId="0" borderId="34" xfId="43" applyFont="1" applyFill="1" applyBorder="1" applyAlignment="1">
      <alignment horizontal="center" vertical="center"/>
    </xf>
    <xf numFmtId="0" fontId="23" fillId="0" borderId="33" xfId="43" applyFont="1" applyFill="1" applyBorder="1" applyAlignment="1">
      <alignment horizontal="center" vertical="center"/>
    </xf>
    <xf numFmtId="0" fontId="23" fillId="0" borderId="44" xfId="43" applyFont="1" applyFill="1" applyBorder="1" applyAlignment="1">
      <alignment horizontal="left" vertical="center" indent="2"/>
    </xf>
    <xf numFmtId="3" fontId="28" fillId="0" borderId="32" xfId="43" applyNumberFormat="1" applyFont="1" applyFill="1" applyBorder="1" applyAlignment="1">
      <alignment horizontal="right" vertical="center"/>
    </xf>
    <xf numFmtId="3" fontId="28" fillId="0" borderId="33" xfId="43" applyNumberFormat="1" applyFont="1" applyFill="1" applyBorder="1" applyAlignment="1">
      <alignment horizontal="right" vertical="center"/>
    </xf>
    <xf numFmtId="3" fontId="28" fillId="0" borderId="35" xfId="43" applyNumberFormat="1" applyFont="1" applyFill="1" applyBorder="1" applyAlignment="1">
      <alignment horizontal="right" vertical="center"/>
    </xf>
    <xf numFmtId="3" fontId="28" fillId="0" borderId="45" xfId="43" applyNumberFormat="1" applyFont="1" applyFill="1" applyBorder="1" applyAlignment="1">
      <alignment horizontal="right" vertical="center"/>
    </xf>
    <xf numFmtId="3" fontId="28" fillId="0" borderId="34" xfId="43" applyNumberFormat="1" applyFont="1" applyFill="1" applyBorder="1" applyAlignment="1">
      <alignment horizontal="right" vertical="center"/>
    </xf>
    <xf numFmtId="4" fontId="25" fillId="0" borderId="35" xfId="43" applyNumberFormat="1" applyFont="1" applyFill="1" applyBorder="1" applyAlignment="1">
      <alignment horizontal="right" vertical="center"/>
    </xf>
    <xf numFmtId="4" fontId="25" fillId="0" borderId="45" xfId="43" applyNumberFormat="1" applyFont="1" applyFill="1" applyBorder="1" applyAlignment="1">
      <alignment horizontal="right" vertical="center"/>
    </xf>
    <xf numFmtId="3" fontId="25" fillId="0" borderId="35" xfId="43" applyNumberFormat="1" applyFont="1" applyFill="1" applyBorder="1" applyAlignment="1">
      <alignment horizontal="right" vertical="center"/>
    </xf>
    <xf numFmtId="3" fontId="25" fillId="0" borderId="45" xfId="43" applyNumberFormat="1" applyFont="1" applyFill="1" applyBorder="1" applyAlignment="1">
      <alignment horizontal="right" vertical="center"/>
    </xf>
    <xf numFmtId="0" fontId="23" fillId="0" borderId="44" xfId="43" applyFont="1" applyFill="1" applyBorder="1" applyAlignment="1">
      <alignment horizontal="center" vertical="center"/>
    </xf>
    <xf numFmtId="3" fontId="28" fillId="0" borderId="31" xfId="43" applyNumberFormat="1" applyFont="1" applyFill="1" applyBorder="1" applyAlignment="1">
      <alignment horizontal="right" vertical="center"/>
    </xf>
    <xf numFmtId="0" fontId="23" fillId="0" borderId="23" xfId="43" applyFont="1" applyFill="1" applyBorder="1" applyAlignment="1">
      <alignment horizontal="center" vertical="center"/>
    </xf>
    <xf numFmtId="0" fontId="23" fillId="0" borderId="23" xfId="43" applyFont="1" applyFill="1" applyBorder="1" applyAlignment="1">
      <alignment horizontal="left" vertical="center" indent="2"/>
    </xf>
    <xf numFmtId="3" fontId="28" fillId="0" borderId="46" xfId="43" applyNumberFormat="1" applyFont="1" applyFill="1" applyBorder="1" applyAlignment="1">
      <alignment horizontal="right" vertical="center"/>
    </xf>
    <xf numFmtId="3" fontId="28" fillId="0" borderId="47" xfId="43" applyNumberFormat="1" applyFont="1" applyFill="1" applyBorder="1" applyAlignment="1">
      <alignment horizontal="right" vertical="center"/>
    </xf>
    <xf numFmtId="3" fontId="28" fillId="0" borderId="48" xfId="43" applyNumberFormat="1" applyFont="1" applyFill="1" applyBorder="1" applyAlignment="1">
      <alignment horizontal="right" vertical="center"/>
    </xf>
    <xf numFmtId="3" fontId="28" fillId="0" borderId="27" xfId="43" applyNumberFormat="1" applyFont="1" applyFill="1" applyBorder="1" applyAlignment="1">
      <alignment horizontal="right" vertical="center"/>
    </xf>
    <xf numFmtId="4" fontId="28" fillId="0" borderId="46" xfId="43" applyNumberFormat="1" applyFont="1" applyFill="1" applyBorder="1" applyAlignment="1">
      <alignment horizontal="right" vertical="center"/>
    </xf>
    <xf numFmtId="4" fontId="28" fillId="0" borderId="47" xfId="43" applyNumberFormat="1" applyFont="1" applyFill="1" applyBorder="1" applyAlignment="1">
      <alignment horizontal="right" vertical="center"/>
    </xf>
    <xf numFmtId="4" fontId="28" fillId="0" borderId="48" xfId="43" applyNumberFormat="1" applyFont="1" applyFill="1" applyBorder="1" applyAlignment="1">
      <alignment horizontal="right" vertical="center"/>
    </xf>
    <xf numFmtId="4" fontId="28" fillId="0" borderId="27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166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3" fontId="29" fillId="0" borderId="0" xfId="43" applyNumberFormat="1" applyFont="1" applyFill="1" applyBorder="1" applyAlignment="1">
      <alignment horizontal="right" vertical="center"/>
    </xf>
    <xf numFmtId="166" fontId="30" fillId="0" borderId="0" xfId="42" applyNumberFormat="1" applyFont="1" applyFill="1"/>
    <xf numFmtId="0" fontId="31" fillId="0" borderId="0" xfId="43" applyFont="1" applyFill="1" applyAlignment="1">
      <alignment vertical="center"/>
    </xf>
    <xf numFmtId="0" fontId="21" fillId="0" borderId="43" xfId="44" applyFont="1" applyFill="1" applyBorder="1" applyAlignment="1">
      <alignment horizontal="center" vertical="center"/>
    </xf>
    <xf numFmtId="0" fontId="26" fillId="0" borderId="44" xfId="43" applyFont="1" applyFill="1" applyBorder="1" applyAlignment="1">
      <alignment vertical="center"/>
    </xf>
    <xf numFmtId="0" fontId="26" fillId="0" borderId="30" xfId="43" applyFont="1" applyFill="1" applyBorder="1" applyAlignment="1">
      <alignment horizontal="left" vertical="center"/>
    </xf>
    <xf numFmtId="0" fontId="23" fillId="0" borderId="30" xfId="43" applyFont="1" applyFill="1" applyBorder="1" applyAlignment="1">
      <alignment horizontal="left" vertical="center" indent="2"/>
    </xf>
    <xf numFmtId="0" fontId="23" fillId="0" borderId="34" xfId="43" applyFont="1" applyFill="1" applyBorder="1" applyAlignment="1">
      <alignment vertical="center"/>
    </xf>
    <xf numFmtId="0" fontId="23" fillId="0" borderId="30" xfId="43" applyFont="1" applyFill="1" applyBorder="1" applyAlignment="1">
      <alignment horizontal="left" vertical="center"/>
    </xf>
    <xf numFmtId="0" fontId="23" fillId="0" borderId="44" xfId="43" applyFont="1" applyFill="1" applyBorder="1" applyAlignment="1">
      <alignment vertical="center"/>
    </xf>
    <xf numFmtId="0" fontId="26" fillId="0" borderId="44" xfId="43" applyFont="1" applyFill="1" applyBorder="1" applyAlignment="1">
      <alignment horizontal="left" vertical="center" indent="2"/>
    </xf>
    <xf numFmtId="0" fontId="23" fillId="0" borderId="49" xfId="43" applyFont="1" applyFill="1" applyBorder="1" applyAlignment="1">
      <alignment horizontal="left" vertical="center" indent="2"/>
    </xf>
    <xf numFmtId="0" fontId="20" fillId="33" borderId="18" xfId="43" applyFont="1" applyFill="1" applyBorder="1" applyAlignment="1">
      <alignment horizontal="left" vertical="center"/>
    </xf>
    <xf numFmtId="3" fontId="21" fillId="33" borderId="37" xfId="43" applyNumberFormat="1" applyFont="1" applyFill="1" applyBorder="1" applyAlignment="1">
      <alignment vertical="center"/>
    </xf>
    <xf numFmtId="3" fontId="21" fillId="33" borderId="28" xfId="43" applyNumberFormat="1" applyFont="1" applyFill="1" applyBorder="1" applyAlignment="1">
      <alignment vertical="center"/>
    </xf>
    <xf numFmtId="3" fontId="21" fillId="33" borderId="20" xfId="43" applyNumberFormat="1" applyFont="1" applyFill="1" applyBorder="1" applyAlignment="1">
      <alignment vertical="center"/>
    </xf>
    <xf numFmtId="3" fontId="21" fillId="33" borderId="38" xfId="43" applyNumberFormat="1" applyFont="1" applyFill="1" applyBorder="1" applyAlignment="1">
      <alignment vertical="center"/>
    </xf>
    <xf numFmtId="3" fontId="28" fillId="0" borderId="21" xfId="43" applyNumberFormat="1" applyFont="1" applyFill="1" applyBorder="1" applyAlignment="1">
      <alignment vertical="center"/>
    </xf>
    <xf numFmtId="3" fontId="28" fillId="0" borderId="40" xfId="43" applyNumberFormat="1" applyFont="1" applyFill="1" applyBorder="1" applyAlignment="1">
      <alignment vertical="center"/>
    </xf>
    <xf numFmtId="3" fontId="28" fillId="0" borderId="41" xfId="43" applyNumberFormat="1" applyFont="1" applyFill="1" applyBorder="1" applyAlignment="1">
      <alignment vertical="center"/>
    </xf>
    <xf numFmtId="3" fontId="28" fillId="0" borderId="42" xfId="43" applyNumberFormat="1" applyFont="1" applyFill="1" applyBorder="1" applyAlignment="1">
      <alignment vertical="center"/>
    </xf>
    <xf numFmtId="3" fontId="28" fillId="0" borderId="43" xfId="43" applyNumberFormat="1" applyFont="1" applyFill="1" applyBorder="1" applyAlignment="1">
      <alignment vertical="center"/>
    </xf>
    <xf numFmtId="3" fontId="28" fillId="0" borderId="32" xfId="43" applyNumberFormat="1" applyFont="1" applyFill="1" applyBorder="1" applyAlignment="1">
      <alignment vertical="center"/>
    </xf>
    <xf numFmtId="3" fontId="28" fillId="0" borderId="33" xfId="43" applyNumberFormat="1" applyFont="1" applyFill="1" applyBorder="1" applyAlignment="1">
      <alignment vertical="center"/>
    </xf>
    <xf numFmtId="3" fontId="28" fillId="0" borderId="35" xfId="43" applyNumberFormat="1" applyFont="1" applyFill="1" applyBorder="1" applyAlignment="1">
      <alignment vertical="center"/>
    </xf>
    <xf numFmtId="3" fontId="28" fillId="0" borderId="45" xfId="43" applyNumberFormat="1" applyFont="1" applyFill="1" applyBorder="1" applyAlignment="1">
      <alignment vertical="center"/>
    </xf>
    <xf numFmtId="3" fontId="28" fillId="0" borderId="34" xfId="43" applyNumberFormat="1" applyFont="1" applyFill="1" applyBorder="1" applyAlignment="1">
      <alignment vertical="center"/>
    </xf>
    <xf numFmtId="3" fontId="28" fillId="0" borderId="31" xfId="43" applyNumberFormat="1" applyFont="1" applyFill="1" applyBorder="1" applyAlignment="1">
      <alignment vertical="center"/>
    </xf>
    <xf numFmtId="167" fontId="22" fillId="0" borderId="0" xfId="42" applyNumberFormat="1" applyFont="1" applyFill="1"/>
    <xf numFmtId="166" fontId="22" fillId="0" borderId="0" xfId="42" applyNumberFormat="1" applyFont="1" applyFill="1"/>
    <xf numFmtId="3" fontId="22" fillId="0" borderId="0" xfId="42" applyNumberFormat="1" applyFont="1" applyFill="1"/>
    <xf numFmtId="0" fontId="20" fillId="0" borderId="14" xfId="44" applyFont="1" applyFill="1" applyBorder="1" applyAlignment="1">
      <alignment horizontal="center" vertical="center"/>
    </xf>
    <xf numFmtId="0" fontId="21" fillId="0" borderId="50" xfId="44" applyFont="1" applyFill="1" applyBorder="1" applyAlignment="1">
      <alignment horizontal="center" vertical="center"/>
    </xf>
    <xf numFmtId="0" fontId="21" fillId="0" borderId="51" xfId="44" applyFont="1" applyFill="1" applyBorder="1" applyAlignment="1">
      <alignment horizontal="center" vertical="center"/>
    </xf>
    <xf numFmtId="0" fontId="21" fillId="0" borderId="52" xfId="44" applyFont="1" applyFill="1" applyBorder="1" applyAlignment="1">
      <alignment horizontal="center" vertical="center"/>
    </xf>
    <xf numFmtId="3" fontId="25" fillId="0" borderId="53" xfId="43" applyNumberFormat="1" applyFont="1" applyFill="1" applyBorder="1" applyAlignment="1">
      <alignment horizontal="right" vertical="center"/>
    </xf>
    <xf numFmtId="3" fontId="21" fillId="33" borderId="54" xfId="43" applyNumberFormat="1" applyFont="1" applyFill="1" applyBorder="1" applyAlignment="1">
      <alignment horizontal="right" vertical="center"/>
    </xf>
    <xf numFmtId="3" fontId="27" fillId="33" borderId="55" xfId="43" applyNumberFormat="1" applyFont="1" applyFill="1" applyBorder="1" applyAlignment="1">
      <alignment horizontal="right" vertical="center"/>
    </xf>
    <xf numFmtId="3" fontId="25" fillId="0" borderId="50" xfId="43" applyNumberFormat="1" applyFont="1" applyFill="1" applyBorder="1" applyAlignment="1">
      <alignment horizontal="right" vertical="center"/>
    </xf>
    <xf numFmtId="3" fontId="25" fillId="0" borderId="56" xfId="43" applyNumberFormat="1" applyFont="1" applyFill="1" applyBorder="1" applyAlignment="1">
      <alignment horizontal="right" vertical="center"/>
    </xf>
    <xf numFmtId="3" fontId="28" fillId="0" borderId="57" xfId="43" applyNumberFormat="1" applyFont="1" applyFill="1" applyBorder="1" applyAlignment="1">
      <alignment horizontal="right" vertical="center"/>
    </xf>
    <xf numFmtId="3" fontId="28" fillId="0" borderId="58" xfId="43" applyNumberFormat="1" applyFont="1" applyFill="1" applyBorder="1" applyAlignment="1">
      <alignment horizontal="right" vertical="center"/>
    </xf>
    <xf numFmtId="0" fontId="21" fillId="0" borderId="42" xfId="44" applyFont="1" applyFill="1" applyBorder="1" applyAlignment="1">
      <alignment horizontal="center" vertical="center"/>
    </xf>
    <xf numFmtId="0" fontId="26" fillId="0" borderId="44" xfId="43" applyFont="1" applyFill="1" applyBorder="1" applyAlignment="1">
      <alignment horizontal="left" vertical="center"/>
    </xf>
    <xf numFmtId="0" fontId="23" fillId="0" borderId="44" xfId="43" applyFont="1" applyFill="1" applyBorder="1" applyAlignment="1">
      <alignment horizontal="left" vertical="center"/>
    </xf>
    <xf numFmtId="0" fontId="23" fillId="0" borderId="59" xfId="43" applyFont="1" applyFill="1" applyBorder="1" applyAlignment="1">
      <alignment horizontal="left" vertical="center" indent="2"/>
    </xf>
    <xf numFmtId="3" fontId="21" fillId="33" borderId="54" xfId="43" applyNumberFormat="1" applyFont="1" applyFill="1" applyBorder="1" applyAlignment="1">
      <alignment vertical="center"/>
    </xf>
    <xf numFmtId="0" fontId="31" fillId="0" borderId="0" xfId="43" applyFont="1" applyFill="1" applyAlignment="1">
      <alignment horizontal="left" vertical="center" wrapText="1"/>
    </xf>
    <xf numFmtId="3" fontId="27" fillId="33" borderId="54" xfId="43" applyNumberFormat="1" applyFont="1" applyFill="1" applyBorder="1" applyAlignment="1">
      <alignment horizontal="right" vertical="center"/>
    </xf>
    <xf numFmtId="0" fontId="23" fillId="0" borderId="15" xfId="43" applyFont="1" applyFill="1" applyBorder="1" applyAlignment="1">
      <alignment horizontal="center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0" fontId="23" fillId="0" borderId="60" xfId="43" applyFont="1" applyFill="1" applyBorder="1" applyAlignment="1">
      <alignment horizontal="center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showGridLines="0" tabSelected="1" topLeftCell="L1" workbookViewId="0">
      <selection activeCell="AI10" sqref="AI10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9" width="13.140625" style="2" customWidth="1"/>
    <col min="10" max="10" width="12.42578125" style="1" customWidth="1"/>
    <col min="11" max="12" width="9.5703125" style="1"/>
    <col min="13" max="13" width="57.85546875" style="1" customWidth="1"/>
    <col min="14" max="21" width="9.5703125" style="1"/>
    <col min="22" max="22" width="46.7109375" style="1" customWidth="1"/>
    <col min="23" max="31" width="9.5703125" style="1"/>
    <col min="32" max="32" width="44.28515625" style="1" bestFit="1" customWidth="1"/>
    <col min="33" max="16384" width="9.5703125" style="1"/>
  </cols>
  <sheetData>
    <row r="1" spans="1:38" ht="15.7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L1" s="3" t="s">
        <v>1</v>
      </c>
      <c r="M1" s="3"/>
      <c r="N1" s="3"/>
      <c r="O1" s="3"/>
      <c r="P1" s="3"/>
      <c r="Q1" s="3"/>
      <c r="R1" s="3"/>
      <c r="S1" s="3"/>
      <c r="U1" s="3" t="s">
        <v>2</v>
      </c>
      <c r="V1" s="3"/>
      <c r="W1" s="3"/>
      <c r="X1" s="3"/>
      <c r="Y1" s="3"/>
      <c r="Z1" s="3"/>
      <c r="AA1" s="3"/>
      <c r="AB1" s="3"/>
      <c r="AD1" s="3" t="s">
        <v>3</v>
      </c>
      <c r="AE1" s="3"/>
      <c r="AF1" s="3"/>
      <c r="AG1" s="3"/>
      <c r="AH1" s="3"/>
      <c r="AI1" s="3"/>
      <c r="AJ1" s="3"/>
      <c r="AK1" s="3"/>
      <c r="AL1" s="3"/>
    </row>
    <row r="2" spans="1:38" ht="14.25" customHeight="1" thickBot="1" x14ac:dyDescent="0.3">
      <c r="C2" s="4"/>
      <c r="D2" s="5"/>
      <c r="E2" s="5"/>
      <c r="F2" s="5"/>
      <c r="G2" s="5"/>
      <c r="H2" s="5"/>
      <c r="I2" s="5"/>
      <c r="M2" s="4"/>
      <c r="N2" s="5"/>
      <c r="O2" s="5"/>
      <c r="P2" s="5"/>
      <c r="Q2" s="5"/>
      <c r="R2" s="5"/>
      <c r="S2" s="5"/>
      <c r="V2" s="4"/>
      <c r="W2" s="5"/>
      <c r="X2" s="5"/>
      <c r="Y2" s="5"/>
      <c r="Z2" s="5"/>
      <c r="AA2" s="5"/>
      <c r="AB2" s="5"/>
      <c r="AF2" s="4"/>
      <c r="AG2" s="5"/>
      <c r="AH2" s="5"/>
      <c r="AI2" s="5"/>
      <c r="AJ2" s="5"/>
      <c r="AK2" s="5"/>
      <c r="AL2" s="5"/>
    </row>
    <row r="3" spans="1:38" ht="14.25" customHeight="1" thickBot="1" x14ac:dyDescent="0.25">
      <c r="A3" s="6" t="s">
        <v>4</v>
      </c>
      <c r="B3" s="6" t="s">
        <v>5</v>
      </c>
      <c r="C3" s="8" t="s">
        <v>6</v>
      </c>
      <c r="D3" s="9" t="s">
        <v>7</v>
      </c>
      <c r="E3" s="10"/>
      <c r="F3" s="11" t="s">
        <v>8</v>
      </c>
      <c r="G3" s="12" t="s">
        <v>9</v>
      </c>
      <c r="H3" s="14"/>
      <c r="I3" s="14"/>
      <c r="J3" s="13"/>
      <c r="L3" s="6" t="s">
        <v>4</v>
      </c>
      <c r="M3" s="8" t="s">
        <v>6</v>
      </c>
      <c r="N3" s="11" t="s">
        <v>7</v>
      </c>
      <c r="O3" s="15" t="s">
        <v>8</v>
      </c>
      <c r="P3" s="15" t="s">
        <v>8</v>
      </c>
      <c r="Q3" s="16" t="s">
        <v>9</v>
      </c>
      <c r="R3" s="16"/>
      <c r="S3" s="10"/>
      <c r="U3" s="6" t="s">
        <v>4</v>
      </c>
      <c r="V3" s="8" t="s">
        <v>6</v>
      </c>
      <c r="W3" s="11" t="s">
        <v>7</v>
      </c>
      <c r="X3" s="15" t="s">
        <v>8</v>
      </c>
      <c r="Y3" s="15" t="s">
        <v>8</v>
      </c>
      <c r="Z3" s="16" t="s">
        <v>9</v>
      </c>
      <c r="AA3" s="16"/>
      <c r="AB3" s="10"/>
      <c r="AD3" s="6" t="s">
        <v>4</v>
      </c>
      <c r="AE3" s="6" t="s">
        <v>5</v>
      </c>
      <c r="AF3" s="8" t="s">
        <v>6</v>
      </c>
      <c r="AG3" s="11" t="s">
        <v>7</v>
      </c>
      <c r="AH3" s="15" t="s">
        <v>8</v>
      </c>
      <c r="AI3" s="15" t="s">
        <v>8</v>
      </c>
      <c r="AJ3" s="16" t="s">
        <v>9</v>
      </c>
      <c r="AK3" s="16"/>
      <c r="AL3" s="10"/>
    </row>
    <row r="4" spans="1:38" ht="14.25" customHeight="1" thickBot="1" x14ac:dyDescent="0.25">
      <c r="A4" s="7"/>
      <c r="B4" s="7"/>
      <c r="C4" s="17"/>
      <c r="D4" s="18">
        <v>2021</v>
      </c>
      <c r="E4" s="19">
        <v>2022</v>
      </c>
      <c r="F4" s="20">
        <v>2023</v>
      </c>
      <c r="G4" s="21">
        <v>2024</v>
      </c>
      <c r="H4" s="21">
        <v>2025</v>
      </c>
      <c r="I4" s="21">
        <v>2026</v>
      </c>
      <c r="J4" s="22">
        <v>2027</v>
      </c>
      <c r="L4" s="7"/>
      <c r="M4" s="17"/>
      <c r="N4" s="18">
        <v>2021</v>
      </c>
      <c r="O4" s="19">
        <v>2022</v>
      </c>
      <c r="P4" s="20">
        <v>2023</v>
      </c>
      <c r="Q4" s="23">
        <v>2024</v>
      </c>
      <c r="R4" s="23">
        <v>2025</v>
      </c>
      <c r="S4" s="19">
        <v>2026</v>
      </c>
      <c r="U4" s="7"/>
      <c r="V4" s="17"/>
      <c r="W4" s="18">
        <v>2021</v>
      </c>
      <c r="X4" s="19">
        <v>2022</v>
      </c>
      <c r="Y4" s="20">
        <v>2023</v>
      </c>
      <c r="Z4" s="23">
        <v>2024</v>
      </c>
      <c r="AA4" s="23">
        <v>2025</v>
      </c>
      <c r="AB4" s="19">
        <v>2026</v>
      </c>
      <c r="AD4" s="7"/>
      <c r="AE4" s="7"/>
      <c r="AF4" s="17"/>
      <c r="AG4" s="18">
        <v>2021</v>
      </c>
      <c r="AH4" s="19">
        <v>2022</v>
      </c>
      <c r="AI4" s="20">
        <v>2023</v>
      </c>
      <c r="AJ4" s="23">
        <v>2024</v>
      </c>
      <c r="AK4" s="23">
        <v>2025</v>
      </c>
      <c r="AL4" s="19">
        <v>2026</v>
      </c>
    </row>
    <row r="5" spans="1:38" ht="14.25" customHeight="1" x14ac:dyDescent="0.2">
      <c r="A5" s="24" t="s">
        <v>10</v>
      </c>
      <c r="B5" s="24">
        <v>211003</v>
      </c>
      <c r="C5" s="25" t="s">
        <v>11</v>
      </c>
      <c r="D5" s="26">
        <f t="shared" ref="D5:J5" si="0">D6+D7+D8</f>
        <v>422214.82216586452</v>
      </c>
      <c r="E5" s="27">
        <f t="shared" si="0"/>
        <v>325667.99797190301</v>
      </c>
      <c r="F5" s="28">
        <f t="shared" si="0"/>
        <v>194111</v>
      </c>
      <c r="G5" s="29">
        <f t="shared" si="0"/>
        <v>290109</v>
      </c>
      <c r="H5" s="29">
        <f t="shared" si="0"/>
        <v>234658</v>
      </c>
      <c r="I5" s="29">
        <f t="shared" si="0"/>
        <v>259312</v>
      </c>
      <c r="J5" s="27">
        <f t="shared" si="0"/>
        <v>272945</v>
      </c>
      <c r="L5" s="24" t="s">
        <v>10</v>
      </c>
      <c r="M5" s="25" t="s">
        <v>11</v>
      </c>
      <c r="N5" s="30">
        <f t="shared" ref="N5:N13" si="1">D5-AG5</f>
        <v>0</v>
      </c>
      <c r="O5" s="31">
        <f t="shared" ref="O5:O13" si="2">E5-AH5</f>
        <v>-0.19381809700280428</v>
      </c>
      <c r="P5" s="32">
        <f t="shared" ref="P5:P13" si="3">F5-AI5</f>
        <v>20840</v>
      </c>
      <c r="Q5" s="33">
        <f t="shared" ref="Q5:Q13" si="4">G5-AJ5</f>
        <v>68888</v>
      </c>
      <c r="R5" s="33">
        <f t="shared" ref="R5:R13" si="5">H5-AK5</f>
        <v>27445</v>
      </c>
      <c r="S5" s="31">
        <f t="shared" ref="S5:S13" si="6">I5-AL5</f>
        <v>15149</v>
      </c>
      <c r="U5" s="24" t="s">
        <v>10</v>
      </c>
      <c r="V5" s="25" t="s">
        <v>11</v>
      </c>
      <c r="W5" s="26">
        <f t="shared" ref="W5:AB5" si="7">+W6+W7+W8</f>
        <v>0</v>
      </c>
      <c r="X5" s="27">
        <f t="shared" si="7"/>
        <v>0</v>
      </c>
      <c r="Y5" s="28">
        <f t="shared" si="7"/>
        <v>0</v>
      </c>
      <c r="Z5" s="29">
        <f t="shared" si="7"/>
        <v>0</v>
      </c>
      <c r="AA5" s="29">
        <f t="shared" si="7"/>
        <v>0</v>
      </c>
      <c r="AB5" s="27">
        <f t="shared" si="7"/>
        <v>0</v>
      </c>
      <c r="AD5" s="24" t="s">
        <v>10</v>
      </c>
      <c r="AE5" s="24">
        <v>211003</v>
      </c>
      <c r="AF5" s="25" t="s">
        <v>11</v>
      </c>
      <c r="AG5" s="26">
        <f t="shared" ref="AG5:AL5" si="8">AG6+AG7+AG8</f>
        <v>422214.82216586452</v>
      </c>
      <c r="AH5" s="27">
        <f t="shared" si="8"/>
        <v>325668.19179000001</v>
      </c>
      <c r="AI5" s="28">
        <f t="shared" si="8"/>
        <v>173271</v>
      </c>
      <c r="AJ5" s="29">
        <f t="shared" si="8"/>
        <v>221221</v>
      </c>
      <c r="AK5" s="29">
        <f t="shared" si="8"/>
        <v>207213</v>
      </c>
      <c r="AL5" s="27">
        <f t="shared" si="8"/>
        <v>244163</v>
      </c>
    </row>
    <row r="6" spans="1:38" ht="14.25" customHeight="1" x14ac:dyDescent="0.2">
      <c r="A6" s="24"/>
      <c r="B6" s="24"/>
      <c r="C6" s="34" t="s">
        <v>12</v>
      </c>
      <c r="D6" s="26">
        <v>415588.82216586452</v>
      </c>
      <c r="E6" s="27">
        <v>315563.806181903</v>
      </c>
      <c r="F6" s="28">
        <v>185746</v>
      </c>
      <c r="G6" s="29">
        <v>281744</v>
      </c>
      <c r="H6" s="29">
        <v>226293</v>
      </c>
      <c r="I6" s="29">
        <v>250947</v>
      </c>
      <c r="J6" s="27">
        <v>264580</v>
      </c>
      <c r="L6" s="24"/>
      <c r="M6" s="34" t="s">
        <v>12</v>
      </c>
      <c r="N6" s="30">
        <f t="shared" si="1"/>
        <v>0</v>
      </c>
      <c r="O6" s="31">
        <f t="shared" si="2"/>
        <v>-0.19381809700280428</v>
      </c>
      <c r="P6" s="32">
        <f t="shared" si="3"/>
        <v>20533</v>
      </c>
      <c r="Q6" s="33">
        <f t="shared" si="4"/>
        <v>68581</v>
      </c>
      <c r="R6" s="33">
        <f t="shared" si="5"/>
        <v>27138</v>
      </c>
      <c r="S6" s="31">
        <f t="shared" si="6"/>
        <v>14842</v>
      </c>
      <c r="U6" s="24"/>
      <c r="V6" s="34" t="s">
        <v>12</v>
      </c>
      <c r="W6" s="26"/>
      <c r="X6" s="27"/>
      <c r="Y6" s="28"/>
      <c r="Z6" s="29"/>
      <c r="AA6" s="29"/>
      <c r="AB6" s="27"/>
      <c r="AD6" s="24"/>
      <c r="AE6" s="24"/>
      <c r="AF6" s="34" t="s">
        <v>12</v>
      </c>
      <c r="AG6" s="26">
        <v>415588.82216586452</v>
      </c>
      <c r="AH6" s="27">
        <v>315564</v>
      </c>
      <c r="AI6" s="28">
        <v>165213</v>
      </c>
      <c r="AJ6" s="29">
        <v>213163</v>
      </c>
      <c r="AK6" s="29">
        <v>199155</v>
      </c>
      <c r="AL6" s="27">
        <v>236105</v>
      </c>
    </row>
    <row r="7" spans="1:38" ht="14.25" customHeight="1" x14ac:dyDescent="0.2">
      <c r="A7" s="24"/>
      <c r="B7" s="24"/>
      <c r="C7" s="34" t="s">
        <v>13</v>
      </c>
      <c r="D7" s="26">
        <v>6626</v>
      </c>
      <c r="E7" s="27">
        <v>10104.191790000001</v>
      </c>
      <c r="F7" s="28">
        <v>8365</v>
      </c>
      <c r="G7" s="29">
        <v>8365</v>
      </c>
      <c r="H7" s="29">
        <v>8365</v>
      </c>
      <c r="I7" s="29">
        <v>8365</v>
      </c>
      <c r="J7" s="27">
        <v>8365</v>
      </c>
      <c r="L7" s="24"/>
      <c r="M7" s="34" t="s">
        <v>13</v>
      </c>
      <c r="N7" s="30">
        <f t="shared" si="1"/>
        <v>0</v>
      </c>
      <c r="O7" s="31">
        <f t="shared" si="2"/>
        <v>0</v>
      </c>
      <c r="P7" s="32">
        <f t="shared" si="3"/>
        <v>307</v>
      </c>
      <c r="Q7" s="33">
        <f t="shared" si="4"/>
        <v>307</v>
      </c>
      <c r="R7" s="33">
        <f t="shared" si="5"/>
        <v>307</v>
      </c>
      <c r="S7" s="31">
        <f t="shared" si="6"/>
        <v>307</v>
      </c>
      <c r="U7" s="24"/>
      <c r="V7" s="34" t="s">
        <v>13</v>
      </c>
      <c r="W7" s="26"/>
      <c r="X7" s="27"/>
      <c r="Y7" s="28"/>
      <c r="Z7" s="29"/>
      <c r="AA7" s="29"/>
      <c r="AB7" s="27"/>
      <c r="AD7" s="24"/>
      <c r="AE7" s="24"/>
      <c r="AF7" s="34" t="s">
        <v>13</v>
      </c>
      <c r="AG7" s="26">
        <v>6626</v>
      </c>
      <c r="AH7" s="27">
        <v>10104.191790000001</v>
      </c>
      <c r="AI7" s="28">
        <v>8058</v>
      </c>
      <c r="AJ7" s="29">
        <v>8058</v>
      </c>
      <c r="AK7" s="29">
        <v>8058</v>
      </c>
      <c r="AL7" s="27">
        <v>8058</v>
      </c>
    </row>
    <row r="8" spans="1:38" ht="14.25" customHeight="1" x14ac:dyDescent="0.2">
      <c r="A8" s="24"/>
      <c r="B8" s="24"/>
      <c r="C8" s="34" t="s">
        <v>14</v>
      </c>
      <c r="D8" s="26"/>
      <c r="E8" s="27"/>
      <c r="F8" s="28"/>
      <c r="G8" s="29"/>
      <c r="H8" s="29"/>
      <c r="I8" s="29"/>
      <c r="J8" s="27"/>
      <c r="L8" s="24"/>
      <c r="M8" s="34" t="s">
        <v>14</v>
      </c>
      <c r="N8" s="30">
        <f t="shared" si="1"/>
        <v>0</v>
      </c>
      <c r="O8" s="31">
        <f t="shared" si="2"/>
        <v>0</v>
      </c>
      <c r="P8" s="32">
        <f t="shared" si="3"/>
        <v>0</v>
      </c>
      <c r="Q8" s="33">
        <f t="shared" si="4"/>
        <v>0</v>
      </c>
      <c r="R8" s="33">
        <f t="shared" si="5"/>
        <v>0</v>
      </c>
      <c r="S8" s="31">
        <f t="shared" si="6"/>
        <v>0</v>
      </c>
      <c r="U8" s="24"/>
      <c r="V8" s="34" t="s">
        <v>14</v>
      </c>
      <c r="W8" s="26"/>
      <c r="X8" s="27"/>
      <c r="Y8" s="28"/>
      <c r="Z8" s="29"/>
      <c r="AA8" s="29"/>
      <c r="AB8" s="27"/>
      <c r="AD8" s="24"/>
      <c r="AE8" s="24"/>
      <c r="AF8" s="34" t="s">
        <v>14</v>
      </c>
      <c r="AG8" s="26"/>
      <c r="AH8" s="27"/>
      <c r="AI8" s="28"/>
      <c r="AJ8" s="29"/>
      <c r="AK8" s="29"/>
      <c r="AL8" s="27"/>
    </row>
    <row r="9" spans="1:38" ht="14.25" customHeight="1" x14ac:dyDescent="0.2">
      <c r="A9" s="24" t="s">
        <v>15</v>
      </c>
      <c r="B9" s="24"/>
      <c r="C9" s="35" t="s">
        <v>16</v>
      </c>
      <c r="D9" s="26">
        <v>305475</v>
      </c>
      <c r="E9" s="27">
        <v>318193.76400000002</v>
      </c>
      <c r="F9" s="28">
        <v>354050</v>
      </c>
      <c r="G9" s="29">
        <v>353372</v>
      </c>
      <c r="H9" s="29">
        <v>358580</v>
      </c>
      <c r="I9" s="29">
        <v>360908</v>
      </c>
      <c r="J9" s="27">
        <v>363864</v>
      </c>
      <c r="L9" s="24" t="s">
        <v>15</v>
      </c>
      <c r="M9" s="35" t="s">
        <v>16</v>
      </c>
      <c r="N9" s="30">
        <f t="shared" si="1"/>
        <v>0</v>
      </c>
      <c r="O9" s="31">
        <f t="shared" si="2"/>
        <v>0</v>
      </c>
      <c r="P9" s="32">
        <f t="shared" si="3"/>
        <v>8881</v>
      </c>
      <c r="Q9" s="33">
        <f t="shared" si="4"/>
        <v>5030</v>
      </c>
      <c r="R9" s="33">
        <f t="shared" si="5"/>
        <v>2295</v>
      </c>
      <c r="S9" s="31">
        <f t="shared" si="6"/>
        <v>-1483</v>
      </c>
      <c r="U9" s="24" t="s">
        <v>15</v>
      </c>
      <c r="V9" s="35" t="s">
        <v>16</v>
      </c>
      <c r="W9" s="26"/>
      <c r="X9" s="27"/>
      <c r="Y9" s="28"/>
      <c r="Z9" s="29"/>
      <c r="AA9" s="29"/>
      <c r="AB9" s="27"/>
      <c r="AD9" s="24" t="s">
        <v>15</v>
      </c>
      <c r="AE9" s="24"/>
      <c r="AF9" s="35" t="s">
        <v>16</v>
      </c>
      <c r="AG9" s="26">
        <v>305475</v>
      </c>
      <c r="AH9" s="27">
        <v>318193.76400000002</v>
      </c>
      <c r="AI9" s="28">
        <v>345169</v>
      </c>
      <c r="AJ9" s="29">
        <v>348342</v>
      </c>
      <c r="AK9" s="29">
        <v>356285</v>
      </c>
      <c r="AL9" s="27">
        <v>362391</v>
      </c>
    </row>
    <row r="10" spans="1:38" ht="14.25" customHeight="1" x14ac:dyDescent="0.2">
      <c r="A10" s="24" t="s">
        <v>17</v>
      </c>
      <c r="B10" s="24">
        <v>229006</v>
      </c>
      <c r="C10" s="25" t="s">
        <v>18</v>
      </c>
      <c r="D10" s="26">
        <v>242825</v>
      </c>
      <c r="E10" s="27">
        <v>275888.55514999997</v>
      </c>
      <c r="F10" s="28">
        <v>342521</v>
      </c>
      <c r="G10" s="29">
        <v>393750</v>
      </c>
      <c r="H10" s="29">
        <v>398631</v>
      </c>
      <c r="I10" s="29">
        <v>393640</v>
      </c>
      <c r="J10" s="27">
        <v>385534</v>
      </c>
      <c r="L10" s="24" t="s">
        <v>17</v>
      </c>
      <c r="M10" s="25" t="s">
        <v>18</v>
      </c>
      <c r="N10" s="30">
        <f t="shared" si="1"/>
        <v>0</v>
      </c>
      <c r="O10" s="31">
        <f t="shared" si="2"/>
        <v>-0.44485000002896413</v>
      </c>
      <c r="P10" s="32">
        <f t="shared" si="3"/>
        <v>0</v>
      </c>
      <c r="Q10" s="33">
        <f t="shared" si="4"/>
        <v>52900</v>
      </c>
      <c r="R10" s="33">
        <f t="shared" si="5"/>
        <v>92163</v>
      </c>
      <c r="S10" s="31">
        <f t="shared" si="6"/>
        <v>95362</v>
      </c>
      <c r="U10" s="24" t="s">
        <v>17</v>
      </c>
      <c r="V10" s="25" t="s">
        <v>18</v>
      </c>
      <c r="W10" s="26"/>
      <c r="X10" s="27"/>
      <c r="Y10" s="28"/>
      <c r="Z10" s="29"/>
      <c r="AA10" s="29"/>
      <c r="AB10" s="27"/>
      <c r="AD10" s="24" t="s">
        <v>17</v>
      </c>
      <c r="AE10" s="24">
        <v>229006</v>
      </c>
      <c r="AF10" s="25" t="s">
        <v>18</v>
      </c>
      <c r="AG10" s="26">
        <v>242825</v>
      </c>
      <c r="AH10" s="27">
        <v>275889</v>
      </c>
      <c r="AI10" s="28">
        <v>342521</v>
      </c>
      <c r="AJ10" s="29">
        <v>340850</v>
      </c>
      <c r="AK10" s="29">
        <v>306468</v>
      </c>
      <c r="AL10" s="27">
        <v>298278</v>
      </c>
    </row>
    <row r="11" spans="1:38" ht="14.25" customHeight="1" x14ac:dyDescent="0.2">
      <c r="A11" s="36" t="s">
        <v>19</v>
      </c>
      <c r="B11" s="36">
        <v>292008</v>
      </c>
      <c r="C11" s="37" t="s">
        <v>20</v>
      </c>
      <c r="D11" s="26">
        <f t="shared" ref="D11:J11" si="9">D12+D13</f>
        <v>233004.93831999999</v>
      </c>
      <c r="E11" s="27">
        <f t="shared" si="9"/>
        <v>263938.19894000003</v>
      </c>
      <c r="F11" s="28">
        <f t="shared" si="9"/>
        <v>307551</v>
      </c>
      <c r="G11" s="29">
        <f t="shared" si="9"/>
        <v>317583</v>
      </c>
      <c r="H11" s="29">
        <f t="shared" si="9"/>
        <v>351398</v>
      </c>
      <c r="I11" s="29">
        <f t="shared" si="9"/>
        <v>383334</v>
      </c>
      <c r="J11" s="27">
        <f t="shared" si="9"/>
        <v>429509</v>
      </c>
      <c r="L11" s="36" t="s">
        <v>19</v>
      </c>
      <c r="M11" s="37" t="s">
        <v>20</v>
      </c>
      <c r="N11" s="30">
        <f t="shared" si="1"/>
        <v>0</v>
      </c>
      <c r="O11" s="31">
        <f t="shared" si="2"/>
        <v>0</v>
      </c>
      <c r="P11" s="32">
        <f t="shared" si="3"/>
        <v>11317</v>
      </c>
      <c r="Q11" s="33">
        <f t="shared" si="4"/>
        <v>224</v>
      </c>
      <c r="R11" s="33">
        <f t="shared" si="5"/>
        <v>1015</v>
      </c>
      <c r="S11" s="31">
        <f t="shared" si="6"/>
        <v>428</v>
      </c>
      <c r="U11" s="36" t="s">
        <v>19</v>
      </c>
      <c r="V11" s="37" t="s">
        <v>20</v>
      </c>
      <c r="W11" s="26">
        <f t="shared" ref="W11:AB11" si="10">+W12+W13</f>
        <v>0</v>
      </c>
      <c r="X11" s="27">
        <f t="shared" si="10"/>
        <v>0</v>
      </c>
      <c r="Y11" s="28">
        <f t="shared" si="10"/>
        <v>0</v>
      </c>
      <c r="Z11" s="29">
        <f t="shared" si="10"/>
        <v>0</v>
      </c>
      <c r="AA11" s="29">
        <f t="shared" si="10"/>
        <v>0</v>
      </c>
      <c r="AB11" s="27">
        <f t="shared" si="10"/>
        <v>0</v>
      </c>
      <c r="AD11" s="36" t="s">
        <v>19</v>
      </c>
      <c r="AE11" s="36">
        <v>292008</v>
      </c>
      <c r="AF11" s="37" t="s">
        <v>20</v>
      </c>
      <c r="AG11" s="26">
        <f t="shared" ref="AG11:AL11" si="11">AG12+AG13</f>
        <v>233004.93831999999</v>
      </c>
      <c r="AH11" s="27">
        <f t="shared" si="11"/>
        <v>263938.19894000003</v>
      </c>
      <c r="AI11" s="28">
        <f t="shared" si="11"/>
        <v>296234</v>
      </c>
      <c r="AJ11" s="29">
        <f t="shared" si="11"/>
        <v>317359</v>
      </c>
      <c r="AK11" s="29">
        <f t="shared" si="11"/>
        <v>350383</v>
      </c>
      <c r="AL11" s="27">
        <f t="shared" si="11"/>
        <v>382906</v>
      </c>
    </row>
    <row r="12" spans="1:38" ht="14.25" customHeight="1" x14ac:dyDescent="0.2">
      <c r="A12" s="24"/>
      <c r="B12" s="24"/>
      <c r="C12" s="34" t="s">
        <v>12</v>
      </c>
      <c r="D12" s="26">
        <v>220131.26931999999</v>
      </c>
      <c r="E12" s="27">
        <v>251889.23436</v>
      </c>
      <c r="F12" s="28">
        <v>295809</v>
      </c>
      <c r="G12" s="29">
        <v>305841</v>
      </c>
      <c r="H12" s="29">
        <v>339656</v>
      </c>
      <c r="I12" s="29">
        <v>371592</v>
      </c>
      <c r="J12" s="27">
        <v>417767</v>
      </c>
      <c r="L12" s="24"/>
      <c r="M12" s="34" t="s">
        <v>12</v>
      </c>
      <c r="N12" s="30">
        <f t="shared" si="1"/>
        <v>0</v>
      </c>
      <c r="O12" s="31">
        <f t="shared" si="2"/>
        <v>0</v>
      </c>
      <c r="P12" s="32">
        <f t="shared" si="3"/>
        <v>10623</v>
      </c>
      <c r="Q12" s="33">
        <f t="shared" si="4"/>
        <v>-470</v>
      </c>
      <c r="R12" s="33">
        <f t="shared" si="5"/>
        <v>321</v>
      </c>
      <c r="S12" s="31">
        <f t="shared" si="6"/>
        <v>-266</v>
      </c>
      <c r="U12" s="24"/>
      <c r="V12" s="34" t="s">
        <v>12</v>
      </c>
      <c r="W12" s="26"/>
      <c r="X12" s="27"/>
      <c r="Y12" s="28"/>
      <c r="Z12" s="29"/>
      <c r="AA12" s="29"/>
      <c r="AB12" s="27"/>
      <c r="AD12" s="24"/>
      <c r="AE12" s="24"/>
      <c r="AF12" s="34" t="s">
        <v>12</v>
      </c>
      <c r="AG12" s="26">
        <v>220131.26931999999</v>
      </c>
      <c r="AH12" s="27">
        <v>251889.23436</v>
      </c>
      <c r="AI12" s="28">
        <v>285186</v>
      </c>
      <c r="AJ12" s="29">
        <v>306311</v>
      </c>
      <c r="AK12" s="29">
        <v>339335</v>
      </c>
      <c r="AL12" s="27">
        <v>371858</v>
      </c>
    </row>
    <row r="13" spans="1:38" ht="14.25" customHeight="1" thickBot="1" x14ac:dyDescent="0.25">
      <c r="A13" s="24"/>
      <c r="B13" s="24"/>
      <c r="C13" s="34" t="s">
        <v>13</v>
      </c>
      <c r="D13" s="26">
        <v>12873.669</v>
      </c>
      <c r="E13" s="27">
        <v>12048.96458</v>
      </c>
      <c r="F13" s="28">
        <v>11742</v>
      </c>
      <c r="G13" s="29">
        <v>11742</v>
      </c>
      <c r="H13" s="29">
        <v>11742</v>
      </c>
      <c r="I13" s="29">
        <v>11742</v>
      </c>
      <c r="J13" s="27">
        <v>11742</v>
      </c>
      <c r="L13" s="24"/>
      <c r="M13" s="34" t="s">
        <v>13</v>
      </c>
      <c r="N13" s="30">
        <f t="shared" si="1"/>
        <v>0</v>
      </c>
      <c r="O13" s="31">
        <f t="shared" si="2"/>
        <v>0</v>
      </c>
      <c r="P13" s="32">
        <f t="shared" si="3"/>
        <v>694</v>
      </c>
      <c r="Q13" s="33">
        <f t="shared" si="4"/>
        <v>694</v>
      </c>
      <c r="R13" s="33">
        <f t="shared" si="5"/>
        <v>694</v>
      </c>
      <c r="S13" s="31">
        <f t="shared" si="6"/>
        <v>694</v>
      </c>
      <c r="U13" s="24"/>
      <c r="V13" s="34" t="s">
        <v>13</v>
      </c>
      <c r="W13" s="26"/>
      <c r="X13" s="27"/>
      <c r="Y13" s="28"/>
      <c r="Z13" s="29"/>
      <c r="AA13" s="29"/>
      <c r="AB13" s="27"/>
      <c r="AD13" s="24"/>
      <c r="AE13" s="24"/>
      <c r="AF13" s="34" t="s">
        <v>13</v>
      </c>
      <c r="AG13" s="26">
        <v>12873.669</v>
      </c>
      <c r="AH13" s="27">
        <v>12048.96458</v>
      </c>
      <c r="AI13" s="28">
        <v>11048</v>
      </c>
      <c r="AJ13" s="29">
        <v>11048</v>
      </c>
      <c r="AK13" s="29">
        <v>11048</v>
      </c>
      <c r="AL13" s="27">
        <v>11048</v>
      </c>
    </row>
    <row r="14" spans="1:38" ht="14.25" customHeight="1" thickBot="1" x14ac:dyDescent="0.25">
      <c r="A14" s="38"/>
      <c r="B14" s="39"/>
      <c r="C14" s="40" t="s">
        <v>21</v>
      </c>
      <c r="D14" s="41">
        <f t="shared" ref="D14:J14" si="12">D5+D9+D10+D11</f>
        <v>1203519.7604858645</v>
      </c>
      <c r="E14" s="42">
        <f t="shared" si="12"/>
        <v>1183688.516061903</v>
      </c>
      <c r="F14" s="43">
        <f t="shared" si="12"/>
        <v>1198233</v>
      </c>
      <c r="G14" s="44">
        <f t="shared" si="12"/>
        <v>1354814</v>
      </c>
      <c r="H14" s="44">
        <f t="shared" si="12"/>
        <v>1343267</v>
      </c>
      <c r="I14" s="44">
        <f t="shared" si="12"/>
        <v>1397194</v>
      </c>
      <c r="J14" s="42">
        <f t="shared" si="12"/>
        <v>1451852</v>
      </c>
      <c r="L14" s="38"/>
      <c r="M14" s="40" t="s">
        <v>21</v>
      </c>
      <c r="N14" s="45">
        <f t="shared" ref="N14:S14" si="13">N5+N9+N10+N11</f>
        <v>0</v>
      </c>
      <c r="O14" s="46">
        <f t="shared" si="13"/>
        <v>-0.63866809703176841</v>
      </c>
      <c r="P14" s="47">
        <f t="shared" si="13"/>
        <v>41038</v>
      </c>
      <c r="Q14" s="48">
        <f t="shared" si="13"/>
        <v>127042</v>
      </c>
      <c r="R14" s="48">
        <f t="shared" si="13"/>
        <v>122918</v>
      </c>
      <c r="S14" s="46">
        <f t="shared" si="13"/>
        <v>109456</v>
      </c>
      <c r="U14" s="38"/>
      <c r="V14" s="40" t="s">
        <v>21</v>
      </c>
      <c r="W14" s="49">
        <f t="shared" ref="W14:AB14" si="14">W5+W9+W10+W11</f>
        <v>0</v>
      </c>
      <c r="X14" s="50">
        <f t="shared" si="14"/>
        <v>0</v>
      </c>
      <c r="Y14" s="51">
        <f t="shared" si="14"/>
        <v>0</v>
      </c>
      <c r="Z14" s="52">
        <f t="shared" si="14"/>
        <v>0</v>
      </c>
      <c r="AA14" s="52">
        <f t="shared" si="14"/>
        <v>0</v>
      </c>
      <c r="AB14" s="50">
        <f t="shared" si="14"/>
        <v>0</v>
      </c>
      <c r="AD14" s="38"/>
      <c r="AE14" s="39"/>
      <c r="AF14" s="40" t="s">
        <v>21</v>
      </c>
      <c r="AG14" s="41">
        <f t="shared" ref="AG14:AL14" si="15">AG5+AG9+AG10+AG11</f>
        <v>1203519.7604858645</v>
      </c>
      <c r="AH14" s="42">
        <f t="shared" si="15"/>
        <v>1183689.1547300001</v>
      </c>
      <c r="AI14" s="43">
        <f t="shared" si="15"/>
        <v>1157195</v>
      </c>
      <c r="AJ14" s="44">
        <f t="shared" si="15"/>
        <v>1227772</v>
      </c>
      <c r="AK14" s="44">
        <f t="shared" si="15"/>
        <v>1220349</v>
      </c>
      <c r="AL14" s="42">
        <f t="shared" si="15"/>
        <v>1287738</v>
      </c>
    </row>
    <row r="15" spans="1:38" ht="14.25" customHeight="1" x14ac:dyDescent="0.2">
      <c r="A15" s="53"/>
      <c r="B15" s="54"/>
      <c r="C15" s="55" t="s">
        <v>22</v>
      </c>
      <c r="D15" s="56">
        <f t="shared" ref="D15:J16" si="16">D6+D12</f>
        <v>635720.09148586448</v>
      </c>
      <c r="E15" s="57">
        <f t="shared" si="16"/>
        <v>567453.040541903</v>
      </c>
      <c r="F15" s="58">
        <f t="shared" si="16"/>
        <v>481555</v>
      </c>
      <c r="G15" s="59">
        <f t="shared" si="16"/>
        <v>587585</v>
      </c>
      <c r="H15" s="59">
        <f t="shared" si="16"/>
        <v>565949</v>
      </c>
      <c r="I15" s="60">
        <f t="shared" si="16"/>
        <v>622539</v>
      </c>
      <c r="J15" s="57">
        <f t="shared" si="16"/>
        <v>682347</v>
      </c>
      <c r="L15" s="53"/>
      <c r="M15" s="55" t="s">
        <v>22</v>
      </c>
      <c r="N15" s="61">
        <f t="shared" ref="N15:S16" si="17">N6+N12</f>
        <v>0</v>
      </c>
      <c r="O15" s="62">
        <f t="shared" si="17"/>
        <v>-0.19381809700280428</v>
      </c>
      <c r="P15" s="63">
        <f t="shared" si="17"/>
        <v>31156</v>
      </c>
      <c r="Q15" s="64">
        <f t="shared" si="17"/>
        <v>68111</v>
      </c>
      <c r="R15" s="64">
        <f t="shared" si="17"/>
        <v>27459</v>
      </c>
      <c r="S15" s="62">
        <f t="shared" si="17"/>
        <v>14576</v>
      </c>
      <c r="U15" s="53"/>
      <c r="V15" s="55" t="s">
        <v>22</v>
      </c>
      <c r="W15" s="65">
        <f t="shared" ref="W15:AB16" si="18">W6+W12</f>
        <v>0</v>
      </c>
      <c r="X15" s="66">
        <f t="shared" si="18"/>
        <v>0</v>
      </c>
      <c r="Y15" s="67">
        <f t="shared" si="18"/>
        <v>0</v>
      </c>
      <c r="Z15" s="68">
        <f t="shared" si="18"/>
        <v>0</v>
      </c>
      <c r="AA15" s="68">
        <f t="shared" si="18"/>
        <v>0</v>
      </c>
      <c r="AB15" s="66">
        <f t="shared" si="18"/>
        <v>0</v>
      </c>
      <c r="AD15" s="53"/>
      <c r="AE15" s="54"/>
      <c r="AF15" s="55" t="s">
        <v>22</v>
      </c>
      <c r="AG15" s="56">
        <f t="shared" ref="AG15:AL16" si="19">AG6+AG12</f>
        <v>635720.09148586448</v>
      </c>
      <c r="AH15" s="57">
        <f t="shared" si="19"/>
        <v>567453.23436</v>
      </c>
      <c r="AI15" s="58">
        <f t="shared" si="19"/>
        <v>450399</v>
      </c>
      <c r="AJ15" s="59">
        <f t="shared" si="19"/>
        <v>519474</v>
      </c>
      <c r="AK15" s="59">
        <f t="shared" si="19"/>
        <v>538490</v>
      </c>
      <c r="AL15" s="57">
        <f t="shared" si="19"/>
        <v>607963</v>
      </c>
    </row>
    <row r="16" spans="1:38" ht="14.25" customHeight="1" x14ac:dyDescent="0.2">
      <c r="A16" s="69"/>
      <c r="B16" s="70"/>
      <c r="C16" s="71" t="s">
        <v>23</v>
      </c>
      <c r="D16" s="72">
        <f t="shared" si="16"/>
        <v>19499.669000000002</v>
      </c>
      <c r="E16" s="73">
        <f t="shared" si="16"/>
        <v>22153.156370000001</v>
      </c>
      <c r="F16" s="74">
        <f t="shared" si="16"/>
        <v>20107</v>
      </c>
      <c r="G16" s="75">
        <f t="shared" si="16"/>
        <v>20107</v>
      </c>
      <c r="H16" s="75">
        <f t="shared" si="16"/>
        <v>20107</v>
      </c>
      <c r="I16" s="76">
        <f t="shared" si="16"/>
        <v>20107</v>
      </c>
      <c r="J16" s="73">
        <f t="shared" si="16"/>
        <v>20107</v>
      </c>
      <c r="L16" s="69"/>
      <c r="M16" s="71" t="s">
        <v>23</v>
      </c>
      <c r="N16" s="30">
        <f t="shared" si="17"/>
        <v>0</v>
      </c>
      <c r="O16" s="31">
        <f t="shared" si="17"/>
        <v>0</v>
      </c>
      <c r="P16" s="77">
        <f t="shared" si="17"/>
        <v>1001</v>
      </c>
      <c r="Q16" s="78">
        <f t="shared" si="17"/>
        <v>1001</v>
      </c>
      <c r="R16" s="78">
        <f t="shared" si="17"/>
        <v>1001</v>
      </c>
      <c r="S16" s="31">
        <f t="shared" si="17"/>
        <v>1001</v>
      </c>
      <c r="U16" s="69"/>
      <c r="V16" s="71" t="s">
        <v>23</v>
      </c>
      <c r="W16" s="26">
        <f t="shared" si="18"/>
        <v>0</v>
      </c>
      <c r="X16" s="27">
        <f t="shared" si="18"/>
        <v>0</v>
      </c>
      <c r="Y16" s="79">
        <f t="shared" si="18"/>
        <v>0</v>
      </c>
      <c r="Z16" s="80">
        <f t="shared" si="18"/>
        <v>0</v>
      </c>
      <c r="AA16" s="80">
        <f t="shared" si="18"/>
        <v>0</v>
      </c>
      <c r="AB16" s="27">
        <f t="shared" si="18"/>
        <v>0</v>
      </c>
      <c r="AD16" s="69"/>
      <c r="AE16" s="70"/>
      <c r="AF16" s="71" t="s">
        <v>23</v>
      </c>
      <c r="AG16" s="72">
        <f t="shared" si="19"/>
        <v>19499.669000000002</v>
      </c>
      <c r="AH16" s="73">
        <f t="shared" si="19"/>
        <v>22153.156370000001</v>
      </c>
      <c r="AI16" s="74">
        <f t="shared" si="19"/>
        <v>19106</v>
      </c>
      <c r="AJ16" s="75">
        <f t="shared" si="19"/>
        <v>19106</v>
      </c>
      <c r="AK16" s="75">
        <f t="shared" si="19"/>
        <v>19106</v>
      </c>
      <c r="AL16" s="73">
        <f t="shared" si="19"/>
        <v>19106</v>
      </c>
    </row>
    <row r="17" spans="1:38" ht="14.25" customHeight="1" x14ac:dyDescent="0.2">
      <c r="A17" s="69"/>
      <c r="B17" s="70"/>
      <c r="C17" s="71" t="s">
        <v>24</v>
      </c>
      <c r="D17" s="72">
        <f t="shared" ref="D17:J17" si="20">D10</f>
        <v>242825</v>
      </c>
      <c r="E17" s="73">
        <f t="shared" si="20"/>
        <v>275888.55514999997</v>
      </c>
      <c r="F17" s="74">
        <f t="shared" si="20"/>
        <v>342521</v>
      </c>
      <c r="G17" s="75">
        <f t="shared" si="20"/>
        <v>393750</v>
      </c>
      <c r="H17" s="75">
        <f t="shared" si="20"/>
        <v>398631</v>
      </c>
      <c r="I17" s="76">
        <f t="shared" si="20"/>
        <v>393640</v>
      </c>
      <c r="J17" s="73">
        <f t="shared" si="20"/>
        <v>385534</v>
      </c>
      <c r="L17" s="69"/>
      <c r="M17" s="71" t="s">
        <v>24</v>
      </c>
      <c r="N17" s="30">
        <f t="shared" ref="N17:S17" si="21">N10</f>
        <v>0</v>
      </c>
      <c r="O17" s="31">
        <f t="shared" si="21"/>
        <v>-0.44485000002896413</v>
      </c>
      <c r="P17" s="77">
        <f t="shared" si="21"/>
        <v>0</v>
      </c>
      <c r="Q17" s="78">
        <f t="shared" si="21"/>
        <v>52900</v>
      </c>
      <c r="R17" s="78">
        <f t="shared" si="21"/>
        <v>92163</v>
      </c>
      <c r="S17" s="31">
        <f t="shared" si="21"/>
        <v>95362</v>
      </c>
      <c r="U17" s="69"/>
      <c r="V17" s="71" t="s">
        <v>24</v>
      </c>
      <c r="W17" s="26">
        <f t="shared" ref="W17:AB17" si="22">W10</f>
        <v>0</v>
      </c>
      <c r="X17" s="27">
        <f t="shared" si="22"/>
        <v>0</v>
      </c>
      <c r="Y17" s="79">
        <f t="shared" si="22"/>
        <v>0</v>
      </c>
      <c r="Z17" s="80">
        <f t="shared" si="22"/>
        <v>0</v>
      </c>
      <c r="AA17" s="80">
        <f t="shared" si="22"/>
        <v>0</v>
      </c>
      <c r="AB17" s="27">
        <f t="shared" si="22"/>
        <v>0</v>
      </c>
      <c r="AD17" s="69"/>
      <c r="AE17" s="70"/>
      <c r="AF17" s="71" t="s">
        <v>24</v>
      </c>
      <c r="AG17" s="72">
        <f t="shared" ref="AG17:AL17" si="23">AG10</f>
        <v>242825</v>
      </c>
      <c r="AH17" s="73">
        <f t="shared" si="23"/>
        <v>275889</v>
      </c>
      <c r="AI17" s="74">
        <f t="shared" si="23"/>
        <v>342521</v>
      </c>
      <c r="AJ17" s="75">
        <f t="shared" si="23"/>
        <v>340850</v>
      </c>
      <c r="AK17" s="75">
        <f t="shared" si="23"/>
        <v>306468</v>
      </c>
      <c r="AL17" s="73">
        <f t="shared" si="23"/>
        <v>298278</v>
      </c>
    </row>
    <row r="18" spans="1:38" ht="14.25" customHeight="1" x14ac:dyDescent="0.2">
      <c r="A18" s="81"/>
      <c r="B18" s="81"/>
      <c r="C18" s="71" t="s">
        <v>25</v>
      </c>
      <c r="D18" s="72">
        <f t="shared" ref="D18:J18" si="24">D9</f>
        <v>305475</v>
      </c>
      <c r="E18" s="73">
        <f t="shared" si="24"/>
        <v>318193.76400000002</v>
      </c>
      <c r="F18" s="82">
        <f t="shared" si="24"/>
        <v>354050</v>
      </c>
      <c r="G18" s="76">
        <f t="shared" si="24"/>
        <v>353372</v>
      </c>
      <c r="H18" s="76">
        <f t="shared" si="24"/>
        <v>358580</v>
      </c>
      <c r="I18" s="76">
        <f t="shared" si="24"/>
        <v>360908</v>
      </c>
      <c r="J18" s="73">
        <f t="shared" si="24"/>
        <v>363864</v>
      </c>
      <c r="L18" s="81"/>
      <c r="M18" s="71" t="s">
        <v>25</v>
      </c>
      <c r="N18" s="30">
        <f t="shared" ref="N18:S18" si="25">N9</f>
        <v>0</v>
      </c>
      <c r="O18" s="31">
        <f t="shared" si="25"/>
        <v>0</v>
      </c>
      <c r="P18" s="32">
        <f t="shared" si="25"/>
        <v>8881</v>
      </c>
      <c r="Q18" s="33">
        <f t="shared" si="25"/>
        <v>5030</v>
      </c>
      <c r="R18" s="33">
        <f t="shared" si="25"/>
        <v>2295</v>
      </c>
      <c r="S18" s="31">
        <f t="shared" si="25"/>
        <v>-1483</v>
      </c>
      <c r="U18" s="81"/>
      <c r="V18" s="71" t="s">
        <v>25</v>
      </c>
      <c r="W18" s="26">
        <f t="shared" ref="W18:AB18" si="26">W9</f>
        <v>0</v>
      </c>
      <c r="X18" s="27">
        <f t="shared" si="26"/>
        <v>0</v>
      </c>
      <c r="Y18" s="28">
        <f t="shared" si="26"/>
        <v>0</v>
      </c>
      <c r="Z18" s="29">
        <f t="shared" si="26"/>
        <v>0</v>
      </c>
      <c r="AA18" s="29">
        <f t="shared" si="26"/>
        <v>0</v>
      </c>
      <c r="AB18" s="27">
        <f t="shared" si="26"/>
        <v>0</v>
      </c>
      <c r="AD18" s="81"/>
      <c r="AE18" s="81"/>
      <c r="AF18" s="71" t="s">
        <v>25</v>
      </c>
      <c r="AG18" s="72">
        <f t="shared" ref="AG18:AL18" si="27">AG9</f>
        <v>305475</v>
      </c>
      <c r="AH18" s="73">
        <f t="shared" si="27"/>
        <v>318193.76400000002</v>
      </c>
      <c r="AI18" s="82">
        <f t="shared" si="27"/>
        <v>345169</v>
      </c>
      <c r="AJ18" s="76">
        <f t="shared" si="27"/>
        <v>348342</v>
      </c>
      <c r="AK18" s="76">
        <f t="shared" si="27"/>
        <v>356285</v>
      </c>
      <c r="AL18" s="73">
        <f t="shared" si="27"/>
        <v>362391</v>
      </c>
    </row>
    <row r="19" spans="1:38" ht="14.25" customHeight="1" thickBot="1" x14ac:dyDescent="0.25">
      <c r="A19" s="83"/>
      <c r="B19" s="83"/>
      <c r="C19" s="84" t="s">
        <v>14</v>
      </c>
      <c r="D19" s="85">
        <f t="shared" ref="D19:J19" si="28">+D8</f>
        <v>0</v>
      </c>
      <c r="E19" s="86">
        <f t="shared" si="28"/>
        <v>0</v>
      </c>
      <c r="F19" s="87">
        <f t="shared" si="28"/>
        <v>0</v>
      </c>
      <c r="G19" s="88">
        <f t="shared" si="28"/>
        <v>0</v>
      </c>
      <c r="H19" s="88">
        <f t="shared" si="28"/>
        <v>0</v>
      </c>
      <c r="I19" s="88">
        <f t="shared" si="28"/>
        <v>0</v>
      </c>
      <c r="J19" s="86">
        <f t="shared" si="28"/>
        <v>0</v>
      </c>
      <c r="L19" s="83"/>
      <c r="M19" s="84" t="s">
        <v>14</v>
      </c>
      <c r="N19" s="89">
        <f t="shared" ref="N19:S19" si="29">+N8</f>
        <v>0</v>
      </c>
      <c r="O19" s="90">
        <f t="shared" si="29"/>
        <v>0</v>
      </c>
      <c r="P19" s="91">
        <f t="shared" si="29"/>
        <v>0</v>
      </c>
      <c r="Q19" s="92">
        <f t="shared" si="29"/>
        <v>0</v>
      </c>
      <c r="R19" s="92">
        <f t="shared" si="29"/>
        <v>0</v>
      </c>
      <c r="S19" s="90">
        <f t="shared" si="29"/>
        <v>0</v>
      </c>
      <c r="U19" s="83"/>
      <c r="V19" s="84" t="s">
        <v>14</v>
      </c>
      <c r="W19" s="85">
        <f t="shared" ref="W19:AB19" si="30">+W8</f>
        <v>0</v>
      </c>
      <c r="X19" s="86">
        <f t="shared" si="30"/>
        <v>0</v>
      </c>
      <c r="Y19" s="87">
        <f t="shared" si="30"/>
        <v>0</v>
      </c>
      <c r="Z19" s="88">
        <f t="shared" si="30"/>
        <v>0</v>
      </c>
      <c r="AA19" s="88">
        <f t="shared" si="30"/>
        <v>0</v>
      </c>
      <c r="AB19" s="86">
        <f t="shared" si="30"/>
        <v>0</v>
      </c>
      <c r="AD19" s="83"/>
      <c r="AE19" s="83"/>
      <c r="AF19" s="84" t="s">
        <v>14</v>
      </c>
      <c r="AG19" s="85">
        <f t="shared" ref="AG19:AL19" si="31">+AG8</f>
        <v>0</v>
      </c>
      <c r="AH19" s="86">
        <f t="shared" si="31"/>
        <v>0</v>
      </c>
      <c r="AI19" s="87">
        <f t="shared" si="31"/>
        <v>0</v>
      </c>
      <c r="AJ19" s="88">
        <f t="shared" si="31"/>
        <v>0</v>
      </c>
      <c r="AK19" s="88">
        <f t="shared" si="31"/>
        <v>0</v>
      </c>
      <c r="AL19" s="86">
        <f t="shared" si="31"/>
        <v>0</v>
      </c>
    </row>
    <row r="20" spans="1:38" ht="14.25" customHeight="1" x14ac:dyDescent="0.25">
      <c r="A20" s="93" t="s">
        <v>26</v>
      </c>
      <c r="B20" s="93"/>
      <c r="C20" s="94"/>
      <c r="D20" s="95"/>
      <c r="E20" s="95"/>
      <c r="F20" s="95"/>
      <c r="G20" s="95"/>
      <c r="H20" s="95"/>
      <c r="I20" s="95"/>
      <c r="L20" s="96"/>
      <c r="M20" s="94"/>
      <c r="N20" s="95"/>
      <c r="O20" s="95"/>
      <c r="P20" s="95"/>
      <c r="Q20" s="95"/>
      <c r="R20" s="95"/>
      <c r="S20" s="95"/>
    </row>
    <row r="21" spans="1:38" ht="14.25" customHeight="1" x14ac:dyDescent="0.25">
      <c r="A21" s="93" t="s">
        <v>27</v>
      </c>
      <c r="B21" s="93"/>
      <c r="C21" s="94"/>
      <c r="D21" s="95"/>
      <c r="E21" s="95"/>
      <c r="F21" s="95"/>
      <c r="G21" s="95"/>
      <c r="H21" s="95"/>
      <c r="I21" s="95"/>
      <c r="L21" s="96"/>
      <c r="M21" s="94"/>
      <c r="N21" s="95"/>
      <c r="O21" s="95"/>
      <c r="P21" s="97"/>
      <c r="Q21" s="97"/>
      <c r="R21" s="97"/>
      <c r="S21" s="97"/>
    </row>
    <row r="22" spans="1:38" ht="14.25" customHeight="1" x14ac:dyDescent="0.25">
      <c r="A22" s="98" t="s">
        <v>28</v>
      </c>
      <c r="B22" s="98"/>
      <c r="C22" s="99"/>
      <c r="D22" s="100"/>
      <c r="E22" s="100"/>
      <c r="F22" s="100"/>
      <c r="G22" s="100"/>
      <c r="H22" s="100"/>
      <c r="I22" s="100"/>
      <c r="J22" s="101"/>
      <c r="K22" s="101"/>
      <c r="L22" s="96"/>
      <c r="M22" s="94"/>
      <c r="N22" s="95"/>
      <c r="O22" s="95"/>
      <c r="P22" s="97"/>
      <c r="Q22" s="97"/>
      <c r="R22" s="97"/>
      <c r="S22" s="97"/>
    </row>
    <row r="23" spans="1:38" ht="14.25" customHeight="1" x14ac:dyDescent="0.25">
      <c r="A23" s="98" t="s">
        <v>29</v>
      </c>
      <c r="B23" s="98"/>
      <c r="C23" s="99"/>
      <c r="D23" s="100"/>
      <c r="E23" s="100"/>
      <c r="F23" s="100"/>
      <c r="G23" s="100"/>
      <c r="H23" s="100"/>
      <c r="I23" s="100"/>
      <c r="J23" s="101"/>
      <c r="K23" s="101"/>
      <c r="L23" s="96"/>
      <c r="M23" s="94"/>
      <c r="N23" s="95"/>
      <c r="O23" s="95"/>
      <c r="P23" s="97"/>
      <c r="Q23" s="97"/>
      <c r="R23" s="97"/>
      <c r="S23" s="97"/>
    </row>
    <row r="24" spans="1:38" ht="14.25" customHeight="1" x14ac:dyDescent="0.25">
      <c r="A24" s="93" t="s">
        <v>30</v>
      </c>
      <c r="B24" s="93"/>
      <c r="C24" s="94"/>
      <c r="D24" s="95"/>
      <c r="E24" s="95"/>
      <c r="F24" s="95"/>
      <c r="G24" s="95"/>
      <c r="H24" s="95"/>
      <c r="I24" s="95"/>
      <c r="L24" s="96"/>
      <c r="M24" s="94"/>
      <c r="N24" s="95"/>
      <c r="O24" s="95"/>
      <c r="P24" s="97"/>
      <c r="Q24" s="97"/>
      <c r="R24" s="97"/>
      <c r="S24" s="97"/>
    </row>
    <row r="25" spans="1:38" ht="14.25" customHeight="1" x14ac:dyDescent="0.25">
      <c r="A25" s="102" t="s">
        <v>31</v>
      </c>
      <c r="B25" s="102"/>
      <c r="C25" s="94"/>
      <c r="D25" s="95"/>
      <c r="E25" s="95"/>
      <c r="F25" s="95"/>
      <c r="G25" s="95"/>
      <c r="H25" s="95"/>
      <c r="I25" s="95"/>
      <c r="L25" s="96"/>
      <c r="M25" s="94"/>
      <c r="N25" s="95"/>
      <c r="O25" s="95"/>
      <c r="P25" s="97"/>
      <c r="Q25" s="97"/>
      <c r="R25" s="97"/>
      <c r="S25" s="97"/>
    </row>
    <row r="26" spans="1:38" ht="14.25" customHeight="1" x14ac:dyDescent="0.25">
      <c r="A26" s="93" t="s">
        <v>32</v>
      </c>
      <c r="B26" s="93"/>
      <c r="C26" s="94"/>
      <c r="D26" s="95"/>
      <c r="E26" s="95"/>
      <c r="F26" s="95"/>
      <c r="G26" s="95"/>
      <c r="H26" s="95"/>
      <c r="I26" s="95"/>
      <c r="L26" s="96"/>
      <c r="M26" s="94"/>
      <c r="N26" s="95"/>
      <c r="O26" s="95"/>
      <c r="P26" s="97"/>
      <c r="Q26" s="97"/>
      <c r="R26" s="97"/>
      <c r="S26" s="97"/>
    </row>
    <row r="27" spans="1:38" ht="14.25" customHeight="1" x14ac:dyDescent="0.25">
      <c r="A27" s="102" t="s">
        <v>33</v>
      </c>
      <c r="B27" s="102"/>
      <c r="C27" s="94"/>
      <c r="D27" s="95"/>
      <c r="E27" s="95"/>
      <c r="F27" s="95"/>
      <c r="G27" s="95"/>
      <c r="H27" s="95"/>
      <c r="I27" s="95"/>
      <c r="L27" s="96"/>
      <c r="M27" s="94"/>
      <c r="N27" s="95"/>
      <c r="O27" s="95"/>
      <c r="P27" s="97"/>
      <c r="Q27" s="97"/>
      <c r="R27" s="97"/>
      <c r="S27" s="97"/>
    </row>
    <row r="28" spans="1:38" ht="14.25" customHeight="1" x14ac:dyDescent="0.25">
      <c r="A28" s="102" t="s">
        <v>34</v>
      </c>
      <c r="B28" s="102"/>
      <c r="C28" s="94"/>
      <c r="D28" s="95"/>
      <c r="E28" s="95"/>
      <c r="F28" s="95"/>
      <c r="G28" s="95"/>
      <c r="H28" s="95"/>
      <c r="I28" s="95"/>
      <c r="L28" s="96"/>
      <c r="M28" s="94"/>
      <c r="N28" s="95"/>
      <c r="O28" s="95"/>
      <c r="P28" s="97"/>
      <c r="Q28" s="97"/>
      <c r="R28" s="97"/>
      <c r="S28" s="97"/>
    </row>
    <row r="29" spans="1:38" ht="14.25" customHeight="1" x14ac:dyDescent="0.25">
      <c r="A29" s="93" t="s">
        <v>35</v>
      </c>
      <c r="B29" s="93"/>
      <c r="C29" s="94"/>
      <c r="D29" s="95"/>
      <c r="E29" s="95"/>
      <c r="F29" s="95"/>
      <c r="G29" s="95"/>
      <c r="H29" s="95"/>
      <c r="I29" s="95"/>
      <c r="L29" s="96"/>
      <c r="M29" s="94"/>
      <c r="N29" s="95"/>
      <c r="O29" s="95"/>
      <c r="P29" s="97"/>
      <c r="Q29" s="97"/>
      <c r="R29" s="97"/>
      <c r="S29" s="97"/>
    </row>
    <row r="30" spans="1:38" ht="14.25" customHeight="1" x14ac:dyDescent="0.25">
      <c r="A30" s="102" t="s">
        <v>36</v>
      </c>
      <c r="B30" s="102"/>
      <c r="C30" s="94"/>
      <c r="D30" s="95"/>
      <c r="E30" s="95"/>
      <c r="F30" s="95"/>
      <c r="G30" s="95"/>
      <c r="H30" s="95"/>
      <c r="I30" s="95"/>
      <c r="L30" s="96"/>
      <c r="M30" s="94"/>
      <c r="N30" s="95"/>
      <c r="O30" s="95"/>
      <c r="P30" s="97"/>
      <c r="Q30" s="97"/>
      <c r="R30" s="97"/>
      <c r="S30" s="97"/>
    </row>
    <row r="31" spans="1:38" ht="14.25" customHeight="1" x14ac:dyDescent="0.2">
      <c r="A31" s="96"/>
      <c r="B31" s="96"/>
      <c r="C31" s="94"/>
      <c r="D31" s="95"/>
      <c r="E31" s="95"/>
      <c r="F31" s="95"/>
      <c r="G31" s="95"/>
      <c r="H31" s="95"/>
      <c r="I31" s="95"/>
      <c r="J31" s="95"/>
      <c r="K31" s="95"/>
      <c r="L31" s="96"/>
      <c r="M31" s="94"/>
      <c r="N31" s="95"/>
      <c r="O31" s="95"/>
      <c r="P31" s="97"/>
      <c r="Q31" s="97"/>
      <c r="R31" s="97"/>
      <c r="S31" s="97"/>
    </row>
    <row r="32" spans="1:38" ht="14.25" customHeight="1" x14ac:dyDescent="0.2">
      <c r="A32" s="96"/>
      <c r="B32" s="96"/>
      <c r="C32" s="94"/>
      <c r="D32" s="95"/>
      <c r="E32" s="95"/>
      <c r="F32" s="95"/>
      <c r="G32" s="95"/>
      <c r="H32" s="95"/>
      <c r="I32" s="95"/>
      <c r="L32" s="96"/>
      <c r="M32" s="94"/>
      <c r="N32" s="95"/>
      <c r="O32" s="95"/>
      <c r="P32" s="95"/>
      <c r="Q32" s="95"/>
      <c r="R32" s="95"/>
      <c r="S32" s="95"/>
    </row>
    <row r="33" spans="1:19" ht="14.25" customHeight="1" x14ac:dyDescent="0.2">
      <c r="A33" s="96"/>
      <c r="B33" s="96"/>
      <c r="C33" s="94"/>
      <c r="D33" s="95"/>
      <c r="E33" s="95"/>
      <c r="F33" s="95"/>
      <c r="G33" s="95"/>
      <c r="H33" s="95"/>
      <c r="I33" s="95"/>
      <c r="L33" s="96"/>
      <c r="M33" s="94"/>
      <c r="N33" s="95"/>
      <c r="O33" s="95"/>
      <c r="P33" s="95"/>
      <c r="Q33" s="95"/>
      <c r="R33" s="95"/>
      <c r="S33" s="95"/>
    </row>
    <row r="34" spans="1:19" ht="12.95" customHeight="1" x14ac:dyDescent="0.25">
      <c r="A34" s="103"/>
      <c r="B34" s="103"/>
      <c r="C34" s="103"/>
      <c r="D34" s="95"/>
      <c r="E34" s="95"/>
      <c r="F34" s="95"/>
      <c r="G34" s="95"/>
      <c r="H34" s="95"/>
      <c r="I34" s="95"/>
      <c r="J34" s="95"/>
      <c r="M34" s="4"/>
      <c r="N34" s="5"/>
      <c r="O34" s="5"/>
      <c r="P34" s="5"/>
      <c r="Q34" s="5"/>
      <c r="R34" s="5"/>
      <c r="S34" s="5"/>
    </row>
    <row r="35" spans="1:19" ht="14.25" customHeight="1" x14ac:dyDescent="0.25">
      <c r="C35" s="4"/>
      <c r="D35" s="104"/>
      <c r="E35" s="104"/>
      <c r="F35" s="104"/>
      <c r="G35" s="104"/>
      <c r="H35" s="104"/>
      <c r="I35" s="104"/>
      <c r="M35" s="4"/>
      <c r="N35" s="5"/>
      <c r="O35" s="5"/>
      <c r="P35" s="5"/>
      <c r="Q35" s="5"/>
      <c r="R35" s="5"/>
      <c r="S35" s="5"/>
    </row>
    <row r="36" spans="1:19" ht="13.5" customHeight="1" x14ac:dyDescent="0.2">
      <c r="D36" s="104"/>
      <c r="E36" s="104"/>
      <c r="F36" s="104"/>
      <c r="G36" s="104"/>
      <c r="H36" s="104"/>
      <c r="I36" s="104"/>
    </row>
    <row r="37" spans="1:19" ht="13.5" customHeight="1" x14ac:dyDescent="0.2">
      <c r="D37" s="104"/>
      <c r="E37" s="104"/>
      <c r="F37" s="104"/>
      <c r="G37" s="104"/>
      <c r="H37" s="104"/>
      <c r="I37" s="104"/>
    </row>
    <row r="38" spans="1:19" ht="13.5" customHeight="1" x14ac:dyDescent="0.2">
      <c r="D38" s="104"/>
      <c r="E38" s="104"/>
      <c r="F38" s="104"/>
      <c r="G38" s="104"/>
      <c r="H38" s="104"/>
      <c r="I38" s="104"/>
    </row>
    <row r="39" spans="1:19" ht="13.5" customHeight="1" x14ac:dyDescent="0.2">
      <c r="D39" s="104"/>
      <c r="E39" s="104"/>
      <c r="F39" s="104"/>
      <c r="G39" s="104"/>
      <c r="H39" s="104"/>
      <c r="I39" s="104"/>
      <c r="J39" s="105"/>
      <c r="K39" s="105"/>
    </row>
    <row r="40" spans="1:19" ht="13.5" customHeight="1" x14ac:dyDescent="0.2">
      <c r="D40" s="104"/>
      <c r="E40" s="104"/>
      <c r="F40" s="104"/>
      <c r="G40" s="104"/>
      <c r="H40" s="104"/>
      <c r="I40" s="104"/>
    </row>
    <row r="41" spans="1:19" ht="13.5" customHeight="1" x14ac:dyDescent="0.2">
      <c r="D41" s="104"/>
      <c r="E41" s="104"/>
      <c r="F41" s="104"/>
      <c r="G41" s="104"/>
      <c r="H41" s="104"/>
      <c r="I41" s="104"/>
    </row>
    <row r="42" spans="1:19" ht="13.5" customHeight="1" x14ac:dyDescent="0.2">
      <c r="D42" s="105"/>
      <c r="E42" s="105"/>
      <c r="F42" s="105"/>
      <c r="G42" s="105"/>
      <c r="H42" s="105"/>
      <c r="I42" s="105"/>
    </row>
  </sheetData>
  <mergeCells count="15">
    <mergeCell ref="U3:U4"/>
    <mergeCell ref="Z3:AB3"/>
    <mergeCell ref="AD3:AD4"/>
    <mergeCell ref="AE3:AE4"/>
    <mergeCell ref="AJ3:AL3"/>
    <mergeCell ref="A1:I1"/>
    <mergeCell ref="L1:S1"/>
    <mergeCell ref="U1:AB1"/>
    <mergeCell ref="AD1:AL1"/>
    <mergeCell ref="A3:A4"/>
    <mergeCell ref="B3:B4"/>
    <mergeCell ref="D3:E3"/>
    <mergeCell ref="G3:J3"/>
    <mergeCell ref="L3:L4"/>
    <mergeCell ref="Q3:S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showGridLines="0" workbookViewId="0">
      <selection activeCell="G32" sqref="G31:G32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9" width="13.140625" style="2" customWidth="1"/>
    <col min="10" max="11" width="9.5703125" style="1"/>
    <col min="12" max="12" width="53" style="1" customWidth="1"/>
    <col min="13" max="20" width="9.5703125" style="1"/>
    <col min="21" max="21" width="41.28515625" style="1" bestFit="1" customWidth="1"/>
    <col min="22" max="16384" width="9.5703125" style="1"/>
  </cols>
  <sheetData>
    <row r="1" spans="1:27" ht="15.75" customHeight="1" x14ac:dyDescent="0.2">
      <c r="A1" s="106" t="s">
        <v>37</v>
      </c>
      <c r="B1" s="106"/>
      <c r="C1" s="106"/>
      <c r="D1" s="106"/>
      <c r="E1" s="106"/>
      <c r="F1" s="106"/>
      <c r="G1" s="106"/>
      <c r="H1" s="106"/>
      <c r="I1" s="106"/>
      <c r="K1" s="106" t="s">
        <v>38</v>
      </c>
      <c r="T1" s="106" t="s">
        <v>39</v>
      </c>
      <c r="U1" s="106"/>
      <c r="V1" s="106"/>
      <c r="W1" s="106"/>
      <c r="X1" s="106"/>
      <c r="Y1" s="106"/>
      <c r="Z1" s="106"/>
      <c r="AA1" s="106"/>
    </row>
    <row r="2" spans="1:27" ht="14.25" customHeight="1" thickBot="1" x14ac:dyDescent="0.3">
      <c r="B2" s="4"/>
      <c r="C2" s="5"/>
      <c r="D2" s="5"/>
      <c r="E2" s="5"/>
      <c r="F2" s="5"/>
      <c r="G2" s="5"/>
      <c r="H2" s="5"/>
      <c r="I2" s="5"/>
      <c r="U2" s="4"/>
      <c r="V2" s="5"/>
      <c r="W2" s="5"/>
      <c r="X2" s="5"/>
      <c r="Y2" s="5"/>
      <c r="Z2" s="5"/>
      <c r="AA2" s="5"/>
    </row>
    <row r="3" spans="1:27" ht="14.25" customHeight="1" x14ac:dyDescent="0.2">
      <c r="A3" s="6" t="s">
        <v>5</v>
      </c>
      <c r="B3" s="8" t="s">
        <v>6</v>
      </c>
      <c r="C3" s="9" t="s">
        <v>7</v>
      </c>
      <c r="D3" s="10"/>
      <c r="E3" s="15" t="s">
        <v>8</v>
      </c>
      <c r="F3" s="107" t="s">
        <v>9</v>
      </c>
      <c r="G3" s="16"/>
      <c r="H3" s="16"/>
      <c r="I3" s="10"/>
      <c r="K3" s="6" t="s">
        <v>5</v>
      </c>
      <c r="L3" s="8" t="s">
        <v>6</v>
      </c>
      <c r="M3" s="11" t="s">
        <v>7</v>
      </c>
      <c r="N3" s="15" t="s">
        <v>8</v>
      </c>
      <c r="O3" s="15" t="s">
        <v>8</v>
      </c>
      <c r="P3" s="16" t="s">
        <v>9</v>
      </c>
      <c r="Q3" s="16"/>
      <c r="R3" s="10"/>
      <c r="T3" s="6" t="s">
        <v>5</v>
      </c>
      <c r="U3" s="8" t="s">
        <v>6</v>
      </c>
      <c r="V3" s="11" t="s">
        <v>7</v>
      </c>
      <c r="W3" s="15" t="s">
        <v>8</v>
      </c>
      <c r="X3" s="15" t="s">
        <v>8</v>
      </c>
      <c r="Y3" s="16" t="s">
        <v>9</v>
      </c>
      <c r="Z3" s="16"/>
      <c r="AA3" s="10"/>
    </row>
    <row r="4" spans="1:27" ht="14.25" customHeight="1" thickBot="1" x14ac:dyDescent="0.25">
      <c r="A4" s="7"/>
      <c r="B4" s="17"/>
      <c r="C4" s="18">
        <v>2021</v>
      </c>
      <c r="D4" s="19">
        <v>2022</v>
      </c>
      <c r="E4" s="20">
        <v>2023</v>
      </c>
      <c r="F4" s="23">
        <v>2024</v>
      </c>
      <c r="G4" s="23">
        <v>2025</v>
      </c>
      <c r="H4" s="23">
        <v>2026</v>
      </c>
      <c r="I4" s="19">
        <v>2027</v>
      </c>
      <c r="K4" s="7"/>
      <c r="L4" s="17"/>
      <c r="M4" s="18">
        <v>2021</v>
      </c>
      <c r="N4" s="19">
        <v>2022</v>
      </c>
      <c r="O4" s="20">
        <v>2023</v>
      </c>
      <c r="P4" s="23">
        <v>2024</v>
      </c>
      <c r="Q4" s="23">
        <v>2025</v>
      </c>
      <c r="R4" s="19">
        <v>2026</v>
      </c>
      <c r="T4" s="7"/>
      <c r="U4" s="17"/>
      <c r="V4" s="18">
        <v>2021</v>
      </c>
      <c r="W4" s="19">
        <v>2022</v>
      </c>
      <c r="X4" s="20">
        <v>2023</v>
      </c>
      <c r="Y4" s="23">
        <v>2024</v>
      </c>
      <c r="Z4" s="23">
        <v>2025</v>
      </c>
      <c r="AA4" s="19">
        <v>2026</v>
      </c>
    </row>
    <row r="5" spans="1:27" ht="14.25" customHeight="1" x14ac:dyDescent="0.2">
      <c r="A5" s="108">
        <v>211003</v>
      </c>
      <c r="B5" s="109" t="s">
        <v>11</v>
      </c>
      <c r="C5" s="79">
        <f>C6+C7+C8</f>
        <v>487184</v>
      </c>
      <c r="D5" s="27">
        <f>D6+D7+D8</f>
        <v>171875.18862170001</v>
      </c>
      <c r="E5" s="28">
        <f>E6+E7</f>
        <v>452052</v>
      </c>
      <c r="F5" s="29">
        <f>F6+F7</f>
        <v>300539</v>
      </c>
      <c r="G5" s="29">
        <f>G6+G7</f>
        <v>244820</v>
      </c>
      <c r="H5" s="29">
        <f>H6+H7</f>
        <v>264323</v>
      </c>
      <c r="I5" s="27">
        <f>I6+I7</f>
        <v>278011</v>
      </c>
      <c r="K5" s="108">
        <v>211003</v>
      </c>
      <c r="L5" s="109" t="s">
        <v>11</v>
      </c>
      <c r="M5" s="79">
        <f t="shared" ref="M5:M13" si="0">C5-V5</f>
        <v>0</v>
      </c>
      <c r="N5" s="27">
        <f t="shared" ref="N5:N13" si="1">D5-W5</f>
        <v>-3.1682999979238957E-3</v>
      </c>
      <c r="O5" s="28">
        <f t="shared" ref="O5:O13" si="2">E5-X5</f>
        <v>-45658</v>
      </c>
      <c r="P5" s="29">
        <f t="shared" ref="P5:P13" si="3">F5-Y5</f>
        <v>78573</v>
      </c>
      <c r="Q5" s="29">
        <f t="shared" ref="Q5:Q13" si="4">G5-Z5</f>
        <v>37607</v>
      </c>
      <c r="R5" s="27">
        <f t="shared" ref="R5:R13" si="5">H5-AA5</f>
        <v>20160</v>
      </c>
      <c r="T5" s="108">
        <v>211003</v>
      </c>
      <c r="U5" s="109" t="s">
        <v>11</v>
      </c>
      <c r="V5" s="79">
        <f>V6+V7+V8</f>
        <v>487184</v>
      </c>
      <c r="W5" s="27">
        <f>W6+W7+W8</f>
        <v>171875.19179000001</v>
      </c>
      <c r="X5" s="28">
        <f>X6+X7</f>
        <v>497710</v>
      </c>
      <c r="Y5" s="29">
        <f>Y6+Y7</f>
        <v>221966</v>
      </c>
      <c r="Z5" s="29">
        <f>Z6+Z7</f>
        <v>207213</v>
      </c>
      <c r="AA5" s="27">
        <f>AA6+AA7</f>
        <v>244163</v>
      </c>
    </row>
    <row r="6" spans="1:27" ht="14.25" customHeight="1" x14ac:dyDescent="0.2">
      <c r="A6" s="108"/>
      <c r="B6" s="110" t="s">
        <v>12</v>
      </c>
      <c r="C6" s="79">
        <v>480558</v>
      </c>
      <c r="D6" s="27">
        <v>161770.9968317</v>
      </c>
      <c r="E6" s="28">
        <v>443687</v>
      </c>
      <c r="F6" s="29">
        <v>292174</v>
      </c>
      <c r="G6" s="29">
        <v>236455</v>
      </c>
      <c r="H6" s="29">
        <v>255958</v>
      </c>
      <c r="I6" s="27">
        <v>269646</v>
      </c>
      <c r="K6" s="108"/>
      <c r="L6" s="110" t="s">
        <v>12</v>
      </c>
      <c r="M6" s="79">
        <f t="shared" si="0"/>
        <v>0</v>
      </c>
      <c r="N6" s="27">
        <f t="shared" si="1"/>
        <v>-3.1682999979238957E-3</v>
      </c>
      <c r="O6" s="28">
        <f t="shared" si="2"/>
        <v>-45965</v>
      </c>
      <c r="P6" s="29">
        <f t="shared" si="3"/>
        <v>78266</v>
      </c>
      <c r="Q6" s="29">
        <f t="shared" si="4"/>
        <v>37300</v>
      </c>
      <c r="R6" s="27">
        <f t="shared" si="5"/>
        <v>19853</v>
      </c>
      <c r="T6" s="108"/>
      <c r="U6" s="110" t="s">
        <v>12</v>
      </c>
      <c r="V6" s="79">
        <v>480558</v>
      </c>
      <c r="W6" s="27">
        <v>161771</v>
      </c>
      <c r="X6" s="28">
        <v>489652</v>
      </c>
      <c r="Y6" s="29">
        <v>213908</v>
      </c>
      <c r="Z6" s="29">
        <v>199155</v>
      </c>
      <c r="AA6" s="27">
        <v>236105</v>
      </c>
    </row>
    <row r="7" spans="1:27" ht="14.25" customHeight="1" x14ac:dyDescent="0.2">
      <c r="A7" s="108"/>
      <c r="B7" s="110" t="s">
        <v>13</v>
      </c>
      <c r="C7" s="79">
        <v>6626</v>
      </c>
      <c r="D7" s="27">
        <v>10104.191790000001</v>
      </c>
      <c r="E7" s="28">
        <v>8365</v>
      </c>
      <c r="F7" s="29">
        <v>8365</v>
      </c>
      <c r="G7" s="29">
        <v>8365</v>
      </c>
      <c r="H7" s="29">
        <v>8365</v>
      </c>
      <c r="I7" s="27">
        <v>8365</v>
      </c>
      <c r="K7" s="108"/>
      <c r="L7" s="110" t="s">
        <v>13</v>
      </c>
      <c r="M7" s="79">
        <f t="shared" si="0"/>
        <v>0</v>
      </c>
      <c r="N7" s="27">
        <f t="shared" si="1"/>
        <v>0</v>
      </c>
      <c r="O7" s="28">
        <f t="shared" si="2"/>
        <v>307</v>
      </c>
      <c r="P7" s="29">
        <f t="shared" si="3"/>
        <v>307</v>
      </c>
      <c r="Q7" s="29">
        <f t="shared" si="4"/>
        <v>307</v>
      </c>
      <c r="R7" s="27">
        <f t="shared" si="5"/>
        <v>307</v>
      </c>
      <c r="T7" s="108"/>
      <c r="U7" s="110" t="s">
        <v>13</v>
      </c>
      <c r="V7" s="79">
        <v>6626</v>
      </c>
      <c r="W7" s="27">
        <v>10104.191790000001</v>
      </c>
      <c r="X7" s="28">
        <v>8058</v>
      </c>
      <c r="Y7" s="29">
        <v>8058</v>
      </c>
      <c r="Z7" s="29">
        <v>8058</v>
      </c>
      <c r="AA7" s="27">
        <v>8058</v>
      </c>
    </row>
    <row r="8" spans="1:27" ht="14.25" customHeight="1" x14ac:dyDescent="0.2">
      <c r="A8" s="108"/>
      <c r="B8" s="110" t="s">
        <v>14</v>
      </c>
      <c r="C8" s="79"/>
      <c r="D8" s="27"/>
      <c r="E8" s="28"/>
      <c r="F8" s="29"/>
      <c r="G8" s="29"/>
      <c r="H8" s="29"/>
      <c r="I8" s="27"/>
      <c r="K8" s="108"/>
      <c r="L8" s="110" t="s">
        <v>14</v>
      </c>
      <c r="M8" s="79">
        <f t="shared" si="0"/>
        <v>0</v>
      </c>
      <c r="N8" s="27">
        <f t="shared" si="1"/>
        <v>0</v>
      </c>
      <c r="O8" s="28">
        <f t="shared" si="2"/>
        <v>0</v>
      </c>
      <c r="P8" s="29">
        <f t="shared" si="3"/>
        <v>0</v>
      </c>
      <c r="Q8" s="29">
        <f t="shared" si="4"/>
        <v>0</v>
      </c>
      <c r="R8" s="27">
        <f t="shared" si="5"/>
        <v>0</v>
      </c>
      <c r="T8" s="108"/>
      <c r="U8" s="110" t="s">
        <v>14</v>
      </c>
      <c r="V8" s="79"/>
      <c r="W8" s="27"/>
      <c r="X8" s="28"/>
      <c r="Y8" s="29"/>
      <c r="Z8" s="29"/>
      <c r="AA8" s="27"/>
    </row>
    <row r="9" spans="1:27" ht="14.25" customHeight="1" x14ac:dyDescent="0.2">
      <c r="A9" s="111">
        <v>220</v>
      </c>
      <c r="B9" s="112" t="s">
        <v>16</v>
      </c>
      <c r="C9" s="79">
        <v>305475</v>
      </c>
      <c r="D9" s="27">
        <v>318193.76400000002</v>
      </c>
      <c r="E9" s="28">
        <v>354050</v>
      </c>
      <c r="F9" s="29">
        <v>353372</v>
      </c>
      <c r="G9" s="29">
        <v>358580</v>
      </c>
      <c r="H9" s="29">
        <v>360908</v>
      </c>
      <c r="I9" s="27">
        <v>363864</v>
      </c>
      <c r="K9" s="111">
        <v>220</v>
      </c>
      <c r="L9" s="112" t="s">
        <v>16</v>
      </c>
      <c r="M9" s="79">
        <f t="shared" si="0"/>
        <v>0</v>
      </c>
      <c r="N9" s="27">
        <f t="shared" si="1"/>
        <v>0</v>
      </c>
      <c r="O9" s="28">
        <f t="shared" si="2"/>
        <v>8881</v>
      </c>
      <c r="P9" s="29">
        <f t="shared" si="3"/>
        <v>5030</v>
      </c>
      <c r="Q9" s="29">
        <f t="shared" si="4"/>
        <v>2295</v>
      </c>
      <c r="R9" s="27">
        <f t="shared" si="5"/>
        <v>-1483</v>
      </c>
      <c r="T9" s="111">
        <v>220</v>
      </c>
      <c r="U9" s="112" t="s">
        <v>16</v>
      </c>
      <c r="V9" s="79">
        <v>305475</v>
      </c>
      <c r="W9" s="27">
        <v>318193.76400000002</v>
      </c>
      <c r="X9" s="28">
        <v>345169</v>
      </c>
      <c r="Y9" s="29">
        <v>348342</v>
      </c>
      <c r="Z9" s="29">
        <v>356285</v>
      </c>
      <c r="AA9" s="27">
        <v>362391</v>
      </c>
    </row>
    <row r="10" spans="1:27" ht="14.25" customHeight="1" x14ac:dyDescent="0.2">
      <c r="A10" s="113">
        <v>229006</v>
      </c>
      <c r="B10" s="112" t="s">
        <v>18</v>
      </c>
      <c r="C10" s="26">
        <v>275888.55514999997</v>
      </c>
      <c r="D10" s="27">
        <v>342521</v>
      </c>
      <c r="E10" s="28">
        <v>393750</v>
      </c>
      <c r="F10" s="29">
        <v>398631</v>
      </c>
      <c r="G10" s="29">
        <v>393640</v>
      </c>
      <c r="H10" s="29">
        <v>385534</v>
      </c>
      <c r="I10" s="27">
        <v>375056</v>
      </c>
      <c r="K10" s="113">
        <v>229006</v>
      </c>
      <c r="L10" s="112" t="s">
        <v>18</v>
      </c>
      <c r="M10" s="79">
        <f t="shared" si="0"/>
        <v>-0.44485000002896413</v>
      </c>
      <c r="N10" s="27">
        <f t="shared" si="1"/>
        <v>-0.41048999998020008</v>
      </c>
      <c r="O10" s="28">
        <f t="shared" si="2"/>
        <v>52900</v>
      </c>
      <c r="P10" s="29">
        <f t="shared" si="3"/>
        <v>92163</v>
      </c>
      <c r="Q10" s="29">
        <f t="shared" si="4"/>
        <v>95362</v>
      </c>
      <c r="R10" s="27">
        <f t="shared" si="5"/>
        <v>95724</v>
      </c>
      <c r="T10" s="113">
        <v>229006</v>
      </c>
      <c r="U10" s="112" t="s">
        <v>18</v>
      </c>
      <c r="V10" s="26">
        <v>275889</v>
      </c>
      <c r="W10" s="27">
        <v>342521.41048999998</v>
      </c>
      <c r="X10" s="28">
        <v>340850</v>
      </c>
      <c r="Y10" s="29">
        <v>306468</v>
      </c>
      <c r="Z10" s="29">
        <v>298278</v>
      </c>
      <c r="AA10" s="27">
        <v>289810</v>
      </c>
    </row>
    <row r="11" spans="1:27" ht="14.25" customHeight="1" x14ac:dyDescent="0.2">
      <c r="A11" s="108">
        <v>292008</v>
      </c>
      <c r="B11" s="109" t="s">
        <v>40</v>
      </c>
      <c r="C11" s="79">
        <f t="shared" ref="C11:I11" si="6">C12+C13</f>
        <v>233004.93831999999</v>
      </c>
      <c r="D11" s="27">
        <f t="shared" si="6"/>
        <v>263938.19894000003</v>
      </c>
      <c r="E11" s="28">
        <f t="shared" si="6"/>
        <v>307551</v>
      </c>
      <c r="F11" s="29">
        <f t="shared" si="6"/>
        <v>317583</v>
      </c>
      <c r="G11" s="29">
        <f t="shared" si="6"/>
        <v>351398</v>
      </c>
      <c r="H11" s="29">
        <f t="shared" si="6"/>
        <v>383334</v>
      </c>
      <c r="I11" s="27">
        <f t="shared" si="6"/>
        <v>429509</v>
      </c>
      <c r="K11" s="108">
        <v>292008</v>
      </c>
      <c r="L11" s="109" t="s">
        <v>40</v>
      </c>
      <c r="M11" s="79">
        <f t="shared" si="0"/>
        <v>0</v>
      </c>
      <c r="N11" s="27">
        <f t="shared" si="1"/>
        <v>0</v>
      </c>
      <c r="O11" s="28">
        <f t="shared" si="2"/>
        <v>11317</v>
      </c>
      <c r="P11" s="29">
        <f t="shared" si="3"/>
        <v>224</v>
      </c>
      <c r="Q11" s="29">
        <f t="shared" si="4"/>
        <v>1015</v>
      </c>
      <c r="R11" s="27">
        <f t="shared" si="5"/>
        <v>428</v>
      </c>
      <c r="T11" s="108">
        <v>292008</v>
      </c>
      <c r="U11" s="109" t="s">
        <v>40</v>
      </c>
      <c r="V11" s="79">
        <v>233004.93831999999</v>
      </c>
      <c r="W11" s="27">
        <v>263938.19894000003</v>
      </c>
      <c r="X11" s="28">
        <v>296234</v>
      </c>
      <c r="Y11" s="29">
        <v>317359</v>
      </c>
      <c r="Z11" s="29">
        <v>350383</v>
      </c>
      <c r="AA11" s="27">
        <v>382906</v>
      </c>
    </row>
    <row r="12" spans="1:27" ht="14.25" customHeight="1" x14ac:dyDescent="0.2">
      <c r="A12" s="114"/>
      <c r="B12" s="110" t="s">
        <v>12</v>
      </c>
      <c r="C12" s="79">
        <v>220131.26931999999</v>
      </c>
      <c r="D12" s="27">
        <v>251889.23436</v>
      </c>
      <c r="E12" s="28">
        <v>295809</v>
      </c>
      <c r="F12" s="29">
        <v>305841</v>
      </c>
      <c r="G12" s="29">
        <v>339656</v>
      </c>
      <c r="H12" s="29">
        <v>371592</v>
      </c>
      <c r="I12" s="27">
        <v>417767</v>
      </c>
      <c r="K12" s="108"/>
      <c r="L12" s="110" t="s">
        <v>12</v>
      </c>
      <c r="M12" s="79">
        <f t="shared" si="0"/>
        <v>0</v>
      </c>
      <c r="N12" s="27">
        <f t="shared" si="1"/>
        <v>0</v>
      </c>
      <c r="O12" s="28">
        <f t="shared" si="2"/>
        <v>10623</v>
      </c>
      <c r="P12" s="29">
        <f t="shared" si="3"/>
        <v>-470</v>
      </c>
      <c r="Q12" s="29">
        <f t="shared" si="4"/>
        <v>321</v>
      </c>
      <c r="R12" s="27">
        <f t="shared" si="5"/>
        <v>-266</v>
      </c>
      <c r="T12" s="114"/>
      <c r="U12" s="110" t="s">
        <v>12</v>
      </c>
      <c r="V12" s="79">
        <v>220131.26931999999</v>
      </c>
      <c r="W12" s="27">
        <v>251889.23436</v>
      </c>
      <c r="X12" s="28">
        <v>285186</v>
      </c>
      <c r="Y12" s="29">
        <v>306311</v>
      </c>
      <c r="Z12" s="29">
        <v>339335</v>
      </c>
      <c r="AA12" s="27">
        <v>371858</v>
      </c>
    </row>
    <row r="13" spans="1:27" ht="14.25" customHeight="1" thickBot="1" x14ac:dyDescent="0.25">
      <c r="A13" s="114"/>
      <c r="B13" s="115" t="s">
        <v>13</v>
      </c>
      <c r="C13" s="79">
        <v>12873.669</v>
      </c>
      <c r="D13" s="27">
        <v>12048.96458</v>
      </c>
      <c r="E13" s="28">
        <v>11742</v>
      </c>
      <c r="F13" s="29">
        <v>11742</v>
      </c>
      <c r="G13" s="29">
        <v>11742</v>
      </c>
      <c r="H13" s="29">
        <v>11742</v>
      </c>
      <c r="I13" s="27">
        <v>11742</v>
      </c>
      <c r="K13" s="108"/>
      <c r="L13" s="115" t="s">
        <v>13</v>
      </c>
      <c r="M13" s="79">
        <f t="shared" si="0"/>
        <v>0</v>
      </c>
      <c r="N13" s="27">
        <f t="shared" si="1"/>
        <v>0</v>
      </c>
      <c r="O13" s="28">
        <f t="shared" si="2"/>
        <v>694</v>
      </c>
      <c r="P13" s="29">
        <f t="shared" si="3"/>
        <v>694</v>
      </c>
      <c r="Q13" s="29">
        <f t="shared" si="4"/>
        <v>694</v>
      </c>
      <c r="R13" s="27">
        <f t="shared" si="5"/>
        <v>694</v>
      </c>
      <c r="T13" s="114"/>
      <c r="U13" s="115" t="s">
        <v>13</v>
      </c>
      <c r="V13" s="79">
        <v>12873.669</v>
      </c>
      <c r="W13" s="27">
        <v>12048.96458</v>
      </c>
      <c r="X13" s="28">
        <v>11048</v>
      </c>
      <c r="Y13" s="29">
        <v>11048</v>
      </c>
      <c r="Z13" s="29">
        <v>11048</v>
      </c>
      <c r="AA13" s="27">
        <v>11048</v>
      </c>
    </row>
    <row r="14" spans="1:27" ht="14.25" customHeight="1" thickBot="1" x14ac:dyDescent="0.25">
      <c r="A14" s="116"/>
      <c r="B14" s="116" t="s">
        <v>21</v>
      </c>
      <c r="C14" s="117">
        <f t="shared" ref="C14:I14" si="7">C11+C10+C9+C5</f>
        <v>1301552.4934700001</v>
      </c>
      <c r="D14" s="118">
        <f t="shared" si="7"/>
        <v>1096528.1515617</v>
      </c>
      <c r="E14" s="119">
        <f t="shared" si="7"/>
        <v>1507403</v>
      </c>
      <c r="F14" s="120">
        <f t="shared" si="7"/>
        <v>1370125</v>
      </c>
      <c r="G14" s="120">
        <f t="shared" si="7"/>
        <v>1348438</v>
      </c>
      <c r="H14" s="120">
        <f t="shared" si="7"/>
        <v>1394099</v>
      </c>
      <c r="I14" s="118">
        <f t="shared" si="7"/>
        <v>1446440</v>
      </c>
      <c r="K14" s="116"/>
      <c r="L14" s="116" t="s">
        <v>21</v>
      </c>
      <c r="M14" s="117">
        <f t="shared" ref="M14:R14" si="8">M5+M9+M10+M11</f>
        <v>-0.44485000002896413</v>
      </c>
      <c r="N14" s="118">
        <f t="shared" si="8"/>
        <v>-0.41365829997812398</v>
      </c>
      <c r="O14" s="119">
        <f t="shared" si="8"/>
        <v>27440</v>
      </c>
      <c r="P14" s="120">
        <f t="shared" si="8"/>
        <v>175990</v>
      </c>
      <c r="Q14" s="120">
        <f t="shared" si="8"/>
        <v>136279</v>
      </c>
      <c r="R14" s="118">
        <f t="shared" si="8"/>
        <v>114829</v>
      </c>
      <c r="T14" s="116"/>
      <c r="U14" s="116" t="s">
        <v>21</v>
      </c>
      <c r="V14" s="117">
        <f t="shared" ref="V14:AA14" si="9">V11+V10+V9+V5</f>
        <v>1301552.93832</v>
      </c>
      <c r="W14" s="118">
        <f t="shared" si="9"/>
        <v>1096528.56522</v>
      </c>
      <c r="X14" s="119">
        <f t="shared" si="9"/>
        <v>1479963</v>
      </c>
      <c r="Y14" s="120">
        <f t="shared" si="9"/>
        <v>1194135</v>
      </c>
      <c r="Z14" s="120">
        <f t="shared" si="9"/>
        <v>1212159</v>
      </c>
      <c r="AA14" s="118">
        <f t="shared" si="9"/>
        <v>1279270</v>
      </c>
    </row>
    <row r="15" spans="1:27" ht="14.25" customHeight="1" x14ac:dyDescent="0.2">
      <c r="A15" s="53"/>
      <c r="B15" s="55" t="s">
        <v>22</v>
      </c>
      <c r="C15" s="121">
        <f t="shared" ref="C15:I15" si="10">C6+C12</f>
        <v>700689.26931999996</v>
      </c>
      <c r="D15" s="122">
        <f t="shared" si="10"/>
        <v>413660.23119169998</v>
      </c>
      <c r="E15" s="123">
        <f t="shared" si="10"/>
        <v>739496</v>
      </c>
      <c r="F15" s="124">
        <f t="shared" si="10"/>
        <v>598015</v>
      </c>
      <c r="G15" s="124">
        <f t="shared" si="10"/>
        <v>576111</v>
      </c>
      <c r="H15" s="125">
        <f t="shared" si="10"/>
        <v>627550</v>
      </c>
      <c r="I15" s="122">
        <f t="shared" si="10"/>
        <v>687413</v>
      </c>
      <c r="K15" s="53"/>
      <c r="L15" s="55" t="s">
        <v>22</v>
      </c>
      <c r="M15" s="121">
        <f t="shared" ref="M15:R15" si="11">M6+M12</f>
        <v>0</v>
      </c>
      <c r="N15" s="122">
        <f t="shared" si="11"/>
        <v>-3.1682999979238957E-3</v>
      </c>
      <c r="O15" s="123">
        <f t="shared" si="11"/>
        <v>-35342</v>
      </c>
      <c r="P15" s="124">
        <f t="shared" si="11"/>
        <v>77796</v>
      </c>
      <c r="Q15" s="124">
        <f t="shared" si="11"/>
        <v>37621</v>
      </c>
      <c r="R15" s="122">
        <f t="shared" si="11"/>
        <v>19587</v>
      </c>
      <c r="T15" s="53"/>
      <c r="U15" s="55" t="s">
        <v>22</v>
      </c>
      <c r="V15" s="121">
        <f t="shared" ref="V15:AA15" si="12">V6+V12</f>
        <v>700689.26931999996</v>
      </c>
      <c r="W15" s="122">
        <f t="shared" si="12"/>
        <v>413660.23436</v>
      </c>
      <c r="X15" s="123">
        <f t="shared" si="12"/>
        <v>774838</v>
      </c>
      <c r="Y15" s="124">
        <f t="shared" si="12"/>
        <v>520219</v>
      </c>
      <c r="Z15" s="124">
        <f t="shared" si="12"/>
        <v>538490</v>
      </c>
      <c r="AA15" s="122">
        <f t="shared" si="12"/>
        <v>607963</v>
      </c>
    </row>
    <row r="16" spans="1:27" ht="14.25" customHeight="1" x14ac:dyDescent="0.2">
      <c r="A16" s="69"/>
      <c r="B16" s="71" t="s">
        <v>23</v>
      </c>
      <c r="C16" s="126">
        <f t="shared" ref="C16:I16" si="13">C13+C7</f>
        <v>19499.669000000002</v>
      </c>
      <c r="D16" s="127">
        <f t="shared" si="13"/>
        <v>22153.156370000001</v>
      </c>
      <c r="E16" s="128">
        <f t="shared" si="13"/>
        <v>20107</v>
      </c>
      <c r="F16" s="129">
        <f t="shared" si="13"/>
        <v>20107</v>
      </c>
      <c r="G16" s="129">
        <f t="shared" si="13"/>
        <v>20107</v>
      </c>
      <c r="H16" s="130">
        <f t="shared" si="13"/>
        <v>20107</v>
      </c>
      <c r="I16" s="127">
        <f t="shared" si="13"/>
        <v>20107</v>
      </c>
      <c r="K16" s="69"/>
      <c r="L16" s="71" t="s">
        <v>23</v>
      </c>
      <c r="M16" s="126">
        <f t="shared" ref="M16:R16" si="14">M13+M7</f>
        <v>0</v>
      </c>
      <c r="N16" s="127">
        <f t="shared" si="14"/>
        <v>0</v>
      </c>
      <c r="O16" s="128">
        <f t="shared" si="14"/>
        <v>1001</v>
      </c>
      <c r="P16" s="129">
        <f t="shared" si="14"/>
        <v>1001</v>
      </c>
      <c r="Q16" s="129">
        <f t="shared" si="14"/>
        <v>1001</v>
      </c>
      <c r="R16" s="127">
        <f t="shared" si="14"/>
        <v>1001</v>
      </c>
      <c r="T16" s="69"/>
      <c r="U16" s="71" t="s">
        <v>23</v>
      </c>
      <c r="V16" s="126">
        <f t="shared" ref="V16:AA16" si="15">V13+V7</f>
        <v>19499.669000000002</v>
      </c>
      <c r="W16" s="127">
        <f t="shared" si="15"/>
        <v>22153.156370000001</v>
      </c>
      <c r="X16" s="128">
        <f t="shared" si="15"/>
        <v>19106</v>
      </c>
      <c r="Y16" s="129">
        <f t="shared" si="15"/>
        <v>19106</v>
      </c>
      <c r="Z16" s="129">
        <f t="shared" si="15"/>
        <v>19106</v>
      </c>
      <c r="AA16" s="127">
        <f t="shared" si="15"/>
        <v>19106</v>
      </c>
    </row>
    <row r="17" spans="1:27" ht="14.25" customHeight="1" x14ac:dyDescent="0.2">
      <c r="A17" s="69"/>
      <c r="B17" s="71" t="s">
        <v>24</v>
      </c>
      <c r="C17" s="126">
        <f t="shared" ref="C17:I17" si="16">C10</f>
        <v>275888.55514999997</v>
      </c>
      <c r="D17" s="127">
        <f t="shared" si="16"/>
        <v>342521</v>
      </c>
      <c r="E17" s="128">
        <f t="shared" si="16"/>
        <v>393750</v>
      </c>
      <c r="F17" s="129">
        <f t="shared" si="16"/>
        <v>398631</v>
      </c>
      <c r="G17" s="129">
        <f t="shared" si="16"/>
        <v>393640</v>
      </c>
      <c r="H17" s="130">
        <f t="shared" si="16"/>
        <v>385534</v>
      </c>
      <c r="I17" s="127">
        <f t="shared" si="16"/>
        <v>375056</v>
      </c>
      <c r="K17" s="69"/>
      <c r="L17" s="71" t="s">
        <v>24</v>
      </c>
      <c r="M17" s="126">
        <f t="shared" ref="M17:R17" si="17">M10</f>
        <v>-0.44485000002896413</v>
      </c>
      <c r="N17" s="127">
        <f t="shared" si="17"/>
        <v>-0.41048999998020008</v>
      </c>
      <c r="O17" s="128">
        <f t="shared" si="17"/>
        <v>52900</v>
      </c>
      <c r="P17" s="129">
        <f t="shared" si="17"/>
        <v>92163</v>
      </c>
      <c r="Q17" s="129">
        <f t="shared" si="17"/>
        <v>95362</v>
      </c>
      <c r="R17" s="127">
        <f t="shared" si="17"/>
        <v>95724</v>
      </c>
      <c r="T17" s="69"/>
      <c r="U17" s="71" t="s">
        <v>24</v>
      </c>
      <c r="V17" s="126">
        <f t="shared" ref="V17:AA17" si="18">V10</f>
        <v>275889</v>
      </c>
      <c r="W17" s="127">
        <f t="shared" si="18"/>
        <v>342521.41048999998</v>
      </c>
      <c r="X17" s="128">
        <f t="shared" si="18"/>
        <v>340850</v>
      </c>
      <c r="Y17" s="129">
        <f t="shared" si="18"/>
        <v>306468</v>
      </c>
      <c r="Z17" s="129">
        <f t="shared" si="18"/>
        <v>298278</v>
      </c>
      <c r="AA17" s="127">
        <f t="shared" si="18"/>
        <v>289810</v>
      </c>
    </row>
    <row r="18" spans="1:27" ht="14.25" customHeight="1" x14ac:dyDescent="0.2">
      <c r="A18" s="81"/>
      <c r="B18" s="71" t="s">
        <v>25</v>
      </c>
      <c r="C18" s="72">
        <f t="shared" ref="C18:I18" si="19">C9</f>
        <v>305475</v>
      </c>
      <c r="D18" s="73">
        <f t="shared" si="19"/>
        <v>318193.76400000002</v>
      </c>
      <c r="E18" s="82">
        <f t="shared" si="19"/>
        <v>354050</v>
      </c>
      <c r="F18" s="76">
        <f t="shared" si="19"/>
        <v>353372</v>
      </c>
      <c r="G18" s="76">
        <f t="shared" si="19"/>
        <v>358580</v>
      </c>
      <c r="H18" s="76">
        <f t="shared" si="19"/>
        <v>360908</v>
      </c>
      <c r="I18" s="73">
        <f t="shared" si="19"/>
        <v>363864</v>
      </c>
      <c r="K18" s="81"/>
      <c r="L18" s="71" t="s">
        <v>25</v>
      </c>
      <c r="M18" s="126">
        <f t="shared" ref="M18:R18" si="20">M9</f>
        <v>0</v>
      </c>
      <c r="N18" s="127">
        <f t="shared" si="20"/>
        <v>0</v>
      </c>
      <c r="O18" s="131">
        <f t="shared" si="20"/>
        <v>8881</v>
      </c>
      <c r="P18" s="130">
        <f t="shared" si="20"/>
        <v>5030</v>
      </c>
      <c r="Q18" s="130">
        <f t="shared" si="20"/>
        <v>2295</v>
      </c>
      <c r="R18" s="127">
        <f t="shared" si="20"/>
        <v>-1483</v>
      </c>
      <c r="T18" s="81"/>
      <c r="U18" s="71" t="s">
        <v>25</v>
      </c>
      <c r="V18" s="72">
        <f t="shared" ref="V18:AA18" si="21">V9</f>
        <v>305475</v>
      </c>
      <c r="W18" s="73">
        <f t="shared" si="21"/>
        <v>318193.76400000002</v>
      </c>
      <c r="X18" s="82">
        <f t="shared" si="21"/>
        <v>345169</v>
      </c>
      <c r="Y18" s="76">
        <f t="shared" si="21"/>
        <v>348342</v>
      </c>
      <c r="Z18" s="76">
        <f t="shared" si="21"/>
        <v>356285</v>
      </c>
      <c r="AA18" s="73">
        <f t="shared" si="21"/>
        <v>362391</v>
      </c>
    </row>
    <row r="19" spans="1:27" ht="14.25" customHeight="1" thickBot="1" x14ac:dyDescent="0.25">
      <c r="A19" s="83"/>
      <c r="B19" s="84" t="s">
        <v>14</v>
      </c>
      <c r="C19" s="85">
        <f t="shared" ref="C19:I19" si="22">+C8</f>
        <v>0</v>
      </c>
      <c r="D19" s="86">
        <f t="shared" si="22"/>
        <v>0</v>
      </c>
      <c r="E19" s="87">
        <f t="shared" si="22"/>
        <v>0</v>
      </c>
      <c r="F19" s="88">
        <f t="shared" si="22"/>
        <v>0</v>
      </c>
      <c r="G19" s="88">
        <f t="shared" si="22"/>
        <v>0</v>
      </c>
      <c r="H19" s="88">
        <f t="shared" si="22"/>
        <v>0</v>
      </c>
      <c r="I19" s="86">
        <f t="shared" si="22"/>
        <v>0</v>
      </c>
      <c r="K19" s="83"/>
      <c r="L19" s="84" t="s">
        <v>14</v>
      </c>
      <c r="M19" s="85">
        <f t="shared" ref="M19:R19" si="23">+M8</f>
        <v>0</v>
      </c>
      <c r="N19" s="86">
        <f t="shared" si="23"/>
        <v>0</v>
      </c>
      <c r="O19" s="87">
        <f t="shared" si="23"/>
        <v>0</v>
      </c>
      <c r="P19" s="88">
        <f t="shared" si="23"/>
        <v>0</v>
      </c>
      <c r="Q19" s="88">
        <f t="shared" si="23"/>
        <v>0</v>
      </c>
      <c r="R19" s="86">
        <f t="shared" si="23"/>
        <v>0</v>
      </c>
      <c r="T19" s="83"/>
      <c r="U19" s="84" t="s">
        <v>14</v>
      </c>
      <c r="V19" s="85">
        <f t="shared" ref="V19:AA19" si="24">+V8</f>
        <v>0</v>
      </c>
      <c r="W19" s="86">
        <f t="shared" si="24"/>
        <v>0</v>
      </c>
      <c r="X19" s="87">
        <f t="shared" si="24"/>
        <v>0</v>
      </c>
      <c r="Y19" s="88">
        <f t="shared" si="24"/>
        <v>0</v>
      </c>
      <c r="Z19" s="88">
        <f t="shared" si="24"/>
        <v>0</v>
      </c>
      <c r="AA19" s="86">
        <f t="shared" si="24"/>
        <v>0</v>
      </c>
    </row>
    <row r="20" spans="1:27" ht="14.25" customHeight="1" x14ac:dyDescent="0.25">
      <c r="B20" s="4"/>
      <c r="C20" s="5"/>
      <c r="D20" s="5"/>
      <c r="E20" s="5"/>
      <c r="F20" s="5"/>
      <c r="G20" s="5"/>
      <c r="H20" s="5"/>
      <c r="I20" s="5"/>
    </row>
    <row r="21" spans="1:27" ht="14.25" customHeight="1" x14ac:dyDescent="0.25">
      <c r="B21" s="4"/>
      <c r="C21" s="5"/>
      <c r="D21" s="5"/>
      <c r="E21" s="5"/>
      <c r="F21" s="5"/>
      <c r="G21" s="5"/>
      <c r="H21" s="5"/>
      <c r="I21" s="5"/>
      <c r="O21" s="132"/>
      <c r="P21" s="132"/>
      <c r="Q21" s="132"/>
      <c r="R21" s="132"/>
    </row>
    <row r="22" spans="1:27" ht="14.25" customHeight="1" x14ac:dyDescent="0.25">
      <c r="B22" s="4"/>
      <c r="C22" s="5"/>
      <c r="D22" s="5"/>
      <c r="E22" s="5"/>
      <c r="F22" s="5"/>
      <c r="G22" s="5"/>
      <c r="H22" s="5"/>
      <c r="I22" s="5"/>
      <c r="N22" s="133"/>
      <c r="O22" s="134"/>
      <c r="P22" s="134"/>
      <c r="Q22" s="134"/>
      <c r="R22" s="134"/>
    </row>
    <row r="23" spans="1:27" ht="14.45" customHeight="1" x14ac:dyDescent="0.2">
      <c r="C23" s="105"/>
      <c r="D23" s="105"/>
      <c r="E23" s="105"/>
      <c r="F23" s="105"/>
      <c r="G23" s="105"/>
      <c r="H23" s="105"/>
      <c r="I23" s="105"/>
      <c r="O23" s="132"/>
      <c r="P23" s="132"/>
      <c r="Q23" s="132"/>
      <c r="R23" s="132"/>
    </row>
    <row r="24" spans="1:27" ht="13.5" customHeight="1" x14ac:dyDescent="0.2">
      <c r="C24" s="105"/>
      <c r="D24" s="105"/>
      <c r="E24" s="105"/>
      <c r="F24" s="105"/>
      <c r="G24" s="105"/>
      <c r="H24" s="105"/>
      <c r="I24" s="105"/>
      <c r="O24" s="132"/>
      <c r="P24" s="132"/>
      <c r="Q24" s="132"/>
      <c r="R24" s="132"/>
    </row>
    <row r="25" spans="1:27" ht="13.5" customHeight="1" x14ac:dyDescent="0.2">
      <c r="C25" s="105"/>
      <c r="D25" s="105"/>
      <c r="E25" s="105"/>
      <c r="F25" s="105"/>
      <c r="G25" s="105"/>
      <c r="H25" s="105"/>
      <c r="I25" s="105"/>
      <c r="O25" s="132"/>
      <c r="P25" s="132"/>
      <c r="Q25" s="132"/>
      <c r="R25" s="132"/>
    </row>
    <row r="26" spans="1:27" ht="13.5" customHeight="1" x14ac:dyDescent="0.2">
      <c r="C26" s="105"/>
      <c r="D26" s="105"/>
      <c r="E26" s="105"/>
      <c r="F26" s="105"/>
      <c r="G26" s="105"/>
      <c r="H26" s="105"/>
      <c r="I26" s="105"/>
      <c r="O26" s="132"/>
      <c r="P26" s="132"/>
      <c r="Q26" s="132"/>
      <c r="R26" s="132"/>
    </row>
    <row r="27" spans="1:27" ht="13.5" customHeight="1" x14ac:dyDescent="0.2">
      <c r="C27" s="105"/>
      <c r="D27" s="105"/>
      <c r="E27" s="105"/>
      <c r="F27" s="105"/>
      <c r="G27" s="105"/>
      <c r="H27" s="105"/>
      <c r="I27" s="105"/>
      <c r="O27" s="132"/>
      <c r="P27" s="132"/>
      <c r="Q27" s="132"/>
      <c r="R27" s="132"/>
    </row>
    <row r="28" spans="1:27" ht="13.5" customHeight="1" x14ac:dyDescent="0.2">
      <c r="C28" s="105"/>
      <c r="D28" s="105"/>
      <c r="E28" s="105"/>
      <c r="F28" s="105"/>
      <c r="G28" s="105"/>
      <c r="H28" s="105"/>
      <c r="I28" s="105"/>
      <c r="O28" s="132"/>
      <c r="P28" s="132"/>
      <c r="Q28" s="132"/>
      <c r="R28" s="132"/>
    </row>
    <row r="29" spans="1:27" ht="13.5" customHeight="1" x14ac:dyDescent="0.2">
      <c r="C29" s="105"/>
      <c r="D29" s="105"/>
      <c r="E29" s="105"/>
      <c r="F29" s="105"/>
      <c r="G29" s="105"/>
      <c r="H29" s="105"/>
      <c r="I29" s="105"/>
      <c r="O29" s="132"/>
      <c r="P29" s="132"/>
      <c r="Q29" s="132"/>
      <c r="R29" s="132"/>
    </row>
    <row r="30" spans="1:27" ht="13.5" customHeight="1" x14ac:dyDescent="0.2">
      <c r="C30" s="105"/>
      <c r="D30" s="105"/>
      <c r="E30" s="105"/>
      <c r="F30" s="105"/>
      <c r="G30" s="105"/>
      <c r="H30" s="105"/>
      <c r="I30" s="105"/>
      <c r="O30" s="132"/>
      <c r="P30" s="132"/>
      <c r="Q30" s="132"/>
      <c r="R30" s="132"/>
    </row>
    <row r="31" spans="1:27" ht="13.5" customHeight="1" x14ac:dyDescent="0.2">
      <c r="C31" s="105"/>
      <c r="D31" s="105"/>
      <c r="E31" s="105"/>
      <c r="F31" s="105"/>
      <c r="G31" s="105"/>
      <c r="H31" s="105"/>
      <c r="I31" s="105"/>
      <c r="O31" s="132"/>
      <c r="P31" s="132"/>
      <c r="Q31" s="132"/>
      <c r="R31" s="132"/>
    </row>
    <row r="32" spans="1:27" ht="13.5" customHeight="1" x14ac:dyDescent="0.2">
      <c r="C32" s="105"/>
      <c r="D32" s="105"/>
      <c r="E32" s="105"/>
      <c r="F32" s="105"/>
      <c r="G32" s="105"/>
      <c r="H32" s="105"/>
      <c r="I32" s="105"/>
      <c r="O32" s="132"/>
      <c r="P32" s="132"/>
      <c r="Q32" s="132"/>
      <c r="R32" s="132"/>
    </row>
    <row r="33" spans="3:18" ht="13.5" customHeight="1" x14ac:dyDescent="0.2">
      <c r="C33" s="105"/>
      <c r="D33" s="105"/>
      <c r="E33" s="105"/>
      <c r="F33" s="105"/>
      <c r="G33" s="105"/>
      <c r="H33" s="105"/>
      <c r="I33" s="105"/>
      <c r="O33" s="132"/>
      <c r="P33" s="132"/>
      <c r="Q33" s="132"/>
      <c r="R33" s="132"/>
    </row>
    <row r="34" spans="3:18" ht="13.5" customHeight="1" x14ac:dyDescent="0.2">
      <c r="C34" s="105"/>
      <c r="D34" s="105"/>
      <c r="E34" s="105"/>
      <c r="F34" s="105"/>
      <c r="G34" s="105"/>
      <c r="H34" s="105"/>
      <c r="I34" s="105"/>
      <c r="O34" s="132"/>
      <c r="P34" s="132"/>
      <c r="Q34" s="132"/>
      <c r="R34" s="132"/>
    </row>
    <row r="35" spans="3:18" ht="13.5" customHeight="1" x14ac:dyDescent="0.2">
      <c r="C35" s="105"/>
      <c r="D35" s="105"/>
      <c r="E35" s="105"/>
      <c r="F35" s="105"/>
      <c r="G35" s="105"/>
      <c r="H35" s="105"/>
      <c r="I35" s="105"/>
      <c r="O35" s="132"/>
      <c r="P35" s="132"/>
      <c r="Q35" s="132"/>
      <c r="R35" s="132"/>
    </row>
    <row r="36" spans="3:18" ht="13.5" customHeight="1" x14ac:dyDescent="0.2">
      <c r="C36" s="105"/>
      <c r="D36" s="105"/>
      <c r="E36" s="105"/>
      <c r="F36" s="105"/>
      <c r="G36" s="105"/>
      <c r="H36" s="105"/>
      <c r="I36" s="105"/>
      <c r="O36" s="132"/>
      <c r="P36" s="132"/>
      <c r="Q36" s="132"/>
      <c r="R36" s="132"/>
    </row>
    <row r="37" spans="3:18" ht="13.5" customHeight="1" x14ac:dyDescent="0.2">
      <c r="C37" s="105"/>
      <c r="D37" s="105"/>
      <c r="E37" s="105"/>
      <c r="F37" s="105"/>
      <c r="G37" s="105"/>
      <c r="H37" s="105"/>
      <c r="I37" s="105"/>
    </row>
    <row r="38" spans="3:18" ht="13.5" customHeight="1" x14ac:dyDescent="0.2">
      <c r="C38" s="105"/>
      <c r="D38" s="105"/>
      <c r="E38" s="105"/>
      <c r="F38" s="105"/>
      <c r="G38" s="105"/>
      <c r="H38" s="105"/>
      <c r="I38" s="105"/>
    </row>
    <row r="39" spans="3:18" ht="13.5" customHeight="1" x14ac:dyDescent="0.2">
      <c r="C39" s="105"/>
      <c r="D39" s="105"/>
      <c r="E39" s="105"/>
      <c r="F39" s="105"/>
      <c r="G39" s="105"/>
      <c r="H39" s="105"/>
      <c r="I39" s="105"/>
    </row>
    <row r="40" spans="3:18" ht="13.5" customHeight="1" x14ac:dyDescent="0.2">
      <c r="C40" s="105"/>
      <c r="D40" s="105"/>
      <c r="E40" s="105"/>
      <c r="F40" s="105"/>
      <c r="G40" s="105"/>
      <c r="H40" s="105"/>
      <c r="I40" s="105"/>
    </row>
    <row r="41" spans="3:18" ht="13.5" customHeight="1" x14ac:dyDescent="0.2">
      <c r="C41" s="105"/>
      <c r="D41" s="105"/>
      <c r="E41" s="105"/>
      <c r="F41" s="105"/>
      <c r="G41" s="105"/>
      <c r="H41" s="105"/>
      <c r="I41" s="105"/>
    </row>
    <row r="42" spans="3:18" ht="13.5" customHeight="1" x14ac:dyDescent="0.2">
      <c r="C42" s="105"/>
      <c r="D42" s="105"/>
      <c r="E42" s="105"/>
      <c r="F42" s="105"/>
      <c r="G42" s="105"/>
      <c r="H42" s="105"/>
      <c r="I42" s="105"/>
    </row>
    <row r="43" spans="3:18" ht="13.5" customHeight="1" x14ac:dyDescent="0.2">
      <c r="C43" s="105"/>
      <c r="D43" s="105"/>
      <c r="E43" s="105"/>
      <c r="F43" s="105"/>
      <c r="G43" s="105"/>
      <c r="H43" s="105"/>
      <c r="I43" s="105"/>
    </row>
    <row r="44" spans="3:18" ht="13.5" customHeight="1" x14ac:dyDescent="0.2">
      <c r="C44" s="105"/>
      <c r="D44" s="105"/>
      <c r="E44" s="105"/>
      <c r="F44" s="105"/>
      <c r="G44" s="105"/>
      <c r="H44" s="105"/>
      <c r="I44" s="105"/>
    </row>
    <row r="45" spans="3:18" ht="13.5" customHeight="1" x14ac:dyDescent="0.2">
      <c r="C45" s="105"/>
      <c r="D45" s="105"/>
      <c r="E45" s="105"/>
      <c r="F45" s="105"/>
      <c r="G45" s="105"/>
      <c r="H45" s="105"/>
      <c r="I45" s="105"/>
    </row>
    <row r="46" spans="3:18" ht="13.5" customHeight="1" x14ac:dyDescent="0.2">
      <c r="C46" s="105"/>
      <c r="D46" s="105"/>
      <c r="E46" s="105"/>
      <c r="F46" s="105"/>
      <c r="G46" s="105"/>
      <c r="H46" s="105"/>
      <c r="I46" s="105"/>
    </row>
    <row r="47" spans="3:18" ht="13.5" customHeight="1" x14ac:dyDescent="0.2">
      <c r="C47" s="105"/>
      <c r="D47" s="105"/>
      <c r="E47" s="105"/>
      <c r="F47" s="105"/>
      <c r="G47" s="105"/>
      <c r="H47" s="105"/>
      <c r="I47" s="105"/>
    </row>
    <row r="48" spans="3:18" ht="13.5" customHeight="1" x14ac:dyDescent="0.2">
      <c r="C48" s="105"/>
      <c r="D48" s="105"/>
      <c r="E48" s="105"/>
      <c r="F48" s="105"/>
      <c r="G48" s="105"/>
      <c r="H48" s="105"/>
      <c r="I48" s="105"/>
    </row>
    <row r="49" spans="3:9" ht="13.5" customHeight="1" x14ac:dyDescent="0.2">
      <c r="C49" s="105"/>
      <c r="D49" s="105"/>
      <c r="E49" s="105"/>
      <c r="F49" s="105"/>
      <c r="G49" s="105"/>
      <c r="H49" s="105"/>
      <c r="I49" s="105"/>
    </row>
    <row r="50" spans="3:9" ht="13.5" customHeight="1" x14ac:dyDescent="0.2">
      <c r="C50" s="105"/>
      <c r="D50" s="105"/>
      <c r="E50" s="105"/>
      <c r="F50" s="105"/>
      <c r="G50" s="105"/>
      <c r="H50" s="105"/>
      <c r="I50" s="105"/>
    </row>
    <row r="51" spans="3:9" ht="13.5" customHeight="1" x14ac:dyDescent="0.2">
      <c r="C51" s="105"/>
      <c r="D51" s="105"/>
      <c r="E51" s="105"/>
      <c r="F51" s="105"/>
      <c r="G51" s="105"/>
      <c r="H51" s="105"/>
      <c r="I51" s="105"/>
    </row>
    <row r="52" spans="3:9" ht="13.5" customHeight="1" x14ac:dyDescent="0.2">
      <c r="C52" s="105"/>
      <c r="D52" s="105"/>
      <c r="E52" s="105"/>
      <c r="F52" s="105"/>
      <c r="G52" s="105"/>
      <c r="H52" s="105"/>
      <c r="I52" s="105"/>
    </row>
    <row r="53" spans="3:9" ht="13.5" customHeight="1" x14ac:dyDescent="0.2">
      <c r="C53" s="105"/>
      <c r="D53" s="105"/>
      <c r="E53" s="105"/>
      <c r="F53" s="105"/>
      <c r="G53" s="105"/>
      <c r="H53" s="105"/>
      <c r="I53" s="105"/>
    </row>
    <row r="54" spans="3:9" ht="13.5" customHeight="1" x14ac:dyDescent="0.2">
      <c r="C54" s="105"/>
      <c r="D54" s="105"/>
      <c r="E54" s="105"/>
      <c r="F54" s="105"/>
      <c r="G54" s="105"/>
      <c r="H54" s="105"/>
      <c r="I54" s="105"/>
    </row>
    <row r="55" spans="3:9" ht="13.5" customHeight="1" x14ac:dyDescent="0.2">
      <c r="C55" s="105"/>
      <c r="D55" s="105"/>
      <c r="E55" s="105"/>
      <c r="F55" s="105"/>
      <c r="G55" s="105"/>
      <c r="H55" s="105"/>
      <c r="I55" s="105"/>
    </row>
    <row r="56" spans="3:9" ht="13.5" customHeight="1" x14ac:dyDescent="0.2">
      <c r="C56" s="105"/>
      <c r="D56" s="105"/>
      <c r="E56" s="105"/>
      <c r="F56" s="105"/>
      <c r="G56" s="105"/>
      <c r="H56" s="105"/>
      <c r="I56" s="105"/>
    </row>
    <row r="57" spans="3:9" ht="13.5" customHeight="1" x14ac:dyDescent="0.2">
      <c r="C57" s="105"/>
      <c r="D57" s="105"/>
      <c r="E57" s="105"/>
      <c r="F57" s="105"/>
      <c r="G57" s="105"/>
      <c r="H57" s="105"/>
      <c r="I57" s="105"/>
    </row>
  </sheetData>
  <mergeCells count="7">
    <mergeCell ref="Y3:AA3"/>
    <mergeCell ref="A3:A4"/>
    <mergeCell ref="C3:D3"/>
    <mergeCell ref="F3:I3"/>
    <mergeCell ref="K3:K4"/>
    <mergeCell ref="P3:R3"/>
    <mergeCell ref="T3:T4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workbookViewId="0">
      <selection activeCell="D10" sqref="D10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7" width="13.140625" style="2" customWidth="1"/>
    <col min="8" max="9" width="9.5703125" style="1"/>
    <col min="10" max="10" width="57.85546875" style="1" customWidth="1"/>
    <col min="11" max="16384" width="9.5703125" style="1"/>
  </cols>
  <sheetData>
    <row r="1" spans="1:14" ht="15.75" customHeight="1" x14ac:dyDescent="0.2">
      <c r="A1" s="3" t="s">
        <v>41</v>
      </c>
      <c r="B1" s="3"/>
      <c r="C1" s="3"/>
      <c r="D1" s="3"/>
      <c r="E1" s="3"/>
      <c r="F1" s="3"/>
      <c r="G1" s="3"/>
      <c r="I1" s="3" t="s">
        <v>42</v>
      </c>
      <c r="J1" s="3"/>
      <c r="K1" s="3"/>
      <c r="L1" s="3"/>
      <c r="M1" s="3"/>
      <c r="N1" s="3"/>
    </row>
    <row r="2" spans="1:14" ht="14.25" customHeight="1" thickBot="1" x14ac:dyDescent="0.3">
      <c r="C2" s="4"/>
      <c r="D2" s="5"/>
      <c r="E2" s="5"/>
      <c r="F2" s="5"/>
      <c r="G2" s="5"/>
      <c r="J2" s="4"/>
      <c r="K2" s="5"/>
      <c r="L2" s="5"/>
      <c r="M2" s="5"/>
      <c r="N2" s="5"/>
    </row>
    <row r="3" spans="1:14" ht="14.25" customHeight="1" x14ac:dyDescent="0.2">
      <c r="A3" s="6" t="s">
        <v>4</v>
      </c>
      <c r="B3" s="6" t="s">
        <v>5</v>
      </c>
      <c r="C3" s="8" t="s">
        <v>6</v>
      </c>
      <c r="D3" s="15" t="s">
        <v>8</v>
      </c>
      <c r="E3" s="16" t="s">
        <v>9</v>
      </c>
      <c r="F3" s="16"/>
      <c r="G3" s="10"/>
      <c r="I3" s="6" t="s">
        <v>4</v>
      </c>
      <c r="J3" s="135" t="s">
        <v>6</v>
      </c>
      <c r="K3" s="136" t="s">
        <v>8</v>
      </c>
      <c r="L3" s="16" t="s">
        <v>9</v>
      </c>
      <c r="M3" s="16"/>
      <c r="N3" s="10"/>
    </row>
    <row r="4" spans="1:14" ht="14.25" customHeight="1" thickBot="1" x14ac:dyDescent="0.25">
      <c r="A4" s="7"/>
      <c r="B4" s="7"/>
      <c r="C4" s="17"/>
      <c r="D4" s="137">
        <v>2023</v>
      </c>
      <c r="E4" s="137">
        <v>2024</v>
      </c>
      <c r="F4" s="137">
        <v>2025</v>
      </c>
      <c r="G4" s="19">
        <v>2026</v>
      </c>
      <c r="I4" s="7"/>
      <c r="J4" s="17"/>
      <c r="K4" s="138">
        <v>2023</v>
      </c>
      <c r="L4" s="23">
        <v>2024</v>
      </c>
      <c r="M4" s="23">
        <v>2025</v>
      </c>
      <c r="N4" s="19">
        <v>2026</v>
      </c>
    </row>
    <row r="5" spans="1:14" ht="14.25" customHeight="1" x14ac:dyDescent="0.2">
      <c r="A5" s="24" t="s">
        <v>10</v>
      </c>
      <c r="B5" s="24">
        <v>211003</v>
      </c>
      <c r="C5" s="25" t="s">
        <v>11</v>
      </c>
      <c r="D5" s="80">
        <f>D6+D7+D8</f>
        <v>173271</v>
      </c>
      <c r="E5" s="80">
        <f>E6+E7+E8</f>
        <v>221221</v>
      </c>
      <c r="F5" s="80">
        <f>F6+F7+F8</f>
        <v>207213</v>
      </c>
      <c r="G5" s="27">
        <f>G6+G7+G8</f>
        <v>244163</v>
      </c>
      <c r="I5" s="24" t="s">
        <v>10</v>
      </c>
      <c r="J5" s="25" t="s">
        <v>11</v>
      </c>
      <c r="K5" s="139">
        <f>+nedane_A_jun23!F5-nedane_A_PS_23!D5</f>
        <v>20840</v>
      </c>
      <c r="L5" s="29">
        <f>+nedane_A_jun23!G5-nedane_A_PS_23!E5</f>
        <v>68888</v>
      </c>
      <c r="M5" s="29">
        <f>+nedane_A_jun23!H5-nedane_A_PS_23!F5</f>
        <v>27445</v>
      </c>
      <c r="N5" s="27">
        <f>+nedane_A_jun23!I5-nedane_A_PS_23!G5</f>
        <v>15149</v>
      </c>
    </row>
    <row r="6" spans="1:14" ht="14.25" customHeight="1" x14ac:dyDescent="0.2">
      <c r="A6" s="24"/>
      <c r="B6" s="24"/>
      <c r="C6" s="34" t="s">
        <v>12</v>
      </c>
      <c r="D6" s="80">
        <v>165213</v>
      </c>
      <c r="E6" s="80">
        <v>213163</v>
      </c>
      <c r="F6" s="80">
        <v>199155</v>
      </c>
      <c r="G6" s="27">
        <v>236105</v>
      </c>
      <c r="I6" s="24"/>
      <c r="J6" s="34" t="s">
        <v>12</v>
      </c>
      <c r="K6" s="139">
        <f>+nedane_A_jun23!F6-nedane_A_PS_23!D6</f>
        <v>20533</v>
      </c>
      <c r="L6" s="29">
        <f>+nedane_A_jun23!G6-nedane_A_PS_23!E6</f>
        <v>68581</v>
      </c>
      <c r="M6" s="29">
        <f>+nedane_A_jun23!H6-nedane_A_PS_23!F6</f>
        <v>27138</v>
      </c>
      <c r="N6" s="27">
        <f>+nedane_A_jun23!I6-nedane_A_PS_23!G6</f>
        <v>14842</v>
      </c>
    </row>
    <row r="7" spans="1:14" ht="14.25" customHeight="1" x14ac:dyDescent="0.2">
      <c r="A7" s="24"/>
      <c r="B7" s="24"/>
      <c r="C7" s="34" t="s">
        <v>13</v>
      </c>
      <c r="D7" s="80">
        <v>8058</v>
      </c>
      <c r="E7" s="80">
        <v>8058</v>
      </c>
      <c r="F7" s="80">
        <v>8058</v>
      </c>
      <c r="G7" s="27">
        <v>8058</v>
      </c>
      <c r="I7" s="24"/>
      <c r="J7" s="34" t="s">
        <v>13</v>
      </c>
      <c r="K7" s="139">
        <f>+nedane_A_jun23!F7-nedane_A_PS_23!D7</f>
        <v>307</v>
      </c>
      <c r="L7" s="29">
        <f>+nedane_A_jun23!G7-nedane_A_PS_23!E7</f>
        <v>307</v>
      </c>
      <c r="M7" s="29">
        <f>+nedane_A_jun23!H7-nedane_A_PS_23!F7</f>
        <v>307</v>
      </c>
      <c r="N7" s="27">
        <f>+nedane_A_jun23!I7-nedane_A_PS_23!G7</f>
        <v>307</v>
      </c>
    </row>
    <row r="8" spans="1:14" ht="14.25" customHeight="1" x14ac:dyDescent="0.2">
      <c r="A8" s="24"/>
      <c r="B8" s="24"/>
      <c r="C8" s="34" t="s">
        <v>14</v>
      </c>
      <c r="D8" s="80"/>
      <c r="E8" s="80"/>
      <c r="F8" s="80"/>
      <c r="G8" s="27"/>
      <c r="I8" s="24"/>
      <c r="J8" s="34" t="s">
        <v>14</v>
      </c>
      <c r="K8" s="139">
        <f>+nedane_A_jun23!F8-nedane_A_PS_23!D8</f>
        <v>0</v>
      </c>
      <c r="L8" s="29">
        <f>+nedane_A_jun23!G8-nedane_A_PS_23!E8</f>
        <v>0</v>
      </c>
      <c r="M8" s="29">
        <f>+nedane_A_jun23!H8-nedane_A_PS_23!F8</f>
        <v>0</v>
      </c>
      <c r="N8" s="27">
        <f>+nedane_A_jun23!I8-nedane_A_PS_23!G8</f>
        <v>0</v>
      </c>
    </row>
    <row r="9" spans="1:14" ht="14.25" customHeight="1" x14ac:dyDescent="0.2">
      <c r="A9" s="24" t="s">
        <v>15</v>
      </c>
      <c r="B9" s="24"/>
      <c r="C9" s="25" t="s">
        <v>16</v>
      </c>
      <c r="D9" s="80">
        <v>345169</v>
      </c>
      <c r="E9" s="80">
        <v>348342</v>
      </c>
      <c r="F9" s="80">
        <v>356285</v>
      </c>
      <c r="G9" s="27">
        <v>362391</v>
      </c>
      <c r="I9" s="24" t="s">
        <v>15</v>
      </c>
      <c r="J9" s="25" t="s">
        <v>16</v>
      </c>
      <c r="K9" s="139">
        <f>+nedane_A_jun23!F9-nedane_A_PS_23!D9</f>
        <v>8881</v>
      </c>
      <c r="L9" s="29">
        <f>+nedane_A_jun23!G9-nedane_A_PS_23!E9</f>
        <v>5030</v>
      </c>
      <c r="M9" s="29">
        <f>+nedane_A_jun23!H9-nedane_A_PS_23!F9</f>
        <v>2295</v>
      </c>
      <c r="N9" s="27">
        <f>+nedane_A_jun23!I9-nedane_A_PS_23!G9</f>
        <v>-1483</v>
      </c>
    </row>
    <row r="10" spans="1:14" ht="14.25" customHeight="1" x14ac:dyDescent="0.2">
      <c r="A10" s="24" t="s">
        <v>17</v>
      </c>
      <c r="B10" s="24">
        <v>229006</v>
      </c>
      <c r="C10" s="25" t="s">
        <v>18</v>
      </c>
      <c r="D10" s="80">
        <v>342521</v>
      </c>
      <c r="E10" s="80">
        <v>340850</v>
      </c>
      <c r="F10" s="80">
        <v>306468</v>
      </c>
      <c r="G10" s="27">
        <v>298278</v>
      </c>
      <c r="I10" s="24" t="s">
        <v>17</v>
      </c>
      <c r="J10" s="25" t="s">
        <v>18</v>
      </c>
      <c r="K10" s="139">
        <f>+nedane_A_jun23!F10-nedane_A_PS_23!D10</f>
        <v>0</v>
      </c>
      <c r="L10" s="29">
        <f>+nedane_A_jun23!G10-nedane_A_PS_23!E10</f>
        <v>52900</v>
      </c>
      <c r="M10" s="29">
        <f>+nedane_A_jun23!H10-nedane_A_PS_23!F10</f>
        <v>92163</v>
      </c>
      <c r="N10" s="27">
        <f>+nedane_A_jun23!I10-nedane_A_PS_23!G10</f>
        <v>95362</v>
      </c>
    </row>
    <row r="11" spans="1:14" ht="14.25" customHeight="1" x14ac:dyDescent="0.2">
      <c r="A11" s="36" t="s">
        <v>19</v>
      </c>
      <c r="B11" s="36">
        <v>292008</v>
      </c>
      <c r="C11" s="37" t="s">
        <v>20</v>
      </c>
      <c r="D11" s="80">
        <f>D12+D13</f>
        <v>296234</v>
      </c>
      <c r="E11" s="80">
        <f>E12+E13</f>
        <v>317359</v>
      </c>
      <c r="F11" s="80">
        <f>F12+F13</f>
        <v>350383</v>
      </c>
      <c r="G11" s="27">
        <f>G12+G13</f>
        <v>382906</v>
      </c>
      <c r="I11" s="36" t="s">
        <v>19</v>
      </c>
      <c r="J11" s="37" t="s">
        <v>20</v>
      </c>
      <c r="K11" s="139">
        <f>+nedane_A_jun23!F11-nedane_A_PS_23!D11</f>
        <v>11317</v>
      </c>
      <c r="L11" s="29">
        <f>+nedane_A_jun23!G11-nedane_A_PS_23!E11</f>
        <v>224</v>
      </c>
      <c r="M11" s="29">
        <f>+nedane_A_jun23!H11-nedane_A_PS_23!F11</f>
        <v>1015</v>
      </c>
      <c r="N11" s="27">
        <f>+nedane_A_jun23!I11-nedane_A_PS_23!G11</f>
        <v>428</v>
      </c>
    </row>
    <row r="12" spans="1:14" ht="14.25" customHeight="1" x14ac:dyDescent="0.2">
      <c r="A12" s="24"/>
      <c r="B12" s="24"/>
      <c r="C12" s="34" t="s">
        <v>12</v>
      </c>
      <c r="D12" s="80">
        <v>285186</v>
      </c>
      <c r="E12" s="80">
        <v>306311</v>
      </c>
      <c r="F12" s="80">
        <v>339335</v>
      </c>
      <c r="G12" s="27">
        <v>371858</v>
      </c>
      <c r="I12" s="24"/>
      <c r="J12" s="34" t="s">
        <v>12</v>
      </c>
      <c r="K12" s="139">
        <f>+nedane_A_jun23!F12-nedane_A_PS_23!D12</f>
        <v>10623</v>
      </c>
      <c r="L12" s="29">
        <f>+nedane_A_jun23!G12-nedane_A_PS_23!E12</f>
        <v>-470</v>
      </c>
      <c r="M12" s="29">
        <f>+nedane_A_jun23!H12-nedane_A_PS_23!F12</f>
        <v>321</v>
      </c>
      <c r="N12" s="27">
        <f>+nedane_A_jun23!I12-nedane_A_PS_23!G12</f>
        <v>-266</v>
      </c>
    </row>
    <row r="13" spans="1:14" ht="14.25" customHeight="1" thickBot="1" x14ac:dyDescent="0.25">
      <c r="A13" s="24"/>
      <c r="B13" s="24"/>
      <c r="C13" s="34" t="s">
        <v>13</v>
      </c>
      <c r="D13" s="80">
        <v>11048</v>
      </c>
      <c r="E13" s="80">
        <v>11048</v>
      </c>
      <c r="F13" s="80">
        <v>11048</v>
      </c>
      <c r="G13" s="27">
        <v>11048</v>
      </c>
      <c r="I13" s="24"/>
      <c r="J13" s="34" t="s">
        <v>13</v>
      </c>
      <c r="K13" s="139">
        <f>+nedane_A_jun23!F13-nedane_A_PS_23!D13</f>
        <v>694</v>
      </c>
      <c r="L13" s="29">
        <f>+nedane_A_jun23!G13-nedane_A_PS_23!E13</f>
        <v>694</v>
      </c>
      <c r="M13" s="29">
        <f>+nedane_A_jun23!H13-nedane_A_PS_23!F13</f>
        <v>694</v>
      </c>
      <c r="N13" s="27">
        <f>+nedane_A_jun23!I13-nedane_A_PS_23!G13</f>
        <v>694</v>
      </c>
    </row>
    <row r="14" spans="1:14" ht="14.25" customHeight="1" thickBot="1" x14ac:dyDescent="0.25">
      <c r="A14" s="38"/>
      <c r="B14" s="39"/>
      <c r="C14" s="40" t="s">
        <v>21</v>
      </c>
      <c r="D14" s="140">
        <f>D5+D9+D10+D11</f>
        <v>1157195</v>
      </c>
      <c r="E14" s="140">
        <f>E5+E9+E10+E11</f>
        <v>1227772</v>
      </c>
      <c r="F14" s="140">
        <f>F5+F9+F10+F11</f>
        <v>1220349</v>
      </c>
      <c r="G14" s="42">
        <f>G5+G9+G10+G11</f>
        <v>1287738</v>
      </c>
      <c r="I14" s="38"/>
      <c r="J14" s="40" t="s">
        <v>21</v>
      </c>
      <c r="K14" s="141">
        <f>K5+K9+K10+K11</f>
        <v>41038</v>
      </c>
      <c r="L14" s="52">
        <f>L5+L9+L10+L11</f>
        <v>127042</v>
      </c>
      <c r="M14" s="52">
        <f>M5+M9+M10+M11</f>
        <v>122918</v>
      </c>
      <c r="N14" s="50">
        <f>N5+N9+N10+N11</f>
        <v>109456</v>
      </c>
    </row>
    <row r="15" spans="1:14" ht="14.25" customHeight="1" x14ac:dyDescent="0.2">
      <c r="A15" s="53"/>
      <c r="B15" s="54"/>
      <c r="C15" s="55" t="s">
        <v>22</v>
      </c>
      <c r="D15" s="59">
        <f t="shared" ref="D15:G16" si="0">D6+D12</f>
        <v>450399</v>
      </c>
      <c r="E15" s="59">
        <f t="shared" si="0"/>
        <v>519474</v>
      </c>
      <c r="F15" s="59">
        <f t="shared" si="0"/>
        <v>538490</v>
      </c>
      <c r="G15" s="57">
        <f t="shared" si="0"/>
        <v>607963</v>
      </c>
      <c r="I15" s="53"/>
      <c r="J15" s="55" t="s">
        <v>22</v>
      </c>
      <c r="K15" s="142">
        <f t="shared" ref="K15:N16" si="1">K6+K12</f>
        <v>31156</v>
      </c>
      <c r="L15" s="68">
        <f t="shared" si="1"/>
        <v>68111</v>
      </c>
      <c r="M15" s="68">
        <f t="shared" si="1"/>
        <v>27459</v>
      </c>
      <c r="N15" s="66">
        <f t="shared" si="1"/>
        <v>14576</v>
      </c>
    </row>
    <row r="16" spans="1:14" ht="14.25" customHeight="1" x14ac:dyDescent="0.2">
      <c r="A16" s="69"/>
      <c r="B16" s="70"/>
      <c r="C16" s="71" t="s">
        <v>23</v>
      </c>
      <c r="D16" s="75">
        <f t="shared" si="0"/>
        <v>19106</v>
      </c>
      <c r="E16" s="75">
        <f t="shared" si="0"/>
        <v>19106</v>
      </c>
      <c r="F16" s="75">
        <f t="shared" si="0"/>
        <v>19106</v>
      </c>
      <c r="G16" s="73">
        <f t="shared" si="0"/>
        <v>19106</v>
      </c>
      <c r="I16" s="69"/>
      <c r="J16" s="71" t="s">
        <v>23</v>
      </c>
      <c r="K16" s="143">
        <f t="shared" si="1"/>
        <v>1001</v>
      </c>
      <c r="L16" s="80">
        <f t="shared" si="1"/>
        <v>1001</v>
      </c>
      <c r="M16" s="80">
        <f t="shared" si="1"/>
        <v>1001</v>
      </c>
      <c r="N16" s="27">
        <f t="shared" si="1"/>
        <v>1001</v>
      </c>
    </row>
    <row r="17" spans="1:14" ht="14.25" customHeight="1" x14ac:dyDescent="0.2">
      <c r="A17" s="69"/>
      <c r="B17" s="70"/>
      <c r="C17" s="71" t="s">
        <v>24</v>
      </c>
      <c r="D17" s="75">
        <f>D10</f>
        <v>342521</v>
      </c>
      <c r="E17" s="75">
        <f>E10</f>
        <v>340850</v>
      </c>
      <c r="F17" s="75">
        <f>F10</f>
        <v>306468</v>
      </c>
      <c r="G17" s="73">
        <f>G10</f>
        <v>298278</v>
      </c>
      <c r="I17" s="69"/>
      <c r="J17" s="71" t="s">
        <v>24</v>
      </c>
      <c r="K17" s="143">
        <f>K10</f>
        <v>0</v>
      </c>
      <c r="L17" s="80">
        <f>L10</f>
        <v>52900</v>
      </c>
      <c r="M17" s="80">
        <f>M10</f>
        <v>92163</v>
      </c>
      <c r="N17" s="27">
        <f>N10</f>
        <v>95362</v>
      </c>
    </row>
    <row r="18" spans="1:14" ht="14.25" customHeight="1" x14ac:dyDescent="0.2">
      <c r="A18" s="81"/>
      <c r="B18" s="81"/>
      <c r="C18" s="71" t="s">
        <v>25</v>
      </c>
      <c r="D18" s="75">
        <f>D9</f>
        <v>345169</v>
      </c>
      <c r="E18" s="75">
        <f>E9</f>
        <v>348342</v>
      </c>
      <c r="F18" s="75">
        <f>F9</f>
        <v>356285</v>
      </c>
      <c r="G18" s="73">
        <f>G9</f>
        <v>362391</v>
      </c>
      <c r="I18" s="81"/>
      <c r="J18" s="71" t="s">
        <v>25</v>
      </c>
      <c r="K18" s="139">
        <f>K9</f>
        <v>8881</v>
      </c>
      <c r="L18" s="29">
        <f>L9</f>
        <v>5030</v>
      </c>
      <c r="M18" s="29">
        <f>M9</f>
        <v>2295</v>
      </c>
      <c r="N18" s="27">
        <f>N9</f>
        <v>-1483</v>
      </c>
    </row>
    <row r="19" spans="1:14" ht="14.25" customHeight="1" thickBot="1" x14ac:dyDescent="0.25">
      <c r="A19" s="83"/>
      <c r="B19" s="83"/>
      <c r="C19" s="84" t="s">
        <v>14</v>
      </c>
      <c r="D19" s="144">
        <f>+D8</f>
        <v>0</v>
      </c>
      <c r="E19" s="144">
        <f>+E8</f>
        <v>0</v>
      </c>
      <c r="F19" s="144">
        <f>+F8</f>
        <v>0</v>
      </c>
      <c r="G19" s="86">
        <f>+G8</f>
        <v>0</v>
      </c>
      <c r="I19" s="83"/>
      <c r="J19" s="84" t="s">
        <v>14</v>
      </c>
      <c r="K19" s="145">
        <f>+K8</f>
        <v>0</v>
      </c>
      <c r="L19" s="88">
        <f>+L8</f>
        <v>0</v>
      </c>
      <c r="M19" s="88">
        <f>+M8</f>
        <v>0</v>
      </c>
      <c r="N19" s="86">
        <f>+N8</f>
        <v>0</v>
      </c>
    </row>
    <row r="20" spans="1:14" ht="14.25" customHeight="1" x14ac:dyDescent="0.25">
      <c r="A20" s="93" t="s">
        <v>26</v>
      </c>
      <c r="B20" s="93"/>
      <c r="C20" s="94"/>
      <c r="D20" s="95"/>
      <c r="E20" s="95"/>
      <c r="F20" s="95"/>
      <c r="G20" s="95"/>
      <c r="I20" s="96"/>
      <c r="J20" s="94"/>
      <c r="K20" s="95"/>
      <c r="L20" s="95"/>
      <c r="M20" s="95"/>
      <c r="N20" s="95"/>
    </row>
    <row r="21" spans="1:14" ht="14.25" customHeight="1" x14ac:dyDescent="0.25">
      <c r="A21" s="93" t="s">
        <v>27</v>
      </c>
      <c r="B21" s="93"/>
      <c r="C21" s="94"/>
      <c r="D21" s="95"/>
      <c r="E21" s="95"/>
      <c r="F21" s="95"/>
      <c r="G21" s="95"/>
      <c r="I21" s="96"/>
      <c r="J21" s="94"/>
      <c r="K21" s="104"/>
      <c r="L21" s="104"/>
      <c r="M21" s="104"/>
      <c r="N21" s="104"/>
    </row>
    <row r="22" spans="1:14" ht="14.25" customHeight="1" x14ac:dyDescent="0.25">
      <c r="A22" s="98" t="s">
        <v>28</v>
      </c>
      <c r="B22" s="98"/>
      <c r="C22" s="99"/>
      <c r="D22" s="100"/>
      <c r="E22" s="100"/>
      <c r="F22" s="100"/>
      <c r="G22" s="100"/>
      <c r="H22" s="101"/>
      <c r="I22" s="96"/>
      <c r="J22" s="94"/>
      <c r="K22" s="95"/>
      <c r="L22" s="95"/>
      <c r="M22" s="95"/>
      <c r="N22" s="95"/>
    </row>
    <row r="23" spans="1:14" ht="14.25" customHeight="1" x14ac:dyDescent="0.25">
      <c r="A23" s="98" t="s">
        <v>29</v>
      </c>
      <c r="B23" s="98"/>
      <c r="C23" s="99"/>
      <c r="D23" s="100"/>
      <c r="E23" s="100"/>
      <c r="F23" s="100"/>
      <c r="G23" s="100"/>
      <c r="H23" s="101"/>
      <c r="I23" s="96"/>
      <c r="J23" s="94"/>
      <c r="K23" s="95"/>
      <c r="L23" s="95"/>
      <c r="M23" s="95"/>
      <c r="N23" s="95"/>
    </row>
    <row r="24" spans="1:14" ht="14.25" customHeight="1" x14ac:dyDescent="0.25">
      <c r="A24" s="93" t="s">
        <v>30</v>
      </c>
      <c r="B24" s="93"/>
      <c r="C24" s="94"/>
      <c r="D24" s="95"/>
      <c r="E24" s="95"/>
      <c r="F24" s="95"/>
      <c r="G24" s="95"/>
      <c r="I24" s="96"/>
      <c r="J24" s="94"/>
      <c r="K24" s="95"/>
      <c r="L24" s="95"/>
      <c r="M24" s="95"/>
      <c r="N24" s="95"/>
    </row>
    <row r="25" spans="1:14" ht="14.25" customHeight="1" x14ac:dyDescent="0.25">
      <c r="A25" s="102" t="s">
        <v>31</v>
      </c>
      <c r="B25" s="102"/>
      <c r="C25" s="94"/>
      <c r="D25" s="95"/>
      <c r="E25" s="95"/>
      <c r="F25" s="95"/>
      <c r="G25" s="95"/>
      <c r="I25" s="96"/>
      <c r="J25" s="94"/>
      <c r="K25" s="95"/>
      <c r="L25" s="95"/>
      <c r="M25" s="95"/>
      <c r="N25" s="95"/>
    </row>
    <row r="26" spans="1:14" ht="14.25" customHeight="1" x14ac:dyDescent="0.25">
      <c r="A26" s="93" t="s">
        <v>32</v>
      </c>
      <c r="B26" s="93"/>
      <c r="C26" s="94"/>
      <c r="D26" s="95"/>
      <c r="E26" s="95"/>
      <c r="F26" s="95"/>
      <c r="G26" s="95"/>
      <c r="I26" s="96"/>
      <c r="J26" s="94"/>
      <c r="K26" s="95"/>
      <c r="L26" s="95"/>
      <c r="M26" s="95"/>
      <c r="N26" s="95"/>
    </row>
    <row r="27" spans="1:14" ht="14.25" customHeight="1" x14ac:dyDescent="0.25">
      <c r="A27" s="102" t="s">
        <v>33</v>
      </c>
      <c r="B27" s="102"/>
      <c r="C27" s="94"/>
      <c r="D27" s="95"/>
      <c r="E27" s="95"/>
      <c r="F27" s="95"/>
      <c r="G27" s="95"/>
      <c r="I27" s="96"/>
      <c r="J27" s="94"/>
      <c r="K27" s="95"/>
      <c r="L27" s="95"/>
      <c r="M27" s="95"/>
      <c r="N27" s="95"/>
    </row>
    <row r="28" spans="1:14" ht="14.25" customHeight="1" x14ac:dyDescent="0.25">
      <c r="A28" s="102" t="s">
        <v>34</v>
      </c>
      <c r="B28" s="102"/>
      <c r="C28" s="94"/>
      <c r="D28" s="95"/>
      <c r="E28" s="95"/>
      <c r="F28" s="95"/>
      <c r="G28" s="95"/>
      <c r="I28" s="96"/>
      <c r="J28" s="94"/>
      <c r="K28" s="95"/>
      <c r="L28" s="95"/>
      <c r="M28" s="95"/>
      <c r="N28" s="95"/>
    </row>
    <row r="29" spans="1:14" ht="14.25" customHeight="1" x14ac:dyDescent="0.25">
      <c r="A29" s="93" t="s">
        <v>35</v>
      </c>
      <c r="B29" s="93"/>
      <c r="C29" s="94"/>
      <c r="D29" s="95"/>
      <c r="E29" s="95"/>
      <c r="F29" s="95"/>
      <c r="G29" s="95"/>
      <c r="I29" s="96"/>
      <c r="J29" s="94"/>
      <c r="K29" s="95"/>
      <c r="L29" s="95"/>
      <c r="M29" s="95"/>
      <c r="N29" s="95"/>
    </row>
    <row r="30" spans="1:14" ht="14.25" customHeight="1" x14ac:dyDescent="0.25">
      <c r="A30" s="102" t="s">
        <v>36</v>
      </c>
      <c r="B30" s="102"/>
      <c r="C30" s="94"/>
      <c r="D30" s="95"/>
      <c r="E30" s="95"/>
      <c r="F30" s="95"/>
      <c r="G30" s="95"/>
      <c r="I30" s="96"/>
      <c r="J30" s="94"/>
      <c r="K30" s="95"/>
      <c r="L30" s="95"/>
      <c r="M30" s="95"/>
      <c r="N30" s="95"/>
    </row>
    <row r="31" spans="1:14" ht="14.25" customHeight="1" x14ac:dyDescent="0.2">
      <c r="A31" s="96"/>
      <c r="B31" s="96"/>
      <c r="C31" s="94"/>
      <c r="D31" s="95"/>
      <c r="E31" s="95"/>
      <c r="F31" s="95"/>
      <c r="G31" s="95"/>
      <c r="H31" s="95"/>
      <c r="I31" s="96"/>
      <c r="J31" s="94"/>
      <c r="K31" s="95"/>
      <c r="L31" s="95"/>
      <c r="M31" s="95"/>
      <c r="N31" s="95"/>
    </row>
    <row r="32" spans="1:14" ht="14.25" customHeight="1" x14ac:dyDescent="0.2">
      <c r="A32" s="96"/>
      <c r="B32" s="96"/>
      <c r="C32" s="94"/>
      <c r="D32" s="95"/>
      <c r="E32" s="95"/>
      <c r="F32" s="95"/>
      <c r="G32" s="95"/>
      <c r="I32" s="96"/>
      <c r="J32" s="94"/>
      <c r="K32" s="95"/>
      <c r="L32" s="95"/>
      <c r="M32" s="95"/>
      <c r="N32" s="95"/>
    </row>
    <row r="33" spans="1:14" ht="14.25" customHeight="1" x14ac:dyDescent="0.2">
      <c r="A33" s="96"/>
      <c r="B33" s="96"/>
      <c r="C33" s="94"/>
      <c r="D33" s="95"/>
      <c r="E33" s="95"/>
      <c r="F33" s="95"/>
      <c r="G33" s="95"/>
      <c r="I33" s="96"/>
      <c r="J33" s="94"/>
      <c r="K33" s="95"/>
      <c r="L33" s="95"/>
      <c r="M33" s="95"/>
      <c r="N33" s="95"/>
    </row>
    <row r="34" spans="1:14" ht="12.95" customHeight="1" x14ac:dyDescent="0.25">
      <c r="A34" s="103"/>
      <c r="B34" s="103"/>
      <c r="C34" s="103"/>
      <c r="D34" s="95"/>
      <c r="E34" s="95"/>
      <c r="F34" s="95"/>
      <c r="G34" s="95"/>
      <c r="J34" s="4"/>
      <c r="K34" s="5"/>
      <c r="L34" s="5"/>
      <c r="M34" s="5"/>
      <c r="N34" s="5"/>
    </row>
    <row r="35" spans="1:14" ht="14.25" customHeight="1" x14ac:dyDescent="0.25">
      <c r="C35" s="4"/>
      <c r="D35" s="104"/>
      <c r="E35" s="104"/>
      <c r="F35" s="104"/>
      <c r="G35" s="104"/>
      <c r="J35" s="4"/>
      <c r="K35" s="5"/>
      <c r="L35" s="5"/>
      <c r="M35" s="5"/>
      <c r="N35" s="5"/>
    </row>
    <row r="36" spans="1:14" ht="13.5" customHeight="1" x14ac:dyDescent="0.2">
      <c r="D36" s="104"/>
      <c r="E36" s="104"/>
      <c r="F36" s="104"/>
      <c r="G36" s="104"/>
    </row>
    <row r="37" spans="1:14" ht="13.5" customHeight="1" x14ac:dyDescent="0.2">
      <c r="D37" s="104"/>
      <c r="E37" s="104"/>
      <c r="F37" s="104"/>
      <c r="G37" s="104"/>
    </row>
    <row r="38" spans="1:14" ht="13.5" customHeight="1" x14ac:dyDescent="0.2">
      <c r="D38" s="104"/>
      <c r="E38" s="104"/>
      <c r="F38" s="104"/>
      <c r="G38" s="104"/>
    </row>
    <row r="39" spans="1:14" ht="13.5" customHeight="1" x14ac:dyDescent="0.2">
      <c r="D39" s="104"/>
      <c r="E39" s="104"/>
      <c r="F39" s="104"/>
      <c r="G39" s="104"/>
      <c r="H39" s="105"/>
    </row>
    <row r="40" spans="1:14" ht="13.5" customHeight="1" x14ac:dyDescent="0.2">
      <c r="D40" s="104"/>
      <c r="E40" s="104"/>
      <c r="F40" s="104"/>
      <c r="G40" s="104"/>
    </row>
    <row r="41" spans="1:14" ht="13.5" customHeight="1" x14ac:dyDescent="0.2">
      <c r="D41" s="104"/>
      <c r="E41" s="104"/>
      <c r="F41" s="104"/>
      <c r="G41" s="104"/>
    </row>
    <row r="42" spans="1:14" ht="13.5" customHeight="1" x14ac:dyDescent="0.2">
      <c r="D42" s="105"/>
      <c r="E42" s="105"/>
      <c r="F42" s="105"/>
      <c r="G42" s="105"/>
    </row>
  </sheetData>
  <mergeCells count="7">
    <mergeCell ref="A1:G1"/>
    <mergeCell ref="I1:N1"/>
    <mergeCell ref="A3:A4"/>
    <mergeCell ref="B3:B4"/>
    <mergeCell ref="E3:G3"/>
    <mergeCell ref="I3:I4"/>
    <mergeCell ref="L3:N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workbookViewId="0">
      <selection activeCell="J5" sqref="J5:M19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53" style="1" customWidth="1"/>
    <col min="10" max="16384" width="9.5703125" style="1"/>
  </cols>
  <sheetData>
    <row r="1" spans="1:13" ht="15.75" customHeight="1" x14ac:dyDescent="0.2">
      <c r="A1" s="106" t="s">
        <v>43</v>
      </c>
      <c r="B1" s="106"/>
      <c r="C1" s="106"/>
      <c r="D1" s="106"/>
      <c r="E1" s="106"/>
      <c r="F1" s="106"/>
      <c r="H1" s="106" t="s">
        <v>44</v>
      </c>
    </row>
    <row r="2" spans="1:13" ht="14.25" customHeight="1" thickBot="1" x14ac:dyDescent="0.3">
      <c r="B2" s="4"/>
      <c r="C2" s="5"/>
      <c r="D2" s="5"/>
      <c r="E2" s="5"/>
      <c r="F2" s="5"/>
    </row>
    <row r="3" spans="1:13" ht="14.25" customHeight="1" x14ac:dyDescent="0.2">
      <c r="A3" s="6" t="s">
        <v>5</v>
      </c>
      <c r="B3" s="135" t="s">
        <v>6</v>
      </c>
      <c r="C3" s="146" t="s">
        <v>8</v>
      </c>
      <c r="D3" s="16" t="s">
        <v>9</v>
      </c>
      <c r="E3" s="16"/>
      <c r="F3" s="10"/>
      <c r="H3" s="6" t="s">
        <v>5</v>
      </c>
      <c r="I3" s="135" t="s">
        <v>6</v>
      </c>
      <c r="J3" s="146" t="s">
        <v>8</v>
      </c>
      <c r="K3" s="16" t="s">
        <v>9</v>
      </c>
      <c r="L3" s="16"/>
      <c r="M3" s="10"/>
    </row>
    <row r="4" spans="1:13" ht="14.25" customHeight="1" thickBot="1" x14ac:dyDescent="0.25">
      <c r="A4" s="7"/>
      <c r="B4" s="17"/>
      <c r="C4" s="137">
        <v>2023</v>
      </c>
      <c r="D4" s="23">
        <v>2024</v>
      </c>
      <c r="E4" s="23">
        <v>2025</v>
      </c>
      <c r="F4" s="19">
        <v>2026</v>
      </c>
      <c r="H4" s="7"/>
      <c r="I4" s="17"/>
      <c r="J4" s="137">
        <v>2023</v>
      </c>
      <c r="K4" s="23">
        <v>2024</v>
      </c>
      <c r="L4" s="23">
        <v>2025</v>
      </c>
      <c r="M4" s="19">
        <v>2026</v>
      </c>
    </row>
    <row r="5" spans="1:13" ht="14.25" customHeight="1" x14ac:dyDescent="0.2">
      <c r="A5" s="108">
        <v>211003</v>
      </c>
      <c r="B5" s="147" t="s">
        <v>11</v>
      </c>
      <c r="C5" s="80">
        <f>C6+C7</f>
        <v>497710</v>
      </c>
      <c r="D5" s="29">
        <f>D6+D7</f>
        <v>221966</v>
      </c>
      <c r="E5" s="29">
        <f>E6+E7</f>
        <v>207213</v>
      </c>
      <c r="F5" s="27">
        <f>F6+F7</f>
        <v>244163</v>
      </c>
      <c r="H5" s="108">
        <v>211003</v>
      </c>
      <c r="I5" s="147" t="s">
        <v>11</v>
      </c>
      <c r="J5" s="80">
        <f>+nedane_C_jun23!E5-nedane_C_PS_23!C5</f>
        <v>-45658</v>
      </c>
      <c r="K5" s="29">
        <f>+nedane_C_jun23!F5-nedane_C_PS_23!D5</f>
        <v>78573</v>
      </c>
      <c r="L5" s="29">
        <f>+nedane_C_jun23!G5-nedane_C_PS_23!E5</f>
        <v>37607</v>
      </c>
      <c r="M5" s="27">
        <f>+nedane_C_jun23!H5-nedane_C_PS_23!F5</f>
        <v>20160</v>
      </c>
    </row>
    <row r="6" spans="1:13" ht="14.25" customHeight="1" x14ac:dyDescent="0.2">
      <c r="A6" s="108"/>
      <c r="B6" s="71" t="s">
        <v>12</v>
      </c>
      <c r="C6" s="80">
        <v>489652</v>
      </c>
      <c r="D6" s="29">
        <v>213908</v>
      </c>
      <c r="E6" s="29">
        <v>199155</v>
      </c>
      <c r="F6" s="27">
        <v>236105</v>
      </c>
      <c r="H6" s="108"/>
      <c r="I6" s="71" t="s">
        <v>12</v>
      </c>
      <c r="J6" s="80">
        <f>+nedane_C_jun23!E6-nedane_C_PS_23!C6</f>
        <v>-45965</v>
      </c>
      <c r="K6" s="29">
        <f>+nedane_C_jun23!F6-nedane_C_PS_23!D6</f>
        <v>78266</v>
      </c>
      <c r="L6" s="29">
        <f>+nedane_C_jun23!G6-nedane_C_PS_23!E6</f>
        <v>37300</v>
      </c>
      <c r="M6" s="27">
        <f>+nedane_C_jun23!H6-nedane_C_PS_23!F6</f>
        <v>19853</v>
      </c>
    </row>
    <row r="7" spans="1:13" ht="14.25" customHeight="1" x14ac:dyDescent="0.2">
      <c r="A7" s="108"/>
      <c r="B7" s="71" t="s">
        <v>13</v>
      </c>
      <c r="C7" s="80">
        <v>8058</v>
      </c>
      <c r="D7" s="29">
        <v>8058</v>
      </c>
      <c r="E7" s="29">
        <v>8058</v>
      </c>
      <c r="F7" s="27">
        <v>8058</v>
      </c>
      <c r="H7" s="108"/>
      <c r="I7" s="71" t="s">
        <v>13</v>
      </c>
      <c r="J7" s="80">
        <f>+nedane_C_jun23!E7-nedane_C_PS_23!C7</f>
        <v>307</v>
      </c>
      <c r="K7" s="29">
        <f>+nedane_C_jun23!F7-nedane_C_PS_23!D7</f>
        <v>307</v>
      </c>
      <c r="L7" s="29">
        <f>+nedane_C_jun23!G7-nedane_C_PS_23!E7</f>
        <v>307</v>
      </c>
      <c r="M7" s="27">
        <f>+nedane_C_jun23!H7-nedane_C_PS_23!F7</f>
        <v>307</v>
      </c>
    </row>
    <row r="8" spans="1:13" ht="14.25" customHeight="1" x14ac:dyDescent="0.2">
      <c r="A8" s="108"/>
      <c r="B8" s="71" t="s">
        <v>14</v>
      </c>
      <c r="C8" s="80"/>
      <c r="D8" s="29"/>
      <c r="E8" s="29"/>
      <c r="F8" s="27"/>
      <c r="H8" s="108"/>
      <c r="I8" s="71" t="s">
        <v>14</v>
      </c>
      <c r="J8" s="80">
        <f>+nedane_C_jun23!E8-nedane_C_PS_23!C8</f>
        <v>0</v>
      </c>
      <c r="K8" s="29">
        <f>+nedane_C_jun23!F8-nedane_C_PS_23!D8</f>
        <v>0</v>
      </c>
      <c r="L8" s="29">
        <f>+nedane_C_jun23!G8-nedane_C_PS_23!E8</f>
        <v>0</v>
      </c>
      <c r="M8" s="27">
        <f>+nedane_C_jun23!H8-nedane_C_PS_23!F8</f>
        <v>0</v>
      </c>
    </row>
    <row r="9" spans="1:13" ht="14.25" customHeight="1" x14ac:dyDescent="0.2">
      <c r="A9" s="111">
        <v>220</v>
      </c>
      <c r="B9" s="148" t="s">
        <v>16</v>
      </c>
      <c r="C9" s="80">
        <v>345169</v>
      </c>
      <c r="D9" s="29">
        <v>348342</v>
      </c>
      <c r="E9" s="29">
        <v>356285</v>
      </c>
      <c r="F9" s="27">
        <v>362391</v>
      </c>
      <c r="H9" s="111">
        <v>220</v>
      </c>
      <c r="I9" s="148" t="s">
        <v>16</v>
      </c>
      <c r="J9" s="80">
        <f>+nedane_C_jun23!E9-nedane_C_PS_23!C9</f>
        <v>8881</v>
      </c>
      <c r="K9" s="29">
        <f>+nedane_C_jun23!F9-nedane_C_PS_23!D9</f>
        <v>5030</v>
      </c>
      <c r="L9" s="29">
        <f>+nedane_C_jun23!G9-nedane_C_PS_23!E9</f>
        <v>2295</v>
      </c>
      <c r="M9" s="27">
        <f>+nedane_C_jun23!H9-nedane_C_PS_23!F9</f>
        <v>-1483</v>
      </c>
    </row>
    <row r="10" spans="1:13" ht="14.25" customHeight="1" x14ac:dyDescent="0.2">
      <c r="A10" s="113">
        <v>229006</v>
      </c>
      <c r="B10" s="148" t="s">
        <v>18</v>
      </c>
      <c r="C10" s="80">
        <v>340850</v>
      </c>
      <c r="D10" s="29">
        <v>306468</v>
      </c>
      <c r="E10" s="29">
        <v>298278</v>
      </c>
      <c r="F10" s="27">
        <v>289810</v>
      </c>
      <c r="H10" s="113">
        <v>229006</v>
      </c>
      <c r="I10" s="148" t="s">
        <v>18</v>
      </c>
      <c r="J10" s="80">
        <f>+nedane_C_jun23!E10-nedane_C_PS_23!C10</f>
        <v>52900</v>
      </c>
      <c r="K10" s="29">
        <f>+nedane_C_jun23!F10-nedane_C_PS_23!D10</f>
        <v>92163</v>
      </c>
      <c r="L10" s="29">
        <f>+nedane_C_jun23!G10-nedane_C_PS_23!E10</f>
        <v>95362</v>
      </c>
      <c r="M10" s="27">
        <f>+nedane_C_jun23!H10-nedane_C_PS_23!F10</f>
        <v>95724</v>
      </c>
    </row>
    <row r="11" spans="1:13" ht="14.25" customHeight="1" x14ac:dyDescent="0.2">
      <c r="A11" s="108">
        <v>292008</v>
      </c>
      <c r="B11" s="147" t="s">
        <v>40</v>
      </c>
      <c r="C11" s="80">
        <f>C12+C13</f>
        <v>296234</v>
      </c>
      <c r="D11" s="29">
        <f>D12+D13</f>
        <v>317359</v>
      </c>
      <c r="E11" s="29">
        <f>E12+E13</f>
        <v>350383</v>
      </c>
      <c r="F11" s="27">
        <f>F12+F13</f>
        <v>382906</v>
      </c>
      <c r="H11" s="108">
        <v>292008</v>
      </c>
      <c r="I11" s="147" t="s">
        <v>40</v>
      </c>
      <c r="J11" s="80">
        <f>+nedane_C_jun23!E11-nedane_C_PS_23!C11</f>
        <v>11317</v>
      </c>
      <c r="K11" s="29">
        <f>+nedane_C_jun23!F11-nedane_C_PS_23!D11</f>
        <v>224</v>
      </c>
      <c r="L11" s="29">
        <f>+nedane_C_jun23!G11-nedane_C_PS_23!E11</f>
        <v>1015</v>
      </c>
      <c r="M11" s="27">
        <f>+nedane_C_jun23!H11-nedane_C_PS_23!F11</f>
        <v>428</v>
      </c>
    </row>
    <row r="12" spans="1:13" ht="14.25" customHeight="1" x14ac:dyDescent="0.2">
      <c r="A12" s="114"/>
      <c r="B12" s="71" t="s">
        <v>12</v>
      </c>
      <c r="C12" s="80">
        <v>285186</v>
      </c>
      <c r="D12" s="29">
        <v>306311</v>
      </c>
      <c r="E12" s="29">
        <v>339335</v>
      </c>
      <c r="F12" s="27">
        <v>371858</v>
      </c>
      <c r="H12" s="108"/>
      <c r="I12" s="71" t="s">
        <v>12</v>
      </c>
      <c r="J12" s="80">
        <f>+nedane_C_jun23!E12-nedane_C_PS_23!C12</f>
        <v>10623</v>
      </c>
      <c r="K12" s="29">
        <f>+nedane_C_jun23!F12-nedane_C_PS_23!D12</f>
        <v>-470</v>
      </c>
      <c r="L12" s="29">
        <f>+nedane_C_jun23!G12-nedane_C_PS_23!E12</f>
        <v>321</v>
      </c>
      <c r="M12" s="27">
        <f>+nedane_C_jun23!H12-nedane_C_PS_23!F12</f>
        <v>-266</v>
      </c>
    </row>
    <row r="13" spans="1:13" ht="14.25" customHeight="1" thickBot="1" x14ac:dyDescent="0.25">
      <c r="A13" s="114"/>
      <c r="B13" s="149" t="s">
        <v>13</v>
      </c>
      <c r="C13" s="80">
        <v>11048</v>
      </c>
      <c r="D13" s="29">
        <v>11048</v>
      </c>
      <c r="E13" s="29">
        <v>11048</v>
      </c>
      <c r="F13" s="27">
        <v>11048</v>
      </c>
      <c r="H13" s="108"/>
      <c r="I13" s="149" t="s">
        <v>13</v>
      </c>
      <c r="J13" s="80">
        <f>+nedane_C_jun23!E13-nedane_C_PS_23!C13</f>
        <v>694</v>
      </c>
      <c r="K13" s="29">
        <f>+nedane_C_jun23!F13-nedane_C_PS_23!D13</f>
        <v>694</v>
      </c>
      <c r="L13" s="29">
        <f>+nedane_C_jun23!G13-nedane_C_PS_23!E13</f>
        <v>694</v>
      </c>
      <c r="M13" s="27">
        <f>+nedane_C_jun23!H13-nedane_C_PS_23!F13</f>
        <v>694</v>
      </c>
    </row>
    <row r="14" spans="1:13" ht="14.25" customHeight="1" thickBot="1" x14ac:dyDescent="0.25">
      <c r="A14" s="116"/>
      <c r="B14" s="116" t="s">
        <v>21</v>
      </c>
      <c r="C14" s="150">
        <f>C11+C10+C9+C5</f>
        <v>1479963</v>
      </c>
      <c r="D14" s="120">
        <f>D11+D10+D9+D5</f>
        <v>1194135</v>
      </c>
      <c r="E14" s="120">
        <f>E11+E10+E9+E5</f>
        <v>1212159</v>
      </c>
      <c r="F14" s="118">
        <f>F11+F10+F9+F5</f>
        <v>1279270</v>
      </c>
      <c r="H14" s="116"/>
      <c r="I14" s="116" t="s">
        <v>21</v>
      </c>
      <c r="J14" s="150">
        <f>J5+J9+J10+J11</f>
        <v>27440</v>
      </c>
      <c r="K14" s="120">
        <f>K5+K9+K10+K11</f>
        <v>175990</v>
      </c>
      <c r="L14" s="120">
        <f>L5+L9+L10+L11</f>
        <v>136279</v>
      </c>
      <c r="M14" s="118">
        <f>M5+M9+M10+M11</f>
        <v>114829</v>
      </c>
    </row>
    <row r="15" spans="1:13" ht="14.25" customHeight="1" x14ac:dyDescent="0.2">
      <c r="A15" s="53"/>
      <c r="B15" s="55" t="s">
        <v>22</v>
      </c>
      <c r="C15" s="124">
        <f>C6+C12</f>
        <v>774838</v>
      </c>
      <c r="D15" s="124">
        <f>D6+D12</f>
        <v>520219</v>
      </c>
      <c r="E15" s="124">
        <f>E6+E12</f>
        <v>538490</v>
      </c>
      <c r="F15" s="122">
        <f>F6+F12</f>
        <v>607963</v>
      </c>
      <c r="H15" s="53"/>
      <c r="I15" s="55" t="s">
        <v>22</v>
      </c>
      <c r="J15" s="124">
        <f>J6+J12</f>
        <v>-35342</v>
      </c>
      <c r="K15" s="124">
        <f>K6+K12</f>
        <v>77796</v>
      </c>
      <c r="L15" s="124">
        <f>L6+L12</f>
        <v>37621</v>
      </c>
      <c r="M15" s="122">
        <f>M6+M12</f>
        <v>19587</v>
      </c>
    </row>
    <row r="16" spans="1:13" ht="14.25" customHeight="1" x14ac:dyDescent="0.2">
      <c r="A16" s="69"/>
      <c r="B16" s="71" t="s">
        <v>23</v>
      </c>
      <c r="C16" s="129">
        <f>C13+C7</f>
        <v>19106</v>
      </c>
      <c r="D16" s="129">
        <f>D13+D7</f>
        <v>19106</v>
      </c>
      <c r="E16" s="129">
        <f>E13+E7</f>
        <v>19106</v>
      </c>
      <c r="F16" s="127">
        <f>F13+F7</f>
        <v>19106</v>
      </c>
      <c r="H16" s="69"/>
      <c r="I16" s="71" t="s">
        <v>23</v>
      </c>
      <c r="J16" s="129">
        <f>J13+J7</f>
        <v>1001</v>
      </c>
      <c r="K16" s="129">
        <f>K13+K7</f>
        <v>1001</v>
      </c>
      <c r="L16" s="129">
        <f>L13+L7</f>
        <v>1001</v>
      </c>
      <c r="M16" s="127">
        <f>M13+M7</f>
        <v>1001</v>
      </c>
    </row>
    <row r="17" spans="1:13" ht="14.25" customHeight="1" x14ac:dyDescent="0.2">
      <c r="A17" s="69"/>
      <c r="B17" s="71" t="s">
        <v>24</v>
      </c>
      <c r="C17" s="129">
        <f>C10</f>
        <v>340850</v>
      </c>
      <c r="D17" s="129">
        <f>D10</f>
        <v>306468</v>
      </c>
      <c r="E17" s="129">
        <f>E10</f>
        <v>298278</v>
      </c>
      <c r="F17" s="127">
        <f>F10</f>
        <v>289810</v>
      </c>
      <c r="H17" s="69"/>
      <c r="I17" s="71" t="s">
        <v>24</v>
      </c>
      <c r="J17" s="129">
        <f>J10</f>
        <v>52900</v>
      </c>
      <c r="K17" s="129">
        <f>K10</f>
        <v>92163</v>
      </c>
      <c r="L17" s="129">
        <f>L10</f>
        <v>95362</v>
      </c>
      <c r="M17" s="127">
        <f>M10</f>
        <v>95724</v>
      </c>
    </row>
    <row r="18" spans="1:13" ht="14.25" customHeight="1" x14ac:dyDescent="0.2">
      <c r="A18" s="81"/>
      <c r="B18" s="71" t="s">
        <v>25</v>
      </c>
      <c r="C18" s="75">
        <f>C9</f>
        <v>345169</v>
      </c>
      <c r="D18" s="76">
        <f>D9</f>
        <v>348342</v>
      </c>
      <c r="E18" s="76">
        <f>E9</f>
        <v>356285</v>
      </c>
      <c r="F18" s="73">
        <f>F9</f>
        <v>362391</v>
      </c>
      <c r="H18" s="81"/>
      <c r="I18" s="71" t="s">
        <v>25</v>
      </c>
      <c r="J18" s="129">
        <f>J9</f>
        <v>8881</v>
      </c>
      <c r="K18" s="130">
        <f>K9</f>
        <v>5030</v>
      </c>
      <c r="L18" s="130">
        <f>L9</f>
        <v>2295</v>
      </c>
      <c r="M18" s="127">
        <f>M9</f>
        <v>-1483</v>
      </c>
    </row>
    <row r="19" spans="1:13" ht="14.25" customHeight="1" thickBot="1" x14ac:dyDescent="0.25">
      <c r="A19" s="83"/>
      <c r="B19" s="84" t="s">
        <v>14</v>
      </c>
      <c r="C19" s="144">
        <f>+C8</f>
        <v>0</v>
      </c>
      <c r="D19" s="88">
        <f>+D8</f>
        <v>0</v>
      </c>
      <c r="E19" s="88">
        <f>+E8</f>
        <v>0</v>
      </c>
      <c r="F19" s="86">
        <f>+F8</f>
        <v>0</v>
      </c>
      <c r="H19" s="83"/>
      <c r="I19" s="84" t="s">
        <v>14</v>
      </c>
      <c r="J19" s="144">
        <f>+J8</f>
        <v>0</v>
      </c>
      <c r="K19" s="88">
        <f>+K8</f>
        <v>0</v>
      </c>
      <c r="L19" s="88">
        <f>+L8</f>
        <v>0</v>
      </c>
      <c r="M19" s="86">
        <f>+M8</f>
        <v>0</v>
      </c>
    </row>
    <row r="20" spans="1:13" ht="14.25" customHeight="1" x14ac:dyDescent="0.25">
      <c r="B20" s="4"/>
      <c r="C20" s="5"/>
      <c r="D20" s="5"/>
      <c r="E20" s="5"/>
      <c r="F20" s="5"/>
    </row>
    <row r="21" spans="1:13" ht="14.25" customHeight="1" x14ac:dyDescent="0.25">
      <c r="B21" s="4"/>
      <c r="C21" s="5"/>
      <c r="D21" s="5"/>
      <c r="E21" s="5"/>
      <c r="F21" s="5"/>
    </row>
    <row r="22" spans="1:13" ht="14.25" customHeight="1" x14ac:dyDescent="0.25">
      <c r="B22" s="4"/>
      <c r="C22" s="5"/>
      <c r="D22" s="5"/>
      <c r="E22" s="5"/>
      <c r="F22" s="5"/>
      <c r="J22" s="133"/>
      <c r="K22" s="133"/>
      <c r="L22" s="133"/>
      <c r="M22" s="133"/>
    </row>
    <row r="23" spans="1:13" ht="6" customHeight="1" x14ac:dyDescent="0.2">
      <c r="C23" s="105"/>
      <c r="D23" s="105"/>
      <c r="E23" s="105"/>
      <c r="F23" s="105"/>
    </row>
    <row r="24" spans="1:13" ht="13.5" customHeight="1" x14ac:dyDescent="0.2">
      <c r="C24" s="105"/>
      <c r="D24" s="105"/>
      <c r="E24" s="105"/>
      <c r="F24" s="105"/>
    </row>
    <row r="25" spans="1:13" ht="13.5" customHeight="1" x14ac:dyDescent="0.2">
      <c r="C25" s="105"/>
      <c r="D25" s="105"/>
      <c r="E25" s="105"/>
      <c r="F25" s="105"/>
    </row>
    <row r="26" spans="1:13" ht="13.5" customHeight="1" x14ac:dyDescent="0.2">
      <c r="C26" s="105"/>
      <c r="D26" s="105"/>
      <c r="E26" s="105"/>
      <c r="F26" s="105"/>
    </row>
    <row r="27" spans="1:13" ht="13.5" customHeight="1" x14ac:dyDescent="0.2">
      <c r="C27" s="105"/>
      <c r="D27" s="105"/>
      <c r="E27" s="105"/>
      <c r="F27" s="105"/>
    </row>
    <row r="28" spans="1:13" ht="13.5" customHeight="1" x14ac:dyDescent="0.2">
      <c r="C28" s="105"/>
      <c r="D28" s="105"/>
      <c r="E28" s="105"/>
      <c r="F28" s="105"/>
    </row>
    <row r="29" spans="1:13" ht="13.5" customHeight="1" x14ac:dyDescent="0.2">
      <c r="C29" s="105"/>
      <c r="D29" s="105"/>
      <c r="E29" s="105"/>
      <c r="F29" s="105"/>
    </row>
    <row r="30" spans="1:13" ht="13.5" customHeight="1" x14ac:dyDescent="0.2">
      <c r="C30" s="105"/>
      <c r="D30" s="105"/>
      <c r="E30" s="105"/>
      <c r="F30" s="105"/>
    </row>
    <row r="31" spans="1:13" ht="13.5" customHeight="1" x14ac:dyDescent="0.2">
      <c r="C31" s="105"/>
      <c r="D31" s="105"/>
      <c r="E31" s="105"/>
      <c r="F31" s="105"/>
    </row>
    <row r="32" spans="1:13" ht="13.5" customHeight="1" x14ac:dyDescent="0.2">
      <c r="C32" s="105"/>
      <c r="D32" s="105"/>
      <c r="E32" s="105"/>
      <c r="F32" s="105"/>
    </row>
    <row r="33" spans="3:6" ht="13.5" customHeight="1" x14ac:dyDescent="0.2">
      <c r="C33" s="105"/>
      <c r="D33" s="105"/>
      <c r="E33" s="105"/>
      <c r="F33" s="105"/>
    </row>
    <row r="34" spans="3:6" ht="13.5" customHeight="1" x14ac:dyDescent="0.2">
      <c r="C34" s="105"/>
      <c r="D34" s="105"/>
      <c r="E34" s="105"/>
      <c r="F34" s="105"/>
    </row>
    <row r="35" spans="3:6" ht="13.5" customHeight="1" x14ac:dyDescent="0.2">
      <c r="C35" s="105"/>
      <c r="D35" s="105"/>
      <c r="E35" s="105"/>
      <c r="F35" s="105"/>
    </row>
    <row r="36" spans="3:6" ht="13.5" customHeight="1" x14ac:dyDescent="0.2">
      <c r="C36" s="105"/>
      <c r="D36" s="105"/>
      <c r="E36" s="105"/>
      <c r="F36" s="105"/>
    </row>
    <row r="37" spans="3:6" ht="13.5" customHeight="1" x14ac:dyDescent="0.2">
      <c r="C37" s="105"/>
      <c r="D37" s="105"/>
      <c r="E37" s="105"/>
      <c r="F37" s="105"/>
    </row>
    <row r="38" spans="3:6" ht="13.5" customHeight="1" x14ac:dyDescent="0.2">
      <c r="C38" s="105"/>
      <c r="D38" s="105"/>
      <c r="E38" s="105"/>
      <c r="F38" s="105"/>
    </row>
    <row r="39" spans="3:6" ht="13.5" customHeight="1" x14ac:dyDescent="0.2">
      <c r="C39" s="105"/>
      <c r="D39" s="105"/>
      <c r="E39" s="105"/>
      <c r="F39" s="105"/>
    </row>
    <row r="40" spans="3:6" ht="13.5" customHeight="1" x14ac:dyDescent="0.2">
      <c r="C40" s="105"/>
      <c r="D40" s="105"/>
      <c r="E40" s="105"/>
      <c r="F40" s="105"/>
    </row>
    <row r="41" spans="3:6" ht="13.5" customHeight="1" x14ac:dyDescent="0.2">
      <c r="C41" s="105"/>
      <c r="D41" s="105"/>
      <c r="E41" s="105"/>
      <c r="F41" s="105"/>
    </row>
    <row r="42" spans="3:6" ht="13.5" customHeight="1" x14ac:dyDescent="0.2">
      <c r="C42" s="105"/>
      <c r="D42" s="105"/>
      <c r="E42" s="105"/>
      <c r="F42" s="105"/>
    </row>
    <row r="43" spans="3:6" ht="13.5" customHeight="1" x14ac:dyDescent="0.2">
      <c r="C43" s="105"/>
      <c r="D43" s="105"/>
      <c r="E43" s="105"/>
      <c r="F43" s="105"/>
    </row>
    <row r="44" spans="3:6" ht="13.5" customHeight="1" x14ac:dyDescent="0.2">
      <c r="C44" s="105"/>
      <c r="D44" s="105"/>
      <c r="E44" s="105"/>
      <c r="F44" s="105"/>
    </row>
    <row r="45" spans="3:6" ht="13.5" customHeight="1" x14ac:dyDescent="0.2">
      <c r="C45" s="105"/>
      <c r="D45" s="105"/>
      <c r="E45" s="105"/>
      <c r="F45" s="105"/>
    </row>
    <row r="46" spans="3:6" ht="13.5" customHeight="1" x14ac:dyDescent="0.2">
      <c r="C46" s="105"/>
      <c r="D46" s="105"/>
      <c r="E46" s="105"/>
      <c r="F46" s="105"/>
    </row>
    <row r="47" spans="3:6" ht="13.5" customHeight="1" x14ac:dyDescent="0.2">
      <c r="C47" s="105"/>
      <c r="D47" s="105"/>
      <c r="E47" s="105"/>
      <c r="F47" s="105"/>
    </row>
    <row r="48" spans="3:6" ht="13.5" customHeight="1" x14ac:dyDescent="0.2">
      <c r="C48" s="105"/>
      <c r="D48" s="105"/>
      <c r="E48" s="105"/>
      <c r="F48" s="105"/>
    </row>
    <row r="49" spans="3:6" ht="13.5" customHeight="1" x14ac:dyDescent="0.2">
      <c r="C49" s="105"/>
      <c r="D49" s="105"/>
      <c r="E49" s="105"/>
      <c r="F49" s="105"/>
    </row>
    <row r="50" spans="3:6" ht="13.5" customHeight="1" x14ac:dyDescent="0.2">
      <c r="C50" s="105"/>
      <c r="D50" s="105"/>
      <c r="E50" s="105"/>
      <c r="F50" s="105"/>
    </row>
    <row r="51" spans="3:6" ht="13.5" customHeight="1" x14ac:dyDescent="0.2">
      <c r="C51" s="105"/>
      <c r="D51" s="105"/>
      <c r="E51" s="105"/>
      <c r="F51" s="105"/>
    </row>
    <row r="52" spans="3:6" ht="13.5" customHeight="1" x14ac:dyDescent="0.2">
      <c r="C52" s="105"/>
      <c r="D52" s="105"/>
      <c r="E52" s="105"/>
      <c r="F52" s="105"/>
    </row>
    <row r="53" spans="3:6" ht="13.5" customHeight="1" x14ac:dyDescent="0.2">
      <c r="C53" s="105"/>
      <c r="D53" s="105"/>
      <c r="E53" s="105"/>
      <c r="F53" s="105"/>
    </row>
    <row r="54" spans="3:6" ht="13.5" customHeight="1" x14ac:dyDescent="0.2">
      <c r="C54" s="105"/>
      <c r="D54" s="105"/>
      <c r="E54" s="105"/>
      <c r="F54" s="105"/>
    </row>
    <row r="55" spans="3:6" ht="13.5" customHeight="1" x14ac:dyDescent="0.2">
      <c r="C55" s="105"/>
      <c r="D55" s="105"/>
      <c r="E55" s="105"/>
      <c r="F55" s="105"/>
    </row>
    <row r="56" spans="3:6" ht="13.5" customHeight="1" x14ac:dyDescent="0.2">
      <c r="C56" s="105"/>
      <c r="D56" s="105"/>
      <c r="E56" s="105"/>
      <c r="F56" s="105"/>
    </row>
    <row r="57" spans="3:6" ht="13.5" customHeight="1" x14ac:dyDescent="0.2">
      <c r="C57" s="105"/>
      <c r="D57" s="105"/>
      <c r="E57" s="105"/>
      <c r="F57" s="105"/>
    </row>
  </sheetData>
  <mergeCells count="4"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I22" sqref="I22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6" width="13.140625" style="2" customWidth="1"/>
    <col min="7" max="8" width="9.5703125" style="1"/>
    <col min="9" max="9" width="57.85546875" style="1" customWidth="1"/>
    <col min="10" max="16384" width="9.5703125" style="1"/>
  </cols>
  <sheetData>
    <row r="1" spans="1:13" ht="32.25" customHeight="1" x14ac:dyDescent="0.2">
      <c r="A1" s="151" t="s">
        <v>45</v>
      </c>
      <c r="B1" s="151"/>
      <c r="C1" s="151"/>
      <c r="D1" s="151"/>
      <c r="E1" s="151"/>
      <c r="F1" s="151"/>
      <c r="H1" s="151" t="s">
        <v>46</v>
      </c>
      <c r="I1" s="151"/>
      <c r="J1" s="151"/>
      <c r="K1" s="151"/>
      <c r="L1" s="151"/>
      <c r="M1" s="151"/>
    </row>
    <row r="2" spans="1:13" ht="14.25" customHeight="1" thickBot="1" x14ac:dyDescent="0.3">
      <c r="B2" s="4"/>
      <c r="C2" s="5"/>
      <c r="D2" s="5"/>
      <c r="E2" s="5"/>
      <c r="F2" s="5"/>
      <c r="I2" s="4"/>
      <c r="J2" s="5"/>
      <c r="K2" s="5"/>
      <c r="L2" s="5"/>
      <c r="M2" s="5"/>
    </row>
    <row r="3" spans="1:13" ht="14.25" customHeight="1" x14ac:dyDescent="0.2">
      <c r="A3" s="6" t="s">
        <v>4</v>
      </c>
      <c r="B3" s="135" t="s">
        <v>6</v>
      </c>
      <c r="C3" s="146" t="s">
        <v>8</v>
      </c>
      <c r="D3" s="16" t="s">
        <v>9</v>
      </c>
      <c r="E3" s="16"/>
      <c r="F3" s="10"/>
      <c r="H3" s="6" t="s">
        <v>4</v>
      </c>
      <c r="I3" s="135" t="s">
        <v>6</v>
      </c>
      <c r="J3" s="146" t="s">
        <v>8</v>
      </c>
      <c r="K3" s="16" t="s">
        <v>9</v>
      </c>
      <c r="L3" s="16"/>
      <c r="M3" s="10"/>
    </row>
    <row r="4" spans="1:13" ht="14.25" customHeight="1" thickBot="1" x14ac:dyDescent="0.25">
      <c r="A4" s="7"/>
      <c r="B4" s="17"/>
      <c r="C4" s="137">
        <v>2022</v>
      </c>
      <c r="D4" s="23">
        <v>2023</v>
      </c>
      <c r="E4" s="23">
        <v>2024</v>
      </c>
      <c r="F4" s="19">
        <v>2025</v>
      </c>
      <c r="H4" s="7"/>
      <c r="I4" s="17"/>
      <c r="J4" s="137">
        <v>2022</v>
      </c>
      <c r="K4" s="23">
        <v>2023</v>
      </c>
      <c r="L4" s="23">
        <v>2024</v>
      </c>
      <c r="M4" s="19">
        <v>2025</v>
      </c>
    </row>
    <row r="5" spans="1:13" ht="14.25" customHeight="1" x14ac:dyDescent="0.2">
      <c r="A5" s="24" t="s">
        <v>47</v>
      </c>
      <c r="B5" s="25" t="s">
        <v>11</v>
      </c>
      <c r="C5" s="80">
        <f>C6+C7</f>
        <v>311945</v>
      </c>
      <c r="D5" s="29">
        <f>D6+D7</f>
        <v>314926</v>
      </c>
      <c r="E5" s="29">
        <f>E6+E7</f>
        <v>217494</v>
      </c>
      <c r="F5" s="27">
        <f>F6+F7</f>
        <v>274478</v>
      </c>
      <c r="H5" s="24"/>
      <c r="I5" s="25" t="s">
        <v>11</v>
      </c>
      <c r="J5" s="80">
        <f>nedane_A_jun23!E5-A_RVS_23_25!C5</f>
        <v>13722.997971903009</v>
      </c>
      <c r="K5" s="29">
        <f>nedane_A_jun23!F5-A_RVS_23_25!D5</f>
        <v>-120815</v>
      </c>
      <c r="L5" s="29">
        <f>nedane_A_jun23!G5-A_RVS_23_25!E5</f>
        <v>72615</v>
      </c>
      <c r="M5" s="27">
        <f>nedane_A_jun23!H5-A_RVS_23_25!F5</f>
        <v>-39820</v>
      </c>
    </row>
    <row r="6" spans="1:13" ht="14.25" customHeight="1" x14ac:dyDescent="0.2">
      <c r="A6" s="24"/>
      <c r="B6" s="34" t="s">
        <v>12</v>
      </c>
      <c r="C6" s="80">
        <v>303887</v>
      </c>
      <c r="D6" s="29">
        <v>306868</v>
      </c>
      <c r="E6" s="29">
        <v>209436</v>
      </c>
      <c r="F6" s="27">
        <v>266420</v>
      </c>
      <c r="H6" s="24"/>
      <c r="I6" s="34" t="s">
        <v>12</v>
      </c>
      <c r="J6" s="80">
        <f>nedane_A_jun23!E6-A_RVS_23_25!C6</f>
        <v>11676.806181902997</v>
      </c>
      <c r="K6" s="29">
        <f>nedane_A_jun23!F6-A_RVS_23_25!D6</f>
        <v>-121122</v>
      </c>
      <c r="L6" s="29">
        <f>nedane_A_jun23!G6-A_RVS_23_25!E6</f>
        <v>72308</v>
      </c>
      <c r="M6" s="27">
        <f>nedane_A_jun23!H6-A_RVS_23_25!F6</f>
        <v>-40127</v>
      </c>
    </row>
    <row r="7" spans="1:13" ht="12.95" customHeight="1" x14ac:dyDescent="0.2">
      <c r="A7" s="24"/>
      <c r="B7" s="34" t="s">
        <v>13</v>
      </c>
      <c r="C7" s="80">
        <v>8058</v>
      </c>
      <c r="D7" s="29">
        <v>8058</v>
      </c>
      <c r="E7" s="29">
        <v>8058</v>
      </c>
      <c r="F7" s="27">
        <v>8058</v>
      </c>
      <c r="H7" s="24"/>
      <c r="I7" s="34" t="s">
        <v>13</v>
      </c>
      <c r="J7" s="80">
        <f>nedane_A_jun23!E7-A_RVS_23_25!C7</f>
        <v>2046.1917900000008</v>
      </c>
      <c r="K7" s="29">
        <f>nedane_A_jun23!F7-A_RVS_23_25!D7</f>
        <v>307</v>
      </c>
      <c r="L7" s="29">
        <f>nedane_A_jun23!G7-A_RVS_23_25!E7</f>
        <v>307</v>
      </c>
      <c r="M7" s="27">
        <f>nedane_A_jun23!H7-A_RVS_23_25!F7</f>
        <v>307</v>
      </c>
    </row>
    <row r="8" spans="1:13" ht="12.95" customHeight="1" x14ac:dyDescent="0.2">
      <c r="A8" s="24"/>
      <c r="B8" s="34" t="s">
        <v>48</v>
      </c>
      <c r="C8" s="80"/>
      <c r="D8" s="29"/>
      <c r="E8" s="29"/>
      <c r="F8" s="27"/>
      <c r="H8" s="24"/>
      <c r="I8" s="34" t="s">
        <v>48</v>
      </c>
      <c r="J8" s="80">
        <f>nedane_A_jun23!E8-A_RVS_23_25!C8</f>
        <v>0</v>
      </c>
      <c r="K8" s="29">
        <f>nedane_A_jun23!F8-A_RVS_23_25!D8</f>
        <v>0</v>
      </c>
      <c r="L8" s="29">
        <f>nedane_A_jun23!G8-A_RVS_23_25!E8</f>
        <v>0</v>
      </c>
      <c r="M8" s="27">
        <f>nedane_A_jun23!H8-A_RVS_23_25!F8</f>
        <v>0</v>
      </c>
    </row>
    <row r="9" spans="1:13" ht="14.25" customHeight="1" x14ac:dyDescent="0.2">
      <c r="A9" s="24" t="s">
        <v>15</v>
      </c>
      <c r="B9" s="25" t="s">
        <v>16</v>
      </c>
      <c r="C9" s="80">
        <v>327145</v>
      </c>
      <c r="D9" s="29">
        <v>330875</v>
      </c>
      <c r="E9" s="29">
        <v>340952</v>
      </c>
      <c r="F9" s="27">
        <v>352518</v>
      </c>
      <c r="H9" s="24" t="s">
        <v>15</v>
      </c>
      <c r="I9" s="25" t="s">
        <v>16</v>
      </c>
      <c r="J9" s="80">
        <f>nedane_A_jun23!E9-A_RVS_23_25!C9</f>
        <v>-8951.2359999999753</v>
      </c>
      <c r="K9" s="29">
        <f>nedane_A_jun23!F9-A_RVS_23_25!D9</f>
        <v>23175</v>
      </c>
      <c r="L9" s="29">
        <f>nedane_A_jun23!G9-A_RVS_23_25!E9</f>
        <v>12420</v>
      </c>
      <c r="M9" s="27">
        <f>nedane_A_jun23!H9-A_RVS_23_25!F9</f>
        <v>6062</v>
      </c>
    </row>
    <row r="10" spans="1:13" ht="14.25" customHeight="1" x14ac:dyDescent="0.2">
      <c r="A10" s="24" t="s">
        <v>17</v>
      </c>
      <c r="B10" s="25" t="s">
        <v>18</v>
      </c>
      <c r="C10" s="80">
        <v>275889</v>
      </c>
      <c r="D10" s="29">
        <v>329953</v>
      </c>
      <c r="E10" s="29">
        <v>292828</v>
      </c>
      <c r="F10" s="27">
        <v>286978</v>
      </c>
      <c r="H10" s="24" t="s">
        <v>17</v>
      </c>
      <c r="I10" s="25" t="s">
        <v>18</v>
      </c>
      <c r="J10" s="80">
        <f>nedane_A_jun23!E10-A_RVS_23_25!C10</f>
        <v>-0.44485000002896413</v>
      </c>
      <c r="K10" s="29">
        <f>nedane_A_jun23!F10-A_RVS_23_25!D10</f>
        <v>12568</v>
      </c>
      <c r="L10" s="29">
        <f>nedane_A_jun23!G10-A_RVS_23_25!E10</f>
        <v>100922</v>
      </c>
      <c r="M10" s="27">
        <f>nedane_A_jun23!H10-A_RVS_23_25!F10</f>
        <v>111653</v>
      </c>
    </row>
    <row r="11" spans="1:13" ht="14.25" customHeight="1" x14ac:dyDescent="0.2">
      <c r="A11" s="36" t="s">
        <v>19</v>
      </c>
      <c r="B11" s="37" t="s">
        <v>20</v>
      </c>
      <c r="C11" s="80">
        <f>C12+C13</f>
        <v>260122</v>
      </c>
      <c r="D11" s="29">
        <f>D12+D13</f>
        <v>265445</v>
      </c>
      <c r="E11" s="29">
        <f>E12+E13</f>
        <v>281905</v>
      </c>
      <c r="F11" s="27">
        <f>F12+F13</f>
        <v>301367</v>
      </c>
      <c r="H11" s="36" t="s">
        <v>19</v>
      </c>
      <c r="I11" s="37" t="s">
        <v>20</v>
      </c>
      <c r="J11" s="80">
        <f>nedane_A_jun23!E11-A_RVS_23_25!C11</f>
        <v>3816.1989400000311</v>
      </c>
      <c r="K11" s="29">
        <f>nedane_A_jun23!F11-A_RVS_23_25!D11</f>
        <v>42106</v>
      </c>
      <c r="L11" s="29">
        <f>nedane_A_jun23!G11-A_RVS_23_25!E11</f>
        <v>35678</v>
      </c>
      <c r="M11" s="27">
        <f>nedane_A_jun23!H11-A_RVS_23_25!F11</f>
        <v>50031</v>
      </c>
    </row>
    <row r="12" spans="1:13" ht="14.25" customHeight="1" x14ac:dyDescent="0.2">
      <c r="A12" s="24"/>
      <c r="B12" s="34" t="s">
        <v>12</v>
      </c>
      <c r="C12" s="80">
        <v>248601</v>
      </c>
      <c r="D12" s="29">
        <v>253478</v>
      </c>
      <c r="E12" s="29">
        <v>269891</v>
      </c>
      <c r="F12" s="27">
        <v>289846</v>
      </c>
      <c r="H12" s="24"/>
      <c r="I12" s="34" t="s">
        <v>12</v>
      </c>
      <c r="J12" s="80">
        <f>nedane_A_jun23!E12-A_RVS_23_25!C12</f>
        <v>3288.2343600000022</v>
      </c>
      <c r="K12" s="29">
        <f>nedane_A_jun23!F12-A_RVS_23_25!D12</f>
        <v>42331</v>
      </c>
      <c r="L12" s="29">
        <f>nedane_A_jun23!G12-A_RVS_23_25!E12</f>
        <v>35950</v>
      </c>
      <c r="M12" s="27">
        <f>nedane_A_jun23!H12-A_RVS_23_25!F12</f>
        <v>49810</v>
      </c>
    </row>
    <row r="13" spans="1:13" ht="14.25" customHeight="1" thickBot="1" x14ac:dyDescent="0.25">
      <c r="A13" s="24"/>
      <c r="B13" s="34" t="s">
        <v>13</v>
      </c>
      <c r="C13" s="80">
        <v>11521</v>
      </c>
      <c r="D13" s="29">
        <v>11967</v>
      </c>
      <c r="E13" s="29">
        <v>12014</v>
      </c>
      <c r="F13" s="27">
        <v>11521</v>
      </c>
      <c r="H13" s="24"/>
      <c r="I13" s="34" t="s">
        <v>13</v>
      </c>
      <c r="J13" s="80">
        <f>nedane_A_jun23!E13-A_RVS_23_25!C13</f>
        <v>527.96457999999984</v>
      </c>
      <c r="K13" s="29">
        <f>nedane_A_jun23!F13-A_RVS_23_25!D13</f>
        <v>-225</v>
      </c>
      <c r="L13" s="29">
        <f>nedane_A_jun23!G13-A_RVS_23_25!E13</f>
        <v>-272</v>
      </c>
      <c r="M13" s="27">
        <f>nedane_A_jun23!H13-A_RVS_23_25!F13</f>
        <v>221</v>
      </c>
    </row>
    <row r="14" spans="1:13" ht="14.25" customHeight="1" thickBot="1" x14ac:dyDescent="0.25">
      <c r="A14" s="38"/>
      <c r="B14" s="40" t="s">
        <v>21</v>
      </c>
      <c r="C14" s="140">
        <f>C5+C9+C10+C11</f>
        <v>1175101</v>
      </c>
      <c r="D14" s="44">
        <f>D5+D9+D10+D11</f>
        <v>1241199</v>
      </c>
      <c r="E14" s="44">
        <f>E5+E9+E10+E11</f>
        <v>1133179</v>
      </c>
      <c r="F14" s="42">
        <f>F5+F9+F10+F11</f>
        <v>1215341</v>
      </c>
      <c r="H14" s="38"/>
      <c r="I14" s="40" t="s">
        <v>21</v>
      </c>
      <c r="J14" s="152">
        <f>J5+J9+J10+J11</f>
        <v>8587.5160619030357</v>
      </c>
      <c r="K14" s="52">
        <f>K5+K9+K10+K11</f>
        <v>-42966</v>
      </c>
      <c r="L14" s="52">
        <f>L5+L9+L10+L11</f>
        <v>221635</v>
      </c>
      <c r="M14" s="50">
        <f>M5+M9+M10+M11</f>
        <v>127926</v>
      </c>
    </row>
    <row r="15" spans="1:13" ht="14.25" customHeight="1" x14ac:dyDescent="0.2">
      <c r="A15" s="53"/>
      <c r="B15" s="55" t="s">
        <v>22</v>
      </c>
      <c r="C15" s="59">
        <f t="shared" ref="C15:F16" si="0">C6+C12</f>
        <v>552488</v>
      </c>
      <c r="D15" s="59">
        <f t="shared" si="0"/>
        <v>560346</v>
      </c>
      <c r="E15" s="59">
        <f t="shared" si="0"/>
        <v>479327</v>
      </c>
      <c r="F15" s="57">
        <f t="shared" si="0"/>
        <v>556266</v>
      </c>
      <c r="H15" s="153"/>
      <c r="I15" s="55" t="s">
        <v>22</v>
      </c>
      <c r="J15" s="68">
        <f>nedane_A_jun23!E15-A_RVS_23_25!C15</f>
        <v>14965.040541902999</v>
      </c>
      <c r="K15" s="68">
        <f>nedane_A_jun23!F15-A_RVS_23_25!D15</f>
        <v>-78791</v>
      </c>
      <c r="L15" s="68">
        <f>nedane_A_jun23!G15-A_RVS_23_25!E15</f>
        <v>108258</v>
      </c>
      <c r="M15" s="66">
        <f>nedane_A_jun23!H15-A_RVS_23_25!F15</f>
        <v>9683</v>
      </c>
    </row>
    <row r="16" spans="1:13" ht="14.25" customHeight="1" x14ac:dyDescent="0.2">
      <c r="A16" s="69"/>
      <c r="B16" s="71" t="s">
        <v>23</v>
      </c>
      <c r="C16" s="75">
        <f t="shared" si="0"/>
        <v>19579</v>
      </c>
      <c r="D16" s="75">
        <f t="shared" si="0"/>
        <v>20025</v>
      </c>
      <c r="E16" s="75">
        <f t="shared" si="0"/>
        <v>20072</v>
      </c>
      <c r="F16" s="73">
        <f t="shared" si="0"/>
        <v>19579</v>
      </c>
      <c r="H16" s="24"/>
      <c r="I16" s="71" t="s">
        <v>23</v>
      </c>
      <c r="J16" s="80">
        <f>nedane_A_jun23!E16-A_RVS_23_25!C16</f>
        <v>2574.1563700000006</v>
      </c>
      <c r="K16" s="80">
        <f>nedane_A_jun23!F16-A_RVS_23_25!D16</f>
        <v>82</v>
      </c>
      <c r="L16" s="80">
        <f>nedane_A_jun23!G16-A_RVS_23_25!E16</f>
        <v>35</v>
      </c>
      <c r="M16" s="27">
        <f>nedane_A_jun23!H16-A_RVS_23_25!F16</f>
        <v>528</v>
      </c>
    </row>
    <row r="17" spans="1:13" ht="14.25" customHeight="1" x14ac:dyDescent="0.2">
      <c r="A17" s="69"/>
      <c r="B17" s="71" t="s">
        <v>24</v>
      </c>
      <c r="C17" s="75">
        <f>C10</f>
        <v>275889</v>
      </c>
      <c r="D17" s="75">
        <f>D10</f>
        <v>329953</v>
      </c>
      <c r="E17" s="75">
        <f>E10</f>
        <v>292828</v>
      </c>
      <c r="F17" s="73">
        <f>F10</f>
        <v>286978</v>
      </c>
      <c r="H17" s="24"/>
      <c r="I17" s="71" t="s">
        <v>24</v>
      </c>
      <c r="J17" s="80">
        <f>nedane_A_jun23!E17-A_RVS_23_25!C17</f>
        <v>-0.44485000002896413</v>
      </c>
      <c r="K17" s="80">
        <f>nedane_A_jun23!F17-A_RVS_23_25!D17</f>
        <v>12568</v>
      </c>
      <c r="L17" s="80">
        <f>nedane_A_jun23!G17-A_RVS_23_25!E17</f>
        <v>100922</v>
      </c>
      <c r="M17" s="27">
        <f>nedane_A_jun23!H17-A_RVS_23_25!F17</f>
        <v>111653</v>
      </c>
    </row>
    <row r="18" spans="1:13" ht="14.25" customHeight="1" x14ac:dyDescent="0.2">
      <c r="A18" s="81"/>
      <c r="B18" s="71" t="s">
        <v>25</v>
      </c>
      <c r="C18" s="75">
        <f>C9</f>
        <v>327145</v>
      </c>
      <c r="D18" s="76">
        <f>D9</f>
        <v>330875</v>
      </c>
      <c r="E18" s="76">
        <f>E9</f>
        <v>340952</v>
      </c>
      <c r="F18" s="73">
        <f>F9</f>
        <v>352518</v>
      </c>
      <c r="H18" s="81"/>
      <c r="I18" s="71" t="s">
        <v>25</v>
      </c>
      <c r="J18" s="80">
        <f>nedane_A_jun23!E18-A_RVS_23_25!C18</f>
        <v>-8951.2359999999753</v>
      </c>
      <c r="K18" s="29">
        <f>nedane_A_jun23!F18-A_RVS_23_25!D18</f>
        <v>23175</v>
      </c>
      <c r="L18" s="29">
        <f>nedane_A_jun23!G18-A_RVS_23_25!E18</f>
        <v>12420</v>
      </c>
      <c r="M18" s="27">
        <f>nedane_A_jun23!H18-A_RVS_23_25!F18</f>
        <v>6062</v>
      </c>
    </row>
    <row r="19" spans="1:13" ht="13.5" customHeight="1" thickBot="1" x14ac:dyDescent="0.25">
      <c r="A19" s="83"/>
      <c r="B19" s="84" t="s">
        <v>48</v>
      </c>
      <c r="C19" s="144">
        <f>+C8</f>
        <v>0</v>
      </c>
      <c r="D19" s="88">
        <f>+D8</f>
        <v>0</v>
      </c>
      <c r="E19" s="88">
        <f>+E8</f>
        <v>0</v>
      </c>
      <c r="F19" s="86">
        <f>+F8</f>
        <v>0</v>
      </c>
      <c r="H19" s="83"/>
      <c r="I19" s="84" t="s">
        <v>48</v>
      </c>
      <c r="J19" s="144">
        <f>nedane_A_jun23!E19-A_RVS_23_25!C19</f>
        <v>0</v>
      </c>
      <c r="K19" s="88">
        <f>nedane_A_jun23!F19-A_RVS_23_25!D19</f>
        <v>0</v>
      </c>
      <c r="L19" s="88">
        <f>nedane_A_jun23!G19-A_RVS_23_25!E19</f>
        <v>0</v>
      </c>
      <c r="M19" s="86">
        <f>nedane_A_jun23!H19-A_RVS_23_25!F19</f>
        <v>0</v>
      </c>
    </row>
    <row r="20" spans="1:13" ht="13.5" customHeight="1" x14ac:dyDescent="0.2">
      <c r="A20" s="154"/>
      <c r="B20" s="154"/>
      <c r="C20" s="154"/>
      <c r="D20" s="154"/>
      <c r="E20" s="154"/>
      <c r="F20" s="154"/>
    </row>
    <row r="21" spans="1:13" ht="63" customHeight="1" x14ac:dyDescent="0.2">
      <c r="A21" s="155" t="s">
        <v>49</v>
      </c>
      <c r="B21" s="155"/>
      <c r="C21" s="155"/>
      <c r="D21" s="155"/>
      <c r="E21" s="155"/>
      <c r="F21" s="155"/>
    </row>
    <row r="22" spans="1:13" ht="13.5" customHeight="1" x14ac:dyDescent="0.2">
      <c r="C22" s="105"/>
      <c r="D22" s="105"/>
      <c r="E22" s="105"/>
      <c r="F22" s="105"/>
      <c r="J22" s="134"/>
      <c r="K22" s="134"/>
      <c r="L22" s="134"/>
      <c r="M22" s="134"/>
    </row>
    <row r="23" spans="1:13" ht="13.5" customHeight="1" x14ac:dyDescent="0.2">
      <c r="C23" s="105"/>
      <c r="D23" s="105"/>
      <c r="E23" s="105"/>
      <c r="F23" s="105"/>
      <c r="J23" s="134"/>
      <c r="K23" s="134"/>
      <c r="L23" s="134"/>
      <c r="M23" s="134"/>
    </row>
    <row r="24" spans="1:13" ht="13.5" customHeight="1" x14ac:dyDescent="0.2">
      <c r="C24" s="105"/>
      <c r="D24" s="105"/>
      <c r="E24" s="105"/>
      <c r="F24" s="105"/>
      <c r="J24" s="134"/>
      <c r="K24" s="134"/>
      <c r="L24" s="134"/>
      <c r="M24" s="134"/>
    </row>
    <row r="25" spans="1:13" ht="13.5" customHeight="1" x14ac:dyDescent="0.2">
      <c r="C25" s="105"/>
      <c r="D25" s="105"/>
      <c r="E25" s="105"/>
      <c r="F25" s="105"/>
      <c r="J25" s="134"/>
      <c r="K25" s="134"/>
      <c r="L25" s="134"/>
      <c r="M25" s="134"/>
    </row>
    <row r="26" spans="1:13" ht="13.5" customHeight="1" x14ac:dyDescent="0.2">
      <c r="C26" s="105"/>
      <c r="D26" s="105"/>
      <c r="E26" s="105"/>
      <c r="F26" s="105"/>
      <c r="J26" s="134"/>
      <c r="K26" s="134"/>
      <c r="L26" s="134"/>
      <c r="M26" s="134"/>
    </row>
    <row r="27" spans="1:13" ht="13.5" customHeight="1" x14ac:dyDescent="0.2">
      <c r="C27" s="105"/>
      <c r="D27" s="105"/>
      <c r="E27" s="105"/>
      <c r="F27" s="105"/>
      <c r="J27" s="134"/>
      <c r="K27" s="134"/>
      <c r="L27" s="134"/>
      <c r="M27" s="134"/>
    </row>
    <row r="28" spans="1:13" ht="13.5" customHeight="1" x14ac:dyDescent="0.2">
      <c r="C28" s="105"/>
      <c r="D28" s="105"/>
      <c r="E28" s="105"/>
      <c r="F28" s="105"/>
      <c r="J28" s="134"/>
      <c r="K28" s="134"/>
      <c r="L28" s="134"/>
      <c r="M28" s="134"/>
    </row>
    <row r="29" spans="1:13" ht="13.5" customHeight="1" x14ac:dyDescent="0.2">
      <c r="C29" s="105"/>
      <c r="D29" s="105"/>
      <c r="E29" s="105"/>
      <c r="F29" s="105"/>
      <c r="J29" s="134"/>
      <c r="K29" s="134"/>
      <c r="L29" s="134"/>
      <c r="M29" s="134"/>
    </row>
    <row r="30" spans="1:13" ht="13.5" customHeight="1" x14ac:dyDescent="0.2">
      <c r="C30" s="105"/>
      <c r="D30" s="105"/>
      <c r="E30" s="105"/>
      <c r="F30" s="105"/>
      <c r="J30" s="134"/>
      <c r="K30" s="134"/>
      <c r="L30" s="134"/>
      <c r="M30" s="134"/>
    </row>
    <row r="31" spans="1:13" ht="13.5" customHeight="1" x14ac:dyDescent="0.2">
      <c r="C31" s="105"/>
      <c r="D31" s="105"/>
      <c r="E31" s="105"/>
      <c r="F31" s="105"/>
      <c r="J31" s="134"/>
      <c r="K31" s="134"/>
      <c r="L31" s="134"/>
      <c r="M31" s="134"/>
    </row>
    <row r="32" spans="1:13" ht="13.5" customHeight="1" x14ac:dyDescent="0.2">
      <c r="C32" s="105"/>
      <c r="D32" s="105"/>
      <c r="E32" s="105"/>
      <c r="F32" s="105"/>
      <c r="J32" s="134"/>
      <c r="K32" s="134"/>
      <c r="L32" s="134"/>
      <c r="M32" s="134"/>
    </row>
    <row r="33" spans="3:6" ht="13.5" customHeight="1" x14ac:dyDescent="0.2">
      <c r="C33" s="105"/>
      <c r="D33" s="105"/>
      <c r="E33" s="105"/>
      <c r="F33" s="105"/>
    </row>
    <row r="34" spans="3:6" ht="13.5" customHeight="1" x14ac:dyDescent="0.2">
      <c r="C34" s="105"/>
      <c r="D34" s="105"/>
      <c r="E34" s="105"/>
      <c r="F34" s="105"/>
    </row>
    <row r="35" spans="3:6" ht="13.5" customHeight="1" x14ac:dyDescent="0.2">
      <c r="C35" s="105"/>
      <c r="D35" s="105"/>
      <c r="E35" s="105"/>
      <c r="F35" s="105"/>
    </row>
    <row r="36" spans="3:6" ht="13.5" customHeight="1" x14ac:dyDescent="0.2">
      <c r="C36" s="105"/>
      <c r="D36" s="105"/>
      <c r="E36" s="105"/>
      <c r="F36" s="105"/>
    </row>
    <row r="37" spans="3:6" ht="13.5" customHeight="1" x14ac:dyDescent="0.2">
      <c r="C37" s="105"/>
      <c r="D37" s="105"/>
      <c r="E37" s="105"/>
      <c r="F37" s="105"/>
    </row>
    <row r="38" spans="3:6" ht="13.5" customHeight="1" x14ac:dyDescent="0.2">
      <c r="C38" s="105"/>
      <c r="D38" s="105"/>
      <c r="E38" s="105"/>
      <c r="F38" s="105"/>
    </row>
    <row r="39" spans="3:6" ht="13.5" customHeight="1" x14ac:dyDescent="0.2">
      <c r="C39" s="105"/>
      <c r="D39" s="105"/>
      <c r="E39" s="105"/>
      <c r="F39" s="105"/>
    </row>
    <row r="40" spans="3:6" ht="13.5" customHeight="1" x14ac:dyDescent="0.2">
      <c r="C40" s="105"/>
      <c r="D40" s="105"/>
      <c r="E40" s="105"/>
      <c r="F40" s="105"/>
    </row>
    <row r="41" spans="3:6" ht="13.5" customHeight="1" x14ac:dyDescent="0.2">
      <c r="C41" s="105"/>
      <c r="D41" s="105"/>
      <c r="E41" s="105"/>
      <c r="F41" s="105"/>
    </row>
    <row r="42" spans="3:6" ht="13.5" customHeight="1" x14ac:dyDescent="0.2">
      <c r="C42" s="105"/>
      <c r="D42" s="105"/>
      <c r="E42" s="105"/>
      <c r="F42" s="105"/>
    </row>
    <row r="43" spans="3:6" ht="13.5" customHeight="1" x14ac:dyDescent="0.2">
      <c r="C43" s="105"/>
      <c r="D43" s="105"/>
      <c r="E43" s="105"/>
      <c r="F43" s="105"/>
    </row>
    <row r="44" spans="3:6" ht="13.5" customHeight="1" x14ac:dyDescent="0.2">
      <c r="C44" s="105"/>
      <c r="D44" s="105"/>
      <c r="E44" s="105"/>
      <c r="F44" s="105"/>
    </row>
    <row r="45" spans="3:6" ht="13.5" customHeight="1" x14ac:dyDescent="0.2">
      <c r="C45" s="105"/>
      <c r="D45" s="105"/>
      <c r="E45" s="105"/>
      <c r="F45" s="105"/>
    </row>
    <row r="46" spans="3:6" ht="13.5" customHeight="1" x14ac:dyDescent="0.2">
      <c r="C46" s="105"/>
      <c r="D46" s="105"/>
      <c r="E46" s="105"/>
      <c r="F46" s="105"/>
    </row>
    <row r="47" spans="3:6" ht="13.5" customHeight="1" x14ac:dyDescent="0.2">
      <c r="C47" s="105"/>
      <c r="D47" s="105"/>
      <c r="E47" s="105"/>
      <c r="F47" s="105"/>
    </row>
    <row r="48" spans="3:6" ht="13.5" customHeight="1" x14ac:dyDescent="0.2">
      <c r="C48" s="105"/>
      <c r="D48" s="105"/>
      <c r="E48" s="105"/>
      <c r="F48" s="105"/>
    </row>
    <row r="49" spans="3:6" ht="13.5" customHeight="1" x14ac:dyDescent="0.2">
      <c r="C49" s="105"/>
      <c r="D49" s="105"/>
      <c r="E49" s="105"/>
      <c r="F49" s="105"/>
    </row>
    <row r="50" spans="3:6" ht="13.5" customHeight="1" x14ac:dyDescent="0.2">
      <c r="C50" s="105">
        <v>0</v>
      </c>
      <c r="D50" s="105">
        <v>0</v>
      </c>
      <c r="E50" s="105">
        <v>0</v>
      </c>
      <c r="F50" s="105">
        <v>0</v>
      </c>
    </row>
    <row r="51" spans="3:6" ht="13.5" customHeight="1" x14ac:dyDescent="0.2">
      <c r="C51" s="105">
        <v>0</v>
      </c>
      <c r="D51" s="105">
        <v>0</v>
      </c>
      <c r="E51" s="105">
        <v>0</v>
      </c>
      <c r="F51" s="105">
        <v>0</v>
      </c>
    </row>
    <row r="52" spans="3:6" ht="13.5" customHeight="1" x14ac:dyDescent="0.2">
      <c r="C52" s="105">
        <v>0</v>
      </c>
      <c r="D52" s="105">
        <v>0</v>
      </c>
      <c r="E52" s="105">
        <v>0</v>
      </c>
      <c r="F52" s="105">
        <v>0</v>
      </c>
    </row>
    <row r="53" spans="3:6" ht="13.5" customHeight="1" x14ac:dyDescent="0.2">
      <c r="C53" s="105">
        <v>0</v>
      </c>
      <c r="D53" s="105">
        <v>0</v>
      </c>
      <c r="E53" s="105">
        <v>0</v>
      </c>
      <c r="F53" s="105">
        <v>0</v>
      </c>
    </row>
    <row r="54" spans="3:6" ht="13.5" customHeight="1" x14ac:dyDescent="0.2">
      <c r="C54" s="105"/>
      <c r="D54" s="105"/>
      <c r="E54" s="105"/>
      <c r="F54" s="105"/>
    </row>
    <row r="55" spans="3:6" ht="13.5" customHeight="1" x14ac:dyDescent="0.2">
      <c r="C55" s="105"/>
      <c r="D55" s="105"/>
      <c r="E55" s="105"/>
      <c r="F55" s="105"/>
    </row>
    <row r="56" spans="3:6" ht="13.5" customHeight="1" x14ac:dyDescent="0.2">
      <c r="C56" s="105"/>
      <c r="D56" s="105"/>
      <c r="E56" s="105"/>
      <c r="F56" s="105"/>
    </row>
    <row r="57" spans="3:6" ht="13.5" customHeight="1" x14ac:dyDescent="0.2">
      <c r="C57" s="105"/>
      <c r="D57" s="105"/>
      <c r="E57" s="105"/>
      <c r="F57" s="105"/>
    </row>
    <row r="58" spans="3:6" ht="13.5" customHeight="1" x14ac:dyDescent="0.2">
      <c r="C58" s="105"/>
      <c r="D58" s="105"/>
      <c r="E58" s="105"/>
      <c r="F58" s="105"/>
    </row>
    <row r="59" spans="3:6" ht="13.5" customHeight="1" x14ac:dyDescent="0.2">
      <c r="C59" s="105"/>
      <c r="D59" s="105"/>
      <c r="E59" s="105"/>
      <c r="F59" s="105"/>
    </row>
    <row r="60" spans="3:6" ht="13.5" customHeight="1" x14ac:dyDescent="0.2">
      <c r="C60" s="105"/>
      <c r="D60" s="105"/>
      <c r="E60" s="105"/>
      <c r="F60" s="105"/>
    </row>
    <row r="61" spans="3:6" ht="13.5" customHeight="1" x14ac:dyDescent="0.2">
      <c r="C61" s="105"/>
      <c r="D61" s="105"/>
      <c r="E61" s="105"/>
      <c r="F61" s="105"/>
    </row>
    <row r="62" spans="3:6" ht="13.5" customHeight="1" x14ac:dyDescent="0.2">
      <c r="C62" s="105"/>
      <c r="D62" s="105"/>
      <c r="E62" s="105"/>
      <c r="F62" s="105"/>
    </row>
    <row r="63" spans="3:6" ht="13.5" customHeight="1" x14ac:dyDescent="0.2">
      <c r="C63" s="105"/>
      <c r="D63" s="105"/>
      <c r="E63" s="105"/>
      <c r="F63" s="105"/>
    </row>
    <row r="64" spans="3:6" ht="13.5" customHeight="1" x14ac:dyDescent="0.2">
      <c r="C64" s="105"/>
      <c r="D64" s="105"/>
      <c r="E64" s="105"/>
      <c r="F64" s="105"/>
    </row>
    <row r="65" spans="3:6" ht="13.5" customHeight="1" x14ac:dyDescent="0.2">
      <c r="C65" s="105"/>
      <c r="D65" s="105"/>
      <c r="E65" s="105"/>
      <c r="F65" s="105"/>
    </row>
    <row r="66" spans="3:6" ht="13.5" customHeight="1" x14ac:dyDescent="0.2">
      <c r="C66" s="105"/>
      <c r="D66" s="105"/>
      <c r="E66" s="105"/>
      <c r="F66" s="105"/>
    </row>
    <row r="67" spans="3:6" ht="13.5" customHeight="1" x14ac:dyDescent="0.2">
      <c r="C67" s="105"/>
      <c r="D67" s="105"/>
      <c r="E67" s="105"/>
      <c r="F67" s="105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J6" sqref="J6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44.28515625" style="1" bestFit="1" customWidth="1"/>
    <col min="10" max="16384" width="9.5703125" style="1"/>
  </cols>
  <sheetData>
    <row r="1" spans="1:13" ht="15.75" customHeight="1" x14ac:dyDescent="0.2">
      <c r="A1" s="106" t="s">
        <v>50</v>
      </c>
      <c r="B1" s="106"/>
      <c r="C1" s="106"/>
      <c r="D1" s="106"/>
      <c r="E1" s="106"/>
      <c r="F1" s="106"/>
      <c r="H1" s="3" t="s">
        <v>51</v>
      </c>
      <c r="I1" s="3"/>
      <c r="J1" s="3"/>
      <c r="K1" s="3"/>
      <c r="L1" s="3"/>
      <c r="M1" s="3"/>
    </row>
    <row r="2" spans="1:13" ht="14.25" customHeight="1" thickBot="1" x14ac:dyDescent="0.3">
      <c r="B2" s="4"/>
      <c r="C2" s="5"/>
      <c r="D2" s="5"/>
      <c r="E2" s="5"/>
      <c r="F2" s="5"/>
      <c r="I2" s="4"/>
      <c r="J2" s="5"/>
      <c r="K2" s="5"/>
      <c r="L2" s="5"/>
      <c r="M2" s="5"/>
    </row>
    <row r="3" spans="1:13" ht="14.25" customHeight="1" x14ac:dyDescent="0.2">
      <c r="A3" s="6" t="s">
        <v>5</v>
      </c>
      <c r="B3" s="135" t="s">
        <v>6</v>
      </c>
      <c r="C3" s="146" t="s">
        <v>8</v>
      </c>
      <c r="D3" s="16" t="s">
        <v>9</v>
      </c>
      <c r="E3" s="16"/>
      <c r="F3" s="10"/>
      <c r="H3" s="6" t="s">
        <v>4</v>
      </c>
      <c r="I3" s="135" t="s">
        <v>6</v>
      </c>
      <c r="J3" s="146" t="s">
        <v>8</v>
      </c>
      <c r="K3" s="16" t="s">
        <v>9</v>
      </c>
      <c r="L3" s="16"/>
      <c r="M3" s="10"/>
    </row>
    <row r="4" spans="1:13" ht="14.25" customHeight="1" thickBot="1" x14ac:dyDescent="0.25">
      <c r="A4" s="7"/>
      <c r="B4" s="17"/>
      <c r="C4" s="137">
        <v>2022</v>
      </c>
      <c r="D4" s="23">
        <v>2023</v>
      </c>
      <c r="E4" s="23">
        <v>2024</v>
      </c>
      <c r="F4" s="19">
        <v>2025</v>
      </c>
      <c r="H4" s="7"/>
      <c r="I4" s="17"/>
      <c r="J4" s="137">
        <v>2022</v>
      </c>
      <c r="K4" s="23">
        <v>2023</v>
      </c>
      <c r="L4" s="23">
        <v>2024</v>
      </c>
      <c r="M4" s="19">
        <v>2025</v>
      </c>
    </row>
    <row r="5" spans="1:13" ht="14.25" customHeight="1" x14ac:dyDescent="0.2">
      <c r="A5" s="108">
        <v>211003</v>
      </c>
      <c r="B5" s="109" t="s">
        <v>11</v>
      </c>
      <c r="C5" s="80">
        <f>C6+C7+C8</f>
        <v>389457</v>
      </c>
      <c r="D5" s="29">
        <f>D6+D7+D8</f>
        <v>397302</v>
      </c>
      <c r="E5" s="29">
        <f>E6+E7+E8</f>
        <v>226098</v>
      </c>
      <c r="F5" s="27">
        <f>F6+F7+F8</f>
        <v>281214</v>
      </c>
      <c r="H5" s="24"/>
      <c r="I5" s="25" t="s">
        <v>11</v>
      </c>
      <c r="J5" s="80">
        <f>nedane_C_jun23!D5-C_RVS_23_25!C5</f>
        <v>-217581.81137829999</v>
      </c>
      <c r="K5" s="29">
        <f>nedane_C_jun23!E5-C_RVS_23_25!D5</f>
        <v>54750</v>
      </c>
      <c r="L5" s="29">
        <f>nedane_C_jun23!F5-C_RVS_23_25!E5</f>
        <v>74441</v>
      </c>
      <c r="M5" s="27">
        <f>nedane_C_jun23!G5-C_RVS_23_25!F5</f>
        <v>-36394</v>
      </c>
    </row>
    <row r="6" spans="1:13" ht="14.25" customHeight="1" x14ac:dyDescent="0.2">
      <c r="A6" s="108"/>
      <c r="B6" s="110" t="s">
        <v>12</v>
      </c>
      <c r="C6" s="80">
        <v>381399</v>
      </c>
      <c r="D6" s="29">
        <v>389244</v>
      </c>
      <c r="E6" s="29">
        <v>218040</v>
      </c>
      <c r="F6" s="27">
        <v>273156</v>
      </c>
      <c r="H6" s="24"/>
      <c r="I6" s="34" t="s">
        <v>12</v>
      </c>
      <c r="J6" s="80">
        <f>nedane_C_jun23!D6-C_RVS_23_25!C6</f>
        <v>-219628.0031683</v>
      </c>
      <c r="K6" s="29">
        <f>nedane_C_jun23!E6-C_RVS_23_25!D6</f>
        <v>54443</v>
      </c>
      <c r="L6" s="29">
        <f>nedane_C_jun23!F6-C_RVS_23_25!E6</f>
        <v>74134</v>
      </c>
      <c r="M6" s="27">
        <f>nedane_C_jun23!G6-C_RVS_23_25!F6</f>
        <v>-36701</v>
      </c>
    </row>
    <row r="7" spans="1:13" ht="14.25" customHeight="1" x14ac:dyDescent="0.2">
      <c r="A7" s="108"/>
      <c r="B7" s="110" t="s">
        <v>13</v>
      </c>
      <c r="C7" s="80">
        <v>8058</v>
      </c>
      <c r="D7" s="29">
        <v>8058</v>
      </c>
      <c r="E7" s="29">
        <v>8058</v>
      </c>
      <c r="F7" s="27">
        <v>8058</v>
      </c>
      <c r="H7" s="24"/>
      <c r="I7" s="34" t="s">
        <v>13</v>
      </c>
      <c r="J7" s="80">
        <f>nedane_C_jun23!D7-C_RVS_23_25!C7</f>
        <v>2046.1917900000008</v>
      </c>
      <c r="K7" s="29">
        <f>nedane_C_jun23!E7-C_RVS_23_25!D7</f>
        <v>307</v>
      </c>
      <c r="L7" s="29">
        <f>nedane_C_jun23!F7-C_RVS_23_25!E7</f>
        <v>307</v>
      </c>
      <c r="M7" s="27">
        <f>nedane_C_jun23!G7-C_RVS_23_25!F7</f>
        <v>307</v>
      </c>
    </row>
    <row r="8" spans="1:13" ht="14.25" customHeight="1" x14ac:dyDescent="0.2">
      <c r="A8" s="108"/>
      <c r="B8" s="110" t="s">
        <v>14</v>
      </c>
      <c r="C8" s="80"/>
      <c r="D8" s="29"/>
      <c r="E8" s="29"/>
      <c r="F8" s="27"/>
      <c r="H8" s="24"/>
      <c r="I8" s="34"/>
      <c r="J8" s="80">
        <f>nedane_C_jun23!D8-C_RVS_23_25!C8</f>
        <v>0</v>
      </c>
      <c r="K8" s="29">
        <f>nedane_C_jun23!E8-C_RVS_23_25!D8</f>
        <v>0</v>
      </c>
      <c r="L8" s="29">
        <f>nedane_C_jun23!F8-C_RVS_23_25!E8</f>
        <v>0</v>
      </c>
      <c r="M8" s="27">
        <f>nedane_C_jun23!G8-C_RVS_23_25!F8</f>
        <v>0</v>
      </c>
    </row>
    <row r="9" spans="1:13" ht="14.25" customHeight="1" x14ac:dyDescent="0.2">
      <c r="A9" s="113">
        <v>220</v>
      </c>
      <c r="B9" s="112" t="s">
        <v>16</v>
      </c>
      <c r="C9" s="80">
        <v>327145</v>
      </c>
      <c r="D9" s="29">
        <v>330875</v>
      </c>
      <c r="E9" s="29">
        <v>340952</v>
      </c>
      <c r="F9" s="27">
        <v>352518</v>
      </c>
      <c r="H9" s="24" t="s">
        <v>15</v>
      </c>
      <c r="I9" s="25" t="s">
        <v>16</v>
      </c>
      <c r="J9" s="80">
        <f>nedane_C_jun23!D9-C_RVS_23_25!C9</f>
        <v>-8951.2359999999753</v>
      </c>
      <c r="K9" s="29">
        <f>nedane_C_jun23!E9-C_RVS_23_25!D9</f>
        <v>23175</v>
      </c>
      <c r="L9" s="29">
        <f>nedane_C_jun23!F9-C_RVS_23_25!E9</f>
        <v>12420</v>
      </c>
      <c r="M9" s="27">
        <f>nedane_C_jun23!G9-C_RVS_23_25!F9</f>
        <v>6062</v>
      </c>
    </row>
    <row r="10" spans="1:13" ht="14.25" customHeight="1" x14ac:dyDescent="0.2">
      <c r="A10" s="113">
        <v>229006</v>
      </c>
      <c r="B10" s="112" t="s">
        <v>18</v>
      </c>
      <c r="C10" s="80">
        <v>329953</v>
      </c>
      <c r="D10" s="29">
        <v>292828</v>
      </c>
      <c r="E10" s="29">
        <v>286978</v>
      </c>
      <c r="F10" s="27">
        <v>284110</v>
      </c>
      <c r="H10" s="24" t="s">
        <v>17</v>
      </c>
      <c r="I10" s="25" t="s">
        <v>18</v>
      </c>
      <c r="J10" s="80">
        <f>nedane_C_jun23!D10-C_RVS_23_25!C10</f>
        <v>12568</v>
      </c>
      <c r="K10" s="29">
        <f>nedane_C_jun23!E10-C_RVS_23_25!D10</f>
        <v>100922</v>
      </c>
      <c r="L10" s="29">
        <f>nedane_C_jun23!F10-C_RVS_23_25!E10</f>
        <v>111653</v>
      </c>
      <c r="M10" s="27">
        <f>nedane_C_jun23!G10-C_RVS_23_25!F10</f>
        <v>109530</v>
      </c>
    </row>
    <row r="11" spans="1:13" ht="14.25" customHeight="1" x14ac:dyDescent="0.2">
      <c r="A11" s="108">
        <v>292008</v>
      </c>
      <c r="B11" s="109" t="s">
        <v>40</v>
      </c>
      <c r="C11" s="80">
        <f>C12+C13</f>
        <v>260122</v>
      </c>
      <c r="D11" s="29">
        <f>D12+D13</f>
        <v>265445</v>
      </c>
      <c r="E11" s="29">
        <f>E12+E13</f>
        <v>281905</v>
      </c>
      <c r="F11" s="27">
        <f>F12+F13</f>
        <v>301367</v>
      </c>
      <c r="H11" s="36" t="s">
        <v>19</v>
      </c>
      <c r="I11" s="37" t="s">
        <v>20</v>
      </c>
      <c r="J11" s="80">
        <f>nedane_C_jun23!D11-C_RVS_23_25!C11</f>
        <v>3816.1989400000311</v>
      </c>
      <c r="K11" s="29">
        <f>nedane_C_jun23!E11-C_RVS_23_25!D11</f>
        <v>42106</v>
      </c>
      <c r="L11" s="29">
        <f>nedane_C_jun23!F11-C_RVS_23_25!E11</f>
        <v>35678</v>
      </c>
      <c r="M11" s="27">
        <f>nedane_C_jun23!G11-C_RVS_23_25!F11</f>
        <v>50031</v>
      </c>
    </row>
    <row r="12" spans="1:13" ht="14.25" customHeight="1" x14ac:dyDescent="0.2">
      <c r="A12" s="114"/>
      <c r="B12" s="110" t="s">
        <v>12</v>
      </c>
      <c r="C12" s="80">
        <v>248601</v>
      </c>
      <c r="D12" s="29">
        <v>253478</v>
      </c>
      <c r="E12" s="29">
        <v>269891</v>
      </c>
      <c r="F12" s="27">
        <v>289846</v>
      </c>
      <c r="H12" s="24"/>
      <c r="I12" s="34" t="s">
        <v>12</v>
      </c>
      <c r="J12" s="80">
        <f>nedane_C_jun23!D12-C_RVS_23_25!C12</f>
        <v>3288.2343600000022</v>
      </c>
      <c r="K12" s="29">
        <f>nedane_C_jun23!E12-C_RVS_23_25!D12</f>
        <v>42331</v>
      </c>
      <c r="L12" s="29">
        <f>nedane_C_jun23!F12-C_RVS_23_25!E12</f>
        <v>35950</v>
      </c>
      <c r="M12" s="27">
        <f>nedane_C_jun23!G12-C_RVS_23_25!F12</f>
        <v>49810</v>
      </c>
    </row>
    <row r="13" spans="1:13" ht="14.25" customHeight="1" thickBot="1" x14ac:dyDescent="0.25">
      <c r="A13" s="114"/>
      <c r="B13" s="115" t="s">
        <v>13</v>
      </c>
      <c r="C13" s="80">
        <v>11521</v>
      </c>
      <c r="D13" s="29">
        <v>11967</v>
      </c>
      <c r="E13" s="29">
        <v>12014</v>
      </c>
      <c r="F13" s="27">
        <v>11521</v>
      </c>
      <c r="H13" s="24"/>
      <c r="I13" s="34" t="s">
        <v>13</v>
      </c>
      <c r="J13" s="80">
        <f>nedane_C_jun23!D13-C_RVS_23_25!C13</f>
        <v>527.96457999999984</v>
      </c>
      <c r="K13" s="29">
        <f>nedane_C_jun23!E13-C_RVS_23_25!D13</f>
        <v>-225</v>
      </c>
      <c r="L13" s="29">
        <f>nedane_C_jun23!F13-C_RVS_23_25!E13</f>
        <v>-272</v>
      </c>
      <c r="M13" s="27">
        <f>nedane_C_jun23!G13-C_RVS_23_25!F13</f>
        <v>221</v>
      </c>
    </row>
    <row r="14" spans="1:13" ht="14.25" customHeight="1" thickBot="1" x14ac:dyDescent="0.25">
      <c r="A14" s="116"/>
      <c r="B14" s="116" t="s">
        <v>21</v>
      </c>
      <c r="C14" s="150">
        <f>C11+C10+C9+C5</f>
        <v>1306677</v>
      </c>
      <c r="D14" s="120">
        <f>D11+D10+D9+D5</f>
        <v>1286450</v>
      </c>
      <c r="E14" s="120">
        <f>E11+E10+E9+E5</f>
        <v>1135933</v>
      </c>
      <c r="F14" s="118">
        <f>F11+F10+F9+F5</f>
        <v>1219209</v>
      </c>
      <c r="H14" s="38"/>
      <c r="I14" s="40" t="s">
        <v>21</v>
      </c>
      <c r="J14" s="152">
        <f>J5+J9+J10+J11</f>
        <v>-210148.84843829993</v>
      </c>
      <c r="K14" s="52">
        <f>K5+K9+K10+K11</f>
        <v>220953</v>
      </c>
      <c r="L14" s="52">
        <f>L5+L9+L10+L11</f>
        <v>234192</v>
      </c>
      <c r="M14" s="50">
        <f>M5+M9+M10+M11</f>
        <v>129229</v>
      </c>
    </row>
    <row r="15" spans="1:13" ht="14.25" customHeight="1" x14ac:dyDescent="0.2">
      <c r="A15" s="156"/>
      <c r="B15" s="55" t="s">
        <v>22</v>
      </c>
      <c r="C15" s="124">
        <f>C6+C12</f>
        <v>630000</v>
      </c>
      <c r="D15" s="124">
        <f>D6+D12</f>
        <v>642722</v>
      </c>
      <c r="E15" s="124">
        <f>E6+E12</f>
        <v>487931</v>
      </c>
      <c r="F15" s="122">
        <f>F6+F12</f>
        <v>563002</v>
      </c>
      <c r="H15" s="153"/>
      <c r="I15" s="55" t="s">
        <v>22</v>
      </c>
      <c r="J15" s="68">
        <f>nedane_C_jun23!D15-C_RVS_23_25!C15</f>
        <v>-216339.76880830002</v>
      </c>
      <c r="K15" s="68">
        <f>nedane_C_jun23!E15-C_RVS_23_25!D15</f>
        <v>96774</v>
      </c>
      <c r="L15" s="68">
        <f>nedane_C_jun23!F15-C_RVS_23_25!E15</f>
        <v>110084</v>
      </c>
      <c r="M15" s="66">
        <f>nedane_C_jun23!G15-C_RVS_23_25!F15</f>
        <v>13109</v>
      </c>
    </row>
    <row r="16" spans="1:13" ht="14.25" customHeight="1" x14ac:dyDescent="0.2">
      <c r="A16" s="81"/>
      <c r="B16" s="71" t="s">
        <v>23</v>
      </c>
      <c r="C16" s="129">
        <f>C13+C7</f>
        <v>19579</v>
      </c>
      <c r="D16" s="129">
        <f>D13+D7</f>
        <v>20025</v>
      </c>
      <c r="E16" s="129">
        <f>E13+E7</f>
        <v>20072</v>
      </c>
      <c r="F16" s="127">
        <f>F13+F7</f>
        <v>19579</v>
      </c>
      <c r="H16" s="24"/>
      <c r="I16" s="71" t="s">
        <v>23</v>
      </c>
      <c r="J16" s="80">
        <f>nedane_C_jun23!D16-C_RVS_23_25!C16</f>
        <v>2574.1563700000006</v>
      </c>
      <c r="K16" s="80">
        <f>nedane_C_jun23!E16-C_RVS_23_25!D16</f>
        <v>82</v>
      </c>
      <c r="L16" s="80">
        <f>nedane_C_jun23!F16-C_RVS_23_25!E16</f>
        <v>35</v>
      </c>
      <c r="M16" s="27">
        <f>nedane_C_jun23!G16-C_RVS_23_25!F16</f>
        <v>528</v>
      </c>
    </row>
    <row r="17" spans="1:13" ht="14.25" customHeight="1" x14ac:dyDescent="0.2">
      <c r="A17" s="81"/>
      <c r="B17" s="71" t="s">
        <v>24</v>
      </c>
      <c r="C17" s="129">
        <f>C10</f>
        <v>329953</v>
      </c>
      <c r="D17" s="129">
        <f>D10</f>
        <v>292828</v>
      </c>
      <c r="E17" s="129">
        <f>E10</f>
        <v>286978</v>
      </c>
      <c r="F17" s="127">
        <f>F10</f>
        <v>284110</v>
      </c>
      <c r="H17" s="24"/>
      <c r="I17" s="71" t="s">
        <v>24</v>
      </c>
      <c r="J17" s="80">
        <f>nedane_C_jun23!D17-C_RVS_23_25!C17</f>
        <v>12568</v>
      </c>
      <c r="K17" s="80">
        <f>nedane_C_jun23!E17-C_RVS_23_25!D17</f>
        <v>100922</v>
      </c>
      <c r="L17" s="80">
        <f>nedane_C_jun23!F17-C_RVS_23_25!E17</f>
        <v>111653</v>
      </c>
      <c r="M17" s="27">
        <f>nedane_C_jun23!G17-C_RVS_23_25!F17</f>
        <v>109530</v>
      </c>
    </row>
    <row r="18" spans="1:13" ht="14.25" customHeight="1" x14ac:dyDescent="0.2">
      <c r="A18" s="81"/>
      <c r="B18" s="71" t="s">
        <v>25</v>
      </c>
      <c r="C18" s="129">
        <f>C9</f>
        <v>327145</v>
      </c>
      <c r="D18" s="130">
        <f>D9</f>
        <v>330875</v>
      </c>
      <c r="E18" s="130">
        <f>E9</f>
        <v>340952</v>
      </c>
      <c r="F18" s="127">
        <f>F9</f>
        <v>352518</v>
      </c>
      <c r="H18" s="81"/>
      <c r="I18" s="71" t="s">
        <v>25</v>
      </c>
      <c r="J18" s="80">
        <f>nedane_C_jun23!D18-C_RVS_23_25!C18</f>
        <v>-8951.2359999999753</v>
      </c>
      <c r="K18" s="29">
        <f>nedane_C_jun23!E18-C_RVS_23_25!D18</f>
        <v>23175</v>
      </c>
      <c r="L18" s="29">
        <f>nedane_C_jun23!F18-C_RVS_23_25!E18</f>
        <v>12420</v>
      </c>
      <c r="M18" s="27">
        <f>nedane_C_jun23!G18-C_RVS_23_25!F18</f>
        <v>6062</v>
      </c>
    </row>
    <row r="19" spans="1:13" ht="14.25" customHeight="1" thickBot="1" x14ac:dyDescent="0.25">
      <c r="A19" s="83"/>
      <c r="B19" s="84" t="s">
        <v>14</v>
      </c>
      <c r="C19" s="85">
        <f>+C8</f>
        <v>0</v>
      </c>
      <c r="D19" s="86">
        <f>+D8</f>
        <v>0</v>
      </c>
      <c r="E19" s="87">
        <f>+E8</f>
        <v>0</v>
      </c>
      <c r="F19" s="86">
        <f>+F8</f>
        <v>0</v>
      </c>
      <c r="H19" s="83"/>
      <c r="I19" s="84" t="s">
        <v>48</v>
      </c>
      <c r="J19" s="144">
        <f>nedane_C_jun23!D19-C_RVS_23_25!C19</f>
        <v>0</v>
      </c>
      <c r="K19" s="88">
        <f>nedane_C_jun23!E19-C_RVS_23_25!D19</f>
        <v>0</v>
      </c>
      <c r="L19" s="88">
        <f>nedane_C_jun23!F19-C_RVS_23_25!E19</f>
        <v>0</v>
      </c>
      <c r="M19" s="86">
        <f>nedane_C_jun23!G19-C_RVS_23_25!F19</f>
        <v>0</v>
      </c>
    </row>
    <row r="20" spans="1:13" ht="13.5" customHeight="1" x14ac:dyDescent="0.2">
      <c r="C20" s="105"/>
      <c r="D20" s="105"/>
      <c r="E20" s="105"/>
      <c r="F20" s="105"/>
    </row>
    <row r="21" spans="1:13" ht="13.5" customHeight="1" x14ac:dyDescent="0.2">
      <c r="C21" s="105"/>
      <c r="D21" s="105"/>
      <c r="E21" s="105"/>
      <c r="F21" s="105"/>
    </row>
    <row r="22" spans="1:13" ht="13.5" customHeight="1" x14ac:dyDescent="0.2">
      <c r="C22" s="105"/>
      <c r="D22" s="105"/>
      <c r="E22" s="105"/>
      <c r="F22" s="105"/>
      <c r="J22" s="134"/>
      <c r="K22" s="134"/>
      <c r="L22" s="134"/>
      <c r="M22" s="134"/>
    </row>
    <row r="23" spans="1:13" ht="13.5" customHeight="1" x14ac:dyDescent="0.2">
      <c r="C23" s="105"/>
      <c r="D23" s="105"/>
      <c r="E23" s="105"/>
      <c r="F23" s="105"/>
      <c r="J23" s="134"/>
      <c r="K23" s="134"/>
      <c r="L23" s="134"/>
      <c r="M23" s="134"/>
    </row>
    <row r="24" spans="1:13" ht="13.5" customHeight="1" x14ac:dyDescent="0.2">
      <c r="C24" s="105"/>
      <c r="D24" s="105"/>
      <c r="E24" s="105"/>
      <c r="F24" s="105"/>
      <c r="J24" s="134"/>
      <c r="K24" s="134"/>
      <c r="L24" s="134"/>
      <c r="M24" s="134"/>
    </row>
    <row r="25" spans="1:13" ht="13.5" customHeight="1" x14ac:dyDescent="0.2">
      <c r="C25" s="105"/>
      <c r="D25" s="105"/>
      <c r="E25" s="105"/>
      <c r="F25" s="105"/>
      <c r="J25" s="134"/>
      <c r="K25" s="134"/>
      <c r="L25" s="134"/>
      <c r="M25" s="134"/>
    </row>
    <row r="26" spans="1:13" ht="13.5" customHeight="1" x14ac:dyDescent="0.2">
      <c r="C26" s="105"/>
      <c r="D26" s="105"/>
      <c r="E26" s="105"/>
      <c r="F26" s="105"/>
      <c r="J26" s="134"/>
      <c r="K26" s="134"/>
      <c r="L26" s="134"/>
      <c r="M26" s="134"/>
    </row>
    <row r="27" spans="1:13" ht="13.5" customHeight="1" x14ac:dyDescent="0.2">
      <c r="C27" s="105"/>
      <c r="D27" s="105"/>
      <c r="E27" s="105"/>
      <c r="F27" s="105"/>
    </row>
    <row r="28" spans="1:13" ht="13.5" customHeight="1" x14ac:dyDescent="0.2">
      <c r="C28" s="105"/>
      <c r="D28" s="105"/>
      <c r="E28" s="105"/>
      <c r="F28" s="105"/>
    </row>
    <row r="29" spans="1:13" ht="13.5" customHeight="1" x14ac:dyDescent="0.2">
      <c r="C29" s="105"/>
      <c r="D29" s="105"/>
      <c r="E29" s="105"/>
      <c r="F29" s="105"/>
    </row>
    <row r="30" spans="1:13" ht="13.5" customHeight="1" x14ac:dyDescent="0.2">
      <c r="C30" s="105"/>
      <c r="D30" s="105"/>
      <c r="E30" s="105"/>
      <c r="F30" s="105"/>
    </row>
    <row r="31" spans="1:13" ht="13.5" customHeight="1" x14ac:dyDescent="0.2">
      <c r="C31" s="105"/>
      <c r="D31" s="105"/>
      <c r="E31" s="105"/>
      <c r="F31" s="105"/>
    </row>
    <row r="32" spans="1:13" ht="13.5" customHeight="1" x14ac:dyDescent="0.2">
      <c r="C32" s="105"/>
      <c r="D32" s="105"/>
      <c r="E32" s="105"/>
      <c r="F32" s="105"/>
    </row>
    <row r="33" spans="3:6" ht="13.5" customHeight="1" x14ac:dyDescent="0.2">
      <c r="C33" s="105"/>
      <c r="D33" s="105"/>
      <c r="E33" s="105"/>
      <c r="F33" s="105"/>
    </row>
    <row r="34" spans="3:6" ht="13.5" customHeight="1" x14ac:dyDescent="0.2">
      <c r="C34" s="105"/>
      <c r="D34" s="105"/>
      <c r="E34" s="105"/>
      <c r="F34" s="105"/>
    </row>
    <row r="35" spans="3:6" ht="13.5" customHeight="1" x14ac:dyDescent="0.2">
      <c r="C35" s="105"/>
      <c r="D35" s="105"/>
      <c r="E35" s="105"/>
      <c r="F35" s="105"/>
    </row>
    <row r="36" spans="3:6" ht="13.5" customHeight="1" x14ac:dyDescent="0.2">
      <c r="C36" s="105"/>
      <c r="D36" s="105"/>
      <c r="E36" s="105"/>
      <c r="F36" s="105"/>
    </row>
    <row r="37" spans="3:6" ht="13.5" customHeight="1" x14ac:dyDescent="0.2">
      <c r="C37" s="105"/>
      <c r="D37" s="105"/>
      <c r="E37" s="105"/>
      <c r="F37" s="105"/>
    </row>
    <row r="38" spans="3:6" ht="13.5" customHeight="1" x14ac:dyDescent="0.2">
      <c r="C38" s="105"/>
      <c r="D38" s="105"/>
      <c r="E38" s="105"/>
      <c r="F38" s="105"/>
    </row>
    <row r="39" spans="3:6" ht="13.5" customHeight="1" x14ac:dyDescent="0.2">
      <c r="C39" s="105"/>
      <c r="D39" s="105"/>
      <c r="E39" s="105"/>
      <c r="F39" s="105"/>
    </row>
    <row r="40" spans="3:6" ht="13.5" customHeight="1" x14ac:dyDescent="0.2">
      <c r="C40" s="105"/>
      <c r="D40" s="105"/>
      <c r="E40" s="105"/>
      <c r="F40" s="105"/>
    </row>
    <row r="41" spans="3:6" ht="13.5" customHeight="1" x14ac:dyDescent="0.2">
      <c r="C41" s="105"/>
      <c r="D41" s="105"/>
      <c r="E41" s="105"/>
      <c r="F41" s="105"/>
    </row>
    <row r="42" spans="3:6" ht="13.5" customHeight="1" x14ac:dyDescent="0.2">
      <c r="C42" s="105"/>
      <c r="D42" s="105"/>
      <c r="E42" s="105"/>
      <c r="F42" s="105"/>
    </row>
    <row r="43" spans="3:6" ht="13.5" customHeight="1" x14ac:dyDescent="0.2">
      <c r="C43" s="105"/>
      <c r="D43" s="105"/>
      <c r="E43" s="105"/>
      <c r="F43" s="105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nedane_A_jun23</vt:lpstr>
      <vt:lpstr>nedane_C_jun23</vt:lpstr>
      <vt:lpstr>nedane_A_PS_23</vt:lpstr>
      <vt:lpstr>nedane_C_PS_23</vt:lpstr>
      <vt:lpstr>A_RVS_23_25</vt:lpstr>
      <vt:lpstr>C_RVS_23_25</vt:lpstr>
      <vt:lpstr>A_RVS_23_25!Oblasť_tlače</vt:lpstr>
      <vt:lpstr>C_RVS_23_25!Oblasť_tlače</vt:lpstr>
      <vt:lpstr>nedane_A_jun23!Oblasť_tlače</vt:lpstr>
      <vt:lpstr>nedane_A_PS_23!Oblasť_tlače</vt:lpstr>
      <vt:lpstr>nedane_C_jun23!Oblasť_tlače</vt:lpstr>
      <vt:lpstr>nedane_C_PS_23!Oblasť_tlače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Peciar Vladimir</cp:lastModifiedBy>
  <dcterms:created xsi:type="dcterms:W3CDTF">2022-02-08T14:12:30Z</dcterms:created>
  <dcterms:modified xsi:type="dcterms:W3CDTF">2023-07-10T13:53:35Z</dcterms:modified>
</cp:coreProperties>
</file>