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3_MAKRO\3_5_Vybor\2026\Makrovybor 2026-feb\3-FINAL\"/>
    </mc:Choice>
  </mc:AlternateContent>
  <xr:revisionPtr revIDLastSave="0" documentId="13_ncr:1_{EF5201D6-5770-43BC-91D4-21FDDA846F60}" xr6:coauthVersionLast="47" xr6:coauthVersionMax="47" xr10:uidLastSave="{00000000-0000-0000-0000-000000000000}"/>
  <bookViews>
    <workbookView xWindow="-120" yWindow="-120" windowWidth="29040" windowHeight="17520" tabRatio="861" xr2:uid="{00000000-000D-0000-FFFF-FFFF00000000}"/>
  </bookViews>
  <sheets>
    <sheet name="Súhrnné indikátory" sheetId="1" r:id="rId1"/>
    <sheet name="Externé prostredie" sheetId="21" r:id="rId2"/>
    <sheet name="Hrubý domáci produkt" sheetId="4" r:id="rId3"/>
    <sheet name="Ponuková strana" sheetId="19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dd_cyklus">#REF!</definedName>
    <definedName name="dd_oneoff">#REF!</definedName>
    <definedName name="_xlnm.Print_Area" localSheetId="0">'Súhrnné indikátory'!$A$1:$T$63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Y50" i="17" l="1"/>
  <c r="I54" i="1"/>
  <c r="Y39" i="17" l="1"/>
  <c r="Y48" i="17"/>
  <c r="Y54" i="17"/>
  <c r="Y33" i="17"/>
  <c r="Y32" i="17"/>
  <c r="Y47" i="17"/>
  <c r="Y35" i="17"/>
  <c r="Y46" i="17" l="1"/>
  <c r="Y31" i="17"/>
  <c r="A1" i="18" l="1"/>
  <c r="X48" i="17"/>
  <c r="X50" i="17"/>
  <c r="X47" i="17"/>
  <c r="X35" i="17" l="1"/>
  <c r="X33" i="17"/>
  <c r="X32" i="17"/>
  <c r="X46" i="17"/>
  <c r="X54" i="17"/>
  <c r="X39" i="17"/>
  <c r="X31" i="17" l="1"/>
  <c r="H54" i="1"/>
  <c r="H53" i="1"/>
  <c r="R47" i="17" l="1"/>
  <c r="S48" i="17"/>
  <c r="V47" i="17"/>
  <c r="W48" i="17"/>
  <c r="V48" i="17"/>
  <c r="U47" i="17"/>
  <c r="T47" i="17"/>
  <c r="U48" i="17"/>
  <c r="W47" i="17"/>
  <c r="Q48" i="17"/>
  <c r="Q47" i="17"/>
  <c r="S47" i="17"/>
  <c r="T48" i="17"/>
  <c r="R48" i="17"/>
  <c r="U46" i="17" l="1"/>
  <c r="V46" i="17"/>
  <c r="Q46" i="17"/>
  <c r="S46" i="17"/>
  <c r="W46" i="17"/>
  <c r="R46" i="17"/>
  <c r="T46" i="17"/>
  <c r="B5" i="7" l="1"/>
  <c r="G53" i="1" l="1"/>
  <c r="G54" i="1"/>
  <c r="W54" i="17" l="1"/>
  <c r="W50" i="17"/>
  <c r="F53" i="1"/>
  <c r="A1" i="21" l="1"/>
  <c r="F54" i="1" l="1"/>
  <c r="F32" i="17" l="1"/>
  <c r="H35" i="17"/>
  <c r="P35" i="17"/>
  <c r="K39" i="17"/>
  <c r="J35" i="17"/>
  <c r="H39" i="17"/>
  <c r="P39" i="17"/>
  <c r="L35" i="17"/>
  <c r="J39" i="17"/>
  <c r="M32" i="17"/>
  <c r="N32" i="17"/>
  <c r="G35" i="17"/>
  <c r="O35" i="17"/>
  <c r="M39" i="17"/>
  <c r="M33" i="17"/>
  <c r="I33" i="17"/>
  <c r="R50" i="17"/>
  <c r="K32" i="17"/>
  <c r="J33" i="17"/>
  <c r="I39" i="17"/>
  <c r="T54" i="17"/>
  <c r="R54" i="17"/>
  <c r="V50" i="17"/>
  <c r="K35" i="17"/>
  <c r="V54" i="17"/>
  <c r="U54" i="17"/>
  <c r="M35" i="17"/>
  <c r="L33" i="17"/>
  <c r="S54" i="17"/>
  <c r="H33" i="17"/>
  <c r="P33" i="17"/>
  <c r="I35" i="17"/>
  <c r="F39" i="17"/>
  <c r="S50" i="17"/>
  <c r="F35" i="17"/>
  <c r="N35" i="17"/>
  <c r="L32" i="17"/>
  <c r="K33" i="17"/>
  <c r="G32" i="17"/>
  <c r="O32" i="17"/>
  <c r="N39" i="17"/>
  <c r="G39" i="17"/>
  <c r="O39" i="17"/>
  <c r="T50" i="17"/>
  <c r="U50" i="17"/>
  <c r="F33" i="17"/>
  <c r="N33" i="17"/>
  <c r="L39" i="17"/>
  <c r="H32" i="17"/>
  <c r="P32" i="17"/>
  <c r="G33" i="17"/>
  <c r="O33" i="17"/>
  <c r="I32" i="17"/>
  <c r="J32" i="17"/>
  <c r="Q54" i="17"/>
  <c r="Q50" i="17"/>
  <c r="K31" i="17" l="1"/>
  <c r="L31" i="17"/>
  <c r="N31" i="17"/>
  <c r="G31" i="17"/>
  <c r="J31" i="17"/>
  <c r="I31" i="17"/>
  <c r="M31" i="17"/>
  <c r="F31" i="17"/>
  <c r="P31" i="17"/>
  <c r="O31" i="17"/>
  <c r="H31" i="17"/>
  <c r="E53" i="1"/>
  <c r="D53" i="1"/>
  <c r="C53" i="1"/>
  <c r="C54" i="1" l="1"/>
  <c r="D54" i="1"/>
  <c r="E54" i="1"/>
  <c r="A1" i="19"/>
  <c r="A1" i="13" l="1"/>
  <c r="A1" i="15" l="1"/>
  <c r="A1" i="10" l="1"/>
  <c r="A1" i="7" l="1"/>
  <c r="A1" i="5"/>
  <c r="A1" i="6"/>
  <c r="A1" i="17" l="1"/>
  <c r="A1" i="4"/>
  <c r="U33" i="17" l="1"/>
  <c r="W39" i="17"/>
  <c r="Q33" i="17"/>
  <c r="U39" i="17"/>
  <c r="Q39" i="17"/>
  <c r="V39" i="17"/>
  <c r="S33" i="17"/>
  <c r="S39" i="17"/>
  <c r="Q32" i="17"/>
  <c r="Q35" i="17"/>
  <c r="W32" i="17"/>
  <c r="S35" i="17"/>
  <c r="S32" i="17"/>
  <c r="T32" i="17"/>
  <c r="U32" i="17"/>
  <c r="U35" i="17"/>
  <c r="V32" i="17"/>
  <c r="T39" i="17"/>
  <c r="W33" i="17" l="1"/>
  <c r="V33" i="17"/>
  <c r="R33" i="17"/>
  <c r="R39" i="17"/>
  <c r="T33" i="17"/>
  <c r="U31" i="17"/>
  <c r="Q31" i="17"/>
  <c r="S31" i="17"/>
  <c r="W35" i="17"/>
  <c r="V35" i="17"/>
  <c r="R32" i="17"/>
  <c r="R35" i="17"/>
  <c r="T35" i="17"/>
  <c r="T31" i="17" l="1"/>
  <c r="W31" i="17"/>
  <c r="V31" i="17"/>
  <c r="R31" i="17"/>
  <c r="M9" i="13" l="1"/>
  <c r="S12" i="13"/>
  <c r="G12" i="13"/>
  <c r="M12" i="13"/>
  <c r="E12" i="13" l="1"/>
  <c r="C9" i="13"/>
  <c r="I12" i="13"/>
  <c r="C12" i="13"/>
  <c r="Q12" i="13"/>
  <c r="G9" i="13"/>
  <c r="O9" i="13"/>
  <c r="K12" i="13"/>
  <c r="K9" i="13"/>
  <c r="I9" i="13"/>
  <c r="O12" i="13"/>
  <c r="E9" i="13"/>
  <c r="S9" i="13" l="1"/>
  <c r="Q9" i="13"/>
  <c r="J31" i="1" l="1"/>
  <c r="T17" i="13" l="1"/>
  <c r="D17" i="13"/>
  <c r="J17" i="13"/>
  <c r="F17" i="13"/>
  <c r="C15" i="13"/>
  <c r="P17" i="13"/>
  <c r="L17" i="13"/>
  <c r="H17" i="13"/>
  <c r="R17" i="13"/>
  <c r="N17" i="13"/>
  <c r="E15" i="13" l="1"/>
  <c r="E17" i="13"/>
  <c r="E18" i="13" s="1"/>
  <c r="M15" i="13"/>
  <c r="M17" i="13"/>
  <c r="M18" i="13" s="1"/>
  <c r="G15" i="13"/>
  <c r="C17" i="13"/>
  <c r="C18" i="13" s="1"/>
  <c r="G17" i="13"/>
  <c r="G18" i="13" s="1"/>
  <c r="I15" i="13"/>
  <c r="I17" i="13"/>
  <c r="I18" i="13" s="1"/>
  <c r="S15" i="13"/>
  <c r="S17" i="13"/>
  <c r="S18" i="13" s="1"/>
  <c r="K15" i="13"/>
  <c r="K17" i="13"/>
  <c r="K18" i="13" s="1"/>
  <c r="O15" i="13"/>
  <c r="O17" i="13"/>
  <c r="O18" i="13" s="1"/>
  <c r="Q15" i="13"/>
  <c r="Q17" i="13"/>
  <c r="Q18" i="13" s="1"/>
  <c r="N31" i="1"/>
  <c r="U17" i="13" l="1"/>
  <c r="U26" i="5" l="1"/>
  <c r="V26" i="5"/>
  <c r="W26" i="5" l="1"/>
  <c r="X26" i="5" l="1"/>
  <c r="Y26" i="5"/>
  <c r="R26" i="5" l="1"/>
  <c r="N26" i="5"/>
  <c r="H26" i="5"/>
  <c r="E26" i="5"/>
  <c r="G26" i="5"/>
  <c r="K26" i="5"/>
  <c r="D26" i="5"/>
  <c r="O26" i="5"/>
  <c r="I26" i="5"/>
  <c r="J26" i="5"/>
  <c r="F26" i="5"/>
  <c r="P26" i="5"/>
  <c r="Q26" i="5"/>
  <c r="S26" i="5"/>
  <c r="T26" i="5"/>
  <c r="L26" i="5"/>
  <c r="M26" i="5" l="1"/>
  <c r="Y9" i="13" l="1"/>
  <c r="AI9" i="13"/>
  <c r="AC9" i="13" l="1"/>
  <c r="AO9" i="13"/>
  <c r="AK9" i="13"/>
  <c r="AE9" i="13"/>
  <c r="U9" i="13"/>
  <c r="AA9" i="13"/>
  <c r="AM9" i="13"/>
  <c r="AG9" i="13"/>
  <c r="W9" i="13" l="1"/>
  <c r="K31" i="1" l="1"/>
  <c r="L31" i="1" l="1"/>
  <c r="M31" i="1" l="1"/>
  <c r="O31" i="1" l="1"/>
  <c r="U15" i="13" l="1"/>
  <c r="V17" i="13"/>
  <c r="U18" i="13" s="1"/>
  <c r="Y17" i="13" l="1"/>
  <c r="Q31" i="1"/>
  <c r="X17" i="13"/>
  <c r="Z17" i="13"/>
  <c r="P31" i="1" l="1"/>
  <c r="Y18" i="13"/>
  <c r="Y15" i="13"/>
  <c r="W15" i="13" l="1"/>
  <c r="W17" i="13"/>
  <c r="W18" i="13" s="1"/>
  <c r="AD17" i="13" l="1"/>
  <c r="AB17" i="13"/>
  <c r="AA15" i="13" l="1"/>
  <c r="AA17" i="13"/>
  <c r="AA18" i="13" s="1"/>
  <c r="AC15" i="13"/>
  <c r="AC17" i="13"/>
  <c r="AC18" i="13" s="1"/>
  <c r="AG17" i="13" l="1"/>
  <c r="AH17" i="13"/>
  <c r="AF17" i="13"/>
  <c r="AE15" i="13" l="1"/>
  <c r="AE17" i="13"/>
  <c r="AE18" i="13" s="1"/>
  <c r="AG18" i="13"/>
  <c r="AG15" i="13"/>
  <c r="AK17" i="13" l="1"/>
  <c r="AL17" i="13"/>
  <c r="AJ17" i="13"/>
  <c r="AI15" i="13" l="1"/>
  <c r="AI17" i="13"/>
  <c r="AI18" i="13" s="1"/>
  <c r="AK18" i="13"/>
  <c r="AK15" i="13"/>
  <c r="AN17" i="13" l="1"/>
  <c r="AO17" i="13" l="1"/>
  <c r="AP17" i="13"/>
  <c r="AM17" i="13" l="1"/>
  <c r="AM18" i="13" s="1"/>
  <c r="AM15" i="13"/>
  <c r="AO18" i="13"/>
  <c r="AO15" i="13"/>
  <c r="Q55" i="5" l="1"/>
  <c r="H16" i="6"/>
  <c r="N16" i="6"/>
  <c r="D16" i="6"/>
  <c r="P16" i="6"/>
  <c r="F16" i="6"/>
  <c r="K16" i="6"/>
  <c r="L16" i="6"/>
  <c r="I16" i="6"/>
  <c r="R16" i="6"/>
  <c r="E16" i="6"/>
  <c r="Q16" i="6"/>
  <c r="O16" i="6"/>
  <c r="G16" i="6"/>
  <c r="J16" i="6"/>
  <c r="M16" i="6"/>
  <c r="I55" i="5" l="1"/>
  <c r="AO12" i="13"/>
  <c r="O55" i="5"/>
  <c r="G55" i="5"/>
  <c r="C31" i="1"/>
  <c r="S16" i="6"/>
  <c r="L55" i="5"/>
  <c r="AM12" i="13"/>
  <c r="H55" i="5"/>
  <c r="D55" i="5"/>
  <c r="P55" i="5"/>
  <c r="C55" i="5"/>
  <c r="C16" i="6"/>
  <c r="C24" i="6"/>
  <c r="N24" i="6"/>
  <c r="R55" i="5"/>
  <c r="M55" i="5"/>
  <c r="P24" i="6"/>
  <c r="G24" i="6"/>
  <c r="S24" i="6"/>
  <c r="E55" i="5"/>
  <c r="J55" i="5"/>
  <c r="J24" i="6" l="1"/>
  <c r="K24" i="6"/>
  <c r="D24" i="6"/>
  <c r="Q24" i="6"/>
  <c r="I24" i="6"/>
  <c r="H24" i="6"/>
  <c r="E24" i="6"/>
  <c r="S55" i="5"/>
  <c r="L24" i="6"/>
  <c r="M24" i="6"/>
  <c r="F55" i="5"/>
  <c r="K55" i="5"/>
  <c r="N55" i="5"/>
  <c r="F24" i="6"/>
  <c r="R24" i="6"/>
  <c r="O24" i="6"/>
  <c r="AK12" i="13" l="1"/>
  <c r="AC12" i="13" l="1"/>
  <c r="AI12" i="13"/>
  <c r="Y12" i="13" l="1"/>
  <c r="AA12" i="13"/>
  <c r="AG12" i="13"/>
  <c r="AE12" i="13"/>
  <c r="F65" i="5"/>
  <c r="L65" i="5"/>
  <c r="N65" i="5"/>
  <c r="J65" i="5"/>
  <c r="H65" i="5"/>
  <c r="P65" i="5"/>
  <c r="W12" i="13" l="1"/>
  <c r="U12" i="13"/>
  <c r="K65" i="5"/>
  <c r="I65" i="5"/>
  <c r="Q65" i="5"/>
  <c r="M65" i="5"/>
  <c r="G65" i="5"/>
  <c r="D65" i="5"/>
  <c r="C65" i="5"/>
  <c r="E65" i="5"/>
  <c r="O65" i="5"/>
  <c r="R65" i="5" l="1"/>
  <c r="D31" i="1" l="1"/>
  <c r="T55" i="5"/>
  <c r="U24" i="6" l="1"/>
  <c r="E31" i="1"/>
  <c r="T16" i="6"/>
  <c r="T24" i="6"/>
  <c r="U55" i="5"/>
  <c r="V24" i="6" l="1"/>
  <c r="F31" i="1"/>
  <c r="V55" i="5"/>
  <c r="S65" i="5"/>
  <c r="G31" i="1" l="1"/>
  <c r="W24" i="6"/>
  <c r="W55" i="5"/>
  <c r="H31" i="1" l="1"/>
  <c r="X24" i="6"/>
  <c r="X55" i="5"/>
  <c r="Y24" i="6" l="1"/>
  <c r="I31" i="1"/>
  <c r="Y55" i="5"/>
  <c r="H26" i="6" l="1"/>
  <c r="E26" i="6"/>
  <c r="I26" i="6"/>
  <c r="N26" i="6"/>
  <c r="K26" i="6"/>
  <c r="Q26" i="6"/>
  <c r="D26" i="6"/>
  <c r="C26" i="6"/>
  <c r="O26" i="6" l="1"/>
  <c r="R26" i="6"/>
  <c r="P26" i="6"/>
  <c r="J26" i="6"/>
  <c r="S26" i="6"/>
  <c r="F26" i="6"/>
  <c r="G26" i="6"/>
  <c r="L26" i="6"/>
  <c r="M26" i="6"/>
  <c r="C41" i="1" l="1"/>
  <c r="C14" i="6"/>
  <c r="J20" i="15"/>
  <c r="G20" i="15"/>
  <c r="N20" i="15"/>
  <c r="S20" i="15"/>
  <c r="P20" i="15"/>
  <c r="H20" i="15"/>
  <c r="L20" i="15"/>
  <c r="M20" i="15"/>
  <c r="E20" i="15"/>
  <c r="R20" i="15"/>
  <c r="F20" i="15"/>
  <c r="K20" i="15"/>
  <c r="O20" i="15"/>
  <c r="U20" i="15"/>
  <c r="Q20" i="15"/>
  <c r="I20" i="15"/>
  <c r="T20" i="15"/>
  <c r="M14" i="6" l="1"/>
  <c r="E14" i="6" l="1"/>
  <c r="K14" i="6"/>
  <c r="G14" i="6"/>
  <c r="R14" i="6"/>
  <c r="O14" i="6"/>
  <c r="I14" i="6"/>
  <c r="N14" i="6"/>
  <c r="J14" i="6"/>
  <c r="F14" i="6"/>
  <c r="S14" i="6"/>
  <c r="Q14" i="6"/>
  <c r="P14" i="6"/>
  <c r="L14" i="6"/>
  <c r="H14" i="6"/>
  <c r="D14" i="6"/>
  <c r="V20" i="15"/>
  <c r="D41" i="1" l="1"/>
  <c r="W20" i="15" l="1"/>
  <c r="E41" i="1" l="1"/>
  <c r="F41" i="1" l="1"/>
  <c r="X20" i="15"/>
  <c r="Y20" i="15" l="1"/>
  <c r="G41" i="1" l="1"/>
  <c r="Z20" i="15" l="1"/>
  <c r="H41" i="1" l="1"/>
  <c r="AA20" i="15" l="1"/>
  <c r="I41" i="1" l="1"/>
  <c r="T26" i="6" l="1"/>
  <c r="T14" i="6" l="1"/>
  <c r="U26" i="6"/>
  <c r="V26" i="6" l="1"/>
  <c r="U14" i="6"/>
  <c r="W26" i="6" l="1"/>
  <c r="V14" i="6"/>
  <c r="X26" i="6" l="1"/>
  <c r="U16" i="6"/>
  <c r="V16" i="6"/>
  <c r="W14" i="6" l="1"/>
  <c r="Y26" i="6" l="1"/>
  <c r="X14" i="6" l="1"/>
  <c r="Y14" i="6" l="1"/>
  <c r="X16" i="6"/>
  <c r="W16" i="6"/>
  <c r="Y16" i="6" l="1"/>
  <c r="T65" i="5" l="1"/>
  <c r="U65" i="5" l="1"/>
  <c r="V65" i="5" l="1"/>
  <c r="W65" i="5" l="1"/>
  <c r="X65" i="5" l="1"/>
  <c r="Y65" i="5" l="1"/>
</calcChain>
</file>

<file path=xl/sharedStrings.xml><?xml version="1.0" encoding="utf-8"?>
<sst xmlns="http://schemas.openxmlformats.org/spreadsheetml/2006/main" count="1060" uniqueCount="222">
  <si>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</si>
  <si>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</si>
  <si>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</si>
  <si>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</si>
  <si>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</si>
  <si>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</si>
  <si>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</si>
  <si>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</si>
  <si>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</si>
  <si>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</si>
  <si>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</si>
  <si>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</si>
  <si>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</si>
  <si>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</si>
  <si>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</si>
  <si>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</si>
  <si>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</si>
  <si>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</si>
  <si>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</si>
  <si>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</si>
  <si>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</si>
  <si>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</si>
  <si>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</si>
  <si>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</si>
  <si>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</si>
  <si>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</si>
  <si>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</si>
  <si>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</si>
  <si>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</si>
  <si>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</si>
  <si>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</si>
  <si>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</si>
  <si>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</si>
  <si>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</si>
  <si>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</si>
  <si>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</si>
  <si>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</si>
  <si>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</si>
  <si>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</si>
  <si>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</si>
  <si>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</si>
  <si>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</si>
  <si>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</si>
  <si>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</si>
  <si>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</si>
  <si>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</si>
  <si>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</si>
  <si>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</si>
  <si>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</si>
  <si>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</si>
  <si>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</si>
  <si>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</si>
  <si>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</si>
  <si>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</si>
  <si>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</si>
  <si>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</si>
  <si>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</si>
  <si>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</si>
  <si>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</si>
  <si>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</si>
  <si>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</si>
  <si>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</si>
  <si>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</si>
  <si>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</si>
  <si>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</si>
  <si>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</si>
  <si>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</si>
  <si>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</si>
  <si>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</si>
  <si>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</si>
  <si>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</si>
  <si>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</si>
  <si>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</si>
  <si>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</si>
  <si>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</si>
  <si>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</si>
  <si>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</si>
  <si>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</si>
  <si>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</si>
  <si>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</si>
  <si>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</si>
  <si>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</si>
  <si>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</si>
  <si>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</si>
  <si>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</si>
  <si>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</si>
  <si>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</si>
  <si>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</si>
  <si>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</si>
  <si>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</si>
  <si>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</si>
  <si>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</si>
  <si>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</si>
  <si>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</si>
  <si>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</si>
  <si>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</si>
  <si>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</si>
  <si>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</si>
  <si>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</si>
  <si>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</si>
  <si>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</si>
  <si>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</si>
  <si>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</si>
  <si>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</si>
  <si>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</si>
  <si>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</si>
  <si>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</si>
  <si>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</si>
  <si>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</si>
  <si>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</si>
  <si>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</si>
  <si>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</si>
  <si>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</si>
  <si>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</si>
  <si>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</si>
  <si>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</si>
  <si>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</si>
  <si>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</si>
  <si>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</si>
  <si>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</si>
  <si>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</si>
  <si>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</si>
  <si>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</si>
  <si>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</si>
  <si>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</si>
  <si>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</si>
  <si>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</si>
  <si>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</si>
  <si>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</si>
  <si>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</si>
  <si>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</si>
  <si>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</si>
  <si>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</si>
  <si>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</si>
  <si>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</si>
  <si>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</si>
  <si>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</si>
  <si>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</si>
  <si>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</si>
  <si>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</si>
  <si>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</si>
  <si>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</si>
  <si>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</si>
  <si>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</si>
  <si>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</si>
  <si>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</si>
  <si>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</si>
  <si>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</si>
  <si>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</si>
  <si>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</si>
  <si>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</si>
  <si>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</si>
  <si>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</si>
  <si>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</si>
  <si>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</si>
  <si>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</si>
  <si>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</si>
  <si>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</si>
  <si>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</si>
  <si>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</si>
  <si>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</si>
  <si>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</si>
  <si>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Volkswagen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</si>
  <si>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</si>
  <si>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</si>
  <si>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</si>
  <si>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</si>
  <si>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</si>
  <si>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</si>
  <si>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</si>
  <si>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</si>
  <si>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</si>
  <si>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</si>
  <si>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</si>
  <si>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</si>
  <si>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</si>
  <si>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</si>
  <si>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</si>
  <si>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</si>
  <si>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</si>
  <si>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</si>
  <si>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</si>
  <si>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</si>
  <si>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</si>
  <si>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</si>
  <si>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</si>
  <si>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</si>
  <si>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</si>
  <si>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</si>
  <si>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</si>
  <si>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</si>
  <si>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</si>
  <si>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</si>
  <si>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</si>
  <si>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</si>
  <si>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</si>
  <si>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</si>
  <si>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</si>
  <si>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</si>
  <si>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</si>
  <si>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</si>
  <si>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</si>
  <si>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</si>
  <si>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</si>
  <si>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</si>
  <si>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</si>
  <si>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</si>
  <si>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</si>
  <si>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Spolufinancovanie eurofondov</t>
  </si>
  <si>
    <t>Čerpanie prostriedkov Plánu obnovy s DPH  (mil. EUR)</t>
  </si>
  <si>
    <t>Kompenzácie verejnej správy</t>
  </si>
  <si>
    <t>Medzispotreba verejnej správy</t>
  </si>
  <si>
    <t>Fixné investície verejnej správy</t>
  </si>
  <si>
    <t>Naturálne socíálne transfery</t>
  </si>
  <si>
    <t>Sociálne transfery</t>
  </si>
  <si>
    <t>Investície domácností</t>
  </si>
  <si>
    <t>Čerpanie prostriedkov Plánu obnovy bez DPH  (mil. EUR)</t>
  </si>
  <si>
    <t>Zahraniční pracovníci, tis. osôb</t>
  </si>
  <si>
    <t>Súkromné kompenzácie</t>
  </si>
  <si>
    <t>Súkromná medzispotreba</t>
  </si>
  <si>
    <t>Povinné ukazovatele</t>
  </si>
  <si>
    <t>74. zasadnutie Výboru pre makroekonomické prognózy, 3.2.2026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</si>
</sst>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  <numFmt numFmtId="170" formatCode="0.000"/>
    <numFmt numFmtId="171" formatCode="0.0000"/>
  </numFmts>
  <fonts count="82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71">
    <xf numFmtId="0" fontId="0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4" fontId="8" fillId="33" borderId="16" applyNumberFormat="0" applyProtection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>
      <alignment vertical="center"/>
    </xf>
    <xf numFmtId="9" fontId="3" fillId="0" borderId="0" applyFont="0" applyFill="0" applyBorder="0" applyAlignment="0" applyProtection="0"/>
    <xf numFmtId="0" fontId="36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" fillId="0" borderId="0"/>
    <xf numFmtId="0" fontId="41" fillId="36" borderId="0" applyNumberFormat="0" applyBorder="0" applyAlignment="0" applyProtection="0"/>
    <xf numFmtId="0" fontId="3" fillId="0" borderId="0"/>
    <xf numFmtId="0" fontId="35" fillId="54" borderId="23" applyNumberFormat="0" applyFont="0" applyAlignment="0" applyProtection="0"/>
    <xf numFmtId="0" fontId="3" fillId="0" borderId="0"/>
    <xf numFmtId="0" fontId="50" fillId="0" borderId="2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9" fillId="53" borderId="18" applyNumberFormat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0" fontId="36" fillId="45" borderId="0" applyNumberFormat="0" applyBorder="0" applyAlignment="0" applyProtection="0"/>
    <xf numFmtId="0" fontId="35" fillId="36" borderId="0" applyNumberFormat="0" applyBorder="0" applyAlignment="0" applyProtection="0"/>
    <xf numFmtId="0" fontId="36" fillId="50" borderId="0" applyNumberFormat="0" applyBorder="0" applyAlignment="0" applyProtection="0"/>
    <xf numFmtId="0" fontId="3" fillId="0" borderId="0"/>
    <xf numFmtId="0" fontId="3" fillId="0" borderId="0"/>
    <xf numFmtId="0" fontId="35" fillId="40" borderId="0" applyNumberFormat="0" applyBorder="0" applyAlignment="0" applyProtection="0"/>
    <xf numFmtId="0" fontId="3" fillId="0" borderId="0"/>
    <xf numFmtId="0" fontId="45" fillId="39" borderId="17" applyNumberFormat="0" applyAlignment="0" applyProtection="0"/>
    <xf numFmtId="0" fontId="3" fillId="0" borderId="0"/>
    <xf numFmtId="0" fontId="35" fillId="42" borderId="0" applyNumberFormat="0" applyBorder="0" applyAlignment="0" applyProtection="0"/>
    <xf numFmtId="0" fontId="3" fillId="0" borderId="0"/>
    <xf numFmtId="0" fontId="4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48" fillId="52" borderId="24" applyNumberFormat="0" applyAlignment="0" applyProtection="0"/>
    <xf numFmtId="0" fontId="44" fillId="0" borderId="21" applyNumberFormat="0" applyFill="0" applyAlignment="0" applyProtection="0"/>
    <xf numFmtId="0" fontId="35" fillId="43" borderId="0" applyNumberFormat="0" applyBorder="0" applyAlignment="0" applyProtection="0"/>
    <xf numFmtId="0" fontId="42" fillId="0" borderId="19" applyNumberFormat="0" applyFill="0" applyAlignment="0" applyProtection="0"/>
    <xf numFmtId="0" fontId="35" fillId="41" borderId="0" applyNumberFormat="0" applyBorder="0" applyAlignment="0" applyProtection="0"/>
    <xf numFmtId="0" fontId="3" fillId="0" borderId="0"/>
    <xf numFmtId="0" fontId="36" fillId="48" borderId="0" applyNumberFormat="0" applyBorder="0" applyAlignment="0" applyProtection="0"/>
    <xf numFmtId="0" fontId="38" fillId="52" borderId="17" applyNumberFormat="0" applyAlignment="0" applyProtection="0"/>
    <xf numFmtId="0" fontId="35" fillId="38" borderId="0" applyNumberFormat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3" fillId="0" borderId="0"/>
    <xf numFmtId="0" fontId="35" fillId="37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49" borderId="0" applyNumberFormat="0" applyBorder="0" applyAlignment="0" applyProtection="0"/>
    <xf numFmtId="0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44" borderId="0" applyNumberFormat="0" applyBorder="0" applyAlignment="0" applyProtection="0"/>
    <xf numFmtId="9" fontId="3" fillId="0" borderId="0" applyFont="0" applyFill="0" applyBorder="0" applyAlignment="0" applyProtection="0"/>
    <xf numFmtId="0" fontId="47" fillId="33" borderId="0" applyNumberFormat="0" applyBorder="0" applyAlignment="0" applyProtection="0"/>
    <xf numFmtId="0" fontId="35" fillId="34" borderId="0" applyNumberFormat="0" applyBorder="0" applyAlignment="0" applyProtection="0"/>
    <xf numFmtId="0" fontId="3" fillId="0" borderId="0"/>
    <xf numFmtId="0" fontId="33" fillId="0" borderId="0"/>
    <xf numFmtId="167" fontId="3" fillId="0" borderId="0" applyFill="0" applyBorder="0" applyAlignment="0" applyProtection="0"/>
    <xf numFmtId="0" fontId="4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6" fillId="45" borderId="0" applyNumberFormat="0" applyBorder="0" applyAlignment="0" applyProtection="0"/>
    <xf numFmtId="0" fontId="35" fillId="3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9" fontId="33" fillId="0" borderId="0" applyFont="0" applyFill="0" applyBorder="0" applyAlignment="0" applyProtection="0"/>
    <xf numFmtId="0" fontId="3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4" applyNumberFormat="0" applyFont="0" applyAlignment="0" applyProtection="0"/>
  </cellStyleXfs>
  <cellXfs count="519">
    <xf numFmtId="0" fontId="0" fillId="0" borderId="0" xfId="0"/>
    <xf numFmtId="0" fontId="2" fillId="55" borderId="5" xfId="0" applyFont="1" applyFill="1" applyBorder="1" applyAlignment="1">
      <alignment horizontal="center"/>
    </xf>
    <xf numFmtId="0" fontId="2" fillId="55" borderId="3" xfId="0" applyFont="1" applyFill="1" applyBorder="1" applyAlignment="1">
      <alignment horizontal="center"/>
    </xf>
    <xf numFmtId="0" fontId="2" fillId="55" borderId="1" xfId="0" applyFont="1" applyFill="1" applyBorder="1" applyAlignment="1">
      <alignment horizontal="center"/>
    </xf>
    <xf numFmtId="0" fontId="52" fillId="0" borderId="2" xfId="0" applyFont="1" applyBorder="1"/>
    <xf numFmtId="0" fontId="56" fillId="0" borderId="2" xfId="0" applyFont="1" applyBorder="1"/>
    <xf numFmtId="0" fontId="55" fillId="0" borderId="1" xfId="0" applyFont="1" applyBorder="1" applyAlignment="1">
      <alignment horizontal="center"/>
    </xf>
    <xf numFmtId="0" fontId="58" fillId="0" borderId="0" xfId="0" applyFont="1"/>
    <xf numFmtId="0" fontId="58" fillId="0" borderId="36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0" xfId="0" applyFont="1" applyBorder="1"/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4" xfId="0" applyFont="1" applyBorder="1"/>
    <xf numFmtId="0" fontId="58" fillId="0" borderId="2" xfId="0" applyFont="1" applyBorder="1"/>
    <xf numFmtId="0" fontId="59" fillId="0" borderId="2" xfId="0" applyFont="1" applyBorder="1"/>
    <xf numFmtId="165" fontId="59" fillId="0" borderId="4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65" fontId="59" fillId="0" borderId="2" xfId="0" applyNumberFormat="1" applyFont="1" applyFill="1" applyBorder="1" applyAlignment="1">
      <alignment horizontal="center"/>
    </xf>
    <xf numFmtId="0" fontId="59" fillId="0" borderId="2" xfId="0" applyFont="1" applyFill="1" applyBorder="1"/>
    <xf numFmtId="0" fontId="59" fillId="0" borderId="4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9" fillId="0" borderId="2" xfId="0" applyFont="1" applyFill="1" applyBorder="1" applyAlignment="1">
      <alignment horizontal="center"/>
    </xf>
    <xf numFmtId="0" fontId="59" fillId="0" borderId="0" xfId="0" applyFont="1" applyFill="1" applyBorder="1"/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65" fontId="59" fillId="0" borderId="5" xfId="0" applyNumberFormat="1" applyFont="1" applyFill="1" applyBorder="1" applyAlignment="1">
      <alignment horizontal="center"/>
    </xf>
    <xf numFmtId="165" fontId="59" fillId="0" borderId="1" xfId="0" applyNumberFormat="1" applyFont="1" applyFill="1" applyBorder="1" applyAlignment="1">
      <alignment horizontal="center"/>
    </xf>
    <xf numFmtId="165" fontId="59" fillId="0" borderId="3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9" fillId="0" borderId="36" xfId="0" applyNumberFormat="1" applyFont="1" applyFill="1" applyBorder="1" applyAlignment="1">
      <alignment horizontal="center"/>
    </xf>
    <xf numFmtId="165" fontId="59" fillId="0" borderId="35" xfId="0" applyNumberFormat="1" applyFont="1" applyFill="1" applyBorder="1" applyAlignment="1">
      <alignment horizontal="center"/>
    </xf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3" xfId="0" applyFont="1" applyBorder="1"/>
    <xf numFmtId="0" fontId="58" fillId="0" borderId="5" xfId="0" applyFont="1" applyBorder="1"/>
    <xf numFmtId="0" fontId="58" fillId="0" borderId="1" xfId="0" applyFont="1" applyBorder="1"/>
    <xf numFmtId="0" fontId="58" fillId="0" borderId="0" xfId="0" applyFont="1" applyAlignment="1">
      <alignment horizontal="center"/>
    </xf>
    <xf numFmtId="0" fontId="58" fillId="0" borderId="34" xfId="0" applyFont="1" applyBorder="1" applyAlignment="1">
      <alignment horizontal="center"/>
    </xf>
    <xf numFmtId="0" fontId="58" fillId="0" borderId="35" xfId="0" applyFont="1" applyBorder="1" applyAlignment="1">
      <alignment horizontal="right"/>
    </xf>
    <xf numFmtId="0" fontId="58" fillId="0" borderId="36" xfId="0" applyFont="1" applyBorder="1" applyAlignment="1">
      <alignment horizontal="center"/>
    </xf>
    <xf numFmtId="0" fontId="58" fillId="0" borderId="4" xfId="0" applyFont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8" fillId="0" borderId="35" xfId="0" applyFont="1" applyBorder="1" applyAlignment="1">
      <alignment horizontal="center"/>
    </xf>
    <xf numFmtId="0" fontId="58" fillId="0" borderId="0" xfId="0" applyFont="1" applyFill="1" applyBorder="1"/>
    <xf numFmtId="2" fontId="59" fillId="0" borderId="4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8" fillId="0" borderId="34" xfId="0" applyFont="1" applyBorder="1"/>
    <xf numFmtId="0" fontId="58" fillId="0" borderId="36" xfId="0" applyFont="1" applyBorder="1" applyAlignment="1">
      <alignment horizontal="right"/>
    </xf>
    <xf numFmtId="0" fontId="58" fillId="0" borderId="36" xfId="0" applyFont="1" applyBorder="1"/>
    <xf numFmtId="0" fontId="58" fillId="0" borderId="0" xfId="0" applyFont="1" applyBorder="1" applyAlignment="1">
      <alignment horizontal="right"/>
    </xf>
    <xf numFmtId="0" fontId="63" fillId="0" borderId="36" xfId="0" applyFont="1" applyBorder="1" applyAlignment="1">
      <alignment horizontal="center" vertical="center"/>
    </xf>
    <xf numFmtId="0" fontId="52" fillId="0" borderId="0" xfId="0" applyFont="1" applyBorder="1"/>
    <xf numFmtId="165" fontId="59" fillId="0" borderId="4" xfId="0" applyNumberFormat="1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3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9" fillId="0" borderId="0" xfId="0" applyFont="1" applyBorder="1"/>
    <xf numFmtId="0" fontId="58" fillId="0" borderId="40" xfId="0" applyFont="1" applyBorder="1"/>
    <xf numFmtId="0" fontId="67" fillId="0" borderId="6" xfId="0" applyFont="1" applyBorder="1"/>
    <xf numFmtId="0" fontId="63" fillId="0" borderId="2" xfId="0" applyFont="1" applyBorder="1" applyAlignment="1">
      <alignment horizontal="left"/>
    </xf>
    <xf numFmtId="0" fontId="65" fillId="0" borderId="2" xfId="0" applyFont="1" applyFill="1" applyBorder="1"/>
    <xf numFmtId="0" fontId="58" fillId="0" borderId="6" xfId="0" applyFont="1" applyBorder="1"/>
    <xf numFmtId="0" fontId="59" fillId="0" borderId="36" xfId="0" applyFont="1" applyBorder="1" applyAlignment="1">
      <alignment horizontal="center"/>
    </xf>
    <xf numFmtId="0" fontId="59" fillId="0" borderId="36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7" fillId="0" borderId="2" xfId="0" applyFont="1" applyBorder="1"/>
    <xf numFmtId="0" fontId="58" fillId="0" borderId="2" xfId="0" applyFont="1" applyBorder="1" applyAlignment="1">
      <alignment horizontal="left"/>
    </xf>
    <xf numFmtId="0" fontId="58" fillId="0" borderId="35" xfId="0" applyFont="1" applyBorder="1"/>
    <xf numFmtId="0" fontId="58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0" fontId="58" fillId="0" borderId="2" xfId="0" applyFont="1" applyFill="1" applyBorder="1" applyAlignment="1"/>
    <xf numFmtId="0" fontId="57" fillId="0" borderId="2" xfId="0" applyFont="1" applyFill="1" applyBorder="1" applyAlignment="1">
      <alignment horizontal="left" indent="2"/>
    </xf>
    <xf numFmtId="0" fontId="59" fillId="0" borderId="1" xfId="0" applyFont="1" applyBorder="1"/>
    <xf numFmtId="0" fontId="55" fillId="0" borderId="3" xfId="0" applyFont="1" applyBorder="1" applyAlignment="1">
      <alignment horizontal="center"/>
    </xf>
    <xf numFmtId="0" fontId="58" fillId="55" borderId="3" xfId="0" applyFont="1" applyFill="1" applyBorder="1" applyAlignment="1">
      <alignment horizontal="center"/>
    </xf>
    <xf numFmtId="0" fontId="52" fillId="55" borderId="2" xfId="0" applyFont="1" applyFill="1" applyBorder="1"/>
    <xf numFmtId="0" fontId="59" fillId="55" borderId="2" xfId="0" applyFont="1" applyFill="1" applyBorder="1"/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9" fontId="59" fillId="0" borderId="4" xfId="0" applyNumberFormat="1" applyFont="1" applyBorder="1" applyAlignment="1">
      <alignment horizontal="center"/>
    </xf>
    <xf numFmtId="169" fontId="59" fillId="0" borderId="0" xfId="0" applyNumberFormat="1" applyFont="1" applyBorder="1" applyAlignment="1">
      <alignment horizontal="center"/>
    </xf>
    <xf numFmtId="0" fontId="60" fillId="55" borderId="3" xfId="0" applyFont="1" applyFill="1" applyBorder="1"/>
    <xf numFmtId="0" fontId="58" fillId="0" borderId="0" xfId="0" applyFont="1" applyAlignment="1">
      <alignment horizontal="right"/>
    </xf>
    <xf numFmtId="0" fontId="55" fillId="0" borderId="5" xfId="0" applyFont="1" applyBorder="1" applyAlignment="1">
      <alignment horizontal="center"/>
    </xf>
    <xf numFmtId="0" fontId="52" fillId="55" borderId="0" xfId="0" applyFont="1" applyFill="1" applyBorder="1"/>
    <xf numFmtId="0" fontId="58" fillId="55" borderId="0" xfId="0" applyFont="1" applyFill="1" applyBorder="1"/>
    <xf numFmtId="3" fontId="59" fillId="0" borderId="4" xfId="0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0" fontId="63" fillId="55" borderId="0" xfId="0" applyFont="1" applyFill="1" applyBorder="1"/>
    <xf numFmtId="3" fontId="64" fillId="0" borderId="4" xfId="0" applyNumberFormat="1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0" fontId="59" fillId="55" borderId="0" xfId="0" applyFont="1" applyFill="1" applyBorder="1"/>
    <xf numFmtId="0" fontId="67" fillId="55" borderId="0" xfId="0" applyFont="1" applyFill="1" applyBorder="1"/>
    <xf numFmtId="0" fontId="59" fillId="55" borderId="36" xfId="0" applyFont="1" applyFill="1" applyBorder="1"/>
    <xf numFmtId="0" fontId="70" fillId="55" borderId="0" xfId="0" applyFont="1" applyFill="1" applyBorder="1"/>
    <xf numFmtId="165" fontId="58" fillId="0" borderId="5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8" fillId="0" borderId="36" xfId="0" applyNumberFormat="1" applyFont="1" applyBorder="1" applyAlignment="1">
      <alignment horizontal="center"/>
    </xf>
    <xf numFmtId="0" fontId="71" fillId="55" borderId="0" xfId="0" applyFont="1" applyFill="1" applyBorder="1"/>
    <xf numFmtId="0" fontId="58" fillId="55" borderId="36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58" fillId="55" borderId="1" xfId="0" applyFont="1" applyFill="1" applyBorder="1"/>
    <xf numFmtId="0" fontId="58" fillId="0" borderId="4" xfId="0" applyFont="1" applyFill="1" applyBorder="1"/>
    <xf numFmtId="0" fontId="58" fillId="0" borderId="0" xfId="0" applyFont="1" applyFill="1"/>
    <xf numFmtId="0" fontId="63" fillId="0" borderId="35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59" fillId="0" borderId="2" xfId="0" applyFont="1" applyFill="1" applyBorder="1" applyAlignment="1"/>
    <xf numFmtId="0" fontId="59" fillId="0" borderId="35" xfId="0" applyFont="1" applyFill="1" applyBorder="1"/>
    <xf numFmtId="0" fontId="60" fillId="0" borderId="2" xfId="0" applyFont="1" applyFill="1" applyBorder="1"/>
    <xf numFmtId="0" fontId="60" fillId="0" borderId="3" xfId="0" applyFont="1" applyFill="1" applyBorder="1"/>
    <xf numFmtId="0" fontId="58" fillId="0" borderId="5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165" fontId="58" fillId="0" borderId="0" xfId="0" applyNumberFormat="1" applyFont="1"/>
    <xf numFmtId="0" fontId="58" fillId="0" borderId="34" xfId="0" applyFont="1" applyFill="1" applyBorder="1"/>
    <xf numFmtId="0" fontId="58" fillId="0" borderId="35" xfId="0" applyFont="1" applyFill="1" applyBorder="1" applyAlignment="1">
      <alignment horizontal="right"/>
    </xf>
    <xf numFmtId="0" fontId="58" fillId="0" borderId="34" xfId="0" applyFont="1" applyFill="1" applyBorder="1" applyAlignment="1">
      <alignment horizontal="right"/>
    </xf>
    <xf numFmtId="0" fontId="58" fillId="0" borderId="35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5" xfId="0" applyFont="1" applyFill="1" applyBorder="1"/>
    <xf numFmtId="168" fontId="58" fillId="0" borderId="36" xfId="0" applyNumberFormat="1" applyFont="1" applyFill="1" applyBorder="1" applyAlignment="1">
      <alignment horizontal="center"/>
    </xf>
    <xf numFmtId="168" fontId="58" fillId="0" borderId="35" xfId="0" applyNumberFormat="1" applyFont="1" applyFill="1" applyBorder="1" applyAlignment="1">
      <alignment horizontal="center"/>
    </xf>
    <xf numFmtId="0" fontId="58" fillId="0" borderId="2" xfId="0" applyFont="1" applyFill="1" applyBorder="1" applyAlignment="1">
      <alignment horizontal="left"/>
    </xf>
    <xf numFmtId="0" fontId="59" fillId="0" borderId="4" xfId="0" applyFont="1" applyFill="1" applyBorder="1"/>
    <xf numFmtId="0" fontId="58" fillId="0" borderId="3" xfId="0" applyFont="1" applyFill="1" applyBorder="1"/>
    <xf numFmtId="0" fontId="58" fillId="0" borderId="3" xfId="0" applyFont="1" applyFill="1" applyBorder="1" applyAlignment="1">
      <alignment horizontal="left"/>
    </xf>
    <xf numFmtId="1" fontId="59" fillId="0" borderId="5" xfId="0" applyNumberFormat="1" applyFont="1" applyFill="1" applyBorder="1" applyAlignment="1">
      <alignment horizontal="center"/>
    </xf>
    <xf numFmtId="1" fontId="59" fillId="0" borderId="1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58" fillId="55" borderId="0" xfId="0" applyFont="1" applyFill="1"/>
    <xf numFmtId="0" fontId="58" fillId="55" borderId="34" xfId="0" applyFont="1" applyFill="1" applyBorder="1"/>
    <xf numFmtId="0" fontId="58" fillId="55" borderId="35" xfId="0" applyFont="1" applyFill="1" applyBorder="1" applyAlignment="1">
      <alignment horizontal="right"/>
    </xf>
    <xf numFmtId="0" fontId="58" fillId="55" borderId="36" xfId="0" applyFont="1" applyFill="1" applyBorder="1" applyAlignment="1">
      <alignment horizontal="center"/>
    </xf>
    <xf numFmtId="0" fontId="58" fillId="55" borderId="35" xfId="0" applyFont="1" applyFill="1" applyBorder="1" applyAlignment="1">
      <alignment horizontal="center"/>
    </xf>
    <xf numFmtId="0" fontId="58" fillId="55" borderId="4" xfId="0" applyFont="1" applyFill="1" applyBorder="1"/>
    <xf numFmtId="0" fontId="58" fillId="55" borderId="0" xfId="0" applyFont="1" applyFill="1" applyBorder="1" applyAlignment="1">
      <alignment horizontal="center"/>
    </xf>
    <xf numFmtId="0" fontId="58" fillId="55" borderId="2" xfId="0" applyFont="1" applyFill="1" applyBorder="1" applyAlignment="1">
      <alignment horizontal="center"/>
    </xf>
    <xf numFmtId="0" fontId="58" fillId="55" borderId="5" xfId="0" applyFont="1" applyFill="1" applyBorder="1"/>
    <xf numFmtId="0" fontId="57" fillId="55" borderId="2" xfId="0" applyFont="1" applyFill="1" applyBorder="1"/>
    <xf numFmtId="0" fontId="57" fillId="55" borderId="0" xfId="0" applyFont="1" applyFill="1" applyBorder="1"/>
    <xf numFmtId="0" fontId="57" fillId="55" borderId="1" xfId="0" applyFont="1" applyFill="1" applyBorder="1"/>
    <xf numFmtId="0" fontId="58" fillId="55" borderId="0" xfId="0" applyFont="1" applyFill="1" applyBorder="1" applyAlignment="1">
      <alignment horizontal="right"/>
    </xf>
    <xf numFmtId="0" fontId="58" fillId="55" borderId="0" xfId="0" applyFont="1" applyFill="1" applyAlignment="1">
      <alignment horizontal="right"/>
    </xf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8" fillId="55" borderId="3" xfId="0" applyFont="1" applyFill="1" applyBorder="1"/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165" fontId="58" fillId="55" borderId="5" xfId="0" applyNumberFormat="1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 vertical="center"/>
    </xf>
    <xf numFmtId="165" fontId="58" fillId="55" borderId="44" xfId="0" applyNumberFormat="1" applyFont="1" applyFill="1" applyBorder="1" applyAlignment="1">
      <alignment horizontal="center" vertical="center"/>
    </xf>
    <xf numFmtId="165" fontId="58" fillId="55" borderId="45" xfId="0" applyNumberFormat="1" applyFont="1" applyFill="1" applyBorder="1" applyAlignment="1">
      <alignment horizontal="center" vertical="center"/>
    </xf>
    <xf numFmtId="0" fontId="58" fillId="55" borderId="46" xfId="0" applyFont="1" applyFill="1" applyBorder="1" applyAlignment="1">
      <alignment horizontal="right"/>
    </xf>
    <xf numFmtId="0" fontId="58" fillId="55" borderId="47" xfId="0" applyFont="1" applyFill="1" applyBorder="1"/>
    <xf numFmtId="0" fontId="58" fillId="55" borderId="48" xfId="0" applyFont="1" applyFill="1" applyBorder="1"/>
    <xf numFmtId="165" fontId="58" fillId="55" borderId="49" xfId="0" applyNumberFormat="1" applyFont="1" applyFill="1" applyBorder="1" applyAlignment="1">
      <alignment horizontal="center"/>
    </xf>
    <xf numFmtId="165" fontId="58" fillId="55" borderId="50" xfId="0" applyNumberFormat="1" applyFont="1" applyFill="1" applyBorder="1" applyAlignment="1">
      <alignment horizontal="center"/>
    </xf>
    <xf numFmtId="165" fontId="58" fillId="55" borderId="51" xfId="0" applyNumberFormat="1" applyFont="1" applyFill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8" fillId="55" borderId="36" xfId="0" applyFont="1" applyFill="1" applyBorder="1" applyAlignment="1">
      <alignment horizontal="right"/>
    </xf>
    <xf numFmtId="0" fontId="58" fillId="55" borderId="4" xfId="0" applyFont="1" applyFill="1" applyBorder="1" applyAlignment="1">
      <alignment horizontal="center"/>
    </xf>
    <xf numFmtId="165" fontId="59" fillId="55" borderId="4" xfId="0" applyNumberFormat="1" applyFont="1" applyFill="1" applyBorder="1" applyAlignment="1">
      <alignment horizontal="center"/>
    </xf>
    <xf numFmtId="165" fontId="59" fillId="55" borderId="0" xfId="0" applyNumberFormat="1" applyFont="1" applyFill="1" applyBorder="1" applyAlignment="1">
      <alignment horizontal="center"/>
    </xf>
    <xf numFmtId="0" fontId="57" fillId="55" borderId="4" xfId="0" applyFont="1" applyFill="1" applyBorder="1" applyAlignment="1">
      <alignment horizontal="center"/>
    </xf>
    <xf numFmtId="0" fontId="57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9" fillId="55" borderId="3" xfId="0" applyFont="1" applyFill="1" applyBorder="1"/>
    <xf numFmtId="165" fontId="58" fillId="55" borderId="36" xfId="0" applyNumberFormat="1" applyFont="1" applyFill="1" applyBorder="1" applyAlignment="1">
      <alignment horizontal="center"/>
    </xf>
    <xf numFmtId="0" fontId="58" fillId="55" borderId="52" xfId="0" applyFont="1" applyFill="1" applyBorder="1"/>
    <xf numFmtId="0" fontId="59" fillId="55" borderId="6" xfId="0" applyFont="1" applyFill="1" applyBorder="1"/>
    <xf numFmtId="165" fontId="58" fillId="55" borderId="52" xfId="0" applyNumberFormat="1" applyFont="1" applyFill="1" applyBorder="1" applyAlignment="1">
      <alignment horizontal="center"/>
    </xf>
    <xf numFmtId="0" fontId="55" fillId="55" borderId="4" xfId="0" applyFont="1" applyFill="1" applyBorder="1" applyAlignment="1">
      <alignment horizontal="center"/>
    </xf>
    <xf numFmtId="0" fontId="55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8" fillId="55" borderId="4" xfId="0" applyNumberFormat="1" applyFont="1" applyFill="1" applyBorder="1" applyAlignment="1">
      <alignment horizontal="center"/>
    </xf>
    <xf numFmtId="169" fontId="58" fillId="55" borderId="0" xfId="0" applyNumberFormat="1" applyFont="1" applyFill="1" applyBorder="1" applyAlignment="1">
      <alignment horizontal="center"/>
    </xf>
    <xf numFmtId="169" fontId="58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8" fillId="0" borderId="0" xfId="0" applyFont="1" applyBorder="1" applyAlignment="1">
      <alignment horizontal="center" vertical="center"/>
    </xf>
    <xf numFmtId="165" fontId="58" fillId="0" borderId="52" xfId="0" applyNumberFormat="1" applyFont="1" applyFill="1" applyBorder="1" applyAlignment="1">
      <alignment horizontal="center"/>
    </xf>
    <xf numFmtId="0" fontId="57" fillId="0" borderId="52" xfId="0" applyFont="1" applyBorder="1" applyAlignment="1">
      <alignment horizontal="center"/>
    </xf>
    <xf numFmtId="0" fontId="58" fillId="0" borderId="52" xfId="0" applyFont="1" applyBorder="1"/>
    <xf numFmtId="0" fontId="58" fillId="0" borderId="52" xfId="0" applyFont="1" applyBorder="1" applyAlignment="1">
      <alignment horizontal="center"/>
    </xf>
    <xf numFmtId="0" fontId="63" fillId="0" borderId="52" xfId="0" applyFont="1" applyBorder="1" applyAlignment="1">
      <alignment horizontal="center" vertical="center"/>
    </xf>
    <xf numFmtId="0" fontId="52" fillId="0" borderId="4" xfId="0" applyFont="1" applyBorder="1"/>
    <xf numFmtId="0" fontId="58" fillId="0" borderId="52" xfId="0" applyFont="1" applyBorder="1" applyAlignment="1">
      <alignment horizontal="right"/>
    </xf>
    <xf numFmtId="0" fontId="58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8" fillId="0" borderId="52" xfId="0" applyNumberFormat="1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58" fillId="0" borderId="52" xfId="0" applyFont="1" applyFill="1" applyBorder="1" applyAlignment="1">
      <alignment horizontal="center"/>
    </xf>
    <xf numFmtId="1" fontId="59" fillId="0" borderId="4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0" fontId="58" fillId="0" borderId="36" xfId="0" applyFont="1" applyFill="1" applyBorder="1" applyAlignment="1">
      <alignment horizontal="right"/>
    </xf>
    <xf numFmtId="0" fontId="63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1" xfId="0" applyFont="1" applyFill="1" applyBorder="1"/>
    <xf numFmtId="165" fontId="58" fillId="0" borderId="0" xfId="0" applyNumberFormat="1" applyFont="1" applyFill="1"/>
    <xf numFmtId="2" fontId="59" fillId="0" borderId="4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center"/>
    </xf>
    <xf numFmtId="0" fontId="59" fillId="0" borderId="3" xfId="0" applyFont="1" applyBorder="1"/>
    <xf numFmtId="0" fontId="59" fillId="0" borderId="36" xfId="0" applyFont="1" applyBorder="1"/>
    <xf numFmtId="0" fontId="59" fillId="0" borderId="0" xfId="0" applyFont="1"/>
    <xf numFmtId="169" fontId="58" fillId="0" borderId="0" xfId="0" applyNumberFormat="1" applyFont="1" applyFill="1" applyBorder="1" applyAlignment="1">
      <alignment horizontal="center"/>
    </xf>
    <xf numFmtId="0" fontId="59" fillId="55" borderId="0" xfId="0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0" xfId="0" applyFont="1"/>
    <xf numFmtId="10" fontId="59" fillId="0" borderId="0" xfId="1365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0" fontId="64" fillId="0" borderId="0" xfId="0" applyFont="1" applyFill="1" applyBorder="1"/>
    <xf numFmtId="0" fontId="55" fillId="0" borderId="1" xfId="0" applyFont="1" applyFill="1" applyBorder="1" applyAlignment="1">
      <alignment horizontal="center"/>
    </xf>
    <xf numFmtId="169" fontId="59" fillId="0" borderId="0" xfId="0" applyNumberFormat="1" applyFont="1" applyFill="1" applyBorder="1" applyAlignment="1">
      <alignment horizontal="center"/>
    </xf>
    <xf numFmtId="165" fontId="59" fillId="55" borderId="2" xfId="0" applyNumberFormat="1" applyFont="1" applyFill="1" applyBorder="1" applyAlignment="1">
      <alignment horizontal="center"/>
    </xf>
    <xf numFmtId="165" fontId="59" fillId="55" borderId="36" xfId="0" applyNumberFormat="1" applyFont="1" applyFill="1" applyBorder="1" applyAlignment="1">
      <alignment horizontal="center"/>
    </xf>
    <xf numFmtId="165" fontId="59" fillId="55" borderId="35" xfId="0" applyNumberFormat="1" applyFont="1" applyFill="1" applyBorder="1" applyAlignment="1">
      <alignment horizontal="center"/>
    </xf>
    <xf numFmtId="165" fontId="59" fillId="0" borderId="0" xfId="0" applyNumberFormat="1" applyFont="1" applyFill="1" applyBorder="1"/>
    <xf numFmtId="0" fontId="73" fillId="0" borderId="0" xfId="0" applyFont="1" applyAlignment="1">
      <alignment horizontal="left"/>
    </xf>
    <xf numFmtId="0" fontId="59" fillId="0" borderId="35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165" fontId="59" fillId="0" borderId="2" xfId="0" applyNumberFormat="1" applyFont="1" applyBorder="1" applyAlignment="1">
      <alignment horizontal="center"/>
    </xf>
    <xf numFmtId="2" fontId="59" fillId="0" borderId="2" xfId="0" applyNumberFormat="1" applyFont="1" applyFill="1" applyBorder="1" applyAlignment="1">
      <alignment horizontal="center"/>
    </xf>
    <xf numFmtId="2" fontId="59" fillId="0" borderId="2" xfId="0" applyNumberFormat="1" applyFont="1" applyBorder="1" applyAlignment="1">
      <alignment horizontal="center"/>
    </xf>
    <xf numFmtId="10" fontId="59" fillId="0" borderId="2" xfId="1365" applyNumberFormat="1" applyFont="1" applyFill="1" applyBorder="1" applyAlignment="1">
      <alignment horizontal="center"/>
    </xf>
    <xf numFmtId="0" fontId="59" fillId="0" borderId="36" xfId="0" applyFont="1" applyBorder="1" applyAlignment="1">
      <alignment horizontal="right"/>
    </xf>
    <xf numFmtId="0" fontId="59" fillId="0" borderId="35" xfId="0" applyFont="1" applyBorder="1" applyAlignment="1">
      <alignment horizontal="right"/>
    </xf>
    <xf numFmtId="0" fontId="74" fillId="0" borderId="0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9" fillId="0" borderId="0" xfId="0" applyNumberFormat="1" applyFont="1"/>
    <xf numFmtId="0" fontId="59" fillId="55" borderId="0" xfId="0" applyFont="1" applyFill="1"/>
    <xf numFmtId="0" fontId="59" fillId="55" borderId="36" xfId="0" applyFont="1" applyFill="1" applyBorder="1" applyAlignment="1">
      <alignment horizontal="right"/>
    </xf>
    <xf numFmtId="0" fontId="59" fillId="55" borderId="35" xfId="0" applyFont="1" applyFill="1" applyBorder="1" applyAlignment="1">
      <alignment horizontal="right"/>
    </xf>
    <xf numFmtId="0" fontId="59" fillId="55" borderId="2" xfId="0" applyFont="1" applyFill="1" applyBorder="1" applyAlignment="1">
      <alignment horizontal="center"/>
    </xf>
    <xf numFmtId="0" fontId="74" fillId="55" borderId="0" xfId="0" applyFont="1" applyFill="1" applyBorder="1" applyAlignment="1">
      <alignment horizontal="center"/>
    </xf>
    <xf numFmtId="0" fontId="74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9" fillId="55" borderId="1" xfId="0" applyNumberFormat="1" applyFont="1" applyFill="1" applyBorder="1" applyAlignment="1">
      <alignment horizontal="center"/>
    </xf>
    <xf numFmtId="165" fontId="59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0" fontId="74" fillId="0" borderId="1" xfId="0" applyFont="1" applyFill="1" applyBorder="1" applyAlignment="1">
      <alignment horizontal="center"/>
    </xf>
    <xf numFmtId="169" fontId="59" fillId="0" borderId="2" xfId="0" applyNumberFormat="1" applyFont="1" applyFill="1" applyBorder="1" applyAlignment="1">
      <alignment horizontal="center"/>
    </xf>
    <xf numFmtId="0" fontId="59" fillId="0" borderId="1" xfId="0" applyFont="1" applyFill="1" applyBorder="1"/>
    <xf numFmtId="0" fontId="59" fillId="0" borderId="3" xfId="0" applyFont="1" applyFill="1" applyBorder="1"/>
    <xf numFmtId="165" fontId="59" fillId="0" borderId="36" xfId="0" applyNumberFormat="1" applyFont="1" applyBorder="1" applyAlignment="1">
      <alignment horizontal="center"/>
    </xf>
    <xf numFmtId="165" fontId="59" fillId="0" borderId="35" xfId="0" applyNumberFormat="1" applyFont="1" applyBorder="1" applyAlignment="1">
      <alignment horizontal="center"/>
    </xf>
    <xf numFmtId="3" fontId="59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9" fillId="0" borderId="1" xfId="0" applyNumberFormat="1" applyFont="1" applyBorder="1" applyAlignment="1">
      <alignment horizontal="center"/>
    </xf>
    <xf numFmtId="165" fontId="59" fillId="0" borderId="3" xfId="0" applyNumberFormat="1" applyFont="1" applyBorder="1" applyAlignment="1">
      <alignment horizontal="center"/>
    </xf>
    <xf numFmtId="1" fontId="59" fillId="0" borderId="2" xfId="0" applyNumberFormat="1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1" fontId="58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9" fillId="0" borderId="2" xfId="0" applyNumberFormat="1" applyFont="1" applyFill="1" applyBorder="1"/>
    <xf numFmtId="0" fontId="65" fillId="0" borderId="0" xfId="0" applyFont="1" applyFill="1" applyBorder="1" applyAlignment="1"/>
    <xf numFmtId="0" fontId="57" fillId="0" borderId="0" xfId="0" applyFont="1" applyAlignment="1"/>
    <xf numFmtId="0" fontId="57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62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58" fillId="55" borderId="52" xfId="0" applyFont="1" applyFill="1" applyBorder="1" applyAlignment="1">
      <alignment horizontal="center"/>
    </xf>
    <xf numFmtId="0" fontId="76" fillId="0" borderId="0" xfId="0" applyFont="1"/>
    <xf numFmtId="0" fontId="76" fillId="0" borderId="30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7" fillId="0" borderId="39" xfId="0" applyFont="1" applyBorder="1" applyAlignment="1">
      <alignment horizontal="center" vertical="center"/>
    </xf>
    <xf numFmtId="0" fontId="75" fillId="0" borderId="36" xfId="0" applyFont="1" applyBorder="1" applyAlignment="1">
      <alignment horizontal="center"/>
    </xf>
    <xf numFmtId="0" fontId="75" fillId="0" borderId="35" xfId="0" applyFont="1" applyBorder="1" applyAlignment="1">
      <alignment horizontal="center"/>
    </xf>
    <xf numFmtId="0" fontId="76" fillId="0" borderId="26" xfId="0" applyFont="1" applyBorder="1" applyAlignment="1">
      <alignment horizontal="center"/>
    </xf>
    <xf numFmtId="0" fontId="76" fillId="0" borderId="2" xfId="0" applyFont="1" applyBorder="1" applyAlignment="1"/>
    <xf numFmtId="0" fontId="76" fillId="0" borderId="0" xfId="0" applyFont="1" applyBorder="1" applyAlignment="1">
      <alignment horizontal="center"/>
    </xf>
    <xf numFmtId="0" fontId="77" fillId="0" borderId="27" xfId="0" applyFont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76" fillId="0" borderId="0" xfId="0" applyFont="1" applyBorder="1"/>
    <xf numFmtId="0" fontId="76" fillId="0" borderId="28" xfId="0" applyFont="1" applyBorder="1" applyAlignment="1">
      <alignment horizontal="center"/>
    </xf>
    <xf numFmtId="0" fontId="76" fillId="0" borderId="3" xfId="0" applyFont="1" applyBorder="1" applyAlignment="1"/>
    <xf numFmtId="0" fontId="76" fillId="0" borderId="1" xfId="0" applyFont="1" applyBorder="1" applyAlignment="1">
      <alignment horizontal="center"/>
    </xf>
    <xf numFmtId="0" fontId="76" fillId="0" borderId="3" xfId="0" applyFont="1" applyBorder="1" applyAlignment="1">
      <alignment horizontal="center"/>
    </xf>
    <xf numFmtId="0" fontId="76" fillId="0" borderId="30" xfId="0" applyFont="1" applyBorder="1" applyAlignment="1">
      <alignment horizontal="center"/>
    </xf>
    <xf numFmtId="0" fontId="76" fillId="0" borderId="35" xfId="0" applyFont="1" applyBorder="1" applyAlignment="1"/>
    <xf numFmtId="0" fontId="76" fillId="0" borderId="0" xfId="0" applyFont="1" applyBorder="1" applyAlignment="1">
      <alignment horizontal="center" vertical="center"/>
    </xf>
    <xf numFmtId="0" fontId="76" fillId="0" borderId="2" xfId="0" applyFont="1" applyBorder="1" applyAlignment="1">
      <alignment horizontal="center" vertical="center"/>
    </xf>
    <xf numFmtId="0" fontId="76" fillId="0" borderId="36" xfId="0" applyFont="1" applyBorder="1"/>
    <xf numFmtId="0" fontId="54" fillId="0" borderId="26" xfId="0" applyFont="1" applyBorder="1" applyAlignment="1">
      <alignment horizontal="center"/>
    </xf>
    <xf numFmtId="0" fontId="54" fillId="0" borderId="2" xfId="0" applyFont="1" applyBorder="1"/>
    <xf numFmtId="0" fontId="76" fillId="0" borderId="2" xfId="0" applyFont="1" applyBorder="1"/>
    <xf numFmtId="0" fontId="77" fillId="0" borderId="26" xfId="0" applyFont="1" applyFill="1" applyBorder="1" applyAlignment="1">
      <alignment horizontal="center"/>
    </xf>
    <xf numFmtId="0" fontId="77" fillId="0" borderId="2" xfId="0" applyFont="1" applyBorder="1"/>
    <xf numFmtId="165" fontId="77" fillId="0" borderId="0" xfId="0" applyNumberFormat="1" applyFont="1" applyFill="1" applyBorder="1" applyAlignment="1">
      <alignment horizontal="center"/>
    </xf>
    <xf numFmtId="165" fontId="77" fillId="0" borderId="2" xfId="0" applyNumberFormat="1" applyFont="1" applyFill="1" applyBorder="1" applyAlignment="1">
      <alignment horizontal="center"/>
    </xf>
    <xf numFmtId="165" fontId="77" fillId="0" borderId="4" xfId="0" applyNumberFormat="1" applyFont="1" applyFill="1" applyBorder="1" applyAlignment="1">
      <alignment horizontal="center"/>
    </xf>
    <xf numFmtId="0" fontId="77" fillId="0" borderId="2" xfId="0" applyFont="1" applyFill="1" applyBorder="1"/>
    <xf numFmtId="0" fontId="54" fillId="0" borderId="26" xfId="0" applyFont="1" applyFill="1" applyBorder="1" applyAlignment="1">
      <alignment horizontal="center"/>
    </xf>
    <xf numFmtId="0" fontId="54" fillId="0" borderId="2" xfId="0" applyFont="1" applyFill="1" applyBorder="1"/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79" fillId="0" borderId="2" xfId="0" applyFont="1" applyBorder="1"/>
    <xf numFmtId="0" fontId="76" fillId="0" borderId="2" xfId="0" applyFont="1" applyFill="1" applyBorder="1"/>
    <xf numFmtId="0" fontId="76" fillId="0" borderId="26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7" fillId="0" borderId="4" xfId="0" applyFont="1" applyFill="1" applyBorder="1" applyAlignment="1">
      <alignment horizontal="center"/>
    </xf>
    <xf numFmtId="0" fontId="79" fillId="0" borderId="26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77" fillId="0" borderId="31" xfId="0" applyFont="1" applyFill="1" applyBorder="1" applyAlignment="1">
      <alignment horizontal="center"/>
    </xf>
    <xf numFmtId="0" fontId="77" fillId="0" borderId="53" xfId="0" applyFont="1" applyBorder="1"/>
    <xf numFmtId="165" fontId="76" fillId="0" borderId="1" xfId="0" applyNumberFormat="1" applyFont="1" applyFill="1" applyBorder="1" applyAlignment="1">
      <alignment horizontal="center"/>
    </xf>
    <xf numFmtId="165" fontId="76" fillId="0" borderId="3" xfId="0" applyNumberFormat="1" applyFont="1" applyFill="1" applyBorder="1" applyAlignment="1">
      <alignment horizontal="center"/>
    </xf>
    <xf numFmtId="165" fontId="77" fillId="0" borderId="1" xfId="0" applyNumberFormat="1" applyFont="1" applyFill="1" applyBorder="1" applyAlignment="1">
      <alignment horizontal="center"/>
    </xf>
    <xf numFmtId="165" fontId="76" fillId="0" borderId="36" xfId="0" applyNumberFormat="1" applyFont="1" applyFill="1" applyBorder="1" applyAlignment="1">
      <alignment horizontal="center"/>
    </xf>
    <xf numFmtId="165" fontId="77" fillId="0" borderId="52" xfId="0" applyNumberFormat="1" applyFont="1" applyFill="1" applyBorder="1" applyAlignment="1">
      <alignment horizontal="center"/>
    </xf>
    <xf numFmtId="165" fontId="77" fillId="0" borderId="36" xfId="0" applyNumberFormat="1" applyFont="1" applyFill="1" applyBorder="1" applyAlignment="1">
      <alignment horizontal="center"/>
    </xf>
    <xf numFmtId="165" fontId="77" fillId="0" borderId="35" xfId="0" applyNumberFormat="1" applyFont="1" applyFill="1" applyBorder="1" applyAlignment="1">
      <alignment horizontal="center"/>
    </xf>
    <xf numFmtId="165" fontId="76" fillId="0" borderId="0" xfId="0" applyNumberFormat="1" applyFont="1" applyFill="1" applyBorder="1" applyAlignment="1">
      <alignment horizontal="center"/>
    </xf>
    <xf numFmtId="165" fontId="76" fillId="0" borderId="2" xfId="0" applyNumberFormat="1" applyFont="1" applyFill="1" applyBorder="1" applyAlignment="1">
      <alignment horizontal="center"/>
    </xf>
    <xf numFmtId="165" fontId="76" fillId="0" borderId="4" xfId="0" applyNumberFormat="1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/>
    </xf>
    <xf numFmtId="0" fontId="76" fillId="0" borderId="3" xfId="0" applyFont="1" applyBorder="1"/>
    <xf numFmtId="0" fontId="76" fillId="0" borderId="1" xfId="0" applyFont="1" applyBorder="1"/>
    <xf numFmtId="0" fontId="76" fillId="0" borderId="5" xfId="0" applyFont="1" applyBorder="1"/>
    <xf numFmtId="0" fontId="75" fillId="0" borderId="2" xfId="0" applyFont="1" applyBorder="1" applyAlignment="1">
      <alignment horizontal="left"/>
    </xf>
    <xf numFmtId="0" fontId="77" fillId="0" borderId="4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77" fillId="0" borderId="5" xfId="0" applyFont="1" applyBorder="1" applyAlignment="1">
      <alignment horizontal="center" vertical="top"/>
    </xf>
    <xf numFmtId="0" fontId="77" fillId="0" borderId="1" xfId="0" applyFont="1" applyBorder="1"/>
    <xf numFmtId="0" fontId="77" fillId="0" borderId="3" xfId="0" applyFont="1" applyBorder="1"/>
    <xf numFmtId="0" fontId="77" fillId="0" borderId="0" xfId="0" applyFont="1" applyBorder="1" applyAlignment="1">
      <alignment horizontal="center" vertical="top"/>
    </xf>
    <xf numFmtId="0" fontId="77" fillId="0" borderId="0" xfId="0" applyFont="1" applyFill="1" applyBorder="1"/>
    <xf numFmtId="165" fontId="76" fillId="0" borderId="0" xfId="0" applyNumberFormat="1" applyFont="1" applyFill="1" applyBorder="1"/>
    <xf numFmtId="165" fontId="77" fillId="0" borderId="0" xfId="0" applyNumberFormat="1" applyFont="1" applyFill="1" applyBorder="1"/>
    <xf numFmtId="0" fontId="75" fillId="0" borderId="0" xfId="0" applyFont="1" applyAlignment="1"/>
    <xf numFmtId="0" fontId="76" fillId="0" borderId="0" xfId="0" applyFont="1" applyAlignment="1"/>
    <xf numFmtId="0" fontId="77" fillId="0" borderId="0" xfId="0" applyFont="1" applyAlignment="1"/>
    <xf numFmtId="0" fontId="76" fillId="0" borderId="0" xfId="0" applyFont="1" applyAlignment="1">
      <alignment horizontal="center"/>
    </xf>
    <xf numFmtId="0" fontId="75" fillId="0" borderId="0" xfId="0" applyFont="1" applyAlignment="1">
      <alignment horizontal="left"/>
    </xf>
    <xf numFmtId="166" fontId="81" fillId="0" borderId="0" xfId="1365" applyNumberFormat="1" applyFont="1" applyAlignment="1">
      <alignment horizontal="center"/>
    </xf>
    <xf numFmtId="0" fontId="77" fillId="0" borderId="0" xfId="0" applyFont="1"/>
    <xf numFmtId="0" fontId="77" fillId="0" borderId="0" xfId="0" applyFont="1" applyBorder="1"/>
    <xf numFmtId="2" fontId="64" fillId="0" borderId="0" xfId="0" applyNumberFormat="1" applyFo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74" fillId="0" borderId="3" xfId="0" applyFont="1" applyFill="1" applyBorder="1" applyAlignment="1">
      <alignment horizontal="center"/>
    </xf>
    <xf numFmtId="0" fontId="52" fillId="0" borderId="3" xfId="0" applyFont="1" applyBorder="1" applyAlignment="1">
      <alignment horizontal="center"/>
    </xf>
    <xf numFmtId="3" fontId="68" fillId="0" borderId="0" xfId="0" applyNumberFormat="1" applyFont="1" applyAlignment="1">
      <alignment horizontal="center"/>
    </xf>
    <xf numFmtId="3" fontId="68" fillId="0" borderId="2" xfId="0" applyNumberFormat="1" applyFont="1" applyBorder="1" applyAlignment="1">
      <alignment horizontal="center"/>
    </xf>
    <xf numFmtId="3" fontId="59" fillId="0" borderId="0" xfId="0" applyNumberFormat="1" applyFont="1" applyAlignment="1">
      <alignment horizontal="center"/>
    </xf>
    <xf numFmtId="165" fontId="65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1" fontId="58" fillId="0" borderId="2" xfId="0" applyNumberFormat="1" applyFont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65" fontId="58" fillId="0" borderId="0" xfId="0" applyNumberFormat="1" applyFont="1" applyAlignment="1">
      <alignment horizontal="center"/>
    </xf>
    <xf numFmtId="170" fontId="67" fillId="0" borderId="0" xfId="0" applyNumberFormat="1" applyFont="1" applyFill="1" applyBorder="1" applyAlignment="1">
      <alignment horizontal="center"/>
    </xf>
    <xf numFmtId="170" fontId="67" fillId="0" borderId="2" xfId="0" applyNumberFormat="1" applyFont="1" applyFill="1" applyBorder="1" applyAlignment="1">
      <alignment horizontal="center"/>
    </xf>
    <xf numFmtId="0" fontId="70" fillId="0" borderId="0" xfId="0" applyFont="1"/>
    <xf numFmtId="0" fontId="68" fillId="0" borderId="0" xfId="0" applyFont="1"/>
    <xf numFmtId="3" fontId="68" fillId="0" borderId="4" xfId="0" applyNumberFormat="1" applyFont="1" applyBorder="1" applyAlignment="1">
      <alignment horizontal="center"/>
    </xf>
    <xf numFmtId="0" fontId="57" fillId="0" borderId="3" xfId="0" applyFont="1" applyBorder="1" applyAlignment="1">
      <alignment horizontal="left" indent="2"/>
    </xf>
    <xf numFmtId="3" fontId="68" fillId="0" borderId="5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68" fillId="0" borderId="3" xfId="0" applyNumberFormat="1" applyFont="1" applyBorder="1" applyAlignment="1">
      <alignment horizontal="center"/>
    </xf>
    <xf numFmtId="0" fontId="68" fillId="0" borderId="0" xfId="0" applyFont="1" applyAlignment="1">
      <alignment horizontal="center"/>
    </xf>
    <xf numFmtId="0" fontId="75" fillId="0" borderId="0" xfId="0" applyFont="1" applyAlignme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76" fillId="0" borderId="52" xfId="0" applyNumberFormat="1" applyFont="1" applyFill="1" applyBorder="1" applyAlignment="1">
      <alignment horizontal="center"/>
    </xf>
    <xf numFmtId="0" fontId="76" fillId="0" borderId="4" xfId="0" applyFont="1" applyFill="1" applyBorder="1" applyAlignment="1">
      <alignment horizontal="center"/>
    </xf>
    <xf numFmtId="3" fontId="68" fillId="0" borderId="0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0" fontId="75" fillId="0" borderId="36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5" fillId="0" borderId="1" xfId="0" applyFont="1" applyBorder="1" applyAlignment="1">
      <alignment horizontal="center"/>
    </xf>
    <xf numFmtId="0" fontId="78" fillId="0" borderId="1" xfId="0" applyFont="1" applyBorder="1" applyAlignment="1">
      <alignment horizontal="center"/>
    </xf>
    <xf numFmtId="0" fontId="78" fillId="0" borderId="29" xfId="0" applyFont="1" applyBorder="1" applyAlignment="1">
      <alignment horizontal="center"/>
    </xf>
    <xf numFmtId="0" fontId="78" fillId="0" borderId="36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7" fillId="0" borderId="27" xfId="0" applyFont="1" applyBorder="1"/>
    <xf numFmtId="165" fontId="77" fillId="0" borderId="0" xfId="0" applyNumberFormat="1" applyFont="1" applyAlignment="1">
      <alignment horizontal="center"/>
    </xf>
    <xf numFmtId="165" fontId="77" fillId="0" borderId="27" xfId="0" applyNumberFormat="1" applyFont="1" applyBorder="1" applyAlignment="1">
      <alignment horizontal="center"/>
    </xf>
    <xf numFmtId="165" fontId="76" fillId="0" borderId="0" xfId="0" applyNumberFormat="1" applyFont="1" applyAlignment="1">
      <alignment horizontal="center"/>
    </xf>
    <xf numFmtId="165" fontId="76" fillId="0" borderId="32" xfId="0" applyNumberFormat="1" applyFont="1" applyBorder="1" applyAlignment="1">
      <alignment horizontal="center"/>
    </xf>
    <xf numFmtId="165" fontId="77" fillId="0" borderId="32" xfId="0" applyNumberFormat="1" applyFont="1" applyBorder="1" applyAlignment="1">
      <alignment horizontal="center"/>
    </xf>
    <xf numFmtId="165" fontId="77" fillId="0" borderId="33" xfId="0" applyNumberFormat="1" applyFont="1" applyBorder="1" applyAlignment="1">
      <alignment horizontal="center"/>
    </xf>
    <xf numFmtId="165" fontId="76" fillId="0" borderId="37" xfId="0" applyNumberFormat="1" applyFont="1" applyBorder="1" applyAlignment="1">
      <alignment horizontal="center"/>
    </xf>
    <xf numFmtId="165" fontId="77" fillId="0" borderId="37" xfId="0" applyNumberFormat="1" applyFont="1" applyBorder="1" applyAlignment="1">
      <alignment horizontal="center"/>
    </xf>
    <xf numFmtId="165" fontId="77" fillId="0" borderId="38" xfId="0" applyNumberFormat="1" applyFont="1" applyBorder="1" applyAlignment="1">
      <alignment horizontal="center"/>
    </xf>
    <xf numFmtId="165" fontId="77" fillId="0" borderId="2" xfId="0" applyNumberFormat="1" applyFont="1" applyBorder="1" applyAlignment="1">
      <alignment horizontal="center"/>
    </xf>
    <xf numFmtId="165" fontId="76" fillId="0" borderId="36" xfId="0" applyNumberFormat="1" applyFont="1" applyBorder="1" applyAlignment="1">
      <alignment horizontal="center"/>
    </xf>
    <xf numFmtId="165" fontId="77" fillId="0" borderId="36" xfId="0" applyNumberFormat="1" applyFont="1" applyBorder="1" applyAlignment="1">
      <alignment horizontal="center"/>
    </xf>
    <xf numFmtId="165" fontId="77" fillId="0" borderId="35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75" fillId="0" borderId="52" xfId="0" applyFont="1" applyBorder="1" applyAlignment="1">
      <alignment horizontal="center"/>
    </xf>
    <xf numFmtId="0" fontId="76" fillId="0" borderId="5" xfId="0" applyFont="1" applyBorder="1" applyAlignment="1">
      <alignment horizontal="center"/>
    </xf>
    <xf numFmtId="0" fontId="76" fillId="0" borderId="52" xfId="0" applyFont="1" applyBorder="1"/>
    <xf numFmtId="0" fontId="76" fillId="0" borderId="4" xfId="0" applyFont="1" applyBorder="1"/>
    <xf numFmtId="0" fontId="80" fillId="0" borderId="4" xfId="0" applyFont="1" applyFill="1" applyBorder="1" applyAlignment="1">
      <alignment horizontal="center"/>
    </xf>
    <xf numFmtId="165" fontId="77" fillId="0" borderId="5" xfId="0" applyNumberFormat="1" applyFont="1" applyFill="1" applyBorder="1" applyAlignment="1">
      <alignment horizontal="center"/>
    </xf>
    <xf numFmtId="0" fontId="76" fillId="0" borderId="4" xfId="0" applyFont="1" applyBorder="1" applyAlignme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4" fontId="57" fillId="0" borderId="0" xfId="0" applyNumberFormat="1" applyFont="1" applyFill="1" applyAlignment="1"/>
    <xf numFmtId="0" fontId="68" fillId="0" borderId="35" xfId="0" applyFont="1" applyBorder="1" applyAlignment="1">
      <alignment horizontal="center"/>
    </xf>
    <xf numFmtId="171" fontId="76" fillId="0" borderId="0" xfId="0" applyNumberFormat="1" applyFont="1"/>
    <xf numFmtId="0" fontId="78" fillId="0" borderId="0" xfId="0" applyFont="1" applyFill="1" applyBorder="1" applyAlignment="1"/>
    <xf numFmtId="0" fontId="75" fillId="0" borderId="0" xfId="0" applyFont="1" applyAlignment="1"/>
    <xf numFmtId="0" fontId="75" fillId="0" borderId="41" xfId="0" applyFont="1" applyBorder="1" applyAlignment="1">
      <alignment horizontal="center" vertical="center"/>
    </xf>
    <xf numFmtId="0" fontId="75" fillId="0" borderId="37" xfId="0" applyFont="1" applyBorder="1" applyAlignment="1">
      <alignment horizontal="center" vertical="center"/>
    </xf>
    <xf numFmtId="0" fontId="75" fillId="0" borderId="42" xfId="0" applyFont="1" applyBorder="1" applyAlignment="1">
      <alignment horizontal="center" vertical="center"/>
    </xf>
    <xf numFmtId="0" fontId="75" fillId="0" borderId="28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29" xfId="0" applyFont="1" applyBorder="1" applyAlignment="1">
      <alignment horizontal="center" vertical="center"/>
    </xf>
    <xf numFmtId="0" fontId="75" fillId="0" borderId="36" xfId="0" applyFont="1" applyBorder="1" applyAlignment="1">
      <alignment horizontal="center" vertical="center"/>
    </xf>
    <xf numFmtId="0" fontId="75" fillId="0" borderId="35" xfId="0" applyFont="1" applyBorder="1" applyAlignment="1">
      <alignment horizontal="center" vertical="center"/>
    </xf>
    <xf numFmtId="0" fontId="75" fillId="0" borderId="3" xfId="0" applyFont="1" applyBorder="1" applyAlignment="1">
      <alignment horizontal="center" vertical="center"/>
    </xf>
    <xf numFmtId="0" fontId="75" fillId="0" borderId="52" xfId="0" applyFont="1" applyBorder="1" applyAlignment="1">
      <alignment horizontal="center" vertical="center"/>
    </xf>
    <xf numFmtId="0" fontId="75" fillId="0" borderId="5" xfId="0" applyFont="1" applyBorder="1" applyAlignment="1">
      <alignment horizontal="center" vertical="center"/>
    </xf>
    <xf numFmtId="14" fontId="75" fillId="0" borderId="0" xfId="0" applyNumberFormat="1" applyFont="1" applyFill="1" applyAlignment="1">
      <alignment horizontal="left"/>
    </xf>
    <xf numFmtId="0" fontId="54" fillId="0" borderId="0" xfId="0" applyFont="1" applyAlignment="1">
      <alignment horizontal="center"/>
    </xf>
    <xf numFmtId="0" fontId="75" fillId="0" borderId="0" xfId="0" applyFont="1" applyBorder="1" applyAlignment="1">
      <alignment horizontal="center"/>
    </xf>
    <xf numFmtId="14" fontId="57" fillId="0" borderId="0" xfId="0" applyNumberFormat="1" applyFont="1" applyFill="1" applyAlignment="1">
      <alignment horizontal="left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7" fillId="0" borderId="0" xfId="0" applyFont="1" applyBorder="1" applyAlignment="1"/>
    <xf numFmtId="0" fontId="72" fillId="0" borderId="0" xfId="0" applyFont="1" applyAlignment="1"/>
    <xf numFmtId="0" fontId="54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4" fontId="57" fillId="55" borderId="0" xfId="0" applyNumberFormat="1" applyFont="1" applyFill="1" applyAlignment="1">
      <alignment horizontal="left"/>
    </xf>
    <xf numFmtId="0" fontId="54" fillId="55" borderId="0" xfId="0" applyFont="1" applyFill="1" applyAlignment="1">
      <alignment horizontal="center"/>
    </xf>
    <xf numFmtId="0" fontId="57" fillId="55" borderId="1" xfId="0" applyFont="1" applyFill="1" applyBorder="1" applyAlignment="1">
      <alignment horizontal="center"/>
    </xf>
    <xf numFmtId="0" fontId="65" fillId="0" borderId="0" xfId="0" applyFont="1" applyFill="1" applyBorder="1" applyAlignment="1"/>
    <xf numFmtId="0" fontId="61" fillId="0" borderId="0" xfId="0" applyFont="1" applyAlignment="1"/>
    <xf numFmtId="0" fontId="54" fillId="0" borderId="0" xfId="0" applyFont="1" applyFill="1" applyAlignment="1">
      <alignment horizontal="center"/>
    </xf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</cellXfs>
  <cellStyles count="1371">
    <cellStyle name="_x000a_386grabber=S" xfId="6" xr:uid="{00000000-0005-0000-0000-000000000000}"/>
    <cellStyle name="_x000a_386grabber=S 10" xfId="1081" xr:uid="{00000000-0005-0000-0000-000001000000}"/>
    <cellStyle name="_x000a_386grabber=S 2" xfId="16" xr:uid="{00000000-0005-0000-0000-000002000000}"/>
    <cellStyle name="_x000a_386grabber=S 2 2" xfId="57" xr:uid="{00000000-0005-0000-0000-000003000000}"/>
    <cellStyle name="_x000a_386grabber=S 3" xfId="50" xr:uid="{00000000-0005-0000-0000-000004000000}"/>
    <cellStyle name="_x000a_386grabber=S 4" xfId="197" xr:uid="{00000000-0005-0000-0000-000005000000}"/>
    <cellStyle name="_x000a_386grabber=S 5" xfId="235" xr:uid="{00000000-0005-0000-0000-000006000000}"/>
    <cellStyle name="_x000a_386grabber=S 6" xfId="209" xr:uid="{00000000-0005-0000-0000-000007000000}"/>
    <cellStyle name="_x000a_386grabber=S 7" xfId="657" xr:uid="{00000000-0005-0000-0000-000008000000}"/>
    <cellStyle name="_x000a_386grabber=S 8" xfId="663" xr:uid="{00000000-0005-0000-0000-000009000000}"/>
    <cellStyle name="_x000a_386grabber=S 9" xfId="1083" xr:uid="{00000000-0005-0000-0000-00000A000000}"/>
    <cellStyle name="=D:\WINNT\SYSTEM32\COMMAND.COM" xfId="7" xr:uid="{00000000-0005-0000-0000-00000B000000}"/>
    <cellStyle name="=D:\WINNT\SYSTEM32\COMMAND.COM 10" xfId="1088" xr:uid="{00000000-0005-0000-0000-00000C000000}"/>
    <cellStyle name="=D:\WINNT\SYSTEM32\COMMAND.COM 2" xfId="15" xr:uid="{00000000-0005-0000-0000-00000D000000}"/>
    <cellStyle name="=D:\WINNT\SYSTEM32\COMMAND.COM 2 2" xfId="56" xr:uid="{00000000-0005-0000-0000-00000E000000}"/>
    <cellStyle name="=D:\WINNT\SYSTEM32\COMMAND.COM 3" xfId="51" xr:uid="{00000000-0005-0000-0000-00000F000000}"/>
    <cellStyle name="=D:\WINNT\SYSTEM32\COMMAND.COM 4" xfId="198" xr:uid="{00000000-0005-0000-0000-000010000000}"/>
    <cellStyle name="=D:\WINNT\SYSTEM32\COMMAND.COM 5" xfId="221" xr:uid="{00000000-0005-0000-0000-000011000000}"/>
    <cellStyle name="=D:\WINNT\SYSTEM32\COMMAND.COM 6" xfId="196" xr:uid="{00000000-0005-0000-0000-000012000000}"/>
    <cellStyle name="=D:\WINNT\SYSTEM32\COMMAND.COM 7" xfId="658" xr:uid="{00000000-0005-0000-0000-000013000000}"/>
    <cellStyle name="=D:\WINNT\SYSTEM32\COMMAND.COM 8" xfId="656" xr:uid="{00000000-0005-0000-0000-000014000000}"/>
    <cellStyle name="=D:\WINNT\SYSTEM32\COMMAND.COM 9" xfId="1084" xr:uid="{00000000-0005-0000-0000-000015000000}"/>
    <cellStyle name="20 % - zvýraznenie1 2" xfId="1170" xr:uid="{00000000-0005-0000-0000-000016000000}"/>
    <cellStyle name="20 % - zvýraznenie2 2" xfId="1174" xr:uid="{00000000-0005-0000-0000-000017000000}"/>
    <cellStyle name="20 % - zvýraznenie3 2" xfId="1178" xr:uid="{00000000-0005-0000-0000-000018000000}"/>
    <cellStyle name="20 % - zvýraznenie4 2" xfId="1182" xr:uid="{00000000-0005-0000-0000-000019000000}"/>
    <cellStyle name="20 % - zvýraznenie5 2" xfId="1186" xr:uid="{00000000-0005-0000-0000-00001A000000}"/>
    <cellStyle name="20 % - zvýraznenie6 2" xfId="1190" xr:uid="{00000000-0005-0000-0000-00001B000000}"/>
    <cellStyle name="20% - Accent1" xfId="1285" xr:uid="{00000000-0005-0000-0000-00001C000000}"/>
    <cellStyle name="20% - Accent2" xfId="1249" xr:uid="{00000000-0005-0000-0000-00001D000000}"/>
    <cellStyle name="20% - Accent3" xfId="1234" xr:uid="{00000000-0005-0000-0000-00001E000000}"/>
    <cellStyle name="20% - Accent4" xfId="1272" xr:uid="{00000000-0005-0000-0000-00001F000000}"/>
    <cellStyle name="20% - Accent5" xfId="1258" xr:uid="{00000000-0005-0000-0000-000020000000}"/>
    <cellStyle name="20% - Accent6" xfId="1359" xr:uid="{00000000-0005-0000-0000-000021000000}"/>
    <cellStyle name="40 % - zvýraznenie1 2" xfId="1171" xr:uid="{00000000-0005-0000-0000-000022000000}"/>
    <cellStyle name="40 % - zvýraznenie2 2" xfId="1175" xr:uid="{00000000-0005-0000-0000-000023000000}"/>
    <cellStyle name="40 % - zvýraznenie3 2" xfId="1179" xr:uid="{00000000-0005-0000-0000-000024000000}"/>
    <cellStyle name="40 % - zvýraznenie4 2" xfId="1183" xr:uid="{00000000-0005-0000-0000-000025000000}"/>
    <cellStyle name="40 % - zvýraznenie5 2" xfId="1187" xr:uid="{00000000-0005-0000-0000-000026000000}"/>
    <cellStyle name="40 % - zvýraznenie6 2" xfId="1191" xr:uid="{00000000-0005-0000-0000-000027000000}"/>
    <cellStyle name="40% - Accent1" xfId="1238" xr:uid="{00000000-0005-0000-0000-000028000000}"/>
    <cellStyle name="40% - Accent2" xfId="1254" xr:uid="{00000000-0005-0000-0000-000029000000}"/>
    <cellStyle name="40% - Accent3" xfId="1242" xr:uid="{00000000-0005-0000-0000-00002A000000}"/>
    <cellStyle name="40% - Accent4" xfId="1248" xr:uid="{00000000-0005-0000-0000-00002B000000}"/>
    <cellStyle name="40% - Accent5" xfId="1218" xr:uid="{00000000-0005-0000-0000-00002C000000}"/>
    <cellStyle name="40% - Accent6" xfId="1252" xr:uid="{00000000-0005-0000-0000-00002D000000}"/>
    <cellStyle name="60 % - zvýraznenie1 2" xfId="1172" xr:uid="{00000000-0005-0000-0000-00002E000000}"/>
    <cellStyle name="60 % - zvýraznenie2 2" xfId="1176" xr:uid="{00000000-0005-0000-0000-00002F000000}"/>
    <cellStyle name="60 % - zvýraznenie3 2" xfId="1180" xr:uid="{00000000-0005-0000-0000-000030000000}"/>
    <cellStyle name="60 % - zvýraznenie4 2" xfId="1184" xr:uid="{00000000-0005-0000-0000-000031000000}"/>
    <cellStyle name="60 % - zvýraznenie5 2" xfId="1188" xr:uid="{00000000-0005-0000-0000-000032000000}"/>
    <cellStyle name="60 % - zvýraznenie6 2" xfId="1192" xr:uid="{00000000-0005-0000-0000-000033000000}"/>
    <cellStyle name="60% - Accent1" xfId="1282" xr:uid="{00000000-0005-0000-0000-000034000000}"/>
    <cellStyle name="60% - Accent2" xfId="1262" xr:uid="{00000000-0005-0000-0000-000035000000}"/>
    <cellStyle name="60% - Accent3" xfId="1219" xr:uid="{00000000-0005-0000-0000-000036000000}"/>
    <cellStyle name="60% - Accent4" xfId="1358" xr:uid="{00000000-0005-0000-0000-000037000000}"/>
    <cellStyle name="60% - Accent5" xfId="1217" xr:uid="{00000000-0005-0000-0000-000038000000}"/>
    <cellStyle name="60% - Accent6" xfId="1281" xr:uid="{00000000-0005-0000-0000-000039000000}"/>
    <cellStyle name="Accent1" xfId="1256" xr:uid="{00000000-0005-0000-0000-00003A000000}"/>
    <cellStyle name="Accent2" xfId="1275" xr:uid="{00000000-0005-0000-0000-00003B000000}"/>
    <cellStyle name="Accent3" xfId="1235" xr:uid="{00000000-0005-0000-0000-00003C000000}"/>
    <cellStyle name="Accent4" xfId="1233" xr:uid="{00000000-0005-0000-0000-00003D000000}"/>
    <cellStyle name="Accent5" xfId="1261" xr:uid="{00000000-0005-0000-0000-00003E000000}"/>
    <cellStyle name="Accent6" xfId="1270" xr:uid="{00000000-0005-0000-0000-00003F000000}"/>
    <cellStyle name="Bad" xfId="1280" xr:uid="{00000000-0005-0000-0000-000040000000}"/>
    <cellStyle name="Calculation" xfId="1257" xr:uid="{00000000-0005-0000-0000-000041000000}"/>
    <cellStyle name="Comma_gdp" xfId="3" xr:uid="{00000000-0005-0000-0000-000042000000}"/>
    <cellStyle name="Čiarka 2" xfId="2" xr:uid="{00000000-0005-0000-0000-000043000000}"/>
    <cellStyle name="Čiarka 3" xfId="1288" xr:uid="{00000000-0005-0000-0000-000044000000}"/>
    <cellStyle name="Čiarka 4" xfId="1369" xr:uid="{00D6A892-64E6-4188-8974-EEE9C6BE3DA1}"/>
    <cellStyle name="čiarky 2" xfId="26" xr:uid="{00000000-0005-0000-0000-000045000000}"/>
    <cellStyle name="čiarky 2 10" xfId="1036" xr:uid="{00000000-0005-0000-0000-000046000000}"/>
    <cellStyle name="čiarky 2 11" xfId="1057" xr:uid="{00000000-0005-0000-0000-000047000000}"/>
    <cellStyle name="čiarky 2 2" xfId="64" xr:uid="{00000000-0005-0000-0000-000048000000}"/>
    <cellStyle name="čiarky 2 3" xfId="990" xr:uid="{00000000-0005-0000-0000-000049000000}"/>
    <cellStyle name="čiarky 2 4" xfId="1058" xr:uid="{00000000-0005-0000-0000-00004A000000}"/>
    <cellStyle name="čiarky 2 5" xfId="1020" xr:uid="{00000000-0005-0000-0000-00004B000000}"/>
    <cellStyle name="čiarky 2 6" xfId="1047" xr:uid="{00000000-0005-0000-0000-00004C000000}"/>
    <cellStyle name="čiarky 2 7" xfId="1002" xr:uid="{00000000-0005-0000-0000-00004D000000}"/>
    <cellStyle name="čiarky 2 8" xfId="1032" xr:uid="{00000000-0005-0000-0000-00004E000000}"/>
    <cellStyle name="čiarky 2 9" xfId="1012" xr:uid="{00000000-0005-0000-0000-00004F000000}"/>
    <cellStyle name="čiarky 3" xfId="48" xr:uid="{00000000-0005-0000-0000-000050000000}"/>
    <cellStyle name="čiarky 4" xfId="75" xr:uid="{00000000-0005-0000-0000-000051000000}"/>
    <cellStyle name="čiarky 5" xfId="114" xr:uid="{00000000-0005-0000-0000-000052000000}"/>
    <cellStyle name="čiarky 6" xfId="1291" xr:uid="{00000000-0005-0000-0000-000053000000}"/>
    <cellStyle name="Date" xfId="648" xr:uid="{00000000-0005-0000-0000-000054000000}"/>
    <cellStyle name="Dobrá 2" xfId="1158" xr:uid="{00000000-0005-0000-0000-000055000000}"/>
    <cellStyle name="Explanatory Text" xfId="1276" xr:uid="{00000000-0005-0000-0000-000056000000}"/>
    <cellStyle name="Good" xfId="1221" xr:uid="{00000000-0005-0000-0000-000057000000}"/>
    <cellStyle name="Heading 1" xfId="1253" xr:uid="{00000000-0005-0000-0000-000058000000}"/>
    <cellStyle name="Heading 2" xfId="1259" xr:uid="{00000000-0005-0000-0000-000059000000}"/>
    <cellStyle name="Heading 3" xfId="1251" xr:uid="{00000000-0005-0000-0000-00005A000000}"/>
    <cellStyle name="Heading 4" xfId="1260" xr:uid="{00000000-0005-0000-0000-00005B000000}"/>
    <cellStyle name="Hypertextové prepojenie 2" xfId="12" xr:uid="{00000000-0005-0000-0000-00005C000000}"/>
    <cellStyle name="Check Cell" xfId="1229" xr:uid="{00000000-0005-0000-0000-00005D000000}"/>
    <cellStyle name="Input" xfId="1240" xr:uid="{00000000-0005-0000-0000-00005E000000}"/>
    <cellStyle name="Kontrolná bunka 2" xfId="1165" xr:uid="{00000000-0005-0000-0000-00005F000000}"/>
    <cellStyle name="Linked Cell" xfId="1244" xr:uid="{00000000-0005-0000-0000-000060000000}"/>
    <cellStyle name="Nadpis 1 2" xfId="1154" xr:uid="{00000000-0005-0000-0000-000061000000}"/>
    <cellStyle name="Nadpis 2 2" xfId="1155" xr:uid="{00000000-0005-0000-0000-000062000000}"/>
    <cellStyle name="Nadpis 3 2" xfId="1156" xr:uid="{00000000-0005-0000-0000-000063000000}"/>
    <cellStyle name="Nadpis 4 2" xfId="1157" xr:uid="{00000000-0005-0000-0000-000064000000}"/>
    <cellStyle name="Neutral" xfId="1284" xr:uid="{00000000-0005-0000-0000-000065000000}"/>
    <cellStyle name="Neutrálna 2" xfId="1160" xr:uid="{00000000-0005-0000-0000-000066000000}"/>
    <cellStyle name="Normal 2" xfId="649" xr:uid="{00000000-0005-0000-0000-000067000000}"/>
    <cellStyle name="Normal_1.1" xfId="186" xr:uid="{00000000-0005-0000-0000-000068000000}"/>
    <cellStyle name="Normálna" xfId="0" builtinId="0"/>
    <cellStyle name="Normálna 2" xfId="1" xr:uid="{00000000-0005-0000-0000-00006A000000}"/>
    <cellStyle name="Normálna 2 2" xfId="1211" xr:uid="{00000000-0005-0000-0000-00006B000000}"/>
    <cellStyle name="Normálna 2 3" xfId="1230" xr:uid="{00000000-0005-0000-0000-00006C000000}"/>
    <cellStyle name="Normálna 3" xfId="1212" xr:uid="{00000000-0005-0000-0000-00006D000000}"/>
    <cellStyle name="Normálna 4" xfId="1215" xr:uid="{00000000-0005-0000-0000-00006E000000}"/>
    <cellStyle name="Normálna 5" xfId="1362" xr:uid="{00000000-0005-0000-0000-00006F000000}"/>
    <cellStyle name="Normálna 6" xfId="1366" xr:uid="{00000000-0005-0000-0000-000070000000}"/>
    <cellStyle name="Normálna 7" xfId="1368" xr:uid="{46B2E1BA-DA5F-478C-A7D9-0901CE3C9046}"/>
    <cellStyle name="normálne 10" xfId="34" xr:uid="{00000000-0005-0000-0000-000071000000}"/>
    <cellStyle name="normálne 10 2" xfId="1268" xr:uid="{00000000-0005-0000-0000-000072000000}"/>
    <cellStyle name="normálne 11" xfId="47" xr:uid="{00000000-0005-0000-0000-000073000000}"/>
    <cellStyle name="normálne 11 10" xfId="1031" xr:uid="{00000000-0005-0000-0000-000074000000}"/>
    <cellStyle name="normálne 11 11" xfId="1018" xr:uid="{00000000-0005-0000-0000-000075000000}"/>
    <cellStyle name="normálne 11 12" xfId="686" xr:uid="{00000000-0005-0000-0000-000076000000}"/>
    <cellStyle name="normálne 11 12 2" xfId="1317" xr:uid="{00000000-0005-0000-0000-000077000000}"/>
    <cellStyle name="normálne 11 13" xfId="1082" xr:uid="{00000000-0005-0000-0000-000078000000}"/>
    <cellStyle name="normálne 11 13 2" xfId="1343" xr:uid="{00000000-0005-0000-0000-000079000000}"/>
    <cellStyle name="normálne 11 14" xfId="1099" xr:uid="{00000000-0005-0000-0000-00007A000000}"/>
    <cellStyle name="normálne 11 14 2" xfId="1344" xr:uid="{00000000-0005-0000-0000-00007B000000}"/>
    <cellStyle name="normálne 11 15" xfId="1106" xr:uid="{00000000-0005-0000-0000-00007C000000}"/>
    <cellStyle name="normálne 11 15 2" xfId="1345" xr:uid="{00000000-0005-0000-0000-00007D000000}"/>
    <cellStyle name="normálne 11 16" xfId="1113" xr:uid="{00000000-0005-0000-0000-00007E000000}"/>
    <cellStyle name="normálne 11 16 2" xfId="1346" xr:uid="{00000000-0005-0000-0000-00007F000000}"/>
    <cellStyle name="normálne 11 17" xfId="1120" xr:uid="{00000000-0005-0000-0000-000080000000}"/>
    <cellStyle name="normálne 11 17 2" xfId="1347" xr:uid="{00000000-0005-0000-0000-000081000000}"/>
    <cellStyle name="normálne 11 18" xfId="1127" xr:uid="{00000000-0005-0000-0000-000082000000}"/>
    <cellStyle name="normálne 11 18 2" xfId="1348" xr:uid="{00000000-0005-0000-0000-000083000000}"/>
    <cellStyle name="normálne 11 19" xfId="1133" xr:uid="{00000000-0005-0000-0000-000084000000}"/>
    <cellStyle name="normálne 11 19 2" xfId="1349" xr:uid="{00000000-0005-0000-0000-000085000000}"/>
    <cellStyle name="normálne 11 2" xfId="654" xr:uid="{00000000-0005-0000-0000-000086000000}"/>
    <cellStyle name="normálne 11 2 2" xfId="685" xr:uid="{00000000-0005-0000-0000-000087000000}"/>
    <cellStyle name="normálne 11 2 3" xfId="922" xr:uid="{00000000-0005-0000-0000-000088000000}"/>
    <cellStyle name="normálne 11 2 4" xfId="1313" xr:uid="{00000000-0005-0000-0000-000089000000}"/>
    <cellStyle name="normálne 11 20" xfId="1139" xr:uid="{00000000-0005-0000-0000-00008A000000}"/>
    <cellStyle name="normálne 11 20 2" xfId="1350" xr:uid="{00000000-0005-0000-0000-00008B000000}"/>
    <cellStyle name="normálne 11 21" xfId="1145" xr:uid="{00000000-0005-0000-0000-00008C000000}"/>
    <cellStyle name="normálne 11 21 2" xfId="1351" xr:uid="{00000000-0005-0000-0000-00008D000000}"/>
    <cellStyle name="normálne 11 22" xfId="1151" xr:uid="{00000000-0005-0000-0000-00008E000000}"/>
    <cellStyle name="normálne 11 22 2" xfId="1352" xr:uid="{00000000-0005-0000-0000-00008F000000}"/>
    <cellStyle name="normálne 11 23" xfId="1224" xr:uid="{00000000-0005-0000-0000-000090000000}"/>
    <cellStyle name="normálne 11 3" xfId="996" xr:uid="{00000000-0005-0000-0000-000091000000}"/>
    <cellStyle name="normálne 11 4" xfId="1003" xr:uid="{00000000-0005-0000-0000-000092000000}"/>
    <cellStyle name="normálne 11 5" xfId="1046" xr:uid="{00000000-0005-0000-0000-000093000000}"/>
    <cellStyle name="normálne 11 6" xfId="1026" xr:uid="{00000000-0005-0000-0000-000094000000}"/>
    <cellStyle name="normálne 11 7" xfId="1052" xr:uid="{00000000-0005-0000-0000-000095000000}"/>
    <cellStyle name="normálne 11 8" xfId="988" xr:uid="{00000000-0005-0000-0000-000096000000}"/>
    <cellStyle name="normálne 11 9" xfId="1042" xr:uid="{00000000-0005-0000-0000-000097000000}"/>
    <cellStyle name="normálne 12" xfId="74" xr:uid="{00000000-0005-0000-0000-000098000000}"/>
    <cellStyle name="normálne 12 2" xfId="1265" xr:uid="{00000000-0005-0000-0000-000099000000}"/>
    <cellStyle name="normálne 13" xfId="73" xr:uid="{00000000-0005-0000-0000-00009A000000}"/>
    <cellStyle name="normálne 13 2" xfId="150" xr:uid="{00000000-0005-0000-0000-00009B000000}"/>
    <cellStyle name="normálne 13 2 2" xfId="330" xr:uid="{00000000-0005-0000-0000-00009C000000}"/>
    <cellStyle name="normálne 13 2 3" xfId="467" xr:uid="{00000000-0005-0000-0000-00009D000000}"/>
    <cellStyle name="normálne 13 2 4" xfId="607" xr:uid="{00000000-0005-0000-0000-00009E000000}"/>
    <cellStyle name="normálne 13 2 5" xfId="773" xr:uid="{00000000-0005-0000-0000-00009F000000}"/>
    <cellStyle name="normálne 13 2 6" xfId="876" xr:uid="{00000000-0005-0000-0000-0000A0000000}"/>
    <cellStyle name="normálne 13 3" xfId="255" xr:uid="{00000000-0005-0000-0000-0000A1000000}"/>
    <cellStyle name="normálne 13 4" xfId="394" xr:uid="{00000000-0005-0000-0000-0000A2000000}"/>
    <cellStyle name="normálne 13 5" xfId="536" xr:uid="{00000000-0005-0000-0000-0000A3000000}"/>
    <cellStyle name="normálne 13 6" xfId="700" xr:uid="{00000000-0005-0000-0000-0000A4000000}"/>
    <cellStyle name="normálne 13 7" xfId="947" xr:uid="{00000000-0005-0000-0000-0000A5000000}"/>
    <cellStyle name="normálne 13 8" xfId="1255" xr:uid="{00000000-0005-0000-0000-0000A6000000}"/>
    <cellStyle name="normálne 14" xfId="111" xr:uid="{00000000-0005-0000-0000-0000A7000000}"/>
    <cellStyle name="normálne 14 2" xfId="185" xr:uid="{00000000-0005-0000-0000-0000A8000000}"/>
    <cellStyle name="normálne 14 2 2" xfId="365" xr:uid="{00000000-0005-0000-0000-0000A9000000}"/>
    <cellStyle name="normálne 14 2 3" xfId="502" xr:uid="{00000000-0005-0000-0000-0000AA000000}"/>
    <cellStyle name="normálne 14 2 4" xfId="642" xr:uid="{00000000-0005-0000-0000-0000AB000000}"/>
    <cellStyle name="normálne 14 2 5" xfId="808" xr:uid="{00000000-0005-0000-0000-0000AC000000}"/>
    <cellStyle name="normálne 14 2 6" xfId="926" xr:uid="{00000000-0005-0000-0000-0000AD000000}"/>
    <cellStyle name="normálne 14 3" xfId="292" xr:uid="{00000000-0005-0000-0000-0000AE000000}"/>
    <cellStyle name="normálne 14 4" xfId="430" xr:uid="{00000000-0005-0000-0000-0000AF000000}"/>
    <cellStyle name="normálne 14 5" xfId="571" xr:uid="{00000000-0005-0000-0000-0000B0000000}"/>
    <cellStyle name="normálne 14 6" xfId="736" xr:uid="{00000000-0005-0000-0000-0000B1000000}"/>
    <cellStyle name="normálne 14 7" xfId="854" xr:uid="{00000000-0005-0000-0000-0000B2000000}"/>
    <cellStyle name="normálne 14 8" xfId="1245" xr:uid="{00000000-0005-0000-0000-0000B3000000}"/>
    <cellStyle name="normálne 15" xfId="113" xr:uid="{00000000-0005-0000-0000-0000B4000000}"/>
    <cellStyle name="normálne 15 2" xfId="1222" xr:uid="{00000000-0005-0000-0000-0000B5000000}"/>
    <cellStyle name="normálne 16" xfId="112" xr:uid="{00000000-0005-0000-0000-0000B6000000}"/>
    <cellStyle name="normálne 16 2" xfId="293" xr:uid="{00000000-0005-0000-0000-0000B7000000}"/>
    <cellStyle name="normálne 16 3" xfId="431" xr:uid="{00000000-0005-0000-0000-0000B8000000}"/>
    <cellStyle name="normálne 16 4" xfId="572" xr:uid="{00000000-0005-0000-0000-0000B9000000}"/>
    <cellStyle name="normálne 16 5" xfId="737" xr:uid="{00000000-0005-0000-0000-0000BA000000}"/>
    <cellStyle name="normálne 16 6" xfId="976" xr:uid="{00000000-0005-0000-0000-0000BB000000}"/>
    <cellStyle name="normálne 16 7" xfId="1239" xr:uid="{00000000-0005-0000-0000-0000BC000000}"/>
    <cellStyle name="normálne 17" xfId="187" xr:uid="{00000000-0005-0000-0000-0000BD000000}"/>
    <cellStyle name="normálne 17 2" xfId="366" xr:uid="{00000000-0005-0000-0000-0000BE000000}"/>
    <cellStyle name="normálne 17 3" xfId="503" xr:uid="{00000000-0005-0000-0000-0000BF000000}"/>
    <cellStyle name="normálne 17 4" xfId="643" xr:uid="{00000000-0005-0000-0000-0000C0000000}"/>
    <cellStyle name="normálne 17 5" xfId="809" xr:uid="{00000000-0005-0000-0000-0000C1000000}"/>
    <cellStyle name="normálne 17 6" xfId="932" xr:uid="{00000000-0005-0000-0000-0000C2000000}"/>
    <cellStyle name="normálne 17 7" xfId="1246" xr:uid="{00000000-0005-0000-0000-0000C3000000}"/>
    <cellStyle name="normálne 18" xfId="188" xr:uid="{00000000-0005-0000-0000-0000C4000000}"/>
    <cellStyle name="normálne 18 2" xfId="1286" xr:uid="{00000000-0005-0000-0000-0000C5000000}"/>
    <cellStyle name="normálne 19" xfId="191" xr:uid="{00000000-0005-0000-0000-0000C6000000}"/>
    <cellStyle name="normálne 19 2" xfId="369" xr:uid="{00000000-0005-0000-0000-0000C7000000}"/>
    <cellStyle name="normálne 19 2 2" xfId="1304" xr:uid="{00000000-0005-0000-0000-0000C8000000}"/>
    <cellStyle name="normálne 19 3" xfId="506" xr:uid="{00000000-0005-0000-0000-0000C9000000}"/>
    <cellStyle name="normálne 19 3 2" xfId="1309" xr:uid="{00000000-0005-0000-0000-0000CA000000}"/>
    <cellStyle name="normálne 19 4" xfId="645" xr:uid="{00000000-0005-0000-0000-0000CB000000}"/>
    <cellStyle name="normálne 19 4 2" xfId="1311" xr:uid="{00000000-0005-0000-0000-0000CC000000}"/>
    <cellStyle name="normálne 19 5" xfId="812" xr:uid="{00000000-0005-0000-0000-0000CD000000}"/>
    <cellStyle name="normálne 19 5 2" xfId="1318" xr:uid="{00000000-0005-0000-0000-0000CE000000}"/>
    <cellStyle name="normálne 19 6" xfId="909" xr:uid="{00000000-0005-0000-0000-0000CF000000}"/>
    <cellStyle name="normálne 19 6 2" xfId="1336" xr:uid="{00000000-0005-0000-0000-0000D0000000}"/>
    <cellStyle name="normálne 19 7" xfId="1295" xr:uid="{00000000-0005-0000-0000-0000D1000000}"/>
    <cellStyle name="normálne 19 8" xfId="1237" xr:uid="{00000000-0005-0000-0000-0000D2000000}"/>
    <cellStyle name="normálne 2" xfId="11" xr:uid="{00000000-0005-0000-0000-0000D3000000}"/>
    <cellStyle name="normálne 2 10" xfId="979" xr:uid="{00000000-0005-0000-0000-0000D4000000}"/>
    <cellStyle name="normálne 2 11" xfId="989" xr:uid="{00000000-0005-0000-0000-0000D5000000}"/>
    <cellStyle name="normálne 2 12" xfId="1027" xr:uid="{00000000-0005-0000-0000-0000D6000000}"/>
    <cellStyle name="normálne 2 13" xfId="1039" xr:uid="{00000000-0005-0000-0000-0000D7000000}"/>
    <cellStyle name="normálne 2 14" xfId="994" xr:uid="{00000000-0005-0000-0000-0000D8000000}"/>
    <cellStyle name="normálne 2 15" xfId="1029" xr:uid="{00000000-0005-0000-0000-0000D9000000}"/>
    <cellStyle name="normálne 2 16" xfId="1017" xr:uid="{00000000-0005-0000-0000-0000DA000000}"/>
    <cellStyle name="normálne 2 17" xfId="980" xr:uid="{00000000-0005-0000-0000-0000DB000000}"/>
    <cellStyle name="normálne 2 18" xfId="1072" xr:uid="{00000000-0005-0000-0000-0000DC000000}"/>
    <cellStyle name="normálne 2 19" xfId="1085" xr:uid="{00000000-0005-0000-0000-0000DD000000}"/>
    <cellStyle name="normálne 2 2" xfId="13" xr:uid="{00000000-0005-0000-0000-0000DE000000}"/>
    <cellStyle name="normálne 2 2 10" xfId="1053" xr:uid="{00000000-0005-0000-0000-0000DF000000}"/>
    <cellStyle name="normálne 2 2 11" xfId="1051" xr:uid="{00000000-0005-0000-0000-0000E0000000}"/>
    <cellStyle name="normálne 2 2 12" xfId="1038" xr:uid="{00000000-0005-0000-0000-0000E1000000}"/>
    <cellStyle name="normálne 2 2 13" xfId="1030" xr:uid="{00000000-0005-0000-0000-0000E2000000}"/>
    <cellStyle name="normálne 2 2 14" xfId="1007" xr:uid="{00000000-0005-0000-0000-0000E3000000}"/>
    <cellStyle name="normálne 2 2 15" xfId="818" xr:uid="{00000000-0005-0000-0000-0000E4000000}"/>
    <cellStyle name="normálne 2 2 2" xfId="54" xr:uid="{00000000-0005-0000-0000-0000E5000000}"/>
    <cellStyle name="normálne 2 2 3" xfId="202" xr:uid="{00000000-0005-0000-0000-0000E6000000}"/>
    <cellStyle name="normálne 2 2 4" xfId="250" xr:uid="{00000000-0005-0000-0000-0000E7000000}"/>
    <cellStyle name="normálne 2 2 5" xfId="378" xr:uid="{00000000-0005-0000-0000-0000E8000000}"/>
    <cellStyle name="normálne 2 2 6" xfId="662" xr:uid="{00000000-0005-0000-0000-0000E9000000}"/>
    <cellStyle name="normálne 2 2 6 2" xfId="982" xr:uid="{00000000-0005-0000-0000-0000EA000000}"/>
    <cellStyle name="normálne 2 2 6 3" xfId="1075" xr:uid="{00000000-0005-0000-0000-0000EB000000}"/>
    <cellStyle name="normálne 2 2 7" xfId="981" xr:uid="{00000000-0005-0000-0000-0000EC000000}"/>
    <cellStyle name="normálne 2 2 8" xfId="992" xr:uid="{00000000-0005-0000-0000-0000ED000000}"/>
    <cellStyle name="normálne 2 2 9" xfId="1048" xr:uid="{00000000-0005-0000-0000-0000EE000000}"/>
    <cellStyle name="normálne 2 20" xfId="1091" xr:uid="{00000000-0005-0000-0000-0000EF000000}"/>
    <cellStyle name="normálne 2 21" xfId="1236" xr:uid="{00000000-0005-0000-0000-0000F0000000}"/>
    <cellStyle name="normálne 2 3" xfId="20" xr:uid="{00000000-0005-0000-0000-0000F1000000}"/>
    <cellStyle name="normálne 2 4" xfId="29" xr:uid="{00000000-0005-0000-0000-0000F2000000}"/>
    <cellStyle name="normálne 2 4 10" xfId="852" xr:uid="{00000000-0005-0000-0000-0000F3000000}"/>
    <cellStyle name="normálne 2 4 2" xfId="43" xr:uid="{00000000-0005-0000-0000-0000F4000000}"/>
    <cellStyle name="normálne 2 4 2 2" xfId="95" xr:uid="{00000000-0005-0000-0000-0000F5000000}"/>
    <cellStyle name="normálne 2 4 2 2 2" xfId="169" xr:uid="{00000000-0005-0000-0000-0000F6000000}"/>
    <cellStyle name="normálne 2 4 2 2 2 2" xfId="349" xr:uid="{00000000-0005-0000-0000-0000F7000000}"/>
    <cellStyle name="normálne 2 4 2 2 2 3" xfId="486" xr:uid="{00000000-0005-0000-0000-0000F8000000}"/>
    <cellStyle name="normálne 2 4 2 2 2 4" xfId="626" xr:uid="{00000000-0005-0000-0000-0000F9000000}"/>
    <cellStyle name="normálne 2 4 2 2 2 5" xfId="792" xr:uid="{00000000-0005-0000-0000-0000FA000000}"/>
    <cellStyle name="normálne 2 4 2 2 2 6" xfId="940" xr:uid="{00000000-0005-0000-0000-0000FB000000}"/>
    <cellStyle name="normálne 2 4 2 2 3" xfId="276" xr:uid="{00000000-0005-0000-0000-0000FC000000}"/>
    <cellStyle name="normálne 2 4 2 2 4" xfId="414" xr:uid="{00000000-0005-0000-0000-0000FD000000}"/>
    <cellStyle name="normálne 2 4 2 2 5" xfId="555" xr:uid="{00000000-0005-0000-0000-0000FE000000}"/>
    <cellStyle name="normálne 2 4 2 2 6" xfId="720" xr:uid="{00000000-0005-0000-0000-0000FF000000}"/>
    <cellStyle name="normálne 2 4 2 2 7" xfId="905" xr:uid="{00000000-0005-0000-0000-000000010000}"/>
    <cellStyle name="normálne 2 4 2 3" xfId="134" xr:uid="{00000000-0005-0000-0000-000001010000}"/>
    <cellStyle name="normálne 2 4 2 3 2" xfId="314" xr:uid="{00000000-0005-0000-0000-000002010000}"/>
    <cellStyle name="normálne 2 4 2 3 3" xfId="451" xr:uid="{00000000-0005-0000-0000-000003010000}"/>
    <cellStyle name="normálne 2 4 2 3 4" xfId="591" xr:uid="{00000000-0005-0000-0000-000004010000}"/>
    <cellStyle name="normálne 2 4 2 3 5" xfId="757" xr:uid="{00000000-0005-0000-0000-000005010000}"/>
    <cellStyle name="normálne 2 4 2 3 6" xfId="890" xr:uid="{00000000-0005-0000-0000-000006010000}"/>
    <cellStyle name="normálne 2 4 2 4" xfId="229" xr:uid="{00000000-0005-0000-0000-000007010000}"/>
    <cellStyle name="normálne 2 4 2 5" xfId="374" xr:uid="{00000000-0005-0000-0000-000008010000}"/>
    <cellStyle name="normálne 2 4 2 6" xfId="520" xr:uid="{00000000-0005-0000-0000-000009010000}"/>
    <cellStyle name="normálne 2 4 2 7" xfId="681" xr:uid="{00000000-0005-0000-0000-00000A010000}"/>
    <cellStyle name="normálne 2 4 2 8" xfId="944" xr:uid="{00000000-0005-0000-0000-00000B010000}"/>
    <cellStyle name="normálne 2 4 3" xfId="67" xr:uid="{00000000-0005-0000-0000-00000C010000}"/>
    <cellStyle name="normálne 2 4 3 2" xfId="106" xr:uid="{00000000-0005-0000-0000-00000D010000}"/>
    <cellStyle name="normálne 2 4 3 2 2" xfId="180" xr:uid="{00000000-0005-0000-0000-00000E010000}"/>
    <cellStyle name="normálne 2 4 3 2 2 2" xfId="360" xr:uid="{00000000-0005-0000-0000-00000F010000}"/>
    <cellStyle name="normálne 2 4 3 2 2 3" xfId="497" xr:uid="{00000000-0005-0000-0000-000010010000}"/>
    <cellStyle name="normálne 2 4 3 2 2 4" xfId="637" xr:uid="{00000000-0005-0000-0000-000011010000}"/>
    <cellStyle name="normálne 2 4 3 2 2 5" xfId="803" xr:uid="{00000000-0005-0000-0000-000012010000}"/>
    <cellStyle name="normálne 2 4 3 2 2 6" xfId="867" xr:uid="{00000000-0005-0000-0000-000013010000}"/>
    <cellStyle name="normálne 2 4 3 2 3" xfId="287" xr:uid="{00000000-0005-0000-0000-000014010000}"/>
    <cellStyle name="normálne 2 4 3 2 4" xfId="425" xr:uid="{00000000-0005-0000-0000-000015010000}"/>
    <cellStyle name="normálne 2 4 3 2 5" xfId="566" xr:uid="{00000000-0005-0000-0000-000016010000}"/>
    <cellStyle name="normálne 2 4 3 2 6" xfId="731" xr:uid="{00000000-0005-0000-0000-000017010000}"/>
    <cellStyle name="normálne 2 4 3 2 7" xfId="962" xr:uid="{00000000-0005-0000-0000-000018010000}"/>
    <cellStyle name="normálne 2 4 3 3" xfId="145" xr:uid="{00000000-0005-0000-0000-000019010000}"/>
    <cellStyle name="normálne 2 4 3 3 2" xfId="325" xr:uid="{00000000-0005-0000-0000-00001A010000}"/>
    <cellStyle name="normálne 2 4 3 3 3" xfId="462" xr:uid="{00000000-0005-0000-0000-00001B010000}"/>
    <cellStyle name="normálne 2 4 3 3 4" xfId="602" xr:uid="{00000000-0005-0000-0000-00001C010000}"/>
    <cellStyle name="normálne 2 4 3 3 5" xfId="768" xr:uid="{00000000-0005-0000-0000-00001D010000}"/>
    <cellStyle name="normálne 2 4 3 3 6" xfId="946" xr:uid="{00000000-0005-0000-0000-00001E010000}"/>
    <cellStyle name="normálne 2 4 3 4" xfId="249" xr:uid="{00000000-0005-0000-0000-00001F010000}"/>
    <cellStyle name="normálne 2 4 3 5" xfId="389" xr:uid="{00000000-0005-0000-0000-000020010000}"/>
    <cellStyle name="normálne 2 4 3 6" xfId="531" xr:uid="{00000000-0005-0000-0000-000021010000}"/>
    <cellStyle name="normálne 2 4 3 7" xfId="695" xr:uid="{00000000-0005-0000-0000-000022010000}"/>
    <cellStyle name="normálne 2 4 3 8" xfId="934" xr:uid="{00000000-0005-0000-0000-000023010000}"/>
    <cellStyle name="normálne 2 4 4" xfId="84" xr:uid="{00000000-0005-0000-0000-000024010000}"/>
    <cellStyle name="normálne 2 4 4 2" xfId="158" xr:uid="{00000000-0005-0000-0000-000025010000}"/>
    <cellStyle name="normálne 2 4 4 2 2" xfId="338" xr:uid="{00000000-0005-0000-0000-000026010000}"/>
    <cellStyle name="normálne 2 4 4 2 3" xfId="475" xr:uid="{00000000-0005-0000-0000-000027010000}"/>
    <cellStyle name="normálne 2 4 4 2 4" xfId="615" xr:uid="{00000000-0005-0000-0000-000028010000}"/>
    <cellStyle name="normálne 2 4 4 2 5" xfId="781" xr:uid="{00000000-0005-0000-0000-000029010000}"/>
    <cellStyle name="normálne 2 4 4 2 6" xfId="893" xr:uid="{00000000-0005-0000-0000-00002A010000}"/>
    <cellStyle name="normálne 2 4 4 3" xfId="265" xr:uid="{00000000-0005-0000-0000-00002B010000}"/>
    <cellStyle name="normálne 2 4 4 4" xfId="403" xr:uid="{00000000-0005-0000-0000-00002C010000}"/>
    <cellStyle name="normálne 2 4 4 5" xfId="544" xr:uid="{00000000-0005-0000-0000-00002D010000}"/>
    <cellStyle name="normálne 2 4 4 6" xfId="709" xr:uid="{00000000-0005-0000-0000-00002E010000}"/>
    <cellStyle name="normálne 2 4 4 7" xfId="861" xr:uid="{00000000-0005-0000-0000-00002F010000}"/>
    <cellStyle name="normálne 2 4 5" xfId="123" xr:uid="{00000000-0005-0000-0000-000030010000}"/>
    <cellStyle name="normálne 2 4 5 2" xfId="303" xr:uid="{00000000-0005-0000-0000-000031010000}"/>
    <cellStyle name="normálne 2 4 5 3" xfId="440" xr:uid="{00000000-0005-0000-0000-000032010000}"/>
    <cellStyle name="normálne 2 4 5 4" xfId="580" xr:uid="{00000000-0005-0000-0000-000033010000}"/>
    <cellStyle name="normálne 2 4 5 5" xfId="746" xr:uid="{00000000-0005-0000-0000-000034010000}"/>
    <cellStyle name="normálne 2 4 5 6" xfId="850" xr:uid="{00000000-0005-0000-0000-000035010000}"/>
    <cellStyle name="normálne 2 4 6" xfId="216" xr:uid="{00000000-0005-0000-0000-000036010000}"/>
    <cellStyle name="normálne 2 4 7" xfId="195" xr:uid="{00000000-0005-0000-0000-000037010000}"/>
    <cellStyle name="normálne 2 4 8" xfId="509" xr:uid="{00000000-0005-0000-0000-000038010000}"/>
    <cellStyle name="normálne 2 4 9" xfId="672" xr:uid="{00000000-0005-0000-0000-000039010000}"/>
    <cellStyle name="normálne 2 5" xfId="23" xr:uid="{00000000-0005-0000-0000-00003A010000}"/>
    <cellStyle name="normálne 2 5 2" xfId="212" xr:uid="{00000000-0005-0000-0000-00003B010000}"/>
    <cellStyle name="normálne 2 5 2 2" xfId="819" xr:uid="{00000000-0005-0000-0000-00003C010000}"/>
    <cellStyle name="normálne 2 5 2 2 2" xfId="1321" xr:uid="{00000000-0005-0000-0000-00003D010000}"/>
    <cellStyle name="normálne 2 5 2 3" xfId="884" xr:uid="{00000000-0005-0000-0000-00003E010000}"/>
    <cellStyle name="normálne 2 5 2 3 2" xfId="1333" xr:uid="{00000000-0005-0000-0000-00003F010000}"/>
    <cellStyle name="normálne 2 5 2 4" xfId="1299" xr:uid="{00000000-0005-0000-0000-000040010000}"/>
    <cellStyle name="normálne 2 5 3" xfId="294" xr:uid="{00000000-0005-0000-0000-000041010000}"/>
    <cellStyle name="normálne 2 5 3 2" xfId="855" xr:uid="{00000000-0005-0000-0000-000042010000}"/>
    <cellStyle name="normálne 2 5 3 2 2" xfId="1329" xr:uid="{00000000-0005-0000-0000-000043010000}"/>
    <cellStyle name="normálne 2 5 3 3" xfId="972" xr:uid="{00000000-0005-0000-0000-000044010000}"/>
    <cellStyle name="normálne 2 5 3 3 2" xfId="1341" xr:uid="{00000000-0005-0000-0000-000045010000}"/>
    <cellStyle name="normálne 2 5 3 4" xfId="1303" xr:uid="{00000000-0005-0000-0000-000046010000}"/>
    <cellStyle name="normálne 2 5 4" xfId="380" xr:uid="{00000000-0005-0000-0000-000047010000}"/>
    <cellStyle name="normálne 2 5 4 2" xfId="883" xr:uid="{00000000-0005-0000-0000-000048010000}"/>
    <cellStyle name="normálne 2 5 4 2 2" xfId="1332" xr:uid="{00000000-0005-0000-0000-000049010000}"/>
    <cellStyle name="normálne 2 5 4 3" xfId="967" xr:uid="{00000000-0005-0000-0000-00004A010000}"/>
    <cellStyle name="normálne 2 5 4 3 2" xfId="1340" xr:uid="{00000000-0005-0000-0000-00004B010000}"/>
    <cellStyle name="normálne 2 5 4 4" xfId="1306" xr:uid="{00000000-0005-0000-0000-00004C010000}"/>
    <cellStyle name="normálne 2 5 5" xfId="669" xr:uid="{00000000-0005-0000-0000-00004D010000}"/>
    <cellStyle name="normálne 2 5 5 2" xfId="1315" xr:uid="{00000000-0005-0000-0000-00004E010000}"/>
    <cellStyle name="normálne 2 5 6" xfId="835" xr:uid="{00000000-0005-0000-0000-00004F010000}"/>
    <cellStyle name="normálne 2 5 6 2" xfId="1325" xr:uid="{00000000-0005-0000-0000-000050010000}"/>
    <cellStyle name="normálne 2 5 7" xfId="1293" xr:uid="{00000000-0005-0000-0000-000051010000}"/>
    <cellStyle name="normálne 2 6" xfId="37" xr:uid="{00000000-0005-0000-0000-000052010000}"/>
    <cellStyle name="normálne 2 6 2" xfId="72" xr:uid="{00000000-0005-0000-0000-000053010000}"/>
    <cellStyle name="normálne 2 6 2 2" xfId="110" xr:uid="{00000000-0005-0000-0000-000054010000}"/>
    <cellStyle name="normálne 2 6 2 2 2" xfId="184" xr:uid="{00000000-0005-0000-0000-000055010000}"/>
    <cellStyle name="normálne 2 6 2 2 2 2" xfId="364" xr:uid="{00000000-0005-0000-0000-000056010000}"/>
    <cellStyle name="normálne 2 6 2 2 2 3" xfId="501" xr:uid="{00000000-0005-0000-0000-000057010000}"/>
    <cellStyle name="normálne 2 6 2 2 2 4" xfId="641" xr:uid="{00000000-0005-0000-0000-000058010000}"/>
    <cellStyle name="normálne 2 6 2 2 2 5" xfId="807" xr:uid="{00000000-0005-0000-0000-000059010000}"/>
    <cellStyle name="normálne 2 6 2 2 2 6" xfId="975" xr:uid="{00000000-0005-0000-0000-00005A010000}"/>
    <cellStyle name="normálne 2 6 2 2 3" xfId="291" xr:uid="{00000000-0005-0000-0000-00005B010000}"/>
    <cellStyle name="normálne 2 6 2 2 4" xfId="429" xr:uid="{00000000-0005-0000-0000-00005C010000}"/>
    <cellStyle name="normálne 2 6 2 2 5" xfId="570" xr:uid="{00000000-0005-0000-0000-00005D010000}"/>
    <cellStyle name="normálne 2 6 2 2 6" xfId="735" xr:uid="{00000000-0005-0000-0000-00005E010000}"/>
    <cellStyle name="normálne 2 6 2 2 7" xfId="900" xr:uid="{00000000-0005-0000-0000-00005F010000}"/>
    <cellStyle name="normálne 2 6 2 3" xfId="149" xr:uid="{00000000-0005-0000-0000-000060010000}"/>
    <cellStyle name="normálne 2 6 2 3 2" xfId="329" xr:uid="{00000000-0005-0000-0000-000061010000}"/>
    <cellStyle name="normálne 2 6 2 3 3" xfId="466" xr:uid="{00000000-0005-0000-0000-000062010000}"/>
    <cellStyle name="normálne 2 6 2 3 4" xfId="606" xr:uid="{00000000-0005-0000-0000-000063010000}"/>
    <cellStyle name="normálne 2 6 2 3 5" xfId="772" xr:uid="{00000000-0005-0000-0000-000064010000}"/>
    <cellStyle name="normálne 2 6 2 3 6" xfId="924" xr:uid="{00000000-0005-0000-0000-000065010000}"/>
    <cellStyle name="normálne 2 6 2 4" xfId="254" xr:uid="{00000000-0005-0000-0000-000066010000}"/>
    <cellStyle name="normálne 2 6 2 5" xfId="393" xr:uid="{00000000-0005-0000-0000-000067010000}"/>
    <cellStyle name="normálne 2 6 2 6" xfId="535" xr:uid="{00000000-0005-0000-0000-000068010000}"/>
    <cellStyle name="normálne 2 6 2 7" xfId="699" xr:uid="{00000000-0005-0000-0000-000069010000}"/>
    <cellStyle name="normálne 2 6 2 8" xfId="866" xr:uid="{00000000-0005-0000-0000-00006A010000}"/>
    <cellStyle name="normálne 2 6 3" xfId="89" xr:uid="{00000000-0005-0000-0000-00006B010000}"/>
    <cellStyle name="normálne 2 6 3 2" xfId="163" xr:uid="{00000000-0005-0000-0000-00006C010000}"/>
    <cellStyle name="normálne 2 6 3 2 2" xfId="343" xr:uid="{00000000-0005-0000-0000-00006D010000}"/>
    <cellStyle name="normálne 2 6 3 2 3" xfId="480" xr:uid="{00000000-0005-0000-0000-00006E010000}"/>
    <cellStyle name="normálne 2 6 3 2 4" xfId="620" xr:uid="{00000000-0005-0000-0000-00006F010000}"/>
    <cellStyle name="normálne 2 6 3 2 5" xfId="786" xr:uid="{00000000-0005-0000-0000-000070010000}"/>
    <cellStyle name="normálne 2 6 3 2 6" xfId="927" xr:uid="{00000000-0005-0000-0000-000071010000}"/>
    <cellStyle name="normálne 2 6 3 3" xfId="270" xr:uid="{00000000-0005-0000-0000-000072010000}"/>
    <cellStyle name="normálne 2 6 3 4" xfId="408" xr:uid="{00000000-0005-0000-0000-000073010000}"/>
    <cellStyle name="normálne 2 6 3 5" xfId="549" xr:uid="{00000000-0005-0000-0000-000074010000}"/>
    <cellStyle name="normálne 2 6 3 6" xfId="714" xr:uid="{00000000-0005-0000-0000-000075010000}"/>
    <cellStyle name="normálne 2 6 3 7" xfId="921" xr:uid="{00000000-0005-0000-0000-000076010000}"/>
    <cellStyle name="normálne 2 6 4" xfId="128" xr:uid="{00000000-0005-0000-0000-000077010000}"/>
    <cellStyle name="normálne 2 6 4 2" xfId="308" xr:uid="{00000000-0005-0000-0000-000078010000}"/>
    <cellStyle name="normálne 2 6 4 3" xfId="445" xr:uid="{00000000-0005-0000-0000-000079010000}"/>
    <cellStyle name="normálne 2 6 4 4" xfId="585" xr:uid="{00000000-0005-0000-0000-00007A010000}"/>
    <cellStyle name="normálne 2 6 4 5" xfId="751" xr:uid="{00000000-0005-0000-0000-00007B010000}"/>
    <cellStyle name="normálne 2 6 4 6" xfId="817" xr:uid="{00000000-0005-0000-0000-00007C010000}"/>
    <cellStyle name="normálne 2 6 5" xfId="223" xr:uid="{00000000-0005-0000-0000-00007D010000}"/>
    <cellStyle name="normálne 2 6 6" xfId="204" xr:uid="{00000000-0005-0000-0000-00007E010000}"/>
    <cellStyle name="normálne 2 6 7" xfId="514" xr:uid="{00000000-0005-0000-0000-00007F010000}"/>
    <cellStyle name="normálne 2 6 8" xfId="676" xr:uid="{00000000-0005-0000-0000-000080010000}"/>
    <cellStyle name="normálne 2 6 9" xfId="879" xr:uid="{00000000-0005-0000-0000-000081010000}"/>
    <cellStyle name="normálne 2 7" xfId="53" xr:uid="{00000000-0005-0000-0000-000082010000}"/>
    <cellStyle name="normálne 2 7 2" xfId="100" xr:uid="{00000000-0005-0000-0000-000083010000}"/>
    <cellStyle name="normálne 2 7 2 2" xfId="174" xr:uid="{00000000-0005-0000-0000-000084010000}"/>
    <cellStyle name="normálne 2 7 2 2 2" xfId="354" xr:uid="{00000000-0005-0000-0000-000085010000}"/>
    <cellStyle name="normálne 2 7 2 2 3" xfId="491" xr:uid="{00000000-0005-0000-0000-000086010000}"/>
    <cellStyle name="normálne 2 7 2 2 4" xfId="631" xr:uid="{00000000-0005-0000-0000-000087010000}"/>
    <cellStyle name="normálne 2 7 2 2 5" xfId="797" xr:uid="{00000000-0005-0000-0000-000088010000}"/>
    <cellStyle name="normálne 2 7 2 2 6" xfId="871" xr:uid="{00000000-0005-0000-0000-000089010000}"/>
    <cellStyle name="normálne 2 7 2 3" xfId="281" xr:uid="{00000000-0005-0000-0000-00008A010000}"/>
    <cellStyle name="normálne 2 7 2 4" xfId="419" xr:uid="{00000000-0005-0000-0000-00008B010000}"/>
    <cellStyle name="normálne 2 7 2 5" xfId="560" xr:uid="{00000000-0005-0000-0000-00008C010000}"/>
    <cellStyle name="normálne 2 7 2 6" xfId="725" xr:uid="{00000000-0005-0000-0000-00008D010000}"/>
    <cellStyle name="normálne 2 7 2 7" xfId="966" xr:uid="{00000000-0005-0000-0000-00008E010000}"/>
    <cellStyle name="normálne 2 7 3" xfId="139" xr:uid="{00000000-0005-0000-0000-00008F010000}"/>
    <cellStyle name="normálne 2 7 3 2" xfId="319" xr:uid="{00000000-0005-0000-0000-000090010000}"/>
    <cellStyle name="normálne 2 7 3 3" xfId="456" xr:uid="{00000000-0005-0000-0000-000091010000}"/>
    <cellStyle name="normálne 2 7 3 4" xfId="596" xr:uid="{00000000-0005-0000-0000-000092010000}"/>
    <cellStyle name="normálne 2 7 3 5" xfId="762" xr:uid="{00000000-0005-0000-0000-000093010000}"/>
    <cellStyle name="normálne 2 7 3 6" xfId="933" xr:uid="{00000000-0005-0000-0000-000094010000}"/>
    <cellStyle name="normálne 2 7 4" xfId="238" xr:uid="{00000000-0005-0000-0000-000095010000}"/>
    <cellStyle name="normálne 2 7 5" xfId="382" xr:uid="{00000000-0005-0000-0000-000096010000}"/>
    <cellStyle name="normálne 2 7 6" xfId="525" xr:uid="{00000000-0005-0000-0000-000097010000}"/>
    <cellStyle name="normálne 2 7 7" xfId="688" xr:uid="{00000000-0005-0000-0000-000098010000}"/>
    <cellStyle name="normálne 2 7 8" xfId="824" xr:uid="{00000000-0005-0000-0000-000099010000}"/>
    <cellStyle name="normálne 2 8" xfId="78" xr:uid="{00000000-0005-0000-0000-00009A010000}"/>
    <cellStyle name="normálne 2 8 2" xfId="152" xr:uid="{00000000-0005-0000-0000-00009B010000}"/>
    <cellStyle name="normálne 2 8 2 2" xfId="332" xr:uid="{00000000-0005-0000-0000-00009C010000}"/>
    <cellStyle name="normálne 2 8 2 3" xfId="469" xr:uid="{00000000-0005-0000-0000-00009D010000}"/>
    <cellStyle name="normálne 2 8 2 4" xfId="609" xr:uid="{00000000-0005-0000-0000-00009E010000}"/>
    <cellStyle name="normálne 2 8 2 5" xfId="775" xr:uid="{00000000-0005-0000-0000-00009F010000}"/>
    <cellStyle name="normálne 2 8 2 6" xfId="832" xr:uid="{00000000-0005-0000-0000-0000A0010000}"/>
    <cellStyle name="normálne 2 8 3" xfId="259" xr:uid="{00000000-0005-0000-0000-0000A1010000}"/>
    <cellStyle name="normálne 2 8 4" xfId="397" xr:uid="{00000000-0005-0000-0000-0000A2010000}"/>
    <cellStyle name="normálne 2 8 5" xfId="538" xr:uid="{00000000-0005-0000-0000-0000A3010000}"/>
    <cellStyle name="normálne 2 8 6" xfId="703" xr:uid="{00000000-0005-0000-0000-0000A4010000}"/>
    <cellStyle name="normálne 2 8 7" xfId="877" xr:uid="{00000000-0005-0000-0000-0000A5010000}"/>
    <cellStyle name="normálne 2 9" xfId="117" xr:uid="{00000000-0005-0000-0000-0000A6010000}"/>
    <cellStyle name="normálne 2 9 2" xfId="297" xr:uid="{00000000-0005-0000-0000-0000A7010000}"/>
    <cellStyle name="normálne 2 9 3" xfId="434" xr:uid="{00000000-0005-0000-0000-0000A8010000}"/>
    <cellStyle name="normálne 2 9 4" xfId="574" xr:uid="{00000000-0005-0000-0000-0000A9010000}"/>
    <cellStyle name="normálne 2 9 5" xfId="740" xr:uid="{00000000-0005-0000-0000-0000AA010000}"/>
    <cellStyle name="normálne 2 9 6" xfId="829" xr:uid="{00000000-0005-0000-0000-0000AB010000}"/>
    <cellStyle name="normálne 20" xfId="193" xr:uid="{00000000-0005-0000-0000-0000AC010000}"/>
    <cellStyle name="normálne 20 2" xfId="1297" xr:uid="{00000000-0005-0000-0000-0000AD010000}"/>
    <cellStyle name="normálne 20 3" xfId="1247" xr:uid="{00000000-0005-0000-0000-0000AE010000}"/>
    <cellStyle name="normálne 21" xfId="194" xr:uid="{00000000-0005-0000-0000-0000AF010000}"/>
    <cellStyle name="normálne 21 2" xfId="1226" xr:uid="{00000000-0005-0000-0000-0000B0010000}"/>
    <cellStyle name="normálne 22" xfId="201" xr:uid="{00000000-0005-0000-0000-0000B1010000}"/>
    <cellStyle name="normálne 22 2" xfId="1271" xr:uid="{00000000-0005-0000-0000-0000B2010000}"/>
    <cellStyle name="normálne 23" xfId="233" xr:uid="{00000000-0005-0000-0000-0000B3010000}"/>
    <cellStyle name="normálne 23 2" xfId="1228" xr:uid="{00000000-0005-0000-0000-0000B4010000}"/>
    <cellStyle name="normálne 24" xfId="647" xr:uid="{00000000-0005-0000-0000-0000B5010000}"/>
    <cellStyle name="normálne 24 2" xfId="693" xr:uid="{00000000-0005-0000-0000-0000B6010000}"/>
    <cellStyle name="normálne 24 3" xfId="916" xr:uid="{00000000-0005-0000-0000-0000B7010000}"/>
    <cellStyle name="normálne 24 4" xfId="1227" xr:uid="{00000000-0005-0000-0000-0000B8010000}"/>
    <cellStyle name="normálne 25" xfId="978" xr:uid="{00000000-0005-0000-0000-0000B9010000}"/>
    <cellStyle name="normálne 25 2" xfId="1241" xr:uid="{00000000-0005-0000-0000-0000BA010000}"/>
    <cellStyle name="normálne 26" xfId="1016" xr:uid="{00000000-0005-0000-0000-0000BB010000}"/>
    <cellStyle name="normálne 26 2" xfId="1273" xr:uid="{00000000-0005-0000-0000-0000BC010000}"/>
    <cellStyle name="normálne 27" xfId="995" xr:uid="{00000000-0005-0000-0000-0000BD010000}"/>
    <cellStyle name="normálne 27 2" xfId="1220" xr:uid="{00000000-0005-0000-0000-0000BE010000}"/>
    <cellStyle name="normálne 28" xfId="1009" xr:uid="{00000000-0005-0000-0000-0000BF010000}"/>
    <cellStyle name="normálne 29" xfId="1013" xr:uid="{00000000-0005-0000-0000-0000C0010000}"/>
    <cellStyle name="normálne 3" xfId="17" xr:uid="{00000000-0005-0000-0000-0000C1010000}"/>
    <cellStyle name="normálne 3 10" xfId="395" xr:uid="{00000000-0005-0000-0000-0000C2010000}"/>
    <cellStyle name="normálne 3 11" xfId="650" xr:uid="{00000000-0005-0000-0000-0000C3010000}"/>
    <cellStyle name="normálne 3 11 2" xfId="984" xr:uid="{00000000-0005-0000-0000-0000C4010000}"/>
    <cellStyle name="normálne 3 11 3" xfId="1077" xr:uid="{00000000-0005-0000-0000-0000C5010000}"/>
    <cellStyle name="normálne 3 12" xfId="1005" xr:uid="{00000000-0005-0000-0000-0000C6010000}"/>
    <cellStyle name="normálne 3 13" xfId="1050" xr:uid="{00000000-0005-0000-0000-0000C7010000}"/>
    <cellStyle name="normálne 3 14" xfId="1065" xr:uid="{00000000-0005-0000-0000-0000C8010000}"/>
    <cellStyle name="normálne 3 15" xfId="999" xr:uid="{00000000-0005-0000-0000-0000C9010000}"/>
    <cellStyle name="normálne 3 16" xfId="1040" xr:uid="{00000000-0005-0000-0000-0000CA010000}"/>
    <cellStyle name="normálne 3 17" xfId="1062" xr:uid="{00000000-0005-0000-0000-0000CB010000}"/>
    <cellStyle name="normálne 3 18" xfId="1004" xr:uid="{00000000-0005-0000-0000-0000CC010000}"/>
    <cellStyle name="normálne 3 19" xfId="1006" xr:uid="{00000000-0005-0000-0000-0000CD010000}"/>
    <cellStyle name="normálne 3 2" xfId="31" xr:uid="{00000000-0005-0000-0000-0000CE010000}"/>
    <cellStyle name="normálne 3 2 10" xfId="844" xr:uid="{00000000-0005-0000-0000-0000CF010000}"/>
    <cellStyle name="normálne 3 2 2" xfId="44" xr:uid="{00000000-0005-0000-0000-0000D0010000}"/>
    <cellStyle name="normálne 3 2 2 2" xfId="96" xr:uid="{00000000-0005-0000-0000-0000D1010000}"/>
    <cellStyle name="normálne 3 2 2 2 2" xfId="170" xr:uid="{00000000-0005-0000-0000-0000D2010000}"/>
    <cellStyle name="normálne 3 2 2 2 2 2" xfId="350" xr:uid="{00000000-0005-0000-0000-0000D3010000}"/>
    <cellStyle name="normálne 3 2 2 2 2 3" xfId="487" xr:uid="{00000000-0005-0000-0000-0000D4010000}"/>
    <cellStyle name="normálne 3 2 2 2 2 4" xfId="627" xr:uid="{00000000-0005-0000-0000-0000D5010000}"/>
    <cellStyle name="normálne 3 2 2 2 2 5" xfId="793" xr:uid="{00000000-0005-0000-0000-0000D6010000}"/>
    <cellStyle name="normálne 3 2 2 2 2 6" xfId="891" xr:uid="{00000000-0005-0000-0000-0000D7010000}"/>
    <cellStyle name="normálne 3 2 2 2 3" xfId="277" xr:uid="{00000000-0005-0000-0000-0000D8010000}"/>
    <cellStyle name="normálne 3 2 2 2 4" xfId="415" xr:uid="{00000000-0005-0000-0000-0000D9010000}"/>
    <cellStyle name="normálne 3 2 2 2 5" xfId="556" xr:uid="{00000000-0005-0000-0000-0000DA010000}"/>
    <cellStyle name="normálne 3 2 2 2 6" xfId="721" xr:uid="{00000000-0005-0000-0000-0000DB010000}"/>
    <cellStyle name="normálne 3 2 2 2 7" xfId="859" xr:uid="{00000000-0005-0000-0000-0000DC010000}"/>
    <cellStyle name="normálne 3 2 2 3" xfId="135" xr:uid="{00000000-0005-0000-0000-0000DD010000}"/>
    <cellStyle name="normálne 3 2 2 3 2" xfId="315" xr:uid="{00000000-0005-0000-0000-0000DE010000}"/>
    <cellStyle name="normálne 3 2 2 3 3" xfId="452" xr:uid="{00000000-0005-0000-0000-0000DF010000}"/>
    <cellStyle name="normálne 3 2 2 3 4" xfId="592" xr:uid="{00000000-0005-0000-0000-0000E0010000}"/>
    <cellStyle name="normálne 3 2 2 3 5" xfId="758" xr:uid="{00000000-0005-0000-0000-0000E1010000}"/>
    <cellStyle name="normálne 3 2 2 3 6" xfId="842" xr:uid="{00000000-0005-0000-0000-0000E2010000}"/>
    <cellStyle name="normálne 3 2 2 4" xfId="230" xr:uid="{00000000-0005-0000-0000-0000E3010000}"/>
    <cellStyle name="normálne 3 2 2 5" xfId="375" xr:uid="{00000000-0005-0000-0000-0000E4010000}"/>
    <cellStyle name="normálne 3 2 2 6" xfId="521" xr:uid="{00000000-0005-0000-0000-0000E5010000}"/>
    <cellStyle name="normálne 3 2 2 7" xfId="682" xr:uid="{00000000-0005-0000-0000-0000E6010000}"/>
    <cellStyle name="normálne 3 2 2 8" xfId="895" xr:uid="{00000000-0005-0000-0000-0000E7010000}"/>
    <cellStyle name="normálne 3 2 3" xfId="69" xr:uid="{00000000-0005-0000-0000-0000E8010000}"/>
    <cellStyle name="normálne 3 2 3 2" xfId="107" xr:uid="{00000000-0005-0000-0000-0000E9010000}"/>
    <cellStyle name="normálne 3 2 3 2 2" xfId="181" xr:uid="{00000000-0005-0000-0000-0000EA010000}"/>
    <cellStyle name="normálne 3 2 3 2 2 2" xfId="361" xr:uid="{00000000-0005-0000-0000-0000EB010000}"/>
    <cellStyle name="normálne 3 2 3 2 2 3" xfId="498" xr:uid="{00000000-0005-0000-0000-0000EC010000}"/>
    <cellStyle name="normálne 3 2 3 2 2 4" xfId="638" xr:uid="{00000000-0005-0000-0000-0000ED010000}"/>
    <cellStyle name="normálne 3 2 3 2 2 5" xfId="804" xr:uid="{00000000-0005-0000-0000-0000EE010000}"/>
    <cellStyle name="normálne 3 2 3 2 2 6" xfId="948" xr:uid="{00000000-0005-0000-0000-0000EF010000}"/>
    <cellStyle name="normálne 3 2 3 2 3" xfId="288" xr:uid="{00000000-0005-0000-0000-0000F0010000}"/>
    <cellStyle name="normálne 3 2 3 2 4" xfId="426" xr:uid="{00000000-0005-0000-0000-0000F1010000}"/>
    <cellStyle name="normálne 3 2 3 2 5" xfId="567" xr:uid="{00000000-0005-0000-0000-0000F2010000}"/>
    <cellStyle name="normálne 3 2 3 2 6" xfId="732" xr:uid="{00000000-0005-0000-0000-0000F3010000}"/>
    <cellStyle name="normálne 3 2 3 2 7" xfId="914" xr:uid="{00000000-0005-0000-0000-0000F4010000}"/>
    <cellStyle name="normálne 3 2 3 3" xfId="146" xr:uid="{00000000-0005-0000-0000-0000F5010000}"/>
    <cellStyle name="normálne 3 2 3 3 2" xfId="326" xr:uid="{00000000-0005-0000-0000-0000F6010000}"/>
    <cellStyle name="normálne 3 2 3 3 3" xfId="463" xr:uid="{00000000-0005-0000-0000-0000F7010000}"/>
    <cellStyle name="normálne 3 2 3 3 4" xfId="603" xr:uid="{00000000-0005-0000-0000-0000F8010000}"/>
    <cellStyle name="normálne 3 2 3 3 5" xfId="769" xr:uid="{00000000-0005-0000-0000-0000F9010000}"/>
    <cellStyle name="normálne 3 2 3 3 6" xfId="897" xr:uid="{00000000-0005-0000-0000-0000FA010000}"/>
    <cellStyle name="normálne 3 2 3 4" xfId="251" xr:uid="{00000000-0005-0000-0000-0000FB010000}"/>
    <cellStyle name="normálne 3 2 3 5" xfId="390" xr:uid="{00000000-0005-0000-0000-0000FC010000}"/>
    <cellStyle name="normálne 3 2 3 6" xfId="532" xr:uid="{00000000-0005-0000-0000-0000FD010000}"/>
    <cellStyle name="normálne 3 2 3 7" xfId="696" xr:uid="{00000000-0005-0000-0000-0000FE010000}"/>
    <cellStyle name="normálne 3 2 3 8" xfId="834" xr:uid="{00000000-0005-0000-0000-0000FF010000}"/>
    <cellStyle name="normálne 3 2 4" xfId="85" xr:uid="{00000000-0005-0000-0000-000000020000}"/>
    <cellStyle name="normálne 3 2 4 2" xfId="159" xr:uid="{00000000-0005-0000-0000-000001020000}"/>
    <cellStyle name="normálne 3 2 4 2 2" xfId="339" xr:uid="{00000000-0005-0000-0000-000002020000}"/>
    <cellStyle name="normálne 3 2 4 2 3" xfId="476" xr:uid="{00000000-0005-0000-0000-000003020000}"/>
    <cellStyle name="normálne 3 2 4 2 4" xfId="616" xr:uid="{00000000-0005-0000-0000-000004020000}"/>
    <cellStyle name="normálne 3 2 4 2 5" xfId="782" xr:uid="{00000000-0005-0000-0000-000005020000}"/>
    <cellStyle name="normálne 3 2 4 2 6" xfId="847" xr:uid="{00000000-0005-0000-0000-000006020000}"/>
    <cellStyle name="normálne 3 2 4 3" xfId="266" xr:uid="{00000000-0005-0000-0000-000007020000}"/>
    <cellStyle name="normálne 3 2 4 4" xfId="404" xr:uid="{00000000-0005-0000-0000-000008020000}"/>
    <cellStyle name="normálne 3 2 4 5" xfId="545" xr:uid="{00000000-0005-0000-0000-000009020000}"/>
    <cellStyle name="normálne 3 2 4 6" xfId="710" xr:uid="{00000000-0005-0000-0000-00000A020000}"/>
    <cellStyle name="normálne 3 2 4 7" xfId="943" xr:uid="{00000000-0005-0000-0000-00000B020000}"/>
    <cellStyle name="normálne 3 2 5" xfId="124" xr:uid="{00000000-0005-0000-0000-00000C020000}"/>
    <cellStyle name="normálne 3 2 5 2" xfId="304" xr:uid="{00000000-0005-0000-0000-00000D020000}"/>
    <cellStyle name="normálne 3 2 5 3" xfId="441" xr:uid="{00000000-0005-0000-0000-00000E020000}"/>
    <cellStyle name="normálne 3 2 5 4" xfId="581" xr:uid="{00000000-0005-0000-0000-00000F020000}"/>
    <cellStyle name="normálne 3 2 5 5" xfId="747" xr:uid="{00000000-0005-0000-0000-000010020000}"/>
    <cellStyle name="normálne 3 2 5 6" xfId="971" xr:uid="{00000000-0005-0000-0000-000011020000}"/>
    <cellStyle name="normálne 3 2 6" xfId="217" xr:uid="{00000000-0005-0000-0000-000012020000}"/>
    <cellStyle name="normálne 3 2 7" xfId="295" xr:uid="{00000000-0005-0000-0000-000013020000}"/>
    <cellStyle name="normálne 3 2 8" xfId="510" xr:uid="{00000000-0005-0000-0000-000014020000}"/>
    <cellStyle name="normálne 3 2 9" xfId="664" xr:uid="{00000000-0005-0000-0000-000015020000}"/>
    <cellStyle name="normálne 3 20" xfId="878" xr:uid="{00000000-0005-0000-0000-000016020000}"/>
    <cellStyle name="normálne 3 21" xfId="1086" xr:uid="{00000000-0005-0000-0000-000017020000}"/>
    <cellStyle name="normálne 3 22" xfId="1095" xr:uid="{00000000-0005-0000-0000-000018020000}"/>
    <cellStyle name="normálne 3 23" xfId="1102" xr:uid="{00000000-0005-0000-0000-000019020000}"/>
    <cellStyle name="normálne 3 24" xfId="1109" xr:uid="{00000000-0005-0000-0000-00001A020000}"/>
    <cellStyle name="normálne 3 25" xfId="1116" xr:uid="{00000000-0005-0000-0000-00001B020000}"/>
    <cellStyle name="normálne 3 26" xfId="1123" xr:uid="{00000000-0005-0000-0000-00001C020000}"/>
    <cellStyle name="normálne 3 27" xfId="1129" xr:uid="{00000000-0005-0000-0000-00001D020000}"/>
    <cellStyle name="normálne 3 28" xfId="1135" xr:uid="{00000000-0005-0000-0000-00001E020000}"/>
    <cellStyle name="normálne 3 29" xfId="1141" xr:uid="{00000000-0005-0000-0000-00001F020000}"/>
    <cellStyle name="normálne 3 3" xfId="38" xr:uid="{00000000-0005-0000-0000-000020020000}"/>
    <cellStyle name="normálne 3 3 2" xfId="90" xr:uid="{00000000-0005-0000-0000-000021020000}"/>
    <cellStyle name="normálne 3 3 2 2" xfId="164" xr:uid="{00000000-0005-0000-0000-000022020000}"/>
    <cellStyle name="normálne 3 3 2 2 2" xfId="344" xr:uid="{00000000-0005-0000-0000-000023020000}"/>
    <cellStyle name="normálne 3 3 2 2 3" xfId="481" xr:uid="{00000000-0005-0000-0000-000024020000}"/>
    <cellStyle name="normálne 3 3 2 2 4" xfId="621" xr:uid="{00000000-0005-0000-0000-000025020000}"/>
    <cellStyle name="normálne 3 3 2 2 5" xfId="787" xr:uid="{00000000-0005-0000-0000-000026020000}"/>
    <cellStyle name="normálne 3 3 2 2 6" xfId="841" xr:uid="{00000000-0005-0000-0000-000027020000}"/>
    <cellStyle name="normálne 3 3 2 3" xfId="271" xr:uid="{00000000-0005-0000-0000-000028020000}"/>
    <cellStyle name="normálne 3 3 2 4" xfId="409" xr:uid="{00000000-0005-0000-0000-000029020000}"/>
    <cellStyle name="normálne 3 3 2 5" xfId="550" xr:uid="{00000000-0005-0000-0000-00002A020000}"/>
    <cellStyle name="normálne 3 3 2 6" xfId="715" xr:uid="{00000000-0005-0000-0000-00002B020000}"/>
    <cellStyle name="normálne 3 3 2 7" xfId="874" xr:uid="{00000000-0005-0000-0000-00002C020000}"/>
    <cellStyle name="normálne 3 3 3" xfId="129" xr:uid="{00000000-0005-0000-0000-00002D020000}"/>
    <cellStyle name="normálne 3 3 3 2" xfId="309" xr:uid="{00000000-0005-0000-0000-00002E020000}"/>
    <cellStyle name="normálne 3 3 3 3" xfId="446" xr:uid="{00000000-0005-0000-0000-00002F020000}"/>
    <cellStyle name="normálne 3 3 3 4" xfId="586" xr:uid="{00000000-0005-0000-0000-000030020000}"/>
    <cellStyle name="normálne 3 3 3 5" xfId="752" xr:uid="{00000000-0005-0000-0000-000031020000}"/>
    <cellStyle name="normálne 3 3 3 6" xfId="816" xr:uid="{00000000-0005-0000-0000-000032020000}"/>
    <cellStyle name="normálne 3 3 4" xfId="224" xr:uid="{00000000-0005-0000-0000-000033020000}"/>
    <cellStyle name="normálne 3 3 5" xfId="236" xr:uid="{00000000-0005-0000-0000-000034020000}"/>
    <cellStyle name="normálne 3 3 6" xfId="515" xr:uid="{00000000-0005-0000-0000-000035020000}"/>
    <cellStyle name="normálne 3 3 7" xfId="677" xr:uid="{00000000-0005-0000-0000-000036020000}"/>
    <cellStyle name="normálne 3 3 8" xfId="827" xr:uid="{00000000-0005-0000-0000-000037020000}"/>
    <cellStyle name="normálne 3 30" xfId="1147" xr:uid="{00000000-0005-0000-0000-000038020000}"/>
    <cellStyle name="normálne 3 4" xfId="58" xr:uid="{00000000-0005-0000-0000-000039020000}"/>
    <cellStyle name="normálne 3 4 2" xfId="101" xr:uid="{00000000-0005-0000-0000-00003A020000}"/>
    <cellStyle name="normálne 3 4 2 2" xfId="175" xr:uid="{00000000-0005-0000-0000-00003B020000}"/>
    <cellStyle name="normálne 3 4 2 2 2" xfId="355" xr:uid="{00000000-0005-0000-0000-00003C020000}"/>
    <cellStyle name="normálne 3 4 2 2 3" xfId="492" xr:uid="{00000000-0005-0000-0000-00003D020000}"/>
    <cellStyle name="normálne 3 4 2 2 4" xfId="632" xr:uid="{00000000-0005-0000-0000-00003E020000}"/>
    <cellStyle name="normálne 3 4 2 2 5" xfId="798" xr:uid="{00000000-0005-0000-0000-00003F020000}"/>
    <cellStyle name="normálne 3 4 2 2 6" xfId="935" xr:uid="{00000000-0005-0000-0000-000040020000}"/>
    <cellStyle name="normálne 3 4 2 3" xfId="282" xr:uid="{00000000-0005-0000-0000-000041020000}"/>
    <cellStyle name="normálne 3 4 2 4" xfId="420" xr:uid="{00000000-0005-0000-0000-000042020000}"/>
    <cellStyle name="normálne 3 4 2 5" xfId="561" xr:uid="{00000000-0005-0000-0000-000043020000}"/>
    <cellStyle name="normálne 3 4 2 6" xfId="726" xr:uid="{00000000-0005-0000-0000-000044020000}"/>
    <cellStyle name="normálne 3 4 2 7" xfId="919" xr:uid="{00000000-0005-0000-0000-000045020000}"/>
    <cellStyle name="normálne 3 4 3" xfId="140" xr:uid="{00000000-0005-0000-0000-000046020000}"/>
    <cellStyle name="normálne 3 4 3 2" xfId="320" xr:uid="{00000000-0005-0000-0000-000047020000}"/>
    <cellStyle name="normálne 3 4 3 3" xfId="457" xr:uid="{00000000-0005-0000-0000-000048020000}"/>
    <cellStyle name="normálne 3 4 3 4" xfId="597" xr:uid="{00000000-0005-0000-0000-000049020000}"/>
    <cellStyle name="normálne 3 4 3 5" xfId="763" xr:uid="{00000000-0005-0000-0000-00004A020000}"/>
    <cellStyle name="normálne 3 4 3 6" xfId="886" xr:uid="{00000000-0005-0000-0000-00004B020000}"/>
    <cellStyle name="normálne 3 4 4" xfId="241" xr:uid="{00000000-0005-0000-0000-00004C020000}"/>
    <cellStyle name="normálne 3 4 5" xfId="384" xr:uid="{00000000-0005-0000-0000-00004D020000}"/>
    <cellStyle name="normálne 3 4 6" xfId="526" xr:uid="{00000000-0005-0000-0000-00004E020000}"/>
    <cellStyle name="normálne 3 4 7" xfId="689" xr:uid="{00000000-0005-0000-0000-00004F020000}"/>
    <cellStyle name="normálne 3 4 8" xfId="903" xr:uid="{00000000-0005-0000-0000-000050020000}"/>
    <cellStyle name="normálne 3 5" xfId="79" xr:uid="{00000000-0005-0000-0000-000051020000}"/>
    <cellStyle name="normálne 3 5 2" xfId="153" xr:uid="{00000000-0005-0000-0000-000052020000}"/>
    <cellStyle name="normálne 3 5 2 2" xfId="333" xr:uid="{00000000-0005-0000-0000-000053020000}"/>
    <cellStyle name="normálne 3 5 2 3" xfId="470" xr:uid="{00000000-0005-0000-0000-000054020000}"/>
    <cellStyle name="normálne 3 5 2 4" xfId="610" xr:uid="{00000000-0005-0000-0000-000055020000}"/>
    <cellStyle name="normálne 3 5 2 5" xfId="776" xr:uid="{00000000-0005-0000-0000-000056020000}"/>
    <cellStyle name="normálne 3 5 2 6" xfId="825" xr:uid="{00000000-0005-0000-0000-000057020000}"/>
    <cellStyle name="normálne 3 5 3" xfId="260" xr:uid="{00000000-0005-0000-0000-000058020000}"/>
    <cellStyle name="normálne 3 5 4" xfId="398" xr:uid="{00000000-0005-0000-0000-000059020000}"/>
    <cellStyle name="normálne 3 5 5" xfId="539" xr:uid="{00000000-0005-0000-0000-00005A020000}"/>
    <cellStyle name="normálne 3 5 6" xfId="704" xr:uid="{00000000-0005-0000-0000-00005B020000}"/>
    <cellStyle name="normálne 3 5 7" xfId="930" xr:uid="{00000000-0005-0000-0000-00005C020000}"/>
    <cellStyle name="normálne 3 6" xfId="118" xr:uid="{00000000-0005-0000-0000-00005D020000}"/>
    <cellStyle name="normálne 3 6 2" xfId="298" xr:uid="{00000000-0005-0000-0000-00005E020000}"/>
    <cellStyle name="normálne 3 6 3" xfId="435" xr:uid="{00000000-0005-0000-0000-00005F020000}"/>
    <cellStyle name="normálne 3 6 4" xfId="575" xr:uid="{00000000-0005-0000-0000-000060020000}"/>
    <cellStyle name="normálne 3 6 5" xfId="741" xr:uid="{00000000-0005-0000-0000-000061020000}"/>
    <cellStyle name="normálne 3 6 6" xfId="956" xr:uid="{00000000-0005-0000-0000-000062020000}"/>
    <cellStyle name="normálne 3 7" xfId="189" xr:uid="{00000000-0005-0000-0000-000063020000}"/>
    <cellStyle name="normálne 3 7 2" xfId="368" xr:uid="{00000000-0005-0000-0000-000064020000}"/>
    <cellStyle name="normálne 3 7 3" xfId="505" xr:uid="{00000000-0005-0000-0000-000065020000}"/>
    <cellStyle name="normálne 3 7 4" xfId="644" xr:uid="{00000000-0005-0000-0000-000066020000}"/>
    <cellStyle name="normálne 3 7 5" xfId="810" xr:uid="{00000000-0005-0000-0000-000067020000}"/>
    <cellStyle name="normálne 3 7 6" xfId="828" xr:uid="{00000000-0005-0000-0000-000068020000}"/>
    <cellStyle name="normálne 3 8" xfId="206" xr:uid="{00000000-0005-0000-0000-000069020000}"/>
    <cellStyle name="normálne 3 9" xfId="244" xr:uid="{00000000-0005-0000-0000-00006A020000}"/>
    <cellStyle name="normálne 30" xfId="1074" xr:uid="{00000000-0005-0000-0000-00006B020000}"/>
    <cellStyle name="normálne 31" xfId="1001" xr:uid="{00000000-0005-0000-0000-00006C020000}"/>
    <cellStyle name="normálne 32" xfId="1066" xr:uid="{00000000-0005-0000-0000-00006D020000}"/>
    <cellStyle name="normálne 33" xfId="8" xr:uid="{00000000-0005-0000-0000-00006E020000}"/>
    <cellStyle name="normálne 33 10" xfId="659" xr:uid="{00000000-0005-0000-0000-00006F020000}"/>
    <cellStyle name="normálne 33 11" xfId="673" xr:uid="{00000000-0005-0000-0000-000070020000}"/>
    <cellStyle name="normálne 33 2" xfId="28" xr:uid="{00000000-0005-0000-0000-000071020000}"/>
    <cellStyle name="normálne 33 2 10" xfId="898" xr:uid="{00000000-0005-0000-0000-000072020000}"/>
    <cellStyle name="normálne 33 2 2" xfId="42" xr:uid="{00000000-0005-0000-0000-000073020000}"/>
    <cellStyle name="normálne 33 2 2 2" xfId="94" xr:uid="{00000000-0005-0000-0000-000074020000}"/>
    <cellStyle name="normálne 33 2 2 2 2" xfId="168" xr:uid="{00000000-0005-0000-0000-000075020000}"/>
    <cellStyle name="normálne 33 2 2 2 2 2" xfId="348" xr:uid="{00000000-0005-0000-0000-000076020000}"/>
    <cellStyle name="normálne 33 2 2 2 2 3" xfId="485" xr:uid="{00000000-0005-0000-0000-000077020000}"/>
    <cellStyle name="normálne 33 2 2 2 2 4" xfId="625" xr:uid="{00000000-0005-0000-0000-000078020000}"/>
    <cellStyle name="normálne 33 2 2 2 2 5" xfId="791" xr:uid="{00000000-0005-0000-0000-000079020000}"/>
    <cellStyle name="normálne 33 2 2 2 2 6" xfId="858" xr:uid="{00000000-0005-0000-0000-00007A020000}"/>
    <cellStyle name="normálne 33 2 2 2 3" xfId="275" xr:uid="{00000000-0005-0000-0000-00007B020000}"/>
    <cellStyle name="normálne 33 2 2 2 4" xfId="413" xr:uid="{00000000-0005-0000-0000-00007C020000}"/>
    <cellStyle name="normálne 33 2 2 2 5" xfId="554" xr:uid="{00000000-0005-0000-0000-00007D020000}"/>
    <cellStyle name="normálne 33 2 2 2 6" xfId="719" xr:uid="{00000000-0005-0000-0000-00007E020000}"/>
    <cellStyle name="normálne 33 2 2 2 7" xfId="952" xr:uid="{00000000-0005-0000-0000-00007F020000}"/>
    <cellStyle name="normálne 33 2 2 3" xfId="133" xr:uid="{00000000-0005-0000-0000-000080020000}"/>
    <cellStyle name="normálne 33 2 2 3 2" xfId="313" xr:uid="{00000000-0005-0000-0000-000081020000}"/>
    <cellStyle name="normálne 33 2 2 3 3" xfId="450" xr:uid="{00000000-0005-0000-0000-000082020000}"/>
    <cellStyle name="normálne 33 2 2 3 4" xfId="590" xr:uid="{00000000-0005-0000-0000-000083020000}"/>
    <cellStyle name="normálne 33 2 2 3 5" xfId="756" xr:uid="{00000000-0005-0000-0000-000084020000}"/>
    <cellStyle name="normálne 33 2 2 3 6" xfId="938" xr:uid="{00000000-0005-0000-0000-000085020000}"/>
    <cellStyle name="normálne 33 2 2 4" xfId="228" xr:uid="{00000000-0005-0000-0000-000086020000}"/>
    <cellStyle name="normálne 33 2 2 5" xfId="373" xr:uid="{00000000-0005-0000-0000-000087020000}"/>
    <cellStyle name="normálne 33 2 2 6" xfId="519" xr:uid="{00000000-0005-0000-0000-000088020000}"/>
    <cellStyle name="normálne 33 2 2 7" xfId="680" xr:uid="{00000000-0005-0000-0000-000089020000}"/>
    <cellStyle name="normálne 33 2 2 8" xfId="862" xr:uid="{00000000-0005-0000-0000-00008A020000}"/>
    <cellStyle name="normálne 33 2 3" xfId="66" xr:uid="{00000000-0005-0000-0000-00008B020000}"/>
    <cellStyle name="normálne 33 2 3 2" xfId="105" xr:uid="{00000000-0005-0000-0000-00008C020000}"/>
    <cellStyle name="normálne 33 2 3 2 2" xfId="179" xr:uid="{00000000-0005-0000-0000-00008D020000}"/>
    <cellStyle name="normálne 33 2 3 2 2 2" xfId="359" xr:uid="{00000000-0005-0000-0000-00008E020000}"/>
    <cellStyle name="normálne 33 2 3 2 2 3" xfId="496" xr:uid="{00000000-0005-0000-0000-00008F020000}"/>
    <cellStyle name="normálne 33 2 3 2 2 4" xfId="636" xr:uid="{00000000-0005-0000-0000-000090020000}"/>
    <cellStyle name="normálne 33 2 3 2 2 5" xfId="802" xr:uid="{00000000-0005-0000-0000-000091020000}"/>
    <cellStyle name="normálne 33 2 3 2 2 6" xfId="913" xr:uid="{00000000-0005-0000-0000-000092020000}"/>
    <cellStyle name="normálne 33 2 3 2 3" xfId="286" xr:uid="{00000000-0005-0000-0000-000093020000}"/>
    <cellStyle name="normálne 33 2 3 2 4" xfId="424" xr:uid="{00000000-0005-0000-0000-000094020000}"/>
    <cellStyle name="normálne 33 2 3 2 5" xfId="565" xr:uid="{00000000-0005-0000-0000-000095020000}"/>
    <cellStyle name="normálne 33 2 3 2 6" xfId="730" xr:uid="{00000000-0005-0000-0000-000096020000}"/>
    <cellStyle name="normálne 33 2 3 2 7" xfId="839" xr:uid="{00000000-0005-0000-0000-000097020000}"/>
    <cellStyle name="normálne 33 2 3 3" xfId="144" xr:uid="{00000000-0005-0000-0000-000098020000}"/>
    <cellStyle name="normálne 33 2 3 3 2" xfId="324" xr:uid="{00000000-0005-0000-0000-000099020000}"/>
    <cellStyle name="normálne 33 2 3 3 3" xfId="461" xr:uid="{00000000-0005-0000-0000-00009A020000}"/>
    <cellStyle name="normálne 33 2 3 3 4" xfId="601" xr:uid="{00000000-0005-0000-0000-00009B020000}"/>
    <cellStyle name="normálne 33 2 3 3 5" xfId="767" xr:uid="{00000000-0005-0000-0000-00009C020000}"/>
    <cellStyle name="normálne 33 2 3 3 6" xfId="865" xr:uid="{00000000-0005-0000-0000-00009D020000}"/>
    <cellStyle name="normálne 33 2 3 4" xfId="248" xr:uid="{00000000-0005-0000-0000-00009E020000}"/>
    <cellStyle name="normálne 33 2 3 5" xfId="388" xr:uid="{00000000-0005-0000-0000-00009F020000}"/>
    <cellStyle name="normálne 33 2 3 6" xfId="530" xr:uid="{00000000-0005-0000-0000-0000A0020000}"/>
    <cellStyle name="normálne 33 2 3 7" xfId="694" xr:uid="{00000000-0005-0000-0000-0000A1020000}"/>
    <cellStyle name="normálne 33 2 3 8" xfId="870" xr:uid="{00000000-0005-0000-0000-0000A2020000}"/>
    <cellStyle name="normálne 33 2 4" xfId="83" xr:uid="{00000000-0005-0000-0000-0000A3020000}"/>
    <cellStyle name="normálne 33 2 4 2" xfId="157" xr:uid="{00000000-0005-0000-0000-0000A4020000}"/>
    <cellStyle name="normálne 33 2 4 2 2" xfId="337" xr:uid="{00000000-0005-0000-0000-0000A5020000}"/>
    <cellStyle name="normálne 33 2 4 2 3" xfId="474" xr:uid="{00000000-0005-0000-0000-0000A6020000}"/>
    <cellStyle name="normálne 33 2 4 2 4" xfId="614" xr:uid="{00000000-0005-0000-0000-0000A7020000}"/>
    <cellStyle name="normálne 33 2 4 2 5" xfId="780" xr:uid="{00000000-0005-0000-0000-0000A8020000}"/>
    <cellStyle name="normálne 33 2 4 2 6" xfId="942" xr:uid="{00000000-0005-0000-0000-0000A9020000}"/>
    <cellStyle name="normálne 33 2 4 3" xfId="264" xr:uid="{00000000-0005-0000-0000-0000AA020000}"/>
    <cellStyle name="normálne 33 2 4 4" xfId="402" xr:uid="{00000000-0005-0000-0000-0000AB020000}"/>
    <cellStyle name="normálne 33 2 4 5" xfId="543" xr:uid="{00000000-0005-0000-0000-0000AC020000}"/>
    <cellStyle name="normálne 33 2 4 6" xfId="708" xr:uid="{00000000-0005-0000-0000-0000AD020000}"/>
    <cellStyle name="normálne 33 2 4 7" xfId="907" xr:uid="{00000000-0005-0000-0000-0000AE020000}"/>
    <cellStyle name="normálne 33 2 5" xfId="122" xr:uid="{00000000-0005-0000-0000-0000AF020000}"/>
    <cellStyle name="normálne 33 2 5 2" xfId="302" xr:uid="{00000000-0005-0000-0000-0000B0020000}"/>
    <cellStyle name="normálne 33 2 5 3" xfId="439" xr:uid="{00000000-0005-0000-0000-0000B1020000}"/>
    <cellStyle name="normálne 33 2 5 4" xfId="579" xr:uid="{00000000-0005-0000-0000-0000B2020000}"/>
    <cellStyle name="normálne 33 2 5 5" xfId="745" xr:uid="{00000000-0005-0000-0000-0000B3020000}"/>
    <cellStyle name="normálne 33 2 5 6" xfId="896" xr:uid="{00000000-0005-0000-0000-0000B4020000}"/>
    <cellStyle name="normálne 33 2 6" xfId="215" xr:uid="{00000000-0005-0000-0000-0000B5020000}"/>
    <cellStyle name="normálne 33 2 7" xfId="203" xr:uid="{00000000-0005-0000-0000-0000B6020000}"/>
    <cellStyle name="normálne 33 2 8" xfId="508" xr:uid="{00000000-0005-0000-0000-0000B7020000}"/>
    <cellStyle name="normálne 33 2 9" xfId="671" xr:uid="{00000000-0005-0000-0000-0000B8020000}"/>
    <cellStyle name="normálne 33 3" xfId="36" xr:uid="{00000000-0005-0000-0000-0000B9020000}"/>
    <cellStyle name="normálne 33 3 2" xfId="88" xr:uid="{00000000-0005-0000-0000-0000BA020000}"/>
    <cellStyle name="normálne 33 3 2 2" xfId="162" xr:uid="{00000000-0005-0000-0000-0000BB020000}"/>
    <cellStyle name="normálne 33 3 2 2 2" xfId="342" xr:uid="{00000000-0005-0000-0000-0000BC020000}"/>
    <cellStyle name="normálne 33 3 2 2 3" xfId="479" xr:uid="{00000000-0005-0000-0000-0000BD020000}"/>
    <cellStyle name="normálne 33 3 2 2 4" xfId="619" xr:uid="{00000000-0005-0000-0000-0000BE020000}"/>
    <cellStyle name="normálne 33 3 2 2 5" xfId="785" xr:uid="{00000000-0005-0000-0000-0000BF020000}"/>
    <cellStyle name="normálne 33 3 2 2 6" xfId="873" xr:uid="{00000000-0005-0000-0000-0000C0020000}"/>
    <cellStyle name="normálne 33 3 2 3" xfId="269" xr:uid="{00000000-0005-0000-0000-0000C1020000}"/>
    <cellStyle name="normálne 33 3 2 4" xfId="407" xr:uid="{00000000-0005-0000-0000-0000C2020000}"/>
    <cellStyle name="normálne 33 3 2 5" xfId="548" xr:uid="{00000000-0005-0000-0000-0000C3020000}"/>
    <cellStyle name="normálne 33 3 2 6" xfId="713" xr:uid="{00000000-0005-0000-0000-0000C4020000}"/>
    <cellStyle name="normálne 33 3 2 7" xfId="969" xr:uid="{00000000-0005-0000-0000-0000C5020000}"/>
    <cellStyle name="normálne 33 3 3" xfId="127" xr:uid="{00000000-0005-0000-0000-0000C6020000}"/>
    <cellStyle name="normálne 33 3 3 2" xfId="307" xr:uid="{00000000-0005-0000-0000-0000C7020000}"/>
    <cellStyle name="normálne 33 3 3 3" xfId="444" xr:uid="{00000000-0005-0000-0000-0000C8020000}"/>
    <cellStyle name="normálne 33 3 3 4" xfId="584" xr:uid="{00000000-0005-0000-0000-0000C9020000}"/>
    <cellStyle name="normálne 33 3 3 5" xfId="750" xr:uid="{00000000-0005-0000-0000-0000CA020000}"/>
    <cellStyle name="normálne 33 3 3 6" xfId="882" xr:uid="{00000000-0005-0000-0000-0000CB020000}"/>
    <cellStyle name="normálne 33 3 4" xfId="222" xr:uid="{00000000-0005-0000-0000-0000CC020000}"/>
    <cellStyle name="normálne 33 3 5" xfId="239" xr:uid="{00000000-0005-0000-0000-0000CD020000}"/>
    <cellStyle name="normálne 33 3 6" xfId="513" xr:uid="{00000000-0005-0000-0000-0000CE020000}"/>
    <cellStyle name="normálne 33 3 7" xfId="675" xr:uid="{00000000-0005-0000-0000-0000CF020000}"/>
    <cellStyle name="normálne 33 3 8" xfId="931" xr:uid="{00000000-0005-0000-0000-0000D0020000}"/>
    <cellStyle name="normálne 33 4" xfId="52" xr:uid="{00000000-0005-0000-0000-0000D1020000}"/>
    <cellStyle name="normálne 33 4 2" xfId="99" xr:uid="{00000000-0005-0000-0000-0000D2020000}"/>
    <cellStyle name="normálne 33 4 2 2" xfId="173" xr:uid="{00000000-0005-0000-0000-0000D3020000}"/>
    <cellStyle name="normálne 33 4 2 2 2" xfId="353" xr:uid="{00000000-0005-0000-0000-0000D4020000}"/>
    <cellStyle name="normálne 33 4 2 2 3" xfId="490" xr:uid="{00000000-0005-0000-0000-0000D5020000}"/>
    <cellStyle name="normálne 33 4 2 2 4" xfId="630" xr:uid="{00000000-0005-0000-0000-0000D6020000}"/>
    <cellStyle name="normálne 33 4 2 2 5" xfId="796" xr:uid="{00000000-0005-0000-0000-0000D7020000}"/>
    <cellStyle name="normálne 33 4 2 2 6" xfId="918" xr:uid="{00000000-0005-0000-0000-0000D8020000}"/>
    <cellStyle name="normálne 33 4 2 3" xfId="280" xr:uid="{00000000-0005-0000-0000-0000D9020000}"/>
    <cellStyle name="normálne 33 4 2 4" xfId="418" xr:uid="{00000000-0005-0000-0000-0000DA020000}"/>
    <cellStyle name="normálne 33 4 2 5" xfId="559" xr:uid="{00000000-0005-0000-0000-0000DB020000}"/>
    <cellStyle name="normálne 33 4 2 6" xfId="724" xr:uid="{00000000-0005-0000-0000-0000DC020000}"/>
    <cellStyle name="normálne 33 4 2 7" xfId="846" xr:uid="{00000000-0005-0000-0000-0000DD020000}"/>
    <cellStyle name="normálne 33 4 3" xfId="138" xr:uid="{00000000-0005-0000-0000-0000DE020000}"/>
    <cellStyle name="normálne 33 4 3 2" xfId="318" xr:uid="{00000000-0005-0000-0000-0000DF020000}"/>
    <cellStyle name="normálne 33 4 3 3" xfId="455" xr:uid="{00000000-0005-0000-0000-0000E0020000}"/>
    <cellStyle name="normálne 33 4 3 4" xfId="595" xr:uid="{00000000-0005-0000-0000-0000E1020000}"/>
    <cellStyle name="normálne 33 4 3 5" xfId="761" xr:uid="{00000000-0005-0000-0000-0000E2020000}"/>
    <cellStyle name="normálne 33 4 3 6" xfId="869" xr:uid="{00000000-0005-0000-0000-0000E3020000}"/>
    <cellStyle name="normálne 33 4 4" xfId="237" xr:uid="{00000000-0005-0000-0000-0000E4020000}"/>
    <cellStyle name="normálne 33 4 5" xfId="381" xr:uid="{00000000-0005-0000-0000-0000E5020000}"/>
    <cellStyle name="normálne 33 4 6" xfId="524" xr:uid="{00000000-0005-0000-0000-0000E6020000}"/>
    <cellStyle name="normálne 33 4 7" xfId="687" xr:uid="{00000000-0005-0000-0000-0000E7020000}"/>
    <cellStyle name="normálne 33 4 8" xfId="667" xr:uid="{00000000-0005-0000-0000-0000E8020000}"/>
    <cellStyle name="normálne 33 5" xfId="77" xr:uid="{00000000-0005-0000-0000-0000E9020000}"/>
    <cellStyle name="normálne 33 5 2" xfId="151" xr:uid="{00000000-0005-0000-0000-0000EA020000}"/>
    <cellStyle name="normálne 33 5 2 2" xfId="331" xr:uid="{00000000-0005-0000-0000-0000EB020000}"/>
    <cellStyle name="normálne 33 5 2 3" xfId="468" xr:uid="{00000000-0005-0000-0000-0000EC020000}"/>
    <cellStyle name="normálne 33 5 2 4" xfId="608" xr:uid="{00000000-0005-0000-0000-0000ED020000}"/>
    <cellStyle name="normálne 33 5 2 5" xfId="774" xr:uid="{00000000-0005-0000-0000-0000EE020000}"/>
    <cellStyle name="normálne 33 5 2 6" xfId="929" xr:uid="{00000000-0005-0000-0000-0000EF020000}"/>
    <cellStyle name="normálne 33 5 3" xfId="258" xr:uid="{00000000-0005-0000-0000-0000F0020000}"/>
    <cellStyle name="normálne 33 5 4" xfId="396" xr:uid="{00000000-0005-0000-0000-0000F1020000}"/>
    <cellStyle name="normálne 33 5 5" xfId="537" xr:uid="{00000000-0005-0000-0000-0000F2020000}"/>
    <cellStyle name="normálne 33 5 6" xfId="702" xr:uid="{00000000-0005-0000-0000-0000F3020000}"/>
    <cellStyle name="normálne 33 5 7" xfId="925" xr:uid="{00000000-0005-0000-0000-0000F4020000}"/>
    <cellStyle name="normálne 33 6" xfId="116" xr:uid="{00000000-0005-0000-0000-0000F5020000}"/>
    <cellStyle name="normálne 33 6 2" xfId="296" xr:uid="{00000000-0005-0000-0000-0000F6020000}"/>
    <cellStyle name="normálne 33 6 3" xfId="433" xr:uid="{00000000-0005-0000-0000-0000F7020000}"/>
    <cellStyle name="normálne 33 6 4" xfId="573" xr:uid="{00000000-0005-0000-0000-0000F8020000}"/>
    <cellStyle name="normálne 33 6 5" xfId="739" xr:uid="{00000000-0005-0000-0000-0000F9020000}"/>
    <cellStyle name="normálne 33 6 6" xfId="880" xr:uid="{00000000-0005-0000-0000-0000FA020000}"/>
    <cellStyle name="normálne 33 7" xfId="199" xr:uid="{00000000-0005-0000-0000-0000FB020000}"/>
    <cellStyle name="normálne 33 8" xfId="247" xr:uid="{00000000-0005-0000-0000-0000FC020000}"/>
    <cellStyle name="normálne 33 9" xfId="504" xr:uid="{00000000-0005-0000-0000-0000FD020000}"/>
    <cellStyle name="normálne 34" xfId="661" xr:uid="{00000000-0005-0000-0000-0000FE020000}"/>
    <cellStyle name="normálne 35" xfId="1209" xr:uid="{00000000-0005-0000-0000-0000FF020000}"/>
    <cellStyle name="normálne 35 2" xfId="1354" xr:uid="{00000000-0005-0000-0000-000000030000}"/>
    <cellStyle name="normálne 36" xfId="1207" xr:uid="{00000000-0005-0000-0000-000001030000}"/>
    <cellStyle name="normálne 37" xfId="1094" xr:uid="{00000000-0005-0000-0000-000002030000}"/>
    <cellStyle name="normálne 38" xfId="1093" xr:uid="{00000000-0005-0000-0000-000003030000}"/>
    <cellStyle name="normálne 39" xfId="1101" xr:uid="{00000000-0005-0000-0000-000004030000}"/>
    <cellStyle name="normálne 4" xfId="18" xr:uid="{00000000-0005-0000-0000-000005030000}"/>
    <cellStyle name="normálne 4 10" xfId="651" xr:uid="{00000000-0005-0000-0000-000006030000}"/>
    <cellStyle name="normálne 4 10 2" xfId="985" xr:uid="{00000000-0005-0000-0000-000007030000}"/>
    <cellStyle name="normálne 4 10 3" xfId="1078" xr:uid="{00000000-0005-0000-0000-000008030000}"/>
    <cellStyle name="normálne 4 11" xfId="993" xr:uid="{00000000-0005-0000-0000-000009030000}"/>
    <cellStyle name="normálne 4 12" xfId="1055" xr:uid="{00000000-0005-0000-0000-00000A030000}"/>
    <cellStyle name="normálne 4 13" xfId="1044" xr:uid="{00000000-0005-0000-0000-00000B030000}"/>
    <cellStyle name="normálne 4 14" xfId="1034" xr:uid="{00000000-0005-0000-0000-00000C030000}"/>
    <cellStyle name="normálne 4 15" xfId="1000" xr:uid="{00000000-0005-0000-0000-00000D030000}"/>
    <cellStyle name="normálne 4 16" xfId="1023" xr:uid="{00000000-0005-0000-0000-00000E030000}"/>
    <cellStyle name="normálne 4 17" xfId="1028" xr:uid="{00000000-0005-0000-0000-00000F030000}"/>
    <cellStyle name="normálne 4 18" xfId="1045" xr:uid="{00000000-0005-0000-0000-000010030000}"/>
    <cellStyle name="normálne 4 19" xfId="811" xr:uid="{00000000-0005-0000-0000-000011030000}"/>
    <cellStyle name="normálne 4 2" xfId="32" xr:uid="{00000000-0005-0000-0000-000012030000}"/>
    <cellStyle name="normálne 4 2 10" xfId="964" xr:uid="{00000000-0005-0000-0000-000013030000}"/>
    <cellStyle name="normálne 4 2 2" xfId="45" xr:uid="{00000000-0005-0000-0000-000014030000}"/>
    <cellStyle name="normálne 4 2 2 2" xfId="97" xr:uid="{00000000-0005-0000-0000-000015030000}"/>
    <cellStyle name="normálne 4 2 2 2 2" xfId="171" xr:uid="{00000000-0005-0000-0000-000016030000}"/>
    <cellStyle name="normálne 4 2 2 2 2 2" xfId="351" xr:uid="{00000000-0005-0000-0000-000017030000}"/>
    <cellStyle name="normálne 4 2 2 2 2 3" xfId="488" xr:uid="{00000000-0005-0000-0000-000018030000}"/>
    <cellStyle name="normálne 4 2 2 2 2 4" xfId="628" xr:uid="{00000000-0005-0000-0000-000019030000}"/>
    <cellStyle name="normálne 4 2 2 2 2 5" xfId="794" xr:uid="{00000000-0005-0000-0000-00001A030000}"/>
    <cellStyle name="normálne 4 2 2 2 2 6" xfId="845" xr:uid="{00000000-0005-0000-0000-00001B030000}"/>
    <cellStyle name="normálne 4 2 2 2 3" xfId="278" xr:uid="{00000000-0005-0000-0000-00001C030000}"/>
    <cellStyle name="normálne 4 2 2 2 4" xfId="416" xr:uid="{00000000-0005-0000-0000-00001D030000}"/>
    <cellStyle name="normálne 4 2 2 2 5" xfId="557" xr:uid="{00000000-0005-0000-0000-00001E030000}"/>
    <cellStyle name="normálne 4 2 2 2 6" xfId="722" xr:uid="{00000000-0005-0000-0000-00001F030000}"/>
    <cellStyle name="normálne 4 2 2 2 7" xfId="941" xr:uid="{00000000-0005-0000-0000-000020030000}"/>
    <cellStyle name="normálne 4 2 2 3" xfId="136" xr:uid="{00000000-0005-0000-0000-000021030000}"/>
    <cellStyle name="normálne 4 2 2 3 2" xfId="316" xr:uid="{00000000-0005-0000-0000-000022030000}"/>
    <cellStyle name="normálne 4 2 2 3 3" xfId="453" xr:uid="{00000000-0005-0000-0000-000023030000}"/>
    <cellStyle name="normálne 4 2 2 3 4" xfId="593" xr:uid="{00000000-0005-0000-0000-000024030000}"/>
    <cellStyle name="normálne 4 2 2 3 5" xfId="759" xr:uid="{00000000-0005-0000-0000-000025030000}"/>
    <cellStyle name="normálne 4 2 2 3 6" xfId="963" xr:uid="{00000000-0005-0000-0000-000026030000}"/>
    <cellStyle name="normálne 4 2 2 4" xfId="231" xr:uid="{00000000-0005-0000-0000-000027030000}"/>
    <cellStyle name="normálne 4 2 2 5" xfId="376" xr:uid="{00000000-0005-0000-0000-000028030000}"/>
    <cellStyle name="normálne 4 2 2 6" xfId="522" xr:uid="{00000000-0005-0000-0000-000029030000}"/>
    <cellStyle name="normálne 4 2 2 7" xfId="683" xr:uid="{00000000-0005-0000-0000-00002A030000}"/>
    <cellStyle name="normálne 4 2 2 8" xfId="849" xr:uid="{00000000-0005-0000-0000-00002B030000}"/>
    <cellStyle name="normálne 4 2 3" xfId="70" xr:uid="{00000000-0005-0000-0000-00002C030000}"/>
    <cellStyle name="normálne 4 2 3 2" xfId="108" xr:uid="{00000000-0005-0000-0000-00002D030000}"/>
    <cellStyle name="normálne 4 2 3 2 2" xfId="182" xr:uid="{00000000-0005-0000-0000-00002E030000}"/>
    <cellStyle name="normálne 4 2 3 2 2 2" xfId="362" xr:uid="{00000000-0005-0000-0000-00002F030000}"/>
    <cellStyle name="normálne 4 2 3 2 2 3" xfId="499" xr:uid="{00000000-0005-0000-0000-000030030000}"/>
    <cellStyle name="normálne 4 2 3 2 2 4" xfId="639" xr:uid="{00000000-0005-0000-0000-000031030000}"/>
    <cellStyle name="normálne 4 2 3 2 2 5" xfId="805" xr:uid="{00000000-0005-0000-0000-000032030000}"/>
    <cellStyle name="normálne 4 2 3 2 2 6" xfId="899" xr:uid="{00000000-0005-0000-0000-000033030000}"/>
    <cellStyle name="normálne 4 2 3 2 3" xfId="289" xr:uid="{00000000-0005-0000-0000-000034030000}"/>
    <cellStyle name="normálne 4 2 3 2 4" xfId="427" xr:uid="{00000000-0005-0000-0000-000035030000}"/>
    <cellStyle name="normálne 4 2 3 2 5" xfId="568" xr:uid="{00000000-0005-0000-0000-000036030000}"/>
    <cellStyle name="normálne 4 2 3 2 6" xfId="733" xr:uid="{00000000-0005-0000-0000-000037030000}"/>
    <cellStyle name="normálne 4 2 3 2 7" xfId="868" xr:uid="{00000000-0005-0000-0000-000038030000}"/>
    <cellStyle name="normálne 4 2 3 3" xfId="147" xr:uid="{00000000-0005-0000-0000-000039030000}"/>
    <cellStyle name="normálne 4 2 3 3 2" xfId="327" xr:uid="{00000000-0005-0000-0000-00003A030000}"/>
    <cellStyle name="normálne 4 2 3 3 3" xfId="464" xr:uid="{00000000-0005-0000-0000-00003B030000}"/>
    <cellStyle name="normálne 4 2 3 3 4" xfId="604" xr:uid="{00000000-0005-0000-0000-00003C030000}"/>
    <cellStyle name="normálne 4 2 3 3 5" xfId="770" xr:uid="{00000000-0005-0000-0000-00003D030000}"/>
    <cellStyle name="normálne 4 2 3 3 6" xfId="851" xr:uid="{00000000-0005-0000-0000-00003E030000}"/>
    <cellStyle name="normálne 4 2 3 4" xfId="252" xr:uid="{00000000-0005-0000-0000-00003F030000}"/>
    <cellStyle name="normálne 4 2 3 5" xfId="391" xr:uid="{00000000-0005-0000-0000-000040030000}"/>
    <cellStyle name="normálne 4 2 3 6" xfId="533" xr:uid="{00000000-0005-0000-0000-000041030000}"/>
    <cellStyle name="normálne 4 2 3 7" xfId="697" xr:uid="{00000000-0005-0000-0000-000042030000}"/>
    <cellStyle name="normálne 4 2 3 8" xfId="959" xr:uid="{00000000-0005-0000-0000-000043030000}"/>
    <cellStyle name="normálne 4 2 4" xfId="86" xr:uid="{00000000-0005-0000-0000-000044030000}"/>
    <cellStyle name="normálne 4 2 4 2" xfId="160" xr:uid="{00000000-0005-0000-0000-000045030000}"/>
    <cellStyle name="normálne 4 2 4 2 2" xfId="340" xr:uid="{00000000-0005-0000-0000-000046030000}"/>
    <cellStyle name="normálne 4 2 4 2 3" xfId="477" xr:uid="{00000000-0005-0000-0000-000047030000}"/>
    <cellStyle name="normálne 4 2 4 2 4" xfId="617" xr:uid="{00000000-0005-0000-0000-000048030000}"/>
    <cellStyle name="normálne 4 2 4 2 5" xfId="783" xr:uid="{00000000-0005-0000-0000-000049030000}"/>
    <cellStyle name="normálne 4 2 4 2 6" xfId="968" xr:uid="{00000000-0005-0000-0000-00004A030000}"/>
    <cellStyle name="normálne 4 2 4 3" xfId="267" xr:uid="{00000000-0005-0000-0000-00004B030000}"/>
    <cellStyle name="normálne 4 2 4 4" xfId="405" xr:uid="{00000000-0005-0000-0000-00004C030000}"/>
    <cellStyle name="normálne 4 2 4 5" xfId="546" xr:uid="{00000000-0005-0000-0000-00004D030000}"/>
    <cellStyle name="normálne 4 2 4 6" xfId="711" xr:uid="{00000000-0005-0000-0000-00004E030000}"/>
    <cellStyle name="normálne 4 2 4 7" xfId="894" xr:uid="{00000000-0005-0000-0000-00004F030000}"/>
    <cellStyle name="normálne 4 2 5" xfId="125" xr:uid="{00000000-0005-0000-0000-000050030000}"/>
    <cellStyle name="normálne 4 2 5 2" xfId="305" xr:uid="{00000000-0005-0000-0000-000051030000}"/>
    <cellStyle name="normálne 4 2 5 3" xfId="442" xr:uid="{00000000-0005-0000-0000-000052030000}"/>
    <cellStyle name="normálne 4 2 5 4" xfId="582" xr:uid="{00000000-0005-0000-0000-000053030000}"/>
    <cellStyle name="normálne 4 2 5 5" xfId="748" xr:uid="{00000000-0005-0000-0000-000054030000}"/>
    <cellStyle name="normálne 4 2 5 6" xfId="923" xr:uid="{00000000-0005-0000-0000-000055030000}"/>
    <cellStyle name="normálne 4 2 6" xfId="218" xr:uid="{00000000-0005-0000-0000-000056030000}"/>
    <cellStyle name="normálne 4 2 7" xfId="257" xr:uid="{00000000-0005-0000-0000-000057030000}"/>
    <cellStyle name="normálne 4 2 8" xfId="511" xr:uid="{00000000-0005-0000-0000-000058030000}"/>
    <cellStyle name="normálne 4 2 9" xfId="665" xr:uid="{00000000-0005-0000-0000-000059030000}"/>
    <cellStyle name="normálne 4 20" xfId="1090" xr:uid="{00000000-0005-0000-0000-00005A030000}"/>
    <cellStyle name="normálne 4 21" xfId="1096" xr:uid="{00000000-0005-0000-0000-00005B030000}"/>
    <cellStyle name="normálne 4 22" xfId="1103" xr:uid="{00000000-0005-0000-0000-00005C030000}"/>
    <cellStyle name="normálne 4 23" xfId="1110" xr:uid="{00000000-0005-0000-0000-00005D030000}"/>
    <cellStyle name="normálne 4 24" xfId="1117" xr:uid="{00000000-0005-0000-0000-00005E030000}"/>
    <cellStyle name="normálne 4 25" xfId="1124" xr:uid="{00000000-0005-0000-0000-00005F030000}"/>
    <cellStyle name="normálne 4 26" xfId="1130" xr:uid="{00000000-0005-0000-0000-000060030000}"/>
    <cellStyle name="normálne 4 27" xfId="1136" xr:uid="{00000000-0005-0000-0000-000061030000}"/>
    <cellStyle name="normálne 4 28" xfId="1142" xr:uid="{00000000-0005-0000-0000-000062030000}"/>
    <cellStyle name="normálne 4 29" xfId="1148" xr:uid="{00000000-0005-0000-0000-000063030000}"/>
    <cellStyle name="normálne 4 3" xfId="39" xr:uid="{00000000-0005-0000-0000-000064030000}"/>
    <cellStyle name="normálne 4 3 2" xfId="91" xr:uid="{00000000-0005-0000-0000-000065030000}"/>
    <cellStyle name="normálne 4 3 2 2" xfId="165" xr:uid="{00000000-0005-0000-0000-000066030000}"/>
    <cellStyle name="normálne 4 3 2 2 2" xfId="345" xr:uid="{00000000-0005-0000-0000-000067030000}"/>
    <cellStyle name="normálne 4 3 2 2 3" xfId="482" xr:uid="{00000000-0005-0000-0000-000068030000}"/>
    <cellStyle name="normálne 4 3 2 2 4" xfId="622" xr:uid="{00000000-0005-0000-0000-000069030000}"/>
    <cellStyle name="normálne 4 3 2 2 5" xfId="788" xr:uid="{00000000-0005-0000-0000-00006A030000}"/>
    <cellStyle name="normálne 4 3 2 2 6" xfId="822" xr:uid="{00000000-0005-0000-0000-00006B030000}"/>
    <cellStyle name="normálne 4 3 2 3" xfId="272" xr:uid="{00000000-0005-0000-0000-00006C030000}"/>
    <cellStyle name="normálne 4 3 2 4" xfId="410" xr:uid="{00000000-0005-0000-0000-00006D030000}"/>
    <cellStyle name="normálne 4 3 2 5" xfId="551" xr:uid="{00000000-0005-0000-0000-00006E030000}"/>
    <cellStyle name="normálne 4 3 2 6" xfId="716" xr:uid="{00000000-0005-0000-0000-00006F030000}"/>
    <cellStyle name="normálne 4 3 2 7" xfId="928" xr:uid="{00000000-0005-0000-0000-000070030000}"/>
    <cellStyle name="normálne 4 3 3" xfId="130" xr:uid="{00000000-0005-0000-0000-000071030000}"/>
    <cellStyle name="normálne 4 3 3 2" xfId="310" xr:uid="{00000000-0005-0000-0000-000072030000}"/>
    <cellStyle name="normálne 4 3 3 3" xfId="447" xr:uid="{00000000-0005-0000-0000-000073030000}"/>
    <cellStyle name="normálne 4 3 3 4" xfId="587" xr:uid="{00000000-0005-0000-0000-000074030000}"/>
    <cellStyle name="normálne 4 3 3 5" xfId="753" xr:uid="{00000000-0005-0000-0000-000075030000}"/>
    <cellStyle name="normálne 4 3 3 6" xfId="950" xr:uid="{00000000-0005-0000-0000-000076030000}"/>
    <cellStyle name="normálne 4 3 4" xfId="225" xr:uid="{00000000-0005-0000-0000-000077030000}"/>
    <cellStyle name="normálne 4 3 5" xfId="240" xr:uid="{00000000-0005-0000-0000-000078030000}"/>
    <cellStyle name="normálne 4 3 6" xfId="516" xr:uid="{00000000-0005-0000-0000-000079030000}"/>
    <cellStyle name="normálne 4 3 7" xfId="678" xr:uid="{00000000-0005-0000-0000-00007A030000}"/>
    <cellStyle name="normálne 4 3 8" xfId="955" xr:uid="{00000000-0005-0000-0000-00007B030000}"/>
    <cellStyle name="normálne 4 30" xfId="1264" xr:uid="{00000000-0005-0000-0000-00007C030000}"/>
    <cellStyle name="normálne 4 4" xfId="59" xr:uid="{00000000-0005-0000-0000-00007D030000}"/>
    <cellStyle name="normálne 4 4 2" xfId="102" xr:uid="{00000000-0005-0000-0000-00007E030000}"/>
    <cellStyle name="normálne 4 4 2 2" xfId="176" xr:uid="{00000000-0005-0000-0000-00007F030000}"/>
    <cellStyle name="normálne 4 4 2 2 2" xfId="356" xr:uid="{00000000-0005-0000-0000-000080030000}"/>
    <cellStyle name="normálne 4 4 2 2 3" xfId="493" xr:uid="{00000000-0005-0000-0000-000081030000}"/>
    <cellStyle name="normálne 4 4 2 2 4" xfId="633" xr:uid="{00000000-0005-0000-0000-000082030000}"/>
    <cellStyle name="normálne 4 4 2 2 5" xfId="799" xr:uid="{00000000-0005-0000-0000-000083030000}"/>
    <cellStyle name="normálne 4 4 2 2 6" xfId="888" xr:uid="{00000000-0005-0000-0000-000084030000}"/>
    <cellStyle name="normálne 4 4 2 3" xfId="283" xr:uid="{00000000-0005-0000-0000-000085030000}"/>
    <cellStyle name="normálne 4 4 2 4" xfId="421" xr:uid="{00000000-0005-0000-0000-000086030000}"/>
    <cellStyle name="normálne 4 4 2 5" xfId="562" xr:uid="{00000000-0005-0000-0000-000087030000}"/>
    <cellStyle name="normálne 4 4 2 6" xfId="727" xr:uid="{00000000-0005-0000-0000-000088030000}"/>
    <cellStyle name="normálne 4 4 2 7" xfId="872" xr:uid="{00000000-0005-0000-0000-000089030000}"/>
    <cellStyle name="normálne 4 4 3" xfId="141" xr:uid="{00000000-0005-0000-0000-00008A030000}"/>
    <cellStyle name="normálne 4 4 3 2" xfId="321" xr:uid="{00000000-0005-0000-0000-00008B030000}"/>
    <cellStyle name="normálne 4 4 3 3" xfId="458" xr:uid="{00000000-0005-0000-0000-00008C030000}"/>
    <cellStyle name="normálne 4 4 3 4" xfId="598" xr:uid="{00000000-0005-0000-0000-00008D030000}"/>
    <cellStyle name="normálne 4 4 3 5" xfId="764" xr:uid="{00000000-0005-0000-0000-00008E030000}"/>
    <cellStyle name="normálne 4 4 3 6" xfId="833" xr:uid="{00000000-0005-0000-0000-00008F030000}"/>
    <cellStyle name="normálne 4 4 4" xfId="242" xr:uid="{00000000-0005-0000-0000-000090030000}"/>
    <cellStyle name="normálne 4 4 5" xfId="385" xr:uid="{00000000-0005-0000-0000-000091030000}"/>
    <cellStyle name="normálne 4 4 6" xfId="527" xr:uid="{00000000-0005-0000-0000-000092030000}"/>
    <cellStyle name="normálne 4 4 7" xfId="690" xr:uid="{00000000-0005-0000-0000-000093030000}"/>
    <cellStyle name="normálne 4 4 8" xfId="857" xr:uid="{00000000-0005-0000-0000-000094030000}"/>
    <cellStyle name="normálne 4 5" xfId="80" xr:uid="{00000000-0005-0000-0000-000095030000}"/>
    <cellStyle name="normálne 4 5 2" xfId="154" xr:uid="{00000000-0005-0000-0000-000096030000}"/>
    <cellStyle name="normálne 4 5 2 2" xfId="334" xr:uid="{00000000-0005-0000-0000-000097030000}"/>
    <cellStyle name="normálne 4 5 2 3" xfId="471" xr:uid="{00000000-0005-0000-0000-000098030000}"/>
    <cellStyle name="normálne 4 5 2 4" xfId="611" xr:uid="{00000000-0005-0000-0000-000099030000}"/>
    <cellStyle name="normálne 4 5 2 5" xfId="777" xr:uid="{00000000-0005-0000-0000-00009A030000}"/>
    <cellStyle name="normálne 4 5 2 6" xfId="953" xr:uid="{00000000-0005-0000-0000-00009B030000}"/>
    <cellStyle name="normálne 4 5 3" xfId="261" xr:uid="{00000000-0005-0000-0000-00009C030000}"/>
    <cellStyle name="normálne 4 5 4" xfId="399" xr:uid="{00000000-0005-0000-0000-00009D030000}"/>
    <cellStyle name="normálne 4 5 5" xfId="540" xr:uid="{00000000-0005-0000-0000-00009E030000}"/>
    <cellStyle name="normálne 4 5 6" xfId="705" xr:uid="{00000000-0005-0000-0000-00009F030000}"/>
    <cellStyle name="normálne 4 5 7" xfId="815" xr:uid="{00000000-0005-0000-0000-0000A0030000}"/>
    <cellStyle name="normálne 4 6" xfId="119" xr:uid="{00000000-0005-0000-0000-0000A1030000}"/>
    <cellStyle name="normálne 4 6 2" xfId="299" xr:uid="{00000000-0005-0000-0000-0000A2030000}"/>
    <cellStyle name="normálne 4 6 3" xfId="436" xr:uid="{00000000-0005-0000-0000-0000A3030000}"/>
    <cellStyle name="normálne 4 6 4" xfId="576" xr:uid="{00000000-0005-0000-0000-0000A4030000}"/>
    <cellStyle name="normálne 4 6 5" xfId="742" xr:uid="{00000000-0005-0000-0000-0000A5030000}"/>
    <cellStyle name="normálne 4 6 6" xfId="910" xr:uid="{00000000-0005-0000-0000-0000A6030000}"/>
    <cellStyle name="normálne 4 7" xfId="207" xr:uid="{00000000-0005-0000-0000-0000A7030000}"/>
    <cellStyle name="normálne 4 8" xfId="210" xr:uid="{00000000-0005-0000-0000-0000A8030000}"/>
    <cellStyle name="normálne 4 9" xfId="379" xr:uid="{00000000-0005-0000-0000-0000A9030000}"/>
    <cellStyle name="normálne 40" xfId="1108" xr:uid="{00000000-0005-0000-0000-0000AA030000}"/>
    <cellStyle name="normálne 41" xfId="1115" xr:uid="{00000000-0005-0000-0000-0000AB030000}"/>
    <cellStyle name="normálne 42" xfId="1122" xr:uid="{00000000-0005-0000-0000-0000AC030000}"/>
    <cellStyle name="normálne 43" xfId="1208" xr:uid="{00000000-0005-0000-0000-0000AD030000}"/>
    <cellStyle name="normálne 44" xfId="1287" xr:uid="{00000000-0005-0000-0000-0000AE030000}"/>
    <cellStyle name="normálne 45" xfId="1200" xr:uid="{00000000-0005-0000-0000-0000AF030000}"/>
    <cellStyle name="normálne 46" xfId="1199" xr:uid="{00000000-0005-0000-0000-0000B0030000}"/>
    <cellStyle name="normálne 47" xfId="1290" xr:uid="{00000000-0005-0000-0000-0000B1030000}"/>
    <cellStyle name="normálne 48" xfId="1289" xr:uid="{00000000-0005-0000-0000-0000B2030000}"/>
    <cellStyle name="normálne 49" xfId="1364" xr:uid="{00000000-0005-0000-0000-0000B3030000}"/>
    <cellStyle name="normálne 5" xfId="9" xr:uid="{00000000-0005-0000-0000-0000B4030000}"/>
    <cellStyle name="normálne 5 2" xfId="200" xr:uid="{00000000-0005-0000-0000-0000B5030000}"/>
    <cellStyle name="normálne 5 2 2" xfId="814" xr:uid="{00000000-0005-0000-0000-0000B6030000}"/>
    <cellStyle name="normálne 5 2 2 2" xfId="1320" xr:uid="{00000000-0005-0000-0000-0000B7030000}"/>
    <cellStyle name="normálne 5 2 3" xfId="837" xr:uid="{00000000-0005-0000-0000-0000B8030000}"/>
    <cellStyle name="normálne 5 2 3 2" xfId="1327" xr:uid="{00000000-0005-0000-0000-0000B9030000}"/>
    <cellStyle name="normálne 5 2 4" xfId="1298" xr:uid="{00000000-0005-0000-0000-0000BA030000}"/>
    <cellStyle name="normálne 5 3" xfId="214" xr:uid="{00000000-0005-0000-0000-0000BB030000}"/>
    <cellStyle name="normálne 5 3 2" xfId="821" xr:uid="{00000000-0005-0000-0000-0000BC030000}"/>
    <cellStyle name="normálne 5 3 2 2" xfId="1323" xr:uid="{00000000-0005-0000-0000-0000BD030000}"/>
    <cellStyle name="normálne 5 3 3" xfId="957" xr:uid="{00000000-0005-0000-0000-0000BE030000}"/>
    <cellStyle name="normálne 5 3 3 2" xfId="1338" xr:uid="{00000000-0005-0000-0000-0000BF030000}"/>
    <cellStyle name="normálne 5 3 4" xfId="1301" xr:uid="{00000000-0005-0000-0000-0000C0030000}"/>
    <cellStyle name="normálne 5 4" xfId="432" xr:uid="{00000000-0005-0000-0000-0000C1030000}"/>
    <cellStyle name="normálne 5 4 2" xfId="901" xr:uid="{00000000-0005-0000-0000-0000C2030000}"/>
    <cellStyle name="normálne 5 4 2 2" xfId="1335" xr:uid="{00000000-0005-0000-0000-0000C3030000}"/>
    <cellStyle name="normálne 5 4 3" xfId="881" xr:uid="{00000000-0005-0000-0000-0000C4030000}"/>
    <cellStyle name="normálne 5 4 3 2" xfId="1331" xr:uid="{00000000-0005-0000-0000-0000C5030000}"/>
    <cellStyle name="normálne 5 4 4" xfId="1308" xr:uid="{00000000-0005-0000-0000-0000C6030000}"/>
    <cellStyle name="normálne 5 5" xfId="660" xr:uid="{00000000-0005-0000-0000-0000C7030000}"/>
    <cellStyle name="normálne 5 5 2" xfId="1314" xr:uid="{00000000-0005-0000-0000-0000C8030000}"/>
    <cellStyle name="normálne 5 6" xfId="836" xr:uid="{00000000-0005-0000-0000-0000C9030000}"/>
    <cellStyle name="normálne 5 6 2" xfId="1326" xr:uid="{00000000-0005-0000-0000-0000CA030000}"/>
    <cellStyle name="normálne 5 7" xfId="1292" xr:uid="{00000000-0005-0000-0000-0000CB030000}"/>
    <cellStyle name="normálne 5 8" xfId="1263" xr:uid="{00000000-0005-0000-0000-0000CC030000}"/>
    <cellStyle name="normálne 6" xfId="19" xr:uid="{00000000-0005-0000-0000-0000CD030000}"/>
    <cellStyle name="normálne 6 10" xfId="652" xr:uid="{00000000-0005-0000-0000-0000CE030000}"/>
    <cellStyle name="normálne 6 10 2" xfId="986" xr:uid="{00000000-0005-0000-0000-0000CF030000}"/>
    <cellStyle name="normálne 6 10 3" xfId="1079" xr:uid="{00000000-0005-0000-0000-0000D0030000}"/>
    <cellStyle name="normálne 6 11" xfId="1019" xr:uid="{00000000-0005-0000-0000-0000D1030000}"/>
    <cellStyle name="normálne 6 12" xfId="1035" xr:uid="{00000000-0005-0000-0000-0000D2030000}"/>
    <cellStyle name="normálne 6 13" xfId="1054" xr:uid="{00000000-0005-0000-0000-0000D3030000}"/>
    <cellStyle name="normálne 6 14" xfId="1014" xr:uid="{00000000-0005-0000-0000-0000D4030000}"/>
    <cellStyle name="normálne 6 15" xfId="1011" xr:uid="{00000000-0005-0000-0000-0000D5030000}"/>
    <cellStyle name="normálne 6 16" xfId="1070" xr:uid="{00000000-0005-0000-0000-0000D6030000}"/>
    <cellStyle name="normálne 6 17" xfId="1059" xr:uid="{00000000-0005-0000-0000-0000D7030000}"/>
    <cellStyle name="normálne 6 18" xfId="1064" xr:uid="{00000000-0005-0000-0000-0000D8030000}"/>
    <cellStyle name="normálne 6 19" xfId="738" xr:uid="{00000000-0005-0000-0000-0000D9030000}"/>
    <cellStyle name="normálne 6 2" xfId="33" xr:uid="{00000000-0005-0000-0000-0000DA030000}"/>
    <cellStyle name="normálne 6 2 10" xfId="917" xr:uid="{00000000-0005-0000-0000-0000DB030000}"/>
    <cellStyle name="normálne 6 2 2" xfId="46" xr:uid="{00000000-0005-0000-0000-0000DC030000}"/>
    <cellStyle name="normálne 6 2 2 2" xfId="98" xr:uid="{00000000-0005-0000-0000-0000DD030000}"/>
    <cellStyle name="normálne 6 2 2 2 2" xfId="172" xr:uid="{00000000-0005-0000-0000-0000DE030000}"/>
    <cellStyle name="normálne 6 2 2 2 2 2" xfId="352" xr:uid="{00000000-0005-0000-0000-0000DF030000}"/>
    <cellStyle name="normálne 6 2 2 2 2 3" xfId="489" xr:uid="{00000000-0005-0000-0000-0000E0030000}"/>
    <cellStyle name="normálne 6 2 2 2 2 4" xfId="629" xr:uid="{00000000-0005-0000-0000-0000E1030000}"/>
    <cellStyle name="normálne 6 2 2 2 2 5" xfId="795" xr:uid="{00000000-0005-0000-0000-0000E2030000}"/>
    <cellStyle name="normálne 6 2 2 2 2 6" xfId="965" xr:uid="{00000000-0005-0000-0000-0000E3030000}"/>
    <cellStyle name="normálne 6 2 2 2 3" xfId="279" xr:uid="{00000000-0005-0000-0000-0000E4030000}"/>
    <cellStyle name="normálne 6 2 2 2 4" xfId="417" xr:uid="{00000000-0005-0000-0000-0000E5030000}"/>
    <cellStyle name="normálne 6 2 2 2 5" xfId="558" xr:uid="{00000000-0005-0000-0000-0000E6030000}"/>
    <cellStyle name="normálne 6 2 2 2 6" xfId="723" xr:uid="{00000000-0005-0000-0000-0000E7030000}"/>
    <cellStyle name="normálne 6 2 2 2 7" xfId="892" xr:uid="{00000000-0005-0000-0000-0000E8030000}"/>
    <cellStyle name="normálne 6 2 2 3" xfId="137" xr:uid="{00000000-0005-0000-0000-0000E9030000}"/>
    <cellStyle name="normálne 6 2 2 3 2" xfId="317" xr:uid="{00000000-0005-0000-0000-0000EA030000}"/>
    <cellStyle name="normálne 6 2 2 3 3" xfId="454" xr:uid="{00000000-0005-0000-0000-0000EB030000}"/>
    <cellStyle name="normálne 6 2 2 3 4" xfId="594" xr:uid="{00000000-0005-0000-0000-0000EC030000}"/>
    <cellStyle name="normálne 6 2 2 3 5" xfId="760" xr:uid="{00000000-0005-0000-0000-0000ED030000}"/>
    <cellStyle name="normálne 6 2 2 3 6" xfId="915" xr:uid="{00000000-0005-0000-0000-0000EE030000}"/>
    <cellStyle name="normálne 6 2 2 4" xfId="232" xr:uid="{00000000-0005-0000-0000-0000EF030000}"/>
    <cellStyle name="normálne 6 2 2 5" xfId="377" xr:uid="{00000000-0005-0000-0000-0000F0030000}"/>
    <cellStyle name="normálne 6 2 2 6" xfId="523" xr:uid="{00000000-0005-0000-0000-0000F1030000}"/>
    <cellStyle name="normálne 6 2 2 7" xfId="684" xr:uid="{00000000-0005-0000-0000-0000F2030000}"/>
    <cellStyle name="normálne 6 2 2 8" xfId="970" xr:uid="{00000000-0005-0000-0000-0000F3030000}"/>
    <cellStyle name="normálne 6 2 3" xfId="71" xr:uid="{00000000-0005-0000-0000-0000F4030000}"/>
    <cellStyle name="normálne 6 2 3 2" xfId="109" xr:uid="{00000000-0005-0000-0000-0000F5030000}"/>
    <cellStyle name="normálne 6 2 3 2 2" xfId="183" xr:uid="{00000000-0005-0000-0000-0000F6030000}"/>
    <cellStyle name="normálne 6 2 3 2 2 2" xfId="363" xr:uid="{00000000-0005-0000-0000-0000F7030000}"/>
    <cellStyle name="normálne 6 2 3 2 2 3" xfId="500" xr:uid="{00000000-0005-0000-0000-0000F8030000}"/>
    <cellStyle name="normálne 6 2 3 2 2 4" xfId="640" xr:uid="{00000000-0005-0000-0000-0000F9030000}"/>
    <cellStyle name="normálne 6 2 3 2 2 5" xfId="806" xr:uid="{00000000-0005-0000-0000-0000FA030000}"/>
    <cellStyle name="normálne 6 2 3 2 2 6" xfId="853" xr:uid="{00000000-0005-0000-0000-0000FB030000}"/>
    <cellStyle name="normálne 6 2 3 2 3" xfId="290" xr:uid="{00000000-0005-0000-0000-0000FC030000}"/>
    <cellStyle name="normálne 6 2 3 2 4" xfId="428" xr:uid="{00000000-0005-0000-0000-0000FD030000}"/>
    <cellStyle name="normálne 6 2 3 2 5" xfId="569" xr:uid="{00000000-0005-0000-0000-0000FE030000}"/>
    <cellStyle name="normálne 6 2 3 2 6" xfId="734" xr:uid="{00000000-0005-0000-0000-0000FF030000}"/>
    <cellStyle name="normálne 6 2 3 2 7" xfId="949" xr:uid="{00000000-0005-0000-0000-000000040000}"/>
    <cellStyle name="normálne 6 2 3 3" xfId="148" xr:uid="{00000000-0005-0000-0000-000001040000}"/>
    <cellStyle name="normálne 6 2 3 3 2" xfId="328" xr:uid="{00000000-0005-0000-0000-000002040000}"/>
    <cellStyle name="normálne 6 2 3 3 3" xfId="465" xr:uid="{00000000-0005-0000-0000-000003040000}"/>
    <cellStyle name="normálne 6 2 3 3 4" xfId="605" xr:uid="{00000000-0005-0000-0000-000004040000}"/>
    <cellStyle name="normálne 6 2 3 3 5" xfId="771" xr:uid="{00000000-0005-0000-0000-000005040000}"/>
    <cellStyle name="normálne 6 2 3 3 6" xfId="973" xr:uid="{00000000-0005-0000-0000-000006040000}"/>
    <cellStyle name="normálne 6 2 3 4" xfId="253" xr:uid="{00000000-0005-0000-0000-000007040000}"/>
    <cellStyle name="normálne 6 2 3 5" xfId="392" xr:uid="{00000000-0005-0000-0000-000008040000}"/>
    <cellStyle name="normálne 6 2 3 6" xfId="534" xr:uid="{00000000-0005-0000-0000-000009040000}"/>
    <cellStyle name="normálne 6 2 3 7" xfId="698" xr:uid="{00000000-0005-0000-0000-00000A040000}"/>
    <cellStyle name="normálne 6 2 3 8" xfId="912" xr:uid="{00000000-0005-0000-0000-00000B040000}"/>
    <cellStyle name="normálne 6 2 4" xfId="87" xr:uid="{00000000-0005-0000-0000-00000C040000}"/>
    <cellStyle name="normálne 6 2 4 2" xfId="161" xr:uid="{00000000-0005-0000-0000-00000D040000}"/>
    <cellStyle name="normálne 6 2 4 2 2" xfId="341" xr:uid="{00000000-0005-0000-0000-00000E040000}"/>
    <cellStyle name="normálne 6 2 4 2 3" xfId="478" xr:uid="{00000000-0005-0000-0000-00000F040000}"/>
    <cellStyle name="normálne 6 2 4 2 4" xfId="618" xr:uid="{00000000-0005-0000-0000-000010040000}"/>
    <cellStyle name="normálne 6 2 4 2 5" xfId="784" xr:uid="{00000000-0005-0000-0000-000011040000}"/>
    <cellStyle name="normálne 6 2 4 2 6" xfId="920" xr:uid="{00000000-0005-0000-0000-000012040000}"/>
    <cellStyle name="normálne 6 2 4 3" xfId="268" xr:uid="{00000000-0005-0000-0000-000013040000}"/>
    <cellStyle name="normálne 6 2 4 4" xfId="406" xr:uid="{00000000-0005-0000-0000-000014040000}"/>
    <cellStyle name="normálne 6 2 4 5" xfId="547" xr:uid="{00000000-0005-0000-0000-000015040000}"/>
    <cellStyle name="normálne 6 2 4 6" xfId="712" xr:uid="{00000000-0005-0000-0000-000016040000}"/>
    <cellStyle name="normálne 6 2 4 7" xfId="848" xr:uid="{00000000-0005-0000-0000-000017040000}"/>
    <cellStyle name="normálne 6 2 5" xfId="126" xr:uid="{00000000-0005-0000-0000-000018040000}"/>
    <cellStyle name="normálne 6 2 5 2" xfId="306" xr:uid="{00000000-0005-0000-0000-000019040000}"/>
    <cellStyle name="normálne 6 2 5 3" xfId="443" xr:uid="{00000000-0005-0000-0000-00001A040000}"/>
    <cellStyle name="normálne 6 2 5 4" xfId="583" xr:uid="{00000000-0005-0000-0000-00001B040000}"/>
    <cellStyle name="normálne 6 2 5 5" xfId="749" xr:uid="{00000000-0005-0000-0000-00001C040000}"/>
    <cellStyle name="normálne 6 2 5 6" xfId="875" xr:uid="{00000000-0005-0000-0000-00001D040000}"/>
    <cellStyle name="normálne 6 2 6" xfId="219" xr:uid="{00000000-0005-0000-0000-00001E040000}"/>
    <cellStyle name="normálne 6 2 7" xfId="234" xr:uid="{00000000-0005-0000-0000-00001F040000}"/>
    <cellStyle name="normálne 6 2 8" xfId="512" xr:uid="{00000000-0005-0000-0000-000020040000}"/>
    <cellStyle name="normálne 6 2 9" xfId="666" xr:uid="{00000000-0005-0000-0000-000021040000}"/>
    <cellStyle name="normálne 6 20" xfId="1089" xr:uid="{00000000-0005-0000-0000-000022040000}"/>
    <cellStyle name="normálne 6 21" xfId="1097" xr:uid="{00000000-0005-0000-0000-000023040000}"/>
    <cellStyle name="normálne 6 22" xfId="1104" xr:uid="{00000000-0005-0000-0000-000024040000}"/>
    <cellStyle name="normálne 6 23" xfId="1111" xr:uid="{00000000-0005-0000-0000-000025040000}"/>
    <cellStyle name="normálne 6 24" xfId="1118" xr:uid="{00000000-0005-0000-0000-000026040000}"/>
    <cellStyle name="normálne 6 25" xfId="1125" xr:uid="{00000000-0005-0000-0000-000027040000}"/>
    <cellStyle name="normálne 6 26" xfId="1131" xr:uid="{00000000-0005-0000-0000-000028040000}"/>
    <cellStyle name="normálne 6 27" xfId="1137" xr:uid="{00000000-0005-0000-0000-000029040000}"/>
    <cellStyle name="normálne 6 28" xfId="1143" xr:uid="{00000000-0005-0000-0000-00002A040000}"/>
    <cellStyle name="normálne 6 29" xfId="1149" xr:uid="{00000000-0005-0000-0000-00002B040000}"/>
    <cellStyle name="normálne 6 3" xfId="40" xr:uid="{00000000-0005-0000-0000-00002C040000}"/>
    <cellStyle name="normálne 6 3 2" xfId="92" xr:uid="{00000000-0005-0000-0000-00002D040000}"/>
    <cellStyle name="normálne 6 3 2 2" xfId="166" xr:uid="{00000000-0005-0000-0000-00002E040000}"/>
    <cellStyle name="normálne 6 3 2 2 2" xfId="346" xr:uid="{00000000-0005-0000-0000-00002F040000}"/>
    <cellStyle name="normálne 6 3 2 2 3" xfId="483" xr:uid="{00000000-0005-0000-0000-000030040000}"/>
    <cellStyle name="normálne 6 3 2 2 4" xfId="623" xr:uid="{00000000-0005-0000-0000-000031040000}"/>
    <cellStyle name="normálne 6 3 2 2 5" xfId="789" xr:uid="{00000000-0005-0000-0000-000032040000}"/>
    <cellStyle name="normálne 6 3 2 2 6" xfId="951" xr:uid="{00000000-0005-0000-0000-000033040000}"/>
    <cellStyle name="normálne 6 3 2 3" xfId="273" xr:uid="{00000000-0005-0000-0000-000034040000}"/>
    <cellStyle name="normálne 6 3 2 4" xfId="411" xr:uid="{00000000-0005-0000-0000-000035040000}"/>
    <cellStyle name="normálne 6 3 2 5" xfId="552" xr:uid="{00000000-0005-0000-0000-000036040000}"/>
    <cellStyle name="normálne 6 3 2 6" xfId="717" xr:uid="{00000000-0005-0000-0000-000037040000}"/>
    <cellStyle name="normálne 6 3 2 7" xfId="830" xr:uid="{00000000-0005-0000-0000-000038040000}"/>
    <cellStyle name="normálne 6 3 3" xfId="131" xr:uid="{00000000-0005-0000-0000-000039040000}"/>
    <cellStyle name="normálne 6 3 3 2" xfId="311" xr:uid="{00000000-0005-0000-0000-00003A040000}"/>
    <cellStyle name="normálne 6 3 3 3" xfId="448" xr:uid="{00000000-0005-0000-0000-00003B040000}"/>
    <cellStyle name="normálne 6 3 3 4" xfId="588" xr:uid="{00000000-0005-0000-0000-00003C040000}"/>
    <cellStyle name="normálne 6 3 3 5" xfId="754" xr:uid="{00000000-0005-0000-0000-00003D040000}"/>
    <cellStyle name="normálne 6 3 3 6" xfId="902" xr:uid="{00000000-0005-0000-0000-00003E040000}"/>
    <cellStyle name="normálne 6 3 4" xfId="226" xr:uid="{00000000-0005-0000-0000-00003F040000}"/>
    <cellStyle name="normálne 6 3 5" xfId="205" xr:uid="{00000000-0005-0000-0000-000040040000}"/>
    <cellStyle name="normálne 6 3 6" xfId="517" xr:uid="{00000000-0005-0000-0000-000041040000}"/>
    <cellStyle name="normálne 6 3 7" xfId="679" xr:uid="{00000000-0005-0000-0000-000042040000}"/>
    <cellStyle name="normálne 6 3 8" xfId="908" xr:uid="{00000000-0005-0000-0000-000043040000}"/>
    <cellStyle name="normálne 6 30" xfId="1243" xr:uid="{00000000-0005-0000-0000-000044040000}"/>
    <cellStyle name="normálne 6 4" xfId="60" xr:uid="{00000000-0005-0000-0000-000045040000}"/>
    <cellStyle name="normálne 6 4 2" xfId="103" xr:uid="{00000000-0005-0000-0000-000046040000}"/>
    <cellStyle name="normálne 6 4 2 2" xfId="177" xr:uid="{00000000-0005-0000-0000-000047040000}"/>
    <cellStyle name="normálne 6 4 2 2 2" xfId="357" xr:uid="{00000000-0005-0000-0000-000048040000}"/>
    <cellStyle name="normálne 6 4 2 2 3" xfId="494" xr:uid="{00000000-0005-0000-0000-000049040000}"/>
    <cellStyle name="normálne 6 4 2 2 4" xfId="634" xr:uid="{00000000-0005-0000-0000-00004A040000}"/>
    <cellStyle name="normálne 6 4 2 2 5" xfId="800" xr:uid="{00000000-0005-0000-0000-00004B040000}"/>
    <cellStyle name="normálne 6 4 2 2 6" xfId="838" xr:uid="{00000000-0005-0000-0000-00004C040000}"/>
    <cellStyle name="normálne 6 4 2 3" xfId="284" xr:uid="{00000000-0005-0000-0000-00004D040000}"/>
    <cellStyle name="normálne 6 4 2 4" xfId="422" xr:uid="{00000000-0005-0000-0000-00004E040000}"/>
    <cellStyle name="normálne 6 4 2 5" xfId="563" xr:uid="{00000000-0005-0000-0000-00004F040000}"/>
    <cellStyle name="normálne 6 4 2 6" xfId="728" xr:uid="{00000000-0005-0000-0000-000050040000}"/>
    <cellStyle name="normálne 6 4 2 7" xfId="936" xr:uid="{00000000-0005-0000-0000-000051040000}"/>
    <cellStyle name="normálne 6 4 3" xfId="142" xr:uid="{00000000-0005-0000-0000-000052040000}"/>
    <cellStyle name="normálne 6 4 3 2" xfId="322" xr:uid="{00000000-0005-0000-0000-000053040000}"/>
    <cellStyle name="normálne 6 4 3 3" xfId="459" xr:uid="{00000000-0005-0000-0000-000054040000}"/>
    <cellStyle name="normálne 6 4 3 4" xfId="599" xr:uid="{00000000-0005-0000-0000-000055040000}"/>
    <cellStyle name="normálne 6 4 3 5" xfId="765" xr:uid="{00000000-0005-0000-0000-000056040000}"/>
    <cellStyle name="normálne 6 4 3 6" xfId="958" xr:uid="{00000000-0005-0000-0000-000057040000}"/>
    <cellStyle name="normálne 6 4 4" xfId="243" xr:uid="{00000000-0005-0000-0000-000058040000}"/>
    <cellStyle name="normálne 6 4 5" xfId="386" xr:uid="{00000000-0005-0000-0000-000059040000}"/>
    <cellStyle name="normálne 6 4 6" xfId="528" xr:uid="{00000000-0005-0000-0000-00005A040000}"/>
    <cellStyle name="normálne 6 4 7" xfId="691" xr:uid="{00000000-0005-0000-0000-00005B040000}"/>
    <cellStyle name="normálne 6 4 8" xfId="939" xr:uid="{00000000-0005-0000-0000-00005C040000}"/>
    <cellStyle name="normálne 6 5" xfId="81" xr:uid="{00000000-0005-0000-0000-00005D040000}"/>
    <cellStyle name="normálne 6 5 2" xfId="155" xr:uid="{00000000-0005-0000-0000-00005E040000}"/>
    <cellStyle name="normálne 6 5 2 2" xfId="335" xr:uid="{00000000-0005-0000-0000-00005F040000}"/>
    <cellStyle name="normálne 6 5 2 3" xfId="472" xr:uid="{00000000-0005-0000-0000-000060040000}"/>
    <cellStyle name="normálne 6 5 2 4" xfId="612" xr:uid="{00000000-0005-0000-0000-000061040000}"/>
    <cellStyle name="normálne 6 5 2 5" xfId="778" xr:uid="{00000000-0005-0000-0000-000062040000}"/>
    <cellStyle name="normálne 6 5 2 6" xfId="906" xr:uid="{00000000-0005-0000-0000-000063040000}"/>
    <cellStyle name="normálne 6 5 3" xfId="262" xr:uid="{00000000-0005-0000-0000-000064040000}"/>
    <cellStyle name="normálne 6 5 4" xfId="400" xr:uid="{00000000-0005-0000-0000-000065040000}"/>
    <cellStyle name="normálne 6 5 5" xfId="541" xr:uid="{00000000-0005-0000-0000-000066040000}"/>
    <cellStyle name="normálne 6 5 6" xfId="706" xr:uid="{00000000-0005-0000-0000-000067040000}"/>
    <cellStyle name="normálne 6 5 7" xfId="826" xr:uid="{00000000-0005-0000-0000-000068040000}"/>
    <cellStyle name="normálne 6 6" xfId="120" xr:uid="{00000000-0005-0000-0000-000069040000}"/>
    <cellStyle name="normálne 6 6 2" xfId="300" xr:uid="{00000000-0005-0000-0000-00006A040000}"/>
    <cellStyle name="normálne 6 6 3" xfId="437" xr:uid="{00000000-0005-0000-0000-00006B040000}"/>
    <cellStyle name="normálne 6 6 4" xfId="577" xr:uid="{00000000-0005-0000-0000-00006C040000}"/>
    <cellStyle name="normálne 6 6 5" xfId="743" xr:uid="{00000000-0005-0000-0000-00006D040000}"/>
    <cellStyle name="normálne 6 6 6" xfId="864" xr:uid="{00000000-0005-0000-0000-00006E040000}"/>
    <cellStyle name="normálne 6 7" xfId="208" xr:uid="{00000000-0005-0000-0000-00006F040000}"/>
    <cellStyle name="normálne 6 8" xfId="371" xr:uid="{00000000-0005-0000-0000-000070040000}"/>
    <cellStyle name="normálne 6 9" xfId="220" xr:uid="{00000000-0005-0000-0000-000071040000}"/>
    <cellStyle name="normálne 7" xfId="21" xr:uid="{00000000-0005-0000-0000-000072040000}"/>
    <cellStyle name="normálne 7 2" xfId="61" xr:uid="{00000000-0005-0000-0000-000073040000}"/>
    <cellStyle name="normálne 7 3" xfId="1357" xr:uid="{00000000-0005-0000-0000-000074040000}"/>
    <cellStyle name="normálne 8" xfId="25" xr:uid="{00000000-0005-0000-0000-000075040000}"/>
    <cellStyle name="normálne 8 2" xfId="63" xr:uid="{00000000-0005-0000-0000-000076040000}"/>
    <cellStyle name="normálne 8 3" xfId="1231" xr:uid="{00000000-0005-0000-0000-000077040000}"/>
    <cellStyle name="normálne 9" xfId="22" xr:uid="{00000000-0005-0000-0000-000078040000}"/>
    <cellStyle name="normálne 9 10" xfId="1060" xr:uid="{00000000-0005-0000-0000-000079040000}"/>
    <cellStyle name="normálne 9 11" xfId="1067" xr:uid="{00000000-0005-0000-0000-00007A040000}"/>
    <cellStyle name="normálne 9 12" xfId="1069" xr:uid="{00000000-0005-0000-0000-00007B040000}"/>
    <cellStyle name="normálne 9 13" xfId="1071" xr:uid="{00000000-0005-0000-0000-00007C040000}"/>
    <cellStyle name="normálne 9 14" xfId="1073" xr:uid="{00000000-0005-0000-0000-00007D040000}"/>
    <cellStyle name="normálne 9 15" xfId="997" xr:uid="{00000000-0005-0000-0000-00007E040000}"/>
    <cellStyle name="normálne 9 16" xfId="1049" xr:uid="{00000000-0005-0000-0000-00007F040000}"/>
    <cellStyle name="normálne 9 17" xfId="1061" xr:uid="{00000000-0005-0000-0000-000080040000}"/>
    <cellStyle name="normálne 9 18" xfId="674" xr:uid="{00000000-0005-0000-0000-000081040000}"/>
    <cellStyle name="normálne 9 19" xfId="1087" xr:uid="{00000000-0005-0000-0000-000082040000}"/>
    <cellStyle name="normálne 9 2" xfId="41" xr:uid="{00000000-0005-0000-0000-000083040000}"/>
    <cellStyle name="normálne 9 2 2" xfId="93" xr:uid="{00000000-0005-0000-0000-000084040000}"/>
    <cellStyle name="normálne 9 2 2 2" xfId="167" xr:uid="{00000000-0005-0000-0000-000085040000}"/>
    <cellStyle name="normálne 9 2 2 2 2" xfId="347" xr:uid="{00000000-0005-0000-0000-000086040000}"/>
    <cellStyle name="normálne 9 2 2 2 3" xfId="484" xr:uid="{00000000-0005-0000-0000-000087040000}"/>
    <cellStyle name="normálne 9 2 2 2 4" xfId="624" xr:uid="{00000000-0005-0000-0000-000088040000}"/>
    <cellStyle name="normálne 9 2 2 2 5" xfId="790" xr:uid="{00000000-0005-0000-0000-000089040000}"/>
    <cellStyle name="normálne 9 2 2 2 6" xfId="904" xr:uid="{00000000-0005-0000-0000-00008A040000}"/>
    <cellStyle name="normálne 9 2 2 3" xfId="274" xr:uid="{00000000-0005-0000-0000-00008B040000}"/>
    <cellStyle name="normálne 9 2 2 4" xfId="412" xr:uid="{00000000-0005-0000-0000-00008C040000}"/>
    <cellStyle name="normálne 9 2 2 5" xfId="553" xr:uid="{00000000-0005-0000-0000-00008D040000}"/>
    <cellStyle name="normálne 9 2 2 6" xfId="718" xr:uid="{00000000-0005-0000-0000-00008E040000}"/>
    <cellStyle name="normálne 9 2 2 7" xfId="823" xr:uid="{00000000-0005-0000-0000-00008F040000}"/>
    <cellStyle name="normálne 9 2 3" xfId="132" xr:uid="{00000000-0005-0000-0000-000090040000}"/>
    <cellStyle name="normálne 9 2 3 2" xfId="312" xr:uid="{00000000-0005-0000-0000-000091040000}"/>
    <cellStyle name="normálne 9 2 3 3" xfId="449" xr:uid="{00000000-0005-0000-0000-000092040000}"/>
    <cellStyle name="normálne 9 2 3 4" xfId="589" xr:uid="{00000000-0005-0000-0000-000093040000}"/>
    <cellStyle name="normálne 9 2 3 5" xfId="755" xr:uid="{00000000-0005-0000-0000-000094040000}"/>
    <cellStyle name="normálne 9 2 3 6" xfId="856" xr:uid="{00000000-0005-0000-0000-000095040000}"/>
    <cellStyle name="normálne 9 2 4" xfId="227" xr:uid="{00000000-0005-0000-0000-000096040000}"/>
    <cellStyle name="normálne 9 2 5" xfId="372" xr:uid="{00000000-0005-0000-0000-000097040000}"/>
    <cellStyle name="normálne 9 2 6" xfId="518" xr:uid="{00000000-0005-0000-0000-000098040000}"/>
    <cellStyle name="normálne 9 2 7" xfId="668" xr:uid="{00000000-0005-0000-0000-000099040000}"/>
    <cellStyle name="normálne 9 2 8" xfId="887" xr:uid="{00000000-0005-0000-0000-00009A040000}"/>
    <cellStyle name="normálne 9 20" xfId="1100" xr:uid="{00000000-0005-0000-0000-00009B040000}"/>
    <cellStyle name="normálne 9 21" xfId="1107" xr:uid="{00000000-0005-0000-0000-00009C040000}"/>
    <cellStyle name="normálne 9 22" xfId="1114" xr:uid="{00000000-0005-0000-0000-00009D040000}"/>
    <cellStyle name="normálne 9 23" xfId="1121" xr:uid="{00000000-0005-0000-0000-00009E040000}"/>
    <cellStyle name="normálne 9 24" xfId="1128" xr:uid="{00000000-0005-0000-0000-00009F040000}"/>
    <cellStyle name="normálne 9 25" xfId="1134" xr:uid="{00000000-0005-0000-0000-0000A0040000}"/>
    <cellStyle name="normálne 9 26" xfId="1140" xr:uid="{00000000-0005-0000-0000-0000A1040000}"/>
    <cellStyle name="normálne 9 27" xfId="1146" xr:uid="{00000000-0005-0000-0000-0000A2040000}"/>
    <cellStyle name="normálne 9 28" xfId="1152" xr:uid="{00000000-0005-0000-0000-0000A3040000}"/>
    <cellStyle name="normálne 9 3" xfId="62" xr:uid="{00000000-0005-0000-0000-0000A4040000}"/>
    <cellStyle name="normálne 9 3 2" xfId="104" xr:uid="{00000000-0005-0000-0000-0000A5040000}"/>
    <cellStyle name="normálne 9 3 2 2" xfId="178" xr:uid="{00000000-0005-0000-0000-0000A6040000}"/>
    <cellStyle name="normálne 9 3 2 2 2" xfId="358" xr:uid="{00000000-0005-0000-0000-0000A7040000}"/>
    <cellStyle name="normálne 9 3 2 2 3" xfId="495" xr:uid="{00000000-0005-0000-0000-0000A8040000}"/>
    <cellStyle name="normálne 9 3 2 2 4" xfId="635" xr:uid="{00000000-0005-0000-0000-0000A9040000}"/>
    <cellStyle name="normálne 9 3 2 2 5" xfId="801" xr:uid="{00000000-0005-0000-0000-0000AA040000}"/>
    <cellStyle name="normálne 9 3 2 2 6" xfId="961" xr:uid="{00000000-0005-0000-0000-0000AB040000}"/>
    <cellStyle name="normálne 9 3 2 3" xfId="285" xr:uid="{00000000-0005-0000-0000-0000AC040000}"/>
    <cellStyle name="normálne 9 3 2 4" xfId="423" xr:uid="{00000000-0005-0000-0000-0000AD040000}"/>
    <cellStyle name="normálne 9 3 2 5" xfId="564" xr:uid="{00000000-0005-0000-0000-0000AE040000}"/>
    <cellStyle name="normálne 9 3 2 6" xfId="729" xr:uid="{00000000-0005-0000-0000-0000AF040000}"/>
    <cellStyle name="normálne 9 3 2 7" xfId="889" xr:uid="{00000000-0005-0000-0000-0000B0040000}"/>
    <cellStyle name="normálne 9 3 3" xfId="143" xr:uid="{00000000-0005-0000-0000-0000B1040000}"/>
    <cellStyle name="normálne 9 3 3 2" xfId="323" xr:uid="{00000000-0005-0000-0000-0000B2040000}"/>
    <cellStyle name="normálne 9 3 3 3" xfId="460" xr:uid="{00000000-0005-0000-0000-0000B3040000}"/>
    <cellStyle name="normálne 9 3 3 4" xfId="600" xr:uid="{00000000-0005-0000-0000-0000B4040000}"/>
    <cellStyle name="normálne 9 3 3 5" xfId="766" xr:uid="{00000000-0005-0000-0000-0000B5040000}"/>
    <cellStyle name="normálne 9 3 3 6" xfId="911" xr:uid="{00000000-0005-0000-0000-0000B6040000}"/>
    <cellStyle name="normálne 9 3 4" xfId="245" xr:uid="{00000000-0005-0000-0000-0000B7040000}"/>
    <cellStyle name="normálne 9 3 5" xfId="387" xr:uid="{00000000-0005-0000-0000-0000B8040000}"/>
    <cellStyle name="normálne 9 3 6" xfId="529" xr:uid="{00000000-0005-0000-0000-0000B9040000}"/>
    <cellStyle name="normálne 9 3 7" xfId="692" xr:uid="{00000000-0005-0000-0000-0000BA040000}"/>
    <cellStyle name="normálne 9 3 8" xfId="843" xr:uid="{00000000-0005-0000-0000-0000BB040000}"/>
    <cellStyle name="normálne 9 4" xfId="82" xr:uid="{00000000-0005-0000-0000-0000BC040000}"/>
    <cellStyle name="normálne 9 4 2" xfId="156" xr:uid="{00000000-0005-0000-0000-0000BD040000}"/>
    <cellStyle name="normálne 9 4 2 2" xfId="336" xr:uid="{00000000-0005-0000-0000-0000BE040000}"/>
    <cellStyle name="normálne 9 4 2 3" xfId="473" xr:uid="{00000000-0005-0000-0000-0000BF040000}"/>
    <cellStyle name="normálne 9 4 2 4" xfId="613" xr:uid="{00000000-0005-0000-0000-0000C0040000}"/>
    <cellStyle name="normálne 9 4 2 5" xfId="779" xr:uid="{00000000-0005-0000-0000-0000C1040000}"/>
    <cellStyle name="normálne 9 4 2 6" xfId="860" xr:uid="{00000000-0005-0000-0000-0000C2040000}"/>
    <cellStyle name="normálne 9 4 3" xfId="263" xr:uid="{00000000-0005-0000-0000-0000C3040000}"/>
    <cellStyle name="normálne 9 4 4" xfId="401" xr:uid="{00000000-0005-0000-0000-0000C4040000}"/>
    <cellStyle name="normálne 9 4 5" xfId="542" xr:uid="{00000000-0005-0000-0000-0000C5040000}"/>
    <cellStyle name="normálne 9 4 6" xfId="707" xr:uid="{00000000-0005-0000-0000-0000C6040000}"/>
    <cellStyle name="normálne 9 4 7" xfId="954" xr:uid="{00000000-0005-0000-0000-0000C7040000}"/>
    <cellStyle name="normálne 9 5" xfId="121" xr:uid="{00000000-0005-0000-0000-0000C8040000}"/>
    <cellStyle name="normálne 9 5 2" xfId="301" xr:uid="{00000000-0005-0000-0000-0000C9040000}"/>
    <cellStyle name="normálne 9 5 3" xfId="438" xr:uid="{00000000-0005-0000-0000-0000CA040000}"/>
    <cellStyle name="normálne 9 5 4" xfId="578" xr:uid="{00000000-0005-0000-0000-0000CB040000}"/>
    <cellStyle name="normálne 9 5 5" xfId="744" xr:uid="{00000000-0005-0000-0000-0000CC040000}"/>
    <cellStyle name="normálne 9 5 6" xfId="945" xr:uid="{00000000-0005-0000-0000-0000CD040000}"/>
    <cellStyle name="normálne 9 6" xfId="211" xr:uid="{00000000-0005-0000-0000-0000CE040000}"/>
    <cellStyle name="normálne 9 7" xfId="367" xr:uid="{00000000-0005-0000-0000-0000CF040000}"/>
    <cellStyle name="normálne 9 8" xfId="246" xr:uid="{00000000-0005-0000-0000-0000D0040000}"/>
    <cellStyle name="normálne 9 9" xfId="655" xr:uid="{00000000-0005-0000-0000-0000D1040000}"/>
    <cellStyle name="normálne 9 9 2" xfId="987" xr:uid="{00000000-0005-0000-0000-0000D2040000}"/>
    <cellStyle name="normálne 9 9 3" xfId="1080" xr:uid="{00000000-0005-0000-0000-0000D3040000}"/>
    <cellStyle name="normální_CENY.XLS" xfId="4" xr:uid="{00000000-0005-0000-0000-0000D4040000}"/>
    <cellStyle name="Note" xfId="1223" xr:uid="{00000000-0005-0000-0000-0000D5040000}"/>
    <cellStyle name="Output" xfId="1250" xr:uid="{00000000-0005-0000-0000-0000D6040000}"/>
    <cellStyle name="Percentá" xfId="1365" builtinId="5"/>
    <cellStyle name="percentá 10" xfId="1201" xr:uid="{00000000-0005-0000-0000-0000D8040000}"/>
    <cellStyle name="percentá 11" xfId="1202" xr:uid="{00000000-0005-0000-0000-0000D9040000}"/>
    <cellStyle name="percentá 12" xfId="1203" xr:uid="{00000000-0005-0000-0000-0000DA040000}"/>
    <cellStyle name="percentá 13" xfId="1210" xr:uid="{00000000-0005-0000-0000-0000DB040000}"/>
    <cellStyle name="percentá 13 2" xfId="1355" xr:uid="{00000000-0005-0000-0000-0000DC040000}"/>
    <cellStyle name="percentá 14" xfId="1204" xr:uid="{00000000-0005-0000-0000-0000DD040000}"/>
    <cellStyle name="percentá 15" xfId="1205" xr:uid="{00000000-0005-0000-0000-0000DE040000}"/>
    <cellStyle name="Percentá 16" xfId="5" xr:uid="{00000000-0005-0000-0000-0000DF040000}"/>
    <cellStyle name="percentá 17" xfId="1206" xr:uid="{00000000-0005-0000-0000-0000E0040000}"/>
    <cellStyle name="Percentá 18" xfId="1213" xr:uid="{00000000-0005-0000-0000-0000E1040000}"/>
    <cellStyle name="Percentá 19" xfId="1214" xr:uid="{00000000-0005-0000-0000-0000E2040000}"/>
    <cellStyle name="percentá 2" xfId="14" xr:uid="{00000000-0005-0000-0000-0000E3040000}"/>
    <cellStyle name="percentá 2 10" xfId="1041" xr:uid="{00000000-0005-0000-0000-0000E4040000}"/>
    <cellStyle name="percentá 2 11" xfId="1024" xr:uid="{00000000-0005-0000-0000-0000E5040000}"/>
    <cellStyle name="percentá 2 12" xfId="1056" xr:uid="{00000000-0005-0000-0000-0000E6040000}"/>
    <cellStyle name="percentá 2 13" xfId="1063" xr:uid="{00000000-0005-0000-0000-0000E7040000}"/>
    <cellStyle name="percentá 2 14" xfId="701" xr:uid="{00000000-0005-0000-0000-0000E8040000}"/>
    <cellStyle name="percentá 2 15" xfId="1092" xr:uid="{00000000-0005-0000-0000-0000E9040000}"/>
    <cellStyle name="percentá 2 16" xfId="1098" xr:uid="{00000000-0005-0000-0000-0000EA040000}"/>
    <cellStyle name="percentá 2 17" xfId="1105" xr:uid="{00000000-0005-0000-0000-0000EB040000}"/>
    <cellStyle name="percentá 2 18" xfId="1112" xr:uid="{00000000-0005-0000-0000-0000EC040000}"/>
    <cellStyle name="percentá 2 19" xfId="1119" xr:uid="{00000000-0005-0000-0000-0000ED040000}"/>
    <cellStyle name="percentá 2 2" xfId="30" xr:uid="{00000000-0005-0000-0000-0000EE040000}"/>
    <cellStyle name="percentá 2 2 2" xfId="68" xr:uid="{00000000-0005-0000-0000-0000EF040000}"/>
    <cellStyle name="percentá 2 20" xfId="1126" xr:uid="{00000000-0005-0000-0000-0000F0040000}"/>
    <cellStyle name="percentá 2 21" xfId="1132" xr:uid="{00000000-0005-0000-0000-0000F1040000}"/>
    <cellStyle name="percentá 2 22" xfId="1138" xr:uid="{00000000-0005-0000-0000-0000F2040000}"/>
    <cellStyle name="percentá 2 23" xfId="1144" xr:uid="{00000000-0005-0000-0000-0000F3040000}"/>
    <cellStyle name="percentá 2 24" xfId="1150" xr:uid="{00000000-0005-0000-0000-0000F4040000}"/>
    <cellStyle name="percentá 2 3" xfId="24" xr:uid="{00000000-0005-0000-0000-0000F5040000}"/>
    <cellStyle name="percentá 2 3 2" xfId="213" xr:uid="{00000000-0005-0000-0000-0000F6040000}"/>
    <cellStyle name="percentá 2 3 2 2" xfId="820" xr:uid="{00000000-0005-0000-0000-0000F7040000}"/>
    <cellStyle name="percentá 2 3 2 2 2" xfId="1322" xr:uid="{00000000-0005-0000-0000-0000F8040000}"/>
    <cellStyle name="percentá 2 3 2 3" xfId="831" xr:uid="{00000000-0005-0000-0000-0000F9040000}"/>
    <cellStyle name="percentá 2 3 2 3 2" xfId="1324" xr:uid="{00000000-0005-0000-0000-0000FA040000}"/>
    <cellStyle name="percentá 2 3 2 4" xfId="1300" xr:uid="{00000000-0005-0000-0000-0000FB040000}"/>
    <cellStyle name="percentá 2 3 3" xfId="256" xr:uid="{00000000-0005-0000-0000-0000FC040000}"/>
    <cellStyle name="percentá 2 3 3 2" xfId="840" xr:uid="{00000000-0005-0000-0000-0000FD040000}"/>
    <cellStyle name="percentá 2 3 3 2 2" xfId="1328" xr:uid="{00000000-0005-0000-0000-0000FE040000}"/>
    <cellStyle name="percentá 2 3 3 3" xfId="974" xr:uid="{00000000-0005-0000-0000-0000FF040000}"/>
    <cellStyle name="percentá 2 3 3 3 2" xfId="1342" xr:uid="{00000000-0005-0000-0000-000000050000}"/>
    <cellStyle name="percentá 2 3 3 4" xfId="1302" xr:uid="{00000000-0005-0000-0000-000001050000}"/>
    <cellStyle name="percentá 2 3 4" xfId="383" xr:uid="{00000000-0005-0000-0000-000002050000}"/>
    <cellStyle name="percentá 2 3 4 2" xfId="885" xr:uid="{00000000-0005-0000-0000-000003050000}"/>
    <cellStyle name="percentá 2 3 4 2 2" xfId="1334" xr:uid="{00000000-0005-0000-0000-000004050000}"/>
    <cellStyle name="percentá 2 3 4 3" xfId="937" xr:uid="{00000000-0005-0000-0000-000005050000}"/>
    <cellStyle name="percentá 2 3 4 3 2" xfId="1337" xr:uid="{00000000-0005-0000-0000-000006050000}"/>
    <cellStyle name="percentá 2 3 4 4" xfId="1307" xr:uid="{00000000-0005-0000-0000-000007050000}"/>
    <cellStyle name="percentá 2 3 5" xfId="670" xr:uid="{00000000-0005-0000-0000-000008050000}"/>
    <cellStyle name="percentá 2 3 5 2" xfId="1316" xr:uid="{00000000-0005-0000-0000-000009050000}"/>
    <cellStyle name="percentá 2 3 6" xfId="960" xr:uid="{00000000-0005-0000-0000-00000A050000}"/>
    <cellStyle name="percentá 2 3 6 2" xfId="1339" xr:uid="{00000000-0005-0000-0000-00000B050000}"/>
    <cellStyle name="percentá 2 3 7" xfId="1294" xr:uid="{00000000-0005-0000-0000-00000C050000}"/>
    <cellStyle name="percentá 2 4" xfId="55" xr:uid="{00000000-0005-0000-0000-00000D050000}"/>
    <cellStyle name="percentá 2 5" xfId="653" xr:uid="{00000000-0005-0000-0000-00000E050000}"/>
    <cellStyle name="percentá 2 5 2" xfId="983" xr:uid="{00000000-0005-0000-0000-00000F050000}"/>
    <cellStyle name="percentá 2 5 3" xfId="1076" xr:uid="{00000000-0005-0000-0000-000010050000}"/>
    <cellStyle name="percentá 2 6" xfId="977" xr:uid="{00000000-0005-0000-0000-000011050000}"/>
    <cellStyle name="percentá 2 7" xfId="998" xr:uid="{00000000-0005-0000-0000-000012050000}"/>
    <cellStyle name="percentá 2 8" xfId="1008" xr:uid="{00000000-0005-0000-0000-000013050000}"/>
    <cellStyle name="percentá 2 9" xfId="1021" xr:uid="{00000000-0005-0000-0000-000014050000}"/>
    <cellStyle name="Percentá 20" xfId="1216" xr:uid="{00000000-0005-0000-0000-000015050000}"/>
    <cellStyle name="Percentá 21" xfId="1283" xr:uid="{00000000-0005-0000-0000-000016050000}"/>
    <cellStyle name="Percentá 22" xfId="1274" xr:uid="{00000000-0005-0000-0000-000017050000}"/>
    <cellStyle name="Percentá 23" xfId="1232" xr:uid="{00000000-0005-0000-0000-000018050000}"/>
    <cellStyle name="Percentá 24" xfId="1267" xr:uid="{00000000-0005-0000-0000-000019050000}"/>
    <cellStyle name="Percentá 25" xfId="1277" xr:uid="{00000000-0005-0000-0000-00001A050000}"/>
    <cellStyle name="Percentá 26" xfId="1278" xr:uid="{00000000-0005-0000-0000-00001B050000}"/>
    <cellStyle name="Percentá 27" xfId="1266" xr:uid="{00000000-0005-0000-0000-00001C050000}"/>
    <cellStyle name="Percentá 28" xfId="1353" xr:uid="{00000000-0005-0000-0000-00001D050000}"/>
    <cellStyle name="Percentá 29" xfId="1279" xr:uid="{00000000-0005-0000-0000-00001E050000}"/>
    <cellStyle name="percentá 3" xfId="27" xr:uid="{00000000-0005-0000-0000-00001F050000}"/>
    <cellStyle name="percentá 3 10" xfId="1015" xr:uid="{00000000-0005-0000-0000-000020050000}"/>
    <cellStyle name="percentá 3 11" xfId="1068" xr:uid="{00000000-0005-0000-0000-000021050000}"/>
    <cellStyle name="percentá 3 2" xfId="65" xr:uid="{00000000-0005-0000-0000-000022050000}"/>
    <cellStyle name="percentá 3 3" xfId="991" xr:uid="{00000000-0005-0000-0000-000023050000}"/>
    <cellStyle name="percentá 3 4" xfId="1037" xr:uid="{00000000-0005-0000-0000-000024050000}"/>
    <cellStyle name="percentá 3 5" xfId="1025" xr:uid="{00000000-0005-0000-0000-000025050000}"/>
    <cellStyle name="percentá 3 6" xfId="1022" xr:uid="{00000000-0005-0000-0000-000026050000}"/>
    <cellStyle name="percentá 3 7" xfId="1010" xr:uid="{00000000-0005-0000-0000-000027050000}"/>
    <cellStyle name="percentá 3 8" xfId="1043" xr:uid="{00000000-0005-0000-0000-000028050000}"/>
    <cellStyle name="percentá 3 9" xfId="1033" xr:uid="{00000000-0005-0000-0000-000029050000}"/>
    <cellStyle name="Percentá 30" xfId="1360" xr:uid="{00000000-0005-0000-0000-00002A050000}"/>
    <cellStyle name="Percentá 31" xfId="1363" xr:uid="{00000000-0005-0000-0000-00002B050000}"/>
    <cellStyle name="Percentá 32" xfId="1361" xr:uid="{00000000-0005-0000-0000-00002C050000}"/>
    <cellStyle name="Percentá 33" xfId="1367" xr:uid="{C97D843F-5A4F-464B-B94B-A9BC55F4BE56}"/>
    <cellStyle name="percentá 4" xfId="35" xr:uid="{00000000-0005-0000-0000-00002D050000}"/>
    <cellStyle name="percentá 5" xfId="49" xr:uid="{00000000-0005-0000-0000-00002E050000}"/>
    <cellStyle name="percentá 6" xfId="76" xr:uid="{00000000-0005-0000-0000-00002F050000}"/>
    <cellStyle name="percentá 7" xfId="115" xr:uid="{00000000-0005-0000-0000-000030050000}"/>
    <cellStyle name="percentá 8" xfId="190" xr:uid="{00000000-0005-0000-0000-000031050000}"/>
    <cellStyle name="percentá 9" xfId="192" xr:uid="{00000000-0005-0000-0000-000032050000}"/>
    <cellStyle name="percentá 9 2" xfId="370" xr:uid="{00000000-0005-0000-0000-000033050000}"/>
    <cellStyle name="percentá 9 2 2" xfId="1305" xr:uid="{00000000-0005-0000-0000-000034050000}"/>
    <cellStyle name="percentá 9 3" xfId="507" xr:uid="{00000000-0005-0000-0000-000035050000}"/>
    <cellStyle name="percentá 9 3 2" xfId="1310" xr:uid="{00000000-0005-0000-0000-000036050000}"/>
    <cellStyle name="percentá 9 4" xfId="646" xr:uid="{00000000-0005-0000-0000-000037050000}"/>
    <cellStyle name="percentá 9 4 2" xfId="1312" xr:uid="{00000000-0005-0000-0000-000038050000}"/>
    <cellStyle name="percentá 9 5" xfId="813" xr:uid="{00000000-0005-0000-0000-000039050000}"/>
    <cellStyle name="percentá 9 5 2" xfId="1319" xr:uid="{00000000-0005-0000-0000-00003A050000}"/>
    <cellStyle name="percentá 9 6" xfId="863" xr:uid="{00000000-0005-0000-0000-00003B050000}"/>
    <cellStyle name="percentá 9 6 2" xfId="1330" xr:uid="{00000000-0005-0000-0000-00003C050000}"/>
    <cellStyle name="percentá 9 7" xfId="1296" xr:uid="{00000000-0005-0000-0000-00003D050000}"/>
    <cellStyle name="Poznámka 2" xfId="1198" xr:uid="{00000000-0005-0000-0000-00003E050000}"/>
    <cellStyle name="Poznámka 3" xfId="1194" xr:uid="{00000000-0005-0000-0000-00003F050000}"/>
    <cellStyle name="Poznámka 4" xfId="1196" xr:uid="{00000000-0005-0000-0000-000040050000}"/>
    <cellStyle name="Poznámka 5" xfId="1195" xr:uid="{00000000-0005-0000-0000-000041050000}"/>
    <cellStyle name="Poznámka 6" xfId="1197" xr:uid="{00000000-0005-0000-0000-000042050000}"/>
    <cellStyle name="Poznámka 7" xfId="1193" xr:uid="{00000000-0005-0000-0000-000043050000}"/>
    <cellStyle name="Poznámka 8" xfId="1370" xr:uid="{936C3F27-CA1A-48BF-B943-3F5DE0CE48D8}"/>
    <cellStyle name="Prepojená bunka 2" xfId="1164" xr:uid="{00000000-0005-0000-0000-000044050000}"/>
    <cellStyle name="SAPBEXaggData" xfId="10" xr:uid="{00000000-0005-0000-0000-000045050000}"/>
    <cellStyle name="Spolu 2" xfId="1168" xr:uid="{00000000-0005-0000-0000-000046050000}"/>
    <cellStyle name="Text upozornenia 2" xfId="1166" xr:uid="{00000000-0005-0000-0000-000047050000}"/>
    <cellStyle name="Title" xfId="1269" xr:uid="{00000000-0005-0000-0000-000048050000}"/>
    <cellStyle name="Titul 2" xfId="1153" xr:uid="{00000000-0005-0000-0000-000049050000}"/>
    <cellStyle name="Total" xfId="1225" xr:uid="{00000000-0005-0000-0000-00004A050000}"/>
    <cellStyle name="Vstup 2" xfId="1161" xr:uid="{00000000-0005-0000-0000-00004B050000}"/>
    <cellStyle name="Výpočet 2" xfId="1163" xr:uid="{00000000-0005-0000-0000-00004C050000}"/>
    <cellStyle name="Výstup 2" xfId="1162" xr:uid="{00000000-0005-0000-0000-00004D050000}"/>
    <cellStyle name="Vysvetľujúci text 2" xfId="1167" xr:uid="{00000000-0005-0000-0000-00004E050000}"/>
    <cellStyle name="Warning Text" xfId="1356" xr:uid="{00000000-0005-0000-0000-00004F050000}"/>
    <cellStyle name="Zlá 2" xfId="1159" xr:uid="{00000000-0005-0000-0000-000050050000}"/>
    <cellStyle name="Zvýraznenie1 2" xfId="1169" xr:uid="{00000000-0005-0000-0000-000051050000}"/>
    <cellStyle name="Zvýraznenie2 2" xfId="1173" xr:uid="{00000000-0005-0000-0000-000052050000}"/>
    <cellStyle name="Zvýraznenie3 2" xfId="1177" xr:uid="{00000000-0005-0000-0000-000053050000}"/>
    <cellStyle name="Zvýraznenie4 2" xfId="1181" xr:uid="{00000000-0005-0000-0000-000054050000}"/>
    <cellStyle name="Zvýraznenie5 2" xfId="1185" xr:uid="{00000000-0005-0000-0000-000055050000}"/>
    <cellStyle name="Zvýraznenie6 2" xfId="1189" xr:uid="{00000000-0005-0000-0000-000056050000}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3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R1"/>
    </sheetView>
  </sheetViews>
  <sheetFormatPr defaultColWidth="9.140625" defaultRowHeight="15" customHeight="1" x14ac:dyDescent="0.3"/>
  <cols>
    <col min="1" max="1" width="5.7109375" style="408" customWidth="1"/>
    <col min="2" max="2" width="50.140625" style="336" customWidth="1"/>
    <col min="3" max="4" width="11.140625" style="336" customWidth="1"/>
    <col min="5" max="9" width="11.140625" style="411" customWidth="1"/>
    <col min="10" max="13" width="11.140625" style="336" customWidth="1"/>
    <col min="14" max="14" width="11.140625" style="476" customWidth="1"/>
    <col min="15" max="20" width="11.140625" style="336" customWidth="1"/>
    <col min="21" max="16384" width="9.140625" style="336"/>
  </cols>
  <sheetData>
    <row r="1" spans="1:23" ht="15" customHeight="1" x14ac:dyDescent="0.3">
      <c r="A1" s="499" t="s">
        <v>221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</row>
    <row r="2" spans="1:23" ht="15" customHeight="1" x14ac:dyDescent="0.3">
      <c r="A2" s="500" t="s">
        <v>58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</row>
    <row r="3" spans="1:23" ht="15" customHeight="1" thickBot="1" x14ac:dyDescent="0.35">
      <c r="A3" s="501" t="s">
        <v>60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</row>
    <row r="4" spans="1:23" ht="15" customHeight="1" x14ac:dyDescent="0.3">
      <c r="A4" s="488" t="s">
        <v>220</v>
      </c>
      <c r="B4" s="489"/>
      <c r="C4" s="489"/>
      <c r="D4" s="489"/>
      <c r="E4" s="489"/>
      <c r="F4" s="489"/>
      <c r="G4" s="489"/>
      <c r="H4" s="489"/>
      <c r="I4" s="490"/>
      <c r="J4" s="494" t="s">
        <v>59</v>
      </c>
      <c r="K4" s="494"/>
      <c r="L4" s="494"/>
      <c r="M4" s="495"/>
      <c r="N4" s="497" t="s">
        <v>121</v>
      </c>
      <c r="O4" s="494"/>
      <c r="P4" s="494"/>
      <c r="Q4" s="495"/>
    </row>
    <row r="5" spans="1:23" ht="15" customHeight="1" x14ac:dyDescent="0.3">
      <c r="A5" s="491"/>
      <c r="B5" s="492"/>
      <c r="C5" s="492"/>
      <c r="D5" s="492"/>
      <c r="E5" s="492"/>
      <c r="F5" s="492"/>
      <c r="G5" s="492"/>
      <c r="H5" s="492"/>
      <c r="I5" s="493"/>
      <c r="J5" s="492"/>
      <c r="K5" s="492"/>
      <c r="L5" s="492"/>
      <c r="M5" s="496"/>
      <c r="N5" s="498"/>
      <c r="O5" s="492"/>
      <c r="P5" s="492"/>
      <c r="Q5" s="496"/>
    </row>
    <row r="6" spans="1:23" ht="15" customHeight="1" x14ac:dyDescent="0.3">
      <c r="A6" s="337"/>
      <c r="B6" s="338"/>
      <c r="C6" s="451"/>
      <c r="D6" s="339"/>
      <c r="E6" s="339"/>
      <c r="F6" s="339"/>
      <c r="G6" s="339"/>
      <c r="H6" s="339"/>
      <c r="I6" s="340"/>
      <c r="J6" s="341"/>
      <c r="K6" s="341"/>
      <c r="L6" s="341"/>
      <c r="M6" s="341"/>
      <c r="N6" s="473"/>
      <c r="O6" s="341"/>
      <c r="P6" s="341"/>
      <c r="Q6" s="342"/>
    </row>
    <row r="7" spans="1:23" s="348" customFormat="1" ht="15" customHeight="1" x14ac:dyDescent="0.3">
      <c r="A7" s="343"/>
      <c r="B7" s="344"/>
      <c r="C7" s="408">
        <v>2024</v>
      </c>
      <c r="D7" s="452">
        <v>2025</v>
      </c>
      <c r="E7" s="452">
        <v>2026</v>
      </c>
      <c r="F7" s="452">
        <v>2027</v>
      </c>
      <c r="G7" s="452">
        <v>2028</v>
      </c>
      <c r="H7" s="452">
        <v>2029</v>
      </c>
      <c r="I7" s="346">
        <v>2030</v>
      </c>
      <c r="J7" s="345">
        <v>2025</v>
      </c>
      <c r="K7" s="345">
        <v>2025</v>
      </c>
      <c r="L7" s="345">
        <v>2026</v>
      </c>
      <c r="M7" s="347">
        <v>2026</v>
      </c>
      <c r="N7" s="345">
        <v>2025</v>
      </c>
      <c r="O7" s="345">
        <v>2025</v>
      </c>
      <c r="P7" s="345">
        <v>2026</v>
      </c>
      <c r="Q7" s="347">
        <v>2026</v>
      </c>
    </row>
    <row r="8" spans="1:23" s="348" customFormat="1" ht="15" customHeight="1" x14ac:dyDescent="0.3">
      <c r="A8" s="349"/>
      <c r="B8" s="350"/>
      <c r="C8" s="453" t="s">
        <v>61</v>
      </c>
      <c r="D8" s="454" t="s">
        <v>61</v>
      </c>
      <c r="E8" s="454" t="s">
        <v>61</v>
      </c>
      <c r="F8" s="454" t="s">
        <v>61</v>
      </c>
      <c r="G8" s="454" t="s">
        <v>61</v>
      </c>
      <c r="H8" s="454" t="s">
        <v>61</v>
      </c>
      <c r="I8" s="455" t="s">
        <v>61</v>
      </c>
      <c r="J8" s="351" t="s">
        <v>2</v>
      </c>
      <c r="K8" s="351" t="s">
        <v>3</v>
      </c>
      <c r="L8" s="351" t="s">
        <v>0</v>
      </c>
      <c r="M8" s="351" t="s">
        <v>1</v>
      </c>
      <c r="N8" s="474" t="s">
        <v>2</v>
      </c>
      <c r="O8" s="351" t="s">
        <v>3</v>
      </c>
      <c r="P8" s="351" t="s">
        <v>0</v>
      </c>
      <c r="Q8" s="352" t="s">
        <v>1</v>
      </c>
    </row>
    <row r="9" spans="1:23" s="348" customFormat="1" ht="15" customHeight="1" x14ac:dyDescent="0.3">
      <c r="A9" s="353"/>
      <c r="B9" s="354"/>
      <c r="C9" s="450"/>
      <c r="D9" s="456"/>
      <c r="E9" s="456"/>
      <c r="F9" s="456"/>
      <c r="G9" s="456"/>
      <c r="H9" s="456"/>
      <c r="I9" s="457"/>
      <c r="J9" s="355"/>
      <c r="K9" s="355"/>
      <c r="L9" s="355"/>
      <c r="M9" s="355"/>
      <c r="N9" s="475"/>
      <c r="O9" s="357"/>
      <c r="P9" s="355"/>
      <c r="Q9" s="356"/>
    </row>
    <row r="10" spans="1:23" s="348" customFormat="1" ht="15" customHeight="1" x14ac:dyDescent="0.3">
      <c r="A10" s="358"/>
      <c r="B10" s="359" t="s">
        <v>163</v>
      </c>
      <c r="C10" s="336"/>
      <c r="D10" s="411"/>
      <c r="E10" s="411"/>
      <c r="F10" s="411"/>
      <c r="G10" s="411"/>
      <c r="H10" s="411"/>
      <c r="I10" s="458"/>
      <c r="N10" s="476"/>
      <c r="Q10" s="360"/>
    </row>
    <row r="11" spans="1:23" ht="15" customHeight="1" x14ac:dyDescent="0.3">
      <c r="A11" s="361" t="s">
        <v>6</v>
      </c>
      <c r="B11" s="362" t="s">
        <v>62</v>
      </c>
      <c r="C11" s="459">
        <v>1.9386744554944713</v>
      </c>
      <c r="D11" s="459">
        <v>0.76292174175718319</v>
      </c>
      <c r="E11" s="459">
        <v>1.0082640097875961</v>
      </c>
      <c r="F11" s="459">
        <v>1.1666253498060275</v>
      </c>
      <c r="G11" s="459">
        <v>1.6802089206067183</v>
      </c>
      <c r="H11" s="459">
        <v>2.2791292459936718</v>
      </c>
      <c r="I11" s="460">
        <v>2.2233800237437595</v>
      </c>
      <c r="J11" s="363">
        <v>0.25299410858246052</v>
      </c>
      <c r="K11" s="363">
        <v>0.24999999999999467</v>
      </c>
      <c r="L11" s="363">
        <v>0.24999999999999467</v>
      </c>
      <c r="M11" s="363">
        <v>0.40000000000000036</v>
      </c>
      <c r="N11" s="365">
        <v>0.86804094972525725</v>
      </c>
      <c r="O11" s="363">
        <v>0.849786765187166</v>
      </c>
      <c r="P11" s="363">
        <v>0.91795266919796337</v>
      </c>
      <c r="Q11" s="364">
        <v>1.1561344801274798</v>
      </c>
    </row>
    <row r="12" spans="1:23" ht="15" customHeight="1" x14ac:dyDescent="0.3">
      <c r="A12" s="361" t="s">
        <v>6</v>
      </c>
      <c r="B12" s="366" t="s">
        <v>64</v>
      </c>
      <c r="C12" s="459">
        <v>3.508867496532142</v>
      </c>
      <c r="D12" s="459">
        <v>0.65033120274942124</v>
      </c>
      <c r="E12" s="459">
        <v>0.3444931688768138</v>
      </c>
      <c r="F12" s="459">
        <v>1.1254073139379761</v>
      </c>
      <c r="G12" s="459">
        <v>0.99715215776807753</v>
      </c>
      <c r="H12" s="459">
        <v>1.7472150754937577</v>
      </c>
      <c r="I12" s="460">
        <v>2.1786180441001335</v>
      </c>
      <c r="J12" s="363">
        <v>-0.12382142512505911</v>
      </c>
      <c r="K12" s="363">
        <v>-0.80000000000000071</v>
      </c>
      <c r="L12" s="363">
        <v>0.29999999999998916</v>
      </c>
      <c r="M12" s="363">
        <v>0.29999999999998916</v>
      </c>
      <c r="N12" s="365">
        <v>0.24603611811016002</v>
      </c>
      <c r="O12" s="363">
        <v>0.26928327622743886</v>
      </c>
      <c r="P12" s="363">
        <v>-0.10826693218279893</v>
      </c>
      <c r="Q12" s="364">
        <v>-0.34550302097456909</v>
      </c>
      <c r="S12" s="485"/>
      <c r="T12" s="485"/>
      <c r="U12" s="485"/>
      <c r="V12" s="485"/>
      <c r="W12" s="485"/>
    </row>
    <row r="13" spans="1:23" ht="15" customHeight="1" x14ac:dyDescent="0.3">
      <c r="A13" s="361"/>
      <c r="B13" s="366" t="s">
        <v>136</v>
      </c>
      <c r="C13" s="459">
        <v>1.6487226337432936</v>
      </c>
      <c r="D13" s="459">
        <v>4.8667600142800582</v>
      </c>
      <c r="E13" s="459">
        <v>2.3913085953843449</v>
      </c>
      <c r="F13" s="459">
        <v>-5.3339152911626497</v>
      </c>
      <c r="G13" s="459">
        <v>1.5037791665070355</v>
      </c>
      <c r="H13" s="459">
        <v>4.3199703388431043</v>
      </c>
      <c r="I13" s="460">
        <v>2.7930001652424208</v>
      </c>
      <c r="J13" s="363">
        <v>-4.0227447819325635</v>
      </c>
      <c r="K13" s="363">
        <v>19.24692379940187</v>
      </c>
      <c r="L13" s="363">
        <v>-7.9136588610773329</v>
      </c>
      <c r="M13" s="363">
        <v>0.16892102369929773</v>
      </c>
      <c r="N13" s="365">
        <v>4.5401665894321708</v>
      </c>
      <c r="O13" s="363">
        <v>14.950934647365166</v>
      </c>
      <c r="P13" s="363">
        <v>13.935625871164614</v>
      </c>
      <c r="Q13" s="364">
        <v>6.8395073254888805</v>
      </c>
    </row>
    <row r="14" spans="1:23" ht="15" customHeight="1" x14ac:dyDescent="0.3">
      <c r="A14" s="361"/>
      <c r="B14" s="366" t="s">
        <v>67</v>
      </c>
      <c r="C14" s="459">
        <v>3.9699869442576974</v>
      </c>
      <c r="D14" s="459">
        <v>1.2747190018522092</v>
      </c>
      <c r="E14" s="459">
        <v>0.27947420954466118</v>
      </c>
      <c r="F14" s="459">
        <v>-3.445117164244671E-2</v>
      </c>
      <c r="G14" s="459">
        <v>-0.59830010679888801</v>
      </c>
      <c r="H14" s="459">
        <v>-0.1099697235064534</v>
      </c>
      <c r="I14" s="460">
        <v>1.3630154372820558</v>
      </c>
      <c r="J14" s="363">
        <v>0.38542631937066307</v>
      </c>
      <c r="K14" s="363">
        <v>-0.61720918059723351</v>
      </c>
      <c r="L14" s="363">
        <v>-0.29833104656926679</v>
      </c>
      <c r="M14" s="363">
        <v>0.54214178708087424</v>
      </c>
      <c r="N14" s="365">
        <v>1.6069969049504529</v>
      </c>
      <c r="O14" s="363">
        <v>0.85529047054613283</v>
      </c>
      <c r="P14" s="363">
        <v>-7.0317259523444697E-2</v>
      </c>
      <c r="Q14" s="364">
        <v>-4.0176838925198854E-2</v>
      </c>
    </row>
    <row r="15" spans="1:23" ht="15" customHeight="1" x14ac:dyDescent="0.3">
      <c r="A15" s="361"/>
      <c r="B15" s="366" t="s">
        <v>65</v>
      </c>
      <c r="C15" s="459">
        <v>2.2404902334716148E-2</v>
      </c>
      <c r="D15" s="459">
        <v>2.974417933448481</v>
      </c>
      <c r="E15" s="459">
        <v>1.3488004926010433</v>
      </c>
      <c r="F15" s="459">
        <v>4.8222443344940968</v>
      </c>
      <c r="G15" s="459">
        <v>3.3445802149464576</v>
      </c>
      <c r="H15" s="459">
        <v>2.9128419349872203</v>
      </c>
      <c r="I15" s="460">
        <v>2.5618379665841129</v>
      </c>
      <c r="J15" s="363">
        <v>-2.5923659086141138</v>
      </c>
      <c r="K15" s="363">
        <v>-2.4282994141332503</v>
      </c>
      <c r="L15" s="363">
        <v>2.0395949184000006</v>
      </c>
      <c r="M15" s="363">
        <v>2.067018141701582</v>
      </c>
      <c r="N15" s="365">
        <v>1.31769235949728</v>
      </c>
      <c r="O15" s="363">
        <v>-0.20080971833630334</v>
      </c>
      <c r="P15" s="363">
        <v>-3.6528339202186344</v>
      </c>
      <c r="Q15" s="364">
        <v>-1.0952585317865915</v>
      </c>
    </row>
    <row r="16" spans="1:23" ht="15" customHeight="1" x14ac:dyDescent="0.3">
      <c r="A16" s="361"/>
      <c r="B16" s="366" t="s">
        <v>66</v>
      </c>
      <c r="C16" s="459">
        <v>2.600797067533489</v>
      </c>
      <c r="D16" s="459">
        <v>3.4055220660661467</v>
      </c>
      <c r="E16" s="459">
        <v>1.2314994330762774</v>
      </c>
      <c r="F16" s="459">
        <v>3.84237734503452</v>
      </c>
      <c r="G16" s="459">
        <v>2.7970889648880171</v>
      </c>
      <c r="H16" s="459">
        <v>2.9316358866823489</v>
      </c>
      <c r="I16" s="460">
        <v>2.7275397409833868</v>
      </c>
      <c r="J16" s="363">
        <v>-3.4268579664637255</v>
      </c>
      <c r="K16" s="363">
        <v>0.12348099685797198</v>
      </c>
      <c r="L16" s="363">
        <v>1.1015494133484127</v>
      </c>
      <c r="M16" s="363">
        <v>1.7287536064324982</v>
      </c>
      <c r="N16" s="365">
        <v>0.15958352433949052</v>
      </c>
      <c r="O16" s="363">
        <v>1.5974650429814385</v>
      </c>
      <c r="P16" s="363">
        <v>-3.8748310441374723</v>
      </c>
      <c r="Q16" s="364">
        <v>-0.66460113201759485</v>
      </c>
    </row>
    <row r="17" spans="1:17" ht="15" customHeight="1" x14ac:dyDescent="0.3">
      <c r="A17" s="361"/>
      <c r="B17" s="366"/>
      <c r="C17" s="459"/>
      <c r="D17" s="459"/>
      <c r="E17" s="459"/>
      <c r="F17" s="459"/>
      <c r="G17" s="459"/>
      <c r="H17" s="459"/>
      <c r="I17" s="460"/>
      <c r="J17" s="363"/>
      <c r="K17" s="363"/>
      <c r="L17" s="363"/>
      <c r="M17" s="363"/>
      <c r="N17" s="365"/>
      <c r="O17" s="363"/>
      <c r="P17" s="363"/>
      <c r="Q17" s="364"/>
    </row>
    <row r="18" spans="1:17" ht="15" customHeight="1" x14ac:dyDescent="0.3">
      <c r="A18" s="361"/>
      <c r="B18" s="359" t="s">
        <v>176</v>
      </c>
      <c r="C18" s="459"/>
      <c r="D18" s="459"/>
      <c r="E18" s="459"/>
      <c r="F18" s="459"/>
      <c r="G18" s="459"/>
      <c r="H18" s="459"/>
      <c r="I18" s="460"/>
      <c r="J18" s="363"/>
      <c r="K18" s="363"/>
      <c r="L18" s="363"/>
      <c r="M18" s="363"/>
      <c r="N18" s="365"/>
      <c r="O18" s="363"/>
      <c r="P18" s="363"/>
      <c r="Q18" s="364"/>
    </row>
    <row r="19" spans="1:17" ht="15" customHeight="1" x14ac:dyDescent="0.3">
      <c r="A19" s="361" t="s">
        <v>6</v>
      </c>
      <c r="B19" s="362" t="s">
        <v>63</v>
      </c>
      <c r="C19" s="459">
        <v>5.3981643873241891</v>
      </c>
      <c r="D19" s="459">
        <v>4.9369216797047422</v>
      </c>
      <c r="E19" s="459">
        <v>4.764511493111101</v>
      </c>
      <c r="F19" s="459">
        <v>3.5883166537780564</v>
      </c>
      <c r="G19" s="459">
        <v>4.2127876565315026</v>
      </c>
      <c r="H19" s="459">
        <v>4.5432611927613609</v>
      </c>
      <c r="I19" s="460">
        <v>4.4804146293180969</v>
      </c>
      <c r="J19" s="363">
        <v>1.4217629260948605</v>
      </c>
      <c r="K19" s="363">
        <v>1.8285351318737098</v>
      </c>
      <c r="L19" s="363">
        <v>0.97479417508374855</v>
      </c>
      <c r="M19" s="363">
        <v>0.74765594942913793</v>
      </c>
      <c r="N19" s="365">
        <v>5.8001783964906739</v>
      </c>
      <c r="O19" s="363">
        <v>5.5432465031702405</v>
      </c>
      <c r="P19" s="363">
        <v>6.113499402957534</v>
      </c>
      <c r="Q19" s="364">
        <v>5.0937167877773248</v>
      </c>
    </row>
    <row r="20" spans="1:17" ht="15" customHeight="1" x14ac:dyDescent="0.3">
      <c r="A20" s="361" t="s">
        <v>6</v>
      </c>
      <c r="B20" s="366" t="s">
        <v>10</v>
      </c>
      <c r="C20" s="459">
        <v>6.5775849386861651</v>
      </c>
      <c r="D20" s="459">
        <v>4.6970561923479703</v>
      </c>
      <c r="E20" s="459">
        <v>3.7592343308461729</v>
      </c>
      <c r="F20" s="459">
        <v>3.641242033722758</v>
      </c>
      <c r="G20" s="459">
        <v>3.8721408513576527</v>
      </c>
      <c r="H20" s="459">
        <v>4.0251087621010484</v>
      </c>
      <c r="I20" s="460">
        <v>4.346528290803664</v>
      </c>
      <c r="J20" s="363">
        <v>0.82821833586506077</v>
      </c>
      <c r="K20" s="363">
        <v>-0.26446850288561752</v>
      </c>
      <c r="L20" s="363">
        <v>1.3727065237164382</v>
      </c>
      <c r="M20" s="363">
        <v>1.0933658962839043</v>
      </c>
      <c r="N20" s="365">
        <v>4.597969449178696</v>
      </c>
      <c r="O20" s="363">
        <v>3.770477407506978</v>
      </c>
      <c r="P20" s="363">
        <v>3.6205392038816564</v>
      </c>
      <c r="Q20" s="364">
        <v>3.0507668279998068</v>
      </c>
    </row>
    <row r="21" spans="1:17" ht="15" customHeight="1" x14ac:dyDescent="0.3">
      <c r="A21" s="361"/>
      <c r="B21" s="366"/>
      <c r="C21" s="459"/>
      <c r="D21" s="459"/>
      <c r="E21" s="459"/>
      <c r="F21" s="459"/>
      <c r="G21" s="459"/>
      <c r="H21" s="459"/>
      <c r="I21" s="460"/>
      <c r="J21" s="363"/>
      <c r="K21" s="363"/>
      <c r="L21" s="363"/>
      <c r="M21" s="363"/>
      <c r="N21" s="365"/>
      <c r="O21" s="363"/>
      <c r="P21" s="363"/>
      <c r="Q21" s="364"/>
    </row>
    <row r="22" spans="1:17" ht="15" customHeight="1" x14ac:dyDescent="0.3">
      <c r="A22" s="361"/>
      <c r="B22" s="359" t="s">
        <v>184</v>
      </c>
      <c r="C22" s="459"/>
      <c r="D22" s="459"/>
      <c r="E22" s="459"/>
      <c r="F22" s="459"/>
      <c r="G22" s="459"/>
      <c r="H22" s="459"/>
      <c r="I22" s="460"/>
      <c r="J22" s="363"/>
      <c r="K22" s="363"/>
      <c r="L22" s="363"/>
      <c r="M22" s="363"/>
      <c r="N22" s="365"/>
      <c r="O22" s="363"/>
      <c r="P22" s="363"/>
      <c r="Q22" s="364"/>
    </row>
    <row r="23" spans="1:17" ht="15" customHeight="1" x14ac:dyDescent="0.3">
      <c r="A23" s="361"/>
      <c r="B23" s="362" t="s">
        <v>69</v>
      </c>
      <c r="C23" s="459">
        <v>130.20751999999999</v>
      </c>
      <c r="D23" s="459">
        <v>136.63576328348586</v>
      </c>
      <c r="E23" s="459">
        <v>143.14578992882764</v>
      </c>
      <c r="F23" s="459">
        <v>148.2823141480259</v>
      </c>
      <c r="G23" s="459">
        <v>154.52913317527319</v>
      </c>
      <c r="H23" s="459">
        <v>161.54979531433591</v>
      </c>
      <c r="I23" s="460">
        <v>168.78789597723284</v>
      </c>
      <c r="J23" s="363" t="s">
        <v>4</v>
      </c>
      <c r="K23" s="363" t="s">
        <v>4</v>
      </c>
      <c r="L23" s="363" t="s">
        <v>4</v>
      </c>
      <c r="M23" s="363" t="s">
        <v>4</v>
      </c>
      <c r="N23" s="365" t="s">
        <v>4</v>
      </c>
      <c r="O23" s="363" t="s">
        <v>4</v>
      </c>
      <c r="P23" s="363" t="s">
        <v>4</v>
      </c>
      <c r="Q23" s="364" t="s">
        <v>4</v>
      </c>
    </row>
    <row r="24" spans="1:17" ht="15" customHeight="1" x14ac:dyDescent="0.3">
      <c r="A24" s="361"/>
      <c r="B24" s="362"/>
      <c r="C24" s="459"/>
      <c r="D24" s="459"/>
      <c r="E24" s="459"/>
      <c r="F24" s="459"/>
      <c r="G24" s="459"/>
      <c r="H24" s="459"/>
      <c r="I24" s="460"/>
      <c r="J24" s="363"/>
      <c r="K24" s="363"/>
      <c r="L24" s="363"/>
      <c r="M24" s="363"/>
      <c r="N24" s="365"/>
      <c r="O24" s="363"/>
      <c r="P24" s="363"/>
      <c r="Q24" s="364"/>
    </row>
    <row r="25" spans="1:17" ht="15" customHeight="1" x14ac:dyDescent="0.3">
      <c r="A25" s="367"/>
      <c r="B25" s="368" t="s">
        <v>5</v>
      </c>
      <c r="C25" s="459"/>
      <c r="D25" s="452"/>
      <c r="E25" s="452"/>
      <c r="F25" s="452"/>
      <c r="G25" s="452"/>
      <c r="H25" s="452"/>
      <c r="I25" s="346"/>
      <c r="J25" s="369"/>
      <c r="K25" s="369"/>
      <c r="L25" s="369"/>
      <c r="M25" s="369"/>
      <c r="N25" s="365"/>
      <c r="O25" s="363"/>
      <c r="P25" s="369"/>
      <c r="Q25" s="370"/>
    </row>
    <row r="26" spans="1:17" ht="15" customHeight="1" x14ac:dyDescent="0.3">
      <c r="A26" s="361" t="s">
        <v>6</v>
      </c>
      <c r="B26" s="366" t="s">
        <v>70</v>
      </c>
      <c r="C26" s="459">
        <v>-0.23291164987561119</v>
      </c>
      <c r="D26" s="459">
        <v>-9.7716916904633244E-2</v>
      </c>
      <c r="E26" s="459">
        <v>-0.37205669131351593</v>
      </c>
      <c r="F26" s="459">
        <v>-0.1228295496357279</v>
      </c>
      <c r="G26" s="459">
        <v>-0.23298701171959868</v>
      </c>
      <c r="H26" s="459">
        <v>-0.243625389616553</v>
      </c>
      <c r="I26" s="460">
        <v>-0.13624356133039583</v>
      </c>
      <c r="J26" s="363">
        <v>-0.14729336097600854</v>
      </c>
      <c r="K26" s="363">
        <v>0</v>
      </c>
      <c r="L26" s="363">
        <v>-0.18000000000002458</v>
      </c>
      <c r="M26" s="363">
        <v>-0.13999999999996238</v>
      </c>
      <c r="N26" s="365">
        <v>-0.28341627063424024</v>
      </c>
      <c r="O26" s="363">
        <v>-2.8041079449059314E-2</v>
      </c>
      <c r="P26" s="363">
        <v>-0.25224731151666235</v>
      </c>
      <c r="Q26" s="364">
        <v>-0.46627718479562708</v>
      </c>
    </row>
    <row r="27" spans="1:17" ht="15" customHeight="1" x14ac:dyDescent="0.3">
      <c r="A27" s="361"/>
      <c r="B27" s="366" t="s">
        <v>119</v>
      </c>
      <c r="C27" s="459">
        <v>-0.15480321339919056</v>
      </c>
      <c r="D27" s="459">
        <v>-0.17507169926220811</v>
      </c>
      <c r="E27" s="459">
        <v>-0.36434118619749212</v>
      </c>
      <c r="F27" s="459">
        <v>-0.1209529721522995</v>
      </c>
      <c r="G27" s="459">
        <v>-0.22695497701967771</v>
      </c>
      <c r="H27" s="459">
        <v>-0.23730566995864288</v>
      </c>
      <c r="I27" s="460">
        <v>-0.13335220432406647</v>
      </c>
      <c r="J27" s="363">
        <v>-0.1210136146494678</v>
      </c>
      <c r="K27" s="363">
        <v>0</v>
      </c>
      <c r="L27" s="363">
        <v>-0.18000000000000238</v>
      </c>
      <c r="M27" s="363">
        <v>-0.13999999999999568</v>
      </c>
      <c r="N27" s="365">
        <v>-0.24364526825614297</v>
      </c>
      <c r="O27" s="363">
        <v>-0.34848663150492953</v>
      </c>
      <c r="P27" s="363">
        <v>-0.24778660712158063</v>
      </c>
      <c r="Q27" s="364">
        <v>-0.44024499244385007</v>
      </c>
    </row>
    <row r="28" spans="1:17" ht="15" customHeight="1" x14ac:dyDescent="0.3">
      <c r="A28" s="361"/>
      <c r="B28" s="366"/>
      <c r="C28" s="459"/>
      <c r="D28" s="459"/>
      <c r="E28" s="459"/>
      <c r="F28" s="459"/>
      <c r="G28" s="459"/>
      <c r="H28" s="459"/>
      <c r="I28" s="460"/>
      <c r="J28" s="363"/>
      <c r="K28" s="363"/>
      <c r="L28" s="363"/>
      <c r="M28" s="363"/>
      <c r="N28" s="365"/>
      <c r="O28" s="363"/>
      <c r="P28" s="363"/>
      <c r="Q28" s="364"/>
    </row>
    <row r="29" spans="1:17" ht="15" customHeight="1" x14ac:dyDescent="0.3">
      <c r="A29" s="361"/>
      <c r="B29" s="371" t="s">
        <v>139</v>
      </c>
      <c r="C29" s="459"/>
      <c r="D29" s="459"/>
      <c r="E29" s="459"/>
      <c r="F29" s="459"/>
      <c r="G29" s="459"/>
      <c r="H29" s="459"/>
      <c r="I29" s="460"/>
      <c r="J29" s="363"/>
      <c r="K29" s="363"/>
      <c r="L29" s="363"/>
      <c r="M29" s="363"/>
      <c r="N29" s="365"/>
      <c r="O29" s="363"/>
      <c r="P29" s="363"/>
      <c r="Q29" s="364"/>
    </row>
    <row r="30" spans="1:17" ht="15" customHeight="1" x14ac:dyDescent="0.3">
      <c r="A30" s="361" t="s">
        <v>6</v>
      </c>
      <c r="B30" s="366" t="s">
        <v>178</v>
      </c>
      <c r="C30" s="459">
        <v>6.5734265734265662</v>
      </c>
      <c r="D30" s="459">
        <v>6.1679790026246684</v>
      </c>
      <c r="E30" s="459">
        <v>4.3881334981458631</v>
      </c>
      <c r="F30" s="459">
        <v>3.9668442865600895</v>
      </c>
      <c r="G30" s="459">
        <v>4.4988610478359892</v>
      </c>
      <c r="H30" s="459">
        <v>4.4141689373297099</v>
      </c>
      <c r="I30" s="460">
        <v>4.2797494780793421</v>
      </c>
      <c r="J30" s="363">
        <v>-1.9755826163059265E-2</v>
      </c>
      <c r="K30" s="363">
        <v>0.80000000000000071</v>
      </c>
      <c r="L30" s="363">
        <v>1.3400000000000079</v>
      </c>
      <c r="M30" s="363">
        <v>1.0699999999999932</v>
      </c>
      <c r="N30" s="365">
        <v>5.727762803234504</v>
      </c>
      <c r="O30" s="363">
        <v>5.3795605318416317</v>
      </c>
      <c r="P30" s="363">
        <v>5.2241168410928962</v>
      </c>
      <c r="Q30" s="364">
        <v>3.2309764429595766</v>
      </c>
    </row>
    <row r="31" spans="1:17" ht="15" customHeight="1" x14ac:dyDescent="0.3">
      <c r="A31" s="361"/>
      <c r="B31" s="366" t="s">
        <v>179</v>
      </c>
      <c r="C31" s="459">
        <f t="shared" ref="C31:E31" si="0">100*((1+C30/100)/(1+C38/100)-1)</f>
        <v>3.7057761749962337</v>
      </c>
      <c r="D31" s="459">
        <f t="shared" si="0"/>
        <v>2.0931108487030059</v>
      </c>
      <c r="E31" s="459">
        <f t="shared" si="0"/>
        <v>0.59265602721638722</v>
      </c>
      <c r="F31" s="459">
        <f t="shared" ref="F31:G31" si="1">100*((1+F30/100)/(1+F38/100)-1)</f>
        <v>1.4794444971629073</v>
      </c>
      <c r="G31" s="459">
        <f t="shared" si="1"/>
        <v>1.2432167427981033</v>
      </c>
      <c r="H31" s="459">
        <f t="shared" ref="H31:I31" si="2">100*((1+H30/100)/(1+H38/100)-1)</f>
        <v>2.0552955965303266</v>
      </c>
      <c r="I31" s="460">
        <f t="shared" si="2"/>
        <v>2.1671041592287388</v>
      </c>
      <c r="J31" s="363">
        <f t="shared" ref="J31:L31" si="3">100*((1+J30/100)/(1+J38/100)-1)</f>
        <v>-1.1134438351211862</v>
      </c>
      <c r="K31" s="363">
        <f t="shared" si="3"/>
        <v>0.18890485866085438</v>
      </c>
      <c r="L31" s="363">
        <f t="shared" si="3"/>
        <v>1.5925629662438823E-2</v>
      </c>
      <c r="M31" s="363">
        <f t="shared" ref="M31" si="4">100*((1+M30/100)/(1+M38/100)-1)</f>
        <v>0.24673478072878563</v>
      </c>
      <c r="N31" s="365">
        <f>100*((1+N30/100)/(1+N38/100)-1)</f>
        <v>1.3689000989784317</v>
      </c>
      <c r="O31" s="363">
        <f>100*((1+O30/100)/(1+O38/100)-1)</f>
        <v>1.586979947148115</v>
      </c>
      <c r="P31" s="363">
        <f>100*((1+P30/100)/(1+P38/100)-1)</f>
        <v>1.3094775534195024</v>
      </c>
      <c r="Q31" s="364">
        <f t="shared" ref="Q31" si="5">100*((1+Q30/100)/(1+Q38/100)-1)</f>
        <v>-0.6986160592064028</v>
      </c>
    </row>
    <row r="32" spans="1:17" ht="15" customHeight="1" x14ac:dyDescent="0.3">
      <c r="A32" s="361"/>
      <c r="B32" s="366"/>
      <c r="C32" s="459"/>
      <c r="D32" s="459"/>
      <c r="E32" s="459"/>
      <c r="F32" s="459"/>
      <c r="G32" s="459"/>
      <c r="H32" s="459"/>
      <c r="I32" s="460"/>
      <c r="J32" s="363"/>
      <c r="K32" s="363"/>
      <c r="L32" s="363"/>
      <c r="M32" s="363"/>
      <c r="N32" s="365"/>
      <c r="O32" s="363"/>
      <c r="P32" s="363"/>
      <c r="Q32" s="364"/>
    </row>
    <row r="33" spans="1:17" ht="15" customHeight="1" x14ac:dyDescent="0.3">
      <c r="A33" s="361"/>
      <c r="B33" s="371" t="s">
        <v>153</v>
      </c>
      <c r="C33" s="459"/>
      <c r="D33" s="459"/>
      <c r="E33" s="459"/>
      <c r="F33" s="459"/>
      <c r="G33" s="459"/>
      <c r="H33" s="459"/>
      <c r="I33" s="460"/>
      <c r="J33" s="363"/>
      <c r="K33" s="363"/>
      <c r="L33" s="363"/>
      <c r="M33" s="363"/>
      <c r="N33" s="365"/>
      <c r="O33" s="363"/>
      <c r="P33" s="363"/>
      <c r="Q33" s="364"/>
    </row>
    <row r="34" spans="1:17" ht="15" customHeight="1" x14ac:dyDescent="0.3">
      <c r="A34" s="361"/>
      <c r="B34" s="366" t="s">
        <v>36</v>
      </c>
      <c r="C34" s="459">
        <v>5.3352154779909391</v>
      </c>
      <c r="D34" s="459">
        <v>5.4102368092604776</v>
      </c>
      <c r="E34" s="459">
        <v>5.793168592608299</v>
      </c>
      <c r="F34" s="459">
        <v>5.7603864097996302</v>
      </c>
      <c r="G34" s="459">
        <v>5.625047055116787</v>
      </c>
      <c r="H34" s="459">
        <v>5.511938503152761</v>
      </c>
      <c r="I34" s="460">
        <v>5.4176673935313682</v>
      </c>
      <c r="J34" s="363">
        <v>5.4259816310904663</v>
      </c>
      <c r="K34" s="363">
        <v>5.5740735963514592</v>
      </c>
      <c r="L34" s="363">
        <v>5.6994758222443496</v>
      </c>
      <c r="M34" s="363">
        <v>5.7934151868303667</v>
      </c>
      <c r="N34" s="365" t="s">
        <v>4</v>
      </c>
      <c r="O34" s="363" t="s">
        <v>4</v>
      </c>
      <c r="P34" s="363" t="s">
        <v>4</v>
      </c>
      <c r="Q34" s="364" t="s">
        <v>4</v>
      </c>
    </row>
    <row r="35" spans="1:17" ht="15" customHeight="1" x14ac:dyDescent="0.3">
      <c r="A35" s="361"/>
      <c r="B35" s="372" t="s">
        <v>200</v>
      </c>
      <c r="C35" s="459">
        <v>147.70400000000012</v>
      </c>
      <c r="D35" s="459">
        <v>149.34406829237167</v>
      </c>
      <c r="E35" s="459">
        <v>159.27095729798998</v>
      </c>
      <c r="F35" s="459">
        <v>157.53179988418151</v>
      </c>
      <c r="G35" s="459">
        <v>152.8782530467854</v>
      </c>
      <c r="H35" s="459">
        <v>149.00796608714813</v>
      </c>
      <c r="I35" s="460">
        <v>145.84016311165158</v>
      </c>
      <c r="J35" s="363">
        <v>0.82270614865131986</v>
      </c>
      <c r="K35" s="363">
        <v>2.6846455984062656</v>
      </c>
      <c r="L35" s="363">
        <v>2.1297500482778897</v>
      </c>
      <c r="M35" s="363">
        <v>1.5358963828695504</v>
      </c>
      <c r="N35" s="365">
        <v>2.883849094322799</v>
      </c>
      <c r="O35" s="363">
        <v>5.999169467260379</v>
      </c>
      <c r="P35" s="363">
        <v>7.7675345150393538</v>
      </c>
      <c r="Q35" s="364">
        <v>7.3624773325110526</v>
      </c>
    </row>
    <row r="36" spans="1:17" ht="15" customHeight="1" x14ac:dyDescent="0.3">
      <c r="A36" s="373"/>
      <c r="B36" s="372"/>
      <c r="C36" s="461"/>
      <c r="D36" s="452"/>
      <c r="E36" s="452"/>
      <c r="F36" s="452"/>
      <c r="G36" s="452"/>
      <c r="H36" s="452"/>
      <c r="I36" s="346"/>
      <c r="J36" s="374"/>
      <c r="K36" s="374"/>
      <c r="L36" s="374"/>
      <c r="M36" s="374"/>
      <c r="N36" s="376"/>
      <c r="O36" s="369"/>
      <c r="P36" s="374"/>
      <c r="Q36" s="375"/>
    </row>
    <row r="37" spans="1:17" ht="15" customHeight="1" x14ac:dyDescent="0.3">
      <c r="A37" s="377"/>
      <c r="B37" s="371" t="s">
        <v>145</v>
      </c>
      <c r="C37" s="461"/>
      <c r="D37" s="452"/>
      <c r="E37" s="452"/>
      <c r="F37" s="452"/>
      <c r="G37" s="452"/>
      <c r="H37" s="452"/>
      <c r="I37" s="346"/>
      <c r="J37" s="374"/>
      <c r="K37" s="374"/>
      <c r="L37" s="374"/>
      <c r="M37" s="374"/>
      <c r="N37" s="477"/>
      <c r="O37" s="378"/>
      <c r="P37" s="374"/>
      <c r="Q37" s="375"/>
    </row>
    <row r="38" spans="1:17" ht="15" customHeight="1" x14ac:dyDescent="0.3">
      <c r="A38" s="361"/>
      <c r="B38" s="362" t="s">
        <v>118</v>
      </c>
      <c r="C38" s="459">
        <v>2.7651790519279906</v>
      </c>
      <c r="D38" s="459">
        <v>3.9913252912436192</v>
      </c>
      <c r="E38" s="459">
        <v>3.7731158722984492</v>
      </c>
      <c r="F38" s="459">
        <v>2.4511365840859778</v>
      </c>
      <c r="G38" s="459">
        <v>3.2156665994805822</v>
      </c>
      <c r="H38" s="459">
        <v>2.3113678981687036</v>
      </c>
      <c r="I38" s="460">
        <v>2.0678332191524484</v>
      </c>
      <c r="J38" s="363">
        <v>1.106002728151001</v>
      </c>
      <c r="K38" s="363">
        <v>0.60994292951024331</v>
      </c>
      <c r="L38" s="363">
        <v>1.323863536733483</v>
      </c>
      <c r="M38" s="363">
        <v>0.82123893718029084</v>
      </c>
      <c r="N38" s="365">
        <v>4.2999999999999927</v>
      </c>
      <c r="O38" s="363">
        <v>3.733333333333321</v>
      </c>
      <c r="P38" s="363">
        <v>3.8640405440934611</v>
      </c>
      <c r="Q38" s="364">
        <v>3.9572384051655529</v>
      </c>
    </row>
    <row r="39" spans="1:17" ht="15" customHeight="1" thickBot="1" x14ac:dyDescent="0.35">
      <c r="A39" s="379"/>
      <c r="B39" s="380"/>
      <c r="C39" s="462"/>
      <c r="D39" s="463"/>
      <c r="E39" s="463"/>
      <c r="F39" s="463"/>
      <c r="G39" s="463"/>
      <c r="H39" s="463"/>
      <c r="I39" s="464"/>
      <c r="J39" s="381"/>
      <c r="K39" s="381"/>
      <c r="L39" s="381"/>
      <c r="M39" s="381"/>
      <c r="N39" s="478"/>
      <c r="O39" s="383"/>
      <c r="P39" s="381"/>
      <c r="Q39" s="382"/>
    </row>
    <row r="40" spans="1:17" ht="15" customHeight="1" x14ac:dyDescent="0.3">
      <c r="A40" s="376"/>
      <c r="B40" s="362"/>
      <c r="C40" s="465"/>
      <c r="D40" s="466"/>
      <c r="E40" s="466"/>
      <c r="F40" s="466"/>
      <c r="G40" s="466"/>
      <c r="H40" s="466"/>
      <c r="I40" s="467"/>
      <c r="J40" s="446"/>
      <c r="K40" s="384"/>
      <c r="L40" s="384"/>
      <c r="M40" s="384"/>
      <c r="N40" s="385"/>
      <c r="O40" s="386"/>
      <c r="P40" s="386"/>
      <c r="Q40" s="387"/>
    </row>
    <row r="41" spans="1:17" ht="15" customHeight="1" x14ac:dyDescent="0.3">
      <c r="A41" s="376"/>
      <c r="B41" s="371" t="s">
        <v>13</v>
      </c>
      <c r="C41" s="461">
        <f t="shared" ref="C41:H41" si="6">$C$59*C26+$C$59*C30+$C$60*C20+$C$61*C12+$C$62*C19+$C$63*C11</f>
        <v>5.9629625804031736</v>
      </c>
      <c r="D41" s="459">
        <f t="shared" si="6"/>
        <v>5.126312275075346</v>
      </c>
      <c r="E41" s="459">
        <f t="shared" si="6"/>
        <v>3.7306220370039238</v>
      </c>
      <c r="F41" s="459">
        <f t="shared" si="6"/>
        <v>3.5214572974320451</v>
      </c>
      <c r="G41" s="459">
        <f t="shared" si="6"/>
        <v>3.8995566437134936</v>
      </c>
      <c r="H41" s="459">
        <f t="shared" si="6"/>
        <v>3.9797064913033582</v>
      </c>
      <c r="I41" s="468">
        <f t="shared" ref="I41" si="7">$C$59*I26+$C$59*I30+$C$60*I20+$C$61*I12+$C$62*I19+$C$63*I11</f>
        <v>4.0517426684361517</v>
      </c>
      <c r="J41" s="390" t="s">
        <v>4</v>
      </c>
      <c r="K41" s="388" t="s">
        <v>4</v>
      </c>
      <c r="L41" s="388" t="s">
        <v>4</v>
      </c>
      <c r="M41" s="388" t="s">
        <v>4</v>
      </c>
      <c r="N41" s="390" t="s">
        <v>4</v>
      </c>
      <c r="O41" s="388" t="s">
        <v>4</v>
      </c>
      <c r="P41" s="388" t="s">
        <v>4</v>
      </c>
      <c r="Q41" s="389" t="s">
        <v>4</v>
      </c>
    </row>
    <row r="42" spans="1:17" ht="15" customHeight="1" x14ac:dyDescent="0.3">
      <c r="A42" s="391"/>
      <c r="B42" s="392"/>
      <c r="C42" s="393"/>
      <c r="D42" s="399"/>
      <c r="E42" s="399"/>
      <c r="F42" s="399"/>
      <c r="G42" s="399"/>
      <c r="H42" s="399"/>
      <c r="I42" s="400"/>
      <c r="J42" s="394"/>
      <c r="K42" s="393"/>
      <c r="L42" s="393"/>
      <c r="M42" s="393"/>
      <c r="N42" s="394"/>
      <c r="O42" s="393"/>
      <c r="P42" s="393"/>
      <c r="Q42" s="392"/>
    </row>
    <row r="43" spans="1:17" ht="15" customHeight="1" x14ac:dyDescent="0.3">
      <c r="A43" s="376"/>
      <c r="B43" s="395"/>
      <c r="C43" s="469"/>
      <c r="D43" s="470"/>
      <c r="E43" s="470"/>
      <c r="F43" s="470"/>
      <c r="G43" s="470"/>
      <c r="H43" s="470"/>
      <c r="I43" s="471"/>
      <c r="J43" s="446"/>
      <c r="K43" s="384"/>
      <c r="L43" s="384"/>
      <c r="M43" s="384"/>
      <c r="N43" s="385"/>
      <c r="O43" s="386"/>
      <c r="P43" s="386"/>
      <c r="Q43" s="387"/>
    </row>
    <row r="44" spans="1:17" ht="15" customHeight="1" x14ac:dyDescent="0.3">
      <c r="A44" s="376"/>
      <c r="B44" s="371" t="s">
        <v>14</v>
      </c>
      <c r="C44" s="461"/>
      <c r="D44" s="459"/>
      <c r="E44" s="459"/>
      <c r="F44" s="459"/>
      <c r="G44" s="459"/>
      <c r="H44" s="459"/>
      <c r="I44" s="468"/>
      <c r="J44" s="390"/>
      <c r="K44" s="388"/>
      <c r="L44" s="388"/>
      <c r="M44" s="388"/>
      <c r="N44" s="365"/>
      <c r="O44" s="363"/>
      <c r="P44" s="363"/>
      <c r="Q44" s="364"/>
    </row>
    <row r="45" spans="1:17" ht="15" customHeight="1" x14ac:dyDescent="0.3">
      <c r="A45" s="376"/>
      <c r="B45" s="362" t="s">
        <v>194</v>
      </c>
      <c r="C45" s="461">
        <v>7.6750900190102778</v>
      </c>
      <c r="D45" s="459">
        <v>4.1548932138429473</v>
      </c>
      <c r="E45" s="459">
        <v>4.2578280236573729</v>
      </c>
      <c r="F45" s="459">
        <v>3.4081091144675613</v>
      </c>
      <c r="G45" s="459">
        <v>3.3907826273145592</v>
      </c>
      <c r="H45" s="459">
        <v>4.0907433225074064</v>
      </c>
      <c r="I45" s="468">
        <v>4.3767111152743121</v>
      </c>
      <c r="J45" s="390">
        <v>1.420688220349442</v>
      </c>
      <c r="K45" s="388">
        <v>5.0827419198833601</v>
      </c>
      <c r="L45" s="388">
        <v>-2.0853706547095396</v>
      </c>
      <c r="M45" s="388">
        <v>1.4044440267336977</v>
      </c>
      <c r="N45" s="390">
        <v>2.2750878035026956</v>
      </c>
      <c r="O45" s="388">
        <v>7.2342263912772209</v>
      </c>
      <c r="P45" s="388">
        <v>3.5052068999008368</v>
      </c>
      <c r="Q45" s="389">
        <v>6.709709160013011</v>
      </c>
    </row>
    <row r="46" spans="1:17" ht="15" customHeight="1" x14ac:dyDescent="0.3">
      <c r="A46" s="376"/>
      <c r="B46" s="362" t="s">
        <v>185</v>
      </c>
      <c r="C46" s="459">
        <v>8.0677381458872883</v>
      </c>
      <c r="D46" s="459">
        <v>7.8059715990810883</v>
      </c>
      <c r="E46" s="459">
        <v>8.1623930597629197</v>
      </c>
      <c r="F46" s="459">
        <v>7.9704099075165082</v>
      </c>
      <c r="G46" s="459">
        <v>7.551459238550569</v>
      </c>
      <c r="H46" s="459">
        <v>7.6228817784662715</v>
      </c>
      <c r="I46" s="468">
        <v>7.6491280955764784</v>
      </c>
      <c r="J46" s="390">
        <v>6.5230522404675169</v>
      </c>
      <c r="K46" s="388">
        <v>10.929439826030544</v>
      </c>
      <c r="L46" s="388">
        <v>7.8529777264076932</v>
      </c>
      <c r="M46" s="388">
        <v>8.122272626528261</v>
      </c>
      <c r="N46" s="365" t="s">
        <v>4</v>
      </c>
      <c r="O46" s="363" t="s">
        <v>4</v>
      </c>
      <c r="P46" s="363" t="s">
        <v>4</v>
      </c>
      <c r="Q46" s="364" t="s">
        <v>4</v>
      </c>
    </row>
    <row r="47" spans="1:17" ht="15" customHeight="1" x14ac:dyDescent="0.3">
      <c r="A47" s="396"/>
      <c r="B47" s="362"/>
      <c r="C47" s="461"/>
      <c r="D47" s="459"/>
      <c r="E47" s="459"/>
      <c r="F47" s="459"/>
      <c r="G47" s="459"/>
      <c r="H47" s="459"/>
      <c r="I47" s="468"/>
      <c r="J47" s="390"/>
      <c r="K47" s="388"/>
      <c r="L47" s="388"/>
      <c r="M47" s="388"/>
      <c r="N47" s="365"/>
      <c r="O47" s="363"/>
      <c r="P47" s="363"/>
      <c r="Q47" s="364"/>
    </row>
    <row r="48" spans="1:17" ht="15" customHeight="1" x14ac:dyDescent="0.3">
      <c r="A48" s="396"/>
      <c r="B48" s="359" t="s">
        <v>15</v>
      </c>
      <c r="C48" s="408"/>
      <c r="D48" s="452"/>
      <c r="E48" s="452"/>
      <c r="F48" s="452"/>
      <c r="G48" s="452"/>
      <c r="H48" s="452"/>
      <c r="I48" s="472"/>
      <c r="J48" s="447"/>
      <c r="K48" s="374"/>
      <c r="L48" s="374"/>
      <c r="M48" s="374"/>
      <c r="N48" s="376"/>
      <c r="O48" s="369"/>
      <c r="P48" s="369"/>
      <c r="Q48" s="370"/>
    </row>
    <row r="49" spans="1:19" ht="15" customHeight="1" x14ac:dyDescent="0.3">
      <c r="A49" s="397"/>
      <c r="B49" s="362" t="s">
        <v>16</v>
      </c>
      <c r="C49" s="459">
        <v>2.0443002860646597</v>
      </c>
      <c r="D49" s="459">
        <v>1.8253933533346034</v>
      </c>
      <c r="E49" s="459">
        <v>2.2279243373243274</v>
      </c>
      <c r="F49" s="459">
        <v>1.8541064531947038</v>
      </c>
      <c r="G49" s="459">
        <v>1.7108827550146088</v>
      </c>
      <c r="H49" s="459">
        <v>1.85396334018606</v>
      </c>
      <c r="I49" s="468">
        <v>1.9683704386614709</v>
      </c>
      <c r="J49" s="365">
        <v>0.51071169542289407</v>
      </c>
      <c r="K49" s="363">
        <v>0.49313271857864827</v>
      </c>
      <c r="L49" s="363">
        <v>0.69969200771655693</v>
      </c>
      <c r="M49" s="363">
        <v>0.51035154332279564</v>
      </c>
      <c r="N49" s="365">
        <v>1.8507877589369004</v>
      </c>
      <c r="O49" s="363">
        <v>1.9672461458404511</v>
      </c>
      <c r="P49" s="363">
        <v>2.197569072847716</v>
      </c>
      <c r="Q49" s="364">
        <v>2.2321907059474011</v>
      </c>
    </row>
    <row r="50" spans="1:19" ht="15" customHeight="1" x14ac:dyDescent="0.3">
      <c r="A50" s="396"/>
      <c r="B50" s="362" t="s">
        <v>68</v>
      </c>
      <c r="C50" s="459">
        <v>0.33826005077879362</v>
      </c>
      <c r="D50" s="459">
        <v>-0.70869444012210403</v>
      </c>
      <c r="E50" s="459">
        <v>-1.8933185733590041</v>
      </c>
      <c r="F50" s="459">
        <v>-2.5555058129867025</v>
      </c>
      <c r="G50" s="459">
        <v>-2.5848929955348376</v>
      </c>
      <c r="H50" s="459">
        <v>-2.1782560729188161</v>
      </c>
      <c r="I50" s="468">
        <v>-1.9336166595050552</v>
      </c>
      <c r="J50" s="390">
        <v>-0.8520624096361229</v>
      </c>
      <c r="K50" s="388">
        <v>-1.0919405680304695</v>
      </c>
      <c r="L50" s="388">
        <v>-1.5336317285347567</v>
      </c>
      <c r="M50" s="388">
        <v>-1.6417391576433071</v>
      </c>
      <c r="N50" s="365" t="s">
        <v>4</v>
      </c>
      <c r="O50" s="363" t="s">
        <v>4</v>
      </c>
      <c r="P50" s="363" t="s">
        <v>4</v>
      </c>
      <c r="Q50" s="364" t="s">
        <v>4</v>
      </c>
    </row>
    <row r="51" spans="1:19" ht="15" customHeight="1" x14ac:dyDescent="0.3">
      <c r="A51" s="396"/>
      <c r="B51" s="362"/>
      <c r="C51" s="459"/>
      <c r="D51" s="459"/>
      <c r="E51" s="459"/>
      <c r="F51" s="459"/>
      <c r="G51" s="459"/>
      <c r="H51" s="459"/>
      <c r="I51" s="468"/>
      <c r="J51" s="390"/>
      <c r="K51" s="388"/>
      <c r="L51" s="388"/>
      <c r="M51" s="388"/>
      <c r="N51" s="365"/>
      <c r="O51" s="363"/>
      <c r="P51" s="363"/>
      <c r="Q51" s="364"/>
    </row>
    <row r="52" spans="1:19" ht="15" customHeight="1" x14ac:dyDescent="0.3">
      <c r="A52" s="396"/>
      <c r="B52" s="371" t="s">
        <v>75</v>
      </c>
      <c r="C52" s="459"/>
      <c r="D52" s="459"/>
      <c r="E52" s="459"/>
      <c r="F52" s="459"/>
      <c r="G52" s="459"/>
      <c r="H52" s="459"/>
      <c r="I52" s="468"/>
      <c r="J52" s="390"/>
      <c r="K52" s="388"/>
      <c r="L52" s="388"/>
      <c r="M52" s="388"/>
      <c r="N52" s="365"/>
      <c r="O52" s="363"/>
      <c r="P52" s="363"/>
      <c r="Q52" s="364"/>
    </row>
    <row r="53" spans="1:19" ht="15" customHeight="1" x14ac:dyDescent="0.3">
      <c r="A53" s="396"/>
      <c r="B53" s="366" t="s">
        <v>203</v>
      </c>
      <c r="C53" s="459">
        <f>'Externé prostredie'!S$13</f>
        <v>0.9</v>
      </c>
      <c r="D53" s="459">
        <f>'Externé prostredie'!T$13</f>
        <v>1.3878377708098695</v>
      </c>
      <c r="E53" s="459">
        <f>'Externé prostredie'!U$13</f>
        <v>1.1832582510104501</v>
      </c>
      <c r="F53" s="459">
        <f>'Externé prostredie'!V$13</f>
        <v>1.3949177932832262</v>
      </c>
      <c r="G53" s="459">
        <f>'Externé prostredie'!W$13</f>
        <v>1.3607621713031932</v>
      </c>
      <c r="H53" s="459">
        <f>'Externé prostredie'!X$13</f>
        <v>1.4477946791961793</v>
      </c>
      <c r="I53" s="468">
        <f>'Externé prostredie'!Y$13</f>
        <v>1.4477946791961571</v>
      </c>
      <c r="J53" s="365">
        <v>0.26337937835130276</v>
      </c>
      <c r="K53" s="363">
        <v>0.3</v>
      </c>
      <c r="L53" s="363">
        <v>0.3</v>
      </c>
      <c r="M53" s="363">
        <v>0.3</v>
      </c>
      <c r="N53" s="365">
        <v>1.3638556090102893</v>
      </c>
      <c r="O53" s="363">
        <v>1.2785686372107641</v>
      </c>
      <c r="P53" s="363">
        <v>1.0149625106994353</v>
      </c>
      <c r="Q53" s="364">
        <v>1.1684596111108947</v>
      </c>
    </row>
    <row r="54" spans="1:19" ht="15" customHeight="1" x14ac:dyDescent="0.3">
      <c r="A54" s="396"/>
      <c r="B54" s="366" t="s">
        <v>204</v>
      </c>
      <c r="C54" s="459">
        <f>'Externé prostredie'!S$14</f>
        <v>2.3669253808255135</v>
      </c>
      <c r="D54" s="459">
        <f>'Externé prostredie'!T$14</f>
        <v>2.1357603406796315</v>
      </c>
      <c r="E54" s="459">
        <f>'Externé prostredie'!U$14</f>
        <v>1.9217889628749181</v>
      </c>
      <c r="F54" s="459">
        <f>'Externé prostredie'!V$14</f>
        <v>1.9313967785056896</v>
      </c>
      <c r="G54" s="459">
        <f>'Externé prostredie'!W$14</f>
        <v>1.9453000000000003</v>
      </c>
      <c r="H54" s="459">
        <f>'Externé prostredie'!X$14</f>
        <v>1.9849480000000006</v>
      </c>
      <c r="I54" s="468">
        <f>'Externé prostredie'!Y$14</f>
        <v>1.9948600000000005</v>
      </c>
      <c r="J54" s="363"/>
      <c r="K54" s="363"/>
      <c r="L54" s="363"/>
      <c r="M54" s="363"/>
      <c r="N54" s="365"/>
      <c r="O54" s="363"/>
      <c r="P54" s="363"/>
      <c r="Q54" s="364"/>
    </row>
    <row r="55" spans="1:19" ht="15" customHeight="1" x14ac:dyDescent="0.3">
      <c r="A55" s="398"/>
      <c r="B55" s="392"/>
      <c r="C55" s="393"/>
      <c r="D55" s="399"/>
      <c r="E55" s="399"/>
      <c r="F55" s="399"/>
      <c r="G55" s="399"/>
      <c r="H55" s="399"/>
      <c r="I55" s="400"/>
      <c r="J55" s="393"/>
      <c r="K55" s="393"/>
      <c r="L55" s="393"/>
      <c r="M55" s="393"/>
      <c r="N55" s="394"/>
      <c r="O55" s="393"/>
      <c r="P55" s="393"/>
      <c r="Q55" s="392"/>
    </row>
    <row r="56" spans="1:19" ht="15" customHeight="1" x14ac:dyDescent="0.3">
      <c r="A56" s="401"/>
      <c r="B56" s="402"/>
      <c r="C56" s="403"/>
      <c r="D56" s="403"/>
      <c r="E56" s="404"/>
      <c r="F56" s="404"/>
      <c r="G56" s="404"/>
      <c r="H56" s="404"/>
      <c r="I56" s="404"/>
      <c r="J56" s="348"/>
      <c r="K56" s="348"/>
      <c r="L56" s="348"/>
      <c r="M56" s="348"/>
      <c r="O56" s="348"/>
      <c r="P56" s="348"/>
      <c r="Q56" s="348"/>
      <c r="R56" s="374"/>
      <c r="S56" s="374"/>
    </row>
    <row r="57" spans="1:19" ht="15" customHeight="1" x14ac:dyDescent="0.3">
      <c r="A57" s="345" t="s">
        <v>6</v>
      </c>
      <c r="B57" s="486" t="s">
        <v>78</v>
      </c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487"/>
      <c r="O57" s="405"/>
      <c r="P57" s="442"/>
      <c r="Q57" s="405"/>
    </row>
    <row r="58" spans="1:19" ht="15" customHeight="1" x14ac:dyDescent="0.3">
      <c r="A58" s="345"/>
      <c r="B58" s="406"/>
      <c r="C58" s="406"/>
      <c r="D58" s="406"/>
      <c r="E58" s="407"/>
      <c r="F58" s="407"/>
      <c r="G58" s="407"/>
      <c r="H58" s="407"/>
      <c r="I58" s="407"/>
      <c r="J58" s="406"/>
      <c r="K58" s="406"/>
      <c r="L58" s="406"/>
      <c r="M58" s="406"/>
      <c r="N58" s="479"/>
      <c r="O58" s="406"/>
      <c r="P58" s="406"/>
      <c r="Q58" s="406"/>
    </row>
    <row r="59" spans="1:19" s="348" customFormat="1" ht="15" customHeight="1" x14ac:dyDescent="0.3">
      <c r="A59" s="408"/>
      <c r="B59" s="409" t="s">
        <v>130</v>
      </c>
      <c r="C59" s="410">
        <v>0.55882742405606423</v>
      </c>
      <c r="D59" s="336"/>
      <c r="E59" s="411"/>
      <c r="F59" s="411"/>
      <c r="G59" s="412"/>
      <c r="H59" s="412"/>
      <c r="I59" s="412"/>
      <c r="J59" s="336"/>
      <c r="K59" s="336"/>
      <c r="L59" s="336"/>
      <c r="M59" s="336"/>
      <c r="N59" s="476"/>
      <c r="O59" s="336"/>
      <c r="P59" s="336"/>
      <c r="Q59" s="336"/>
    </row>
    <row r="60" spans="1:19" ht="15" customHeight="1" x14ac:dyDescent="0.3">
      <c r="B60" s="409" t="s">
        <v>21</v>
      </c>
      <c r="C60" s="410">
        <v>0.24365495896409611</v>
      </c>
    </row>
    <row r="61" spans="1:19" ht="15" customHeight="1" x14ac:dyDescent="0.3">
      <c r="B61" s="409" t="s">
        <v>22</v>
      </c>
      <c r="C61" s="410">
        <v>4.2278324566337976E-2</v>
      </c>
    </row>
    <row r="62" spans="1:19" ht="15" customHeight="1" x14ac:dyDescent="0.3">
      <c r="B62" s="409" t="s">
        <v>73</v>
      </c>
      <c r="C62" s="410">
        <v>0.10629898853426513</v>
      </c>
    </row>
    <row r="63" spans="1:19" ht="15" customHeight="1" x14ac:dyDescent="0.3">
      <c r="B63" s="409" t="s">
        <v>74</v>
      </c>
      <c r="C63" s="410">
        <v>4.8940303879236535E-2</v>
      </c>
    </row>
  </sheetData>
  <mergeCells count="7">
    <mergeCell ref="B57:N57"/>
    <mergeCell ref="A4:I5"/>
    <mergeCell ref="J4:M5"/>
    <mergeCell ref="N4:Q5"/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&amp;L_x000D_&amp;1#&amp;"Calibri"&amp;10&amp;K000000 Interné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27"/>
  <sheetViews>
    <sheetView showGridLines="0" zoomScale="70" zoomScaleNormal="70" workbookViewId="0">
      <pane xSplit="4" ySplit="6" topLeftCell="N7" activePane="bottomRight" state="frozen"/>
      <selection pane="topRight" activeCell="E1" sqref="E1"/>
      <selection pane="bottomLeft" activeCell="A7" sqref="A7"/>
      <selection pane="bottomRight" activeCell="V31" sqref="V31"/>
    </sheetView>
  </sheetViews>
  <sheetFormatPr defaultColWidth="9.140625" defaultRowHeight="15.75" x14ac:dyDescent="0.25"/>
  <cols>
    <col min="1" max="1" width="5.7109375" style="139" customWidth="1"/>
    <col min="2" max="2" width="45.7109375" style="139" customWidth="1"/>
    <col min="3" max="3" width="5.7109375" style="139" customWidth="1"/>
    <col min="4" max="4" width="35.7109375" style="167" customWidth="1"/>
    <col min="5" max="6" width="11.140625" style="167" customWidth="1"/>
    <col min="7" max="13" width="11.140625" style="139" customWidth="1"/>
    <col min="14" max="14" width="11.140625" style="168" customWidth="1"/>
    <col min="15" max="22" width="11.140625" style="139" customWidth="1"/>
    <col min="23" max="23" width="10.140625" style="139" customWidth="1"/>
    <col min="24" max="24" width="9.42578125" style="139" bestFit="1" customWidth="1"/>
    <col min="25" max="16384" width="9.140625" style="139"/>
  </cols>
  <sheetData>
    <row r="1" spans="1:27" x14ac:dyDescent="0.25">
      <c r="A1" s="502" t="str">
        <f>'Súhrnné indikátory'!A1:Q1</f>
        <v>74. zasadnutie Výboru pre makroekonomické prognózy, 3.2.2026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</row>
    <row r="2" spans="1:27" ht="18.75" x14ac:dyDescent="0.3">
      <c r="A2" s="514" t="s">
        <v>149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</row>
    <row r="3" spans="1:27" x14ac:dyDescent="0.25">
      <c r="A3" s="515" t="s">
        <v>124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515"/>
      <c r="Z3" s="515"/>
    </row>
    <row r="4" spans="1:27" s="52" customFormat="1" x14ac:dyDescent="0.25">
      <c r="A4" s="153"/>
      <c r="B4" s="154"/>
      <c r="C4" s="155"/>
      <c r="D4" s="156"/>
      <c r="E4" s="243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6"/>
    </row>
    <row r="5" spans="1:27" s="52" customFormat="1" x14ac:dyDescent="0.25">
      <c r="A5" s="138"/>
      <c r="B5" s="29" t="s">
        <v>51</v>
      </c>
      <c r="C5" s="27"/>
      <c r="D5" s="29" t="s">
        <v>52</v>
      </c>
      <c r="E5" s="47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0">
        <v>2028</v>
      </c>
      <c r="Z5" s="10">
        <v>2029</v>
      </c>
      <c r="AA5" s="11">
        <v>2030</v>
      </c>
    </row>
    <row r="6" spans="1:27" s="52" customFormat="1" x14ac:dyDescent="0.25">
      <c r="A6" s="158"/>
      <c r="B6" s="420"/>
      <c r="C6" s="146"/>
      <c r="D6" s="148"/>
      <c r="E6" s="117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6" t="s">
        <v>7</v>
      </c>
      <c r="V6" s="6" t="s">
        <v>61</v>
      </c>
      <c r="W6" s="6" t="s">
        <v>61</v>
      </c>
      <c r="X6" s="6" t="s">
        <v>61</v>
      </c>
      <c r="Y6" s="6" t="s">
        <v>61</v>
      </c>
      <c r="Z6" s="6" t="s">
        <v>61</v>
      </c>
      <c r="AA6" s="100" t="s">
        <v>61</v>
      </c>
    </row>
    <row r="7" spans="1:27" x14ac:dyDescent="0.25">
      <c r="A7" s="138"/>
      <c r="B7" s="29"/>
      <c r="C7" s="27"/>
      <c r="D7" s="29"/>
      <c r="E7" s="27"/>
      <c r="F7" s="28"/>
      <c r="G7" s="157"/>
      <c r="H7" s="157"/>
      <c r="I7" s="157"/>
      <c r="J7" s="157"/>
      <c r="K7" s="157"/>
      <c r="L7" s="157"/>
      <c r="M7" s="157"/>
      <c r="N7" s="157"/>
      <c r="O7" s="157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60"/>
    </row>
    <row r="8" spans="1:27" x14ac:dyDescent="0.25">
      <c r="A8" s="138"/>
      <c r="B8" s="26" t="s">
        <v>53</v>
      </c>
      <c r="C8" s="138"/>
      <c r="D8" s="161" t="s">
        <v>113</v>
      </c>
      <c r="E8" s="120">
        <v>49950.718999999997</v>
      </c>
      <c r="F8" s="423">
        <v>38417.745999999999</v>
      </c>
      <c r="G8" s="423">
        <v>48038.232000000004</v>
      </c>
      <c r="H8" s="423">
        <v>55000.120999999999</v>
      </c>
      <c r="I8" s="423">
        <v>57681.853999999999</v>
      </c>
      <c r="J8" s="423">
        <v>59115.742999999995</v>
      </c>
      <c r="K8" s="423">
        <v>59281.902000000002</v>
      </c>
      <c r="L8" s="423">
        <v>63870.542999999998</v>
      </c>
      <c r="M8" s="423">
        <v>65664.421000000002</v>
      </c>
      <c r="N8" s="423">
        <v>70106.668999999994</v>
      </c>
      <c r="O8" s="423">
        <v>75262.289000000004</v>
      </c>
      <c r="P8" s="423">
        <v>76982.112000000008</v>
      </c>
      <c r="Q8" s="423">
        <v>70268.70199999999</v>
      </c>
      <c r="R8" s="423">
        <v>83863.754000000001</v>
      </c>
      <c r="S8" s="423">
        <v>103643.114</v>
      </c>
      <c r="T8" s="423">
        <v>99810.631999999998</v>
      </c>
      <c r="U8" s="425">
        <v>99468.141999999993</v>
      </c>
      <c r="V8" s="425">
        <v>103267.26982821386</v>
      </c>
      <c r="W8" s="425">
        <v>108114.51512191337</v>
      </c>
      <c r="X8" s="425">
        <v>115705.2744516854</v>
      </c>
      <c r="Y8" s="136">
        <v>121923.12388878543</v>
      </c>
      <c r="Z8" s="136">
        <v>128945.05797012601</v>
      </c>
      <c r="AA8" s="426">
        <v>136027.00167996492</v>
      </c>
    </row>
    <row r="9" spans="1:27" x14ac:dyDescent="0.25">
      <c r="A9" s="138"/>
      <c r="B9" s="26"/>
      <c r="C9" s="138"/>
      <c r="D9" s="161"/>
      <c r="E9" s="244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8"/>
      <c r="V9" s="428"/>
      <c r="W9" s="428"/>
      <c r="X9" s="428"/>
      <c r="Y9" s="449"/>
      <c r="Z9" s="449"/>
      <c r="AA9" s="429"/>
    </row>
    <row r="10" spans="1:27" x14ac:dyDescent="0.25">
      <c r="A10" s="138"/>
      <c r="B10" s="26" t="s">
        <v>109</v>
      </c>
      <c r="C10" s="138"/>
      <c r="D10" s="161" t="s">
        <v>114</v>
      </c>
      <c r="E10" s="135">
        <v>64963.47800000001</v>
      </c>
      <c r="F10" s="425">
        <v>71991.635999999999</v>
      </c>
      <c r="G10" s="425">
        <v>75852.819000000003</v>
      </c>
      <c r="H10" s="425">
        <v>71676.865000000005</v>
      </c>
      <c r="I10" s="425">
        <v>76544.141000000003</v>
      </c>
      <c r="J10" s="425">
        <v>78505.527000000002</v>
      </c>
      <c r="K10" s="425">
        <v>79737.413</v>
      </c>
      <c r="L10" s="425">
        <v>80298.225000000006</v>
      </c>
      <c r="M10" s="425">
        <v>82472.661999999997</v>
      </c>
      <c r="N10" s="425">
        <v>86742.171999999991</v>
      </c>
      <c r="O10" s="425">
        <v>88431.751999999979</v>
      </c>
      <c r="P10" s="425">
        <v>90973.928999999989</v>
      </c>
      <c r="Q10" s="425">
        <v>94669.399000000005</v>
      </c>
      <c r="R10" s="425">
        <v>96823.979000000007</v>
      </c>
      <c r="S10" s="425">
        <v>94320.582999999984</v>
      </c>
      <c r="T10" s="425">
        <v>99655.22199999998</v>
      </c>
      <c r="U10" s="425">
        <v>100197.936</v>
      </c>
      <c r="V10" s="425">
        <v>102314.754</v>
      </c>
      <c r="W10" s="425">
        <v>104298.304</v>
      </c>
      <c r="X10" s="425">
        <v>105094.01843750001</v>
      </c>
      <c r="Y10" s="136">
        <v>106153.64360184487</v>
      </c>
      <c r="Z10" s="136">
        <v>107392.05891784675</v>
      </c>
      <c r="AA10" s="426">
        <v>109196.46987180764</v>
      </c>
    </row>
    <row r="11" spans="1:27" x14ac:dyDescent="0.25">
      <c r="A11" s="138"/>
      <c r="B11" s="26"/>
      <c r="C11" s="138"/>
      <c r="D11" s="161"/>
      <c r="E11" s="244"/>
      <c r="F11" s="427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8"/>
      <c r="V11" s="428"/>
      <c r="W11" s="428"/>
      <c r="X11" s="428"/>
      <c r="Y11" s="449"/>
      <c r="Z11" s="449"/>
      <c r="AA11" s="429"/>
    </row>
    <row r="12" spans="1:27" x14ac:dyDescent="0.25">
      <c r="A12" s="138"/>
      <c r="B12" s="26" t="s">
        <v>54</v>
      </c>
      <c r="C12" s="138"/>
      <c r="D12" s="161" t="s">
        <v>112</v>
      </c>
      <c r="E12" s="135">
        <v>44298.250000000029</v>
      </c>
      <c r="F12" s="425">
        <v>39985.25700000002</v>
      </c>
      <c r="G12" s="425">
        <v>43719.931000000011</v>
      </c>
      <c r="H12" s="425">
        <v>45458.085000000036</v>
      </c>
      <c r="I12" s="425">
        <v>46755.929000000033</v>
      </c>
      <c r="J12" s="425">
        <v>47098.189000000049</v>
      </c>
      <c r="K12" s="425">
        <v>47874.640000000007</v>
      </c>
      <c r="L12" s="425">
        <v>49933.266000000032</v>
      </c>
      <c r="M12" s="425">
        <v>49617.315000000017</v>
      </c>
      <c r="N12" s="425">
        <v>50406.284000000021</v>
      </c>
      <c r="O12" s="425">
        <v>52826.809000000037</v>
      </c>
      <c r="P12" s="425">
        <v>54251.940999999948</v>
      </c>
      <c r="Q12" s="425">
        <v>53267.885000000009</v>
      </c>
      <c r="R12" s="425">
        <v>58435.683999999994</v>
      </c>
      <c r="S12" s="425">
        <v>63239.563000000002</v>
      </c>
      <c r="T12" s="425">
        <v>71922.642000000007</v>
      </c>
      <c r="U12" s="425">
        <v>74803.359999999986</v>
      </c>
      <c r="V12" s="425">
        <v>77910.504541294518</v>
      </c>
      <c r="W12" s="425">
        <v>82001.610385489068</v>
      </c>
      <c r="X12" s="425">
        <v>84127.402927458403</v>
      </c>
      <c r="Y12" s="136">
        <v>87844.251916782247</v>
      </c>
      <c r="Z12" s="136">
        <v>91527.967244224928</v>
      </c>
      <c r="AA12" s="426">
        <v>95580.915144636674</v>
      </c>
    </row>
    <row r="13" spans="1:27" x14ac:dyDescent="0.25">
      <c r="A13" s="138"/>
      <c r="B13" s="26"/>
      <c r="C13" s="138"/>
      <c r="D13" s="161"/>
      <c r="E13" s="430"/>
      <c r="F13" s="428"/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8"/>
      <c r="W13" s="428"/>
      <c r="X13" s="428"/>
      <c r="Y13" s="449"/>
      <c r="Z13" s="449"/>
      <c r="AA13" s="429"/>
    </row>
    <row r="14" spans="1:27" x14ac:dyDescent="0.25">
      <c r="A14" s="138"/>
      <c r="B14" s="21" t="s">
        <v>108</v>
      </c>
      <c r="C14" s="162"/>
      <c r="D14" s="161" t="s">
        <v>112</v>
      </c>
      <c r="E14" s="135">
        <v>12464.277566609189</v>
      </c>
      <c r="F14" s="425">
        <v>8955.4860944961929</v>
      </c>
      <c r="G14" s="425">
        <v>12290.234406362122</v>
      </c>
      <c r="H14" s="425">
        <v>13245.701577470896</v>
      </c>
      <c r="I14" s="425">
        <v>14383.363041203711</v>
      </c>
      <c r="J14" s="425">
        <v>13924.711381050547</v>
      </c>
      <c r="K14" s="425">
        <v>14381.637787465374</v>
      </c>
      <c r="L14" s="425">
        <v>15796.680281896824</v>
      </c>
      <c r="M14" s="425">
        <v>14493.531430145906</v>
      </c>
      <c r="N14" s="425">
        <v>13939.890409458378</v>
      </c>
      <c r="O14" s="425">
        <v>13887.211712857297</v>
      </c>
      <c r="P14" s="425">
        <v>13154.962247448697</v>
      </c>
      <c r="Q14" s="425">
        <v>12134.182013813619</v>
      </c>
      <c r="R14" s="425">
        <v>13520.584324481299</v>
      </c>
      <c r="S14" s="425">
        <v>11663.009898393966</v>
      </c>
      <c r="T14" s="425">
        <v>21313.003910579748</v>
      </c>
      <c r="U14" s="425">
        <v>21129.883115965262</v>
      </c>
      <c r="V14" s="425">
        <v>21400.310778070874</v>
      </c>
      <c r="W14" s="425">
        <v>22105.725417989997</v>
      </c>
      <c r="X14" s="425">
        <v>21279.799164538013</v>
      </c>
      <c r="Y14" s="136">
        <v>22207.326351858042</v>
      </c>
      <c r="Z14" s="136">
        <v>22771.888514045706</v>
      </c>
      <c r="AA14" s="426">
        <v>23728.860027293744</v>
      </c>
    </row>
    <row r="15" spans="1:27" x14ac:dyDescent="0.25">
      <c r="A15" s="138"/>
      <c r="B15" s="26"/>
      <c r="C15" s="138"/>
      <c r="D15" s="29"/>
      <c r="E15" s="1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2"/>
      <c r="Z15" s="12"/>
      <c r="AA15" s="16"/>
    </row>
    <row r="16" spans="1:27" s="52" customFormat="1" x14ac:dyDescent="0.25">
      <c r="A16" s="138"/>
      <c r="B16" s="26" t="s">
        <v>116</v>
      </c>
      <c r="C16" s="138"/>
      <c r="D16" s="161" t="s">
        <v>115</v>
      </c>
      <c r="E16" s="120">
        <v>36996.112000000001</v>
      </c>
      <c r="F16" s="423">
        <v>37004.756000000001</v>
      </c>
      <c r="G16" s="423">
        <v>37833.258000000002</v>
      </c>
      <c r="H16" s="423">
        <v>38578.481</v>
      </c>
      <c r="I16" s="423">
        <v>40113.717000000004</v>
      </c>
      <c r="J16" s="423">
        <v>39960.461000000003</v>
      </c>
      <c r="K16" s="423">
        <v>40637.881000000001</v>
      </c>
      <c r="L16" s="423">
        <v>41901.201999999997</v>
      </c>
      <c r="M16" s="423">
        <v>43296.390999999996</v>
      </c>
      <c r="N16" s="423">
        <v>46439.745000000003</v>
      </c>
      <c r="O16" s="423">
        <v>49239.614999999998</v>
      </c>
      <c r="P16" s="423">
        <v>51811.625999999997</v>
      </c>
      <c r="Q16" s="423">
        <v>53280.307999999997</v>
      </c>
      <c r="R16" s="423">
        <v>56637.432000000001</v>
      </c>
      <c r="S16" s="423">
        <v>66224.715000000011</v>
      </c>
      <c r="T16" s="423">
        <v>70572.801000000007</v>
      </c>
      <c r="U16" s="425">
        <v>75366.812000000005</v>
      </c>
      <c r="V16" s="425">
        <v>79004.703171767615</v>
      </c>
      <c r="W16" s="425">
        <v>81994.107416809202</v>
      </c>
      <c r="X16" s="425">
        <v>84979.711321245792</v>
      </c>
      <c r="Y16" s="136">
        <v>88270.245438681552</v>
      </c>
      <c r="Z16" s="136">
        <v>91823.218822162045</v>
      </c>
      <c r="AA16" s="426">
        <v>95814.341005793802</v>
      </c>
    </row>
    <row r="17" spans="1:27" x14ac:dyDescent="0.25">
      <c r="A17" s="138"/>
      <c r="B17" s="26"/>
      <c r="C17" s="138"/>
      <c r="D17" s="29"/>
      <c r="E17" s="1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2"/>
      <c r="Z17" s="12"/>
      <c r="AA17" s="16"/>
    </row>
    <row r="18" spans="1:27" x14ac:dyDescent="0.25">
      <c r="A18" s="138"/>
      <c r="B18" s="26" t="s">
        <v>55</v>
      </c>
      <c r="C18" s="138"/>
      <c r="D18" s="161"/>
      <c r="E18" s="244">
        <v>223.42699999999999</v>
      </c>
      <c r="F18" s="427">
        <v>255.691</v>
      </c>
      <c r="G18" s="427">
        <v>389.95400000000001</v>
      </c>
      <c r="H18" s="427">
        <v>568.02200000000005</v>
      </c>
      <c r="I18" s="427">
        <v>568.08399999999995</v>
      </c>
      <c r="J18" s="427">
        <v>604.21900000000005</v>
      </c>
      <c r="K18" s="427">
        <v>712.24400000000003</v>
      </c>
      <c r="L18" s="427">
        <v>669.43499999999995</v>
      </c>
      <c r="M18" s="427">
        <v>607.101</v>
      </c>
      <c r="N18" s="427">
        <v>792.96799999999996</v>
      </c>
      <c r="O18" s="427">
        <v>779.3599999999999</v>
      </c>
      <c r="P18" s="427">
        <v>824.49900000000014</v>
      </c>
      <c r="Q18" s="427">
        <v>776.52100000000007</v>
      </c>
      <c r="R18" s="427">
        <v>772.87899999999991</v>
      </c>
      <c r="S18" s="427">
        <v>904.9380000000001</v>
      </c>
      <c r="T18" s="427">
        <v>983.29644961420013</v>
      </c>
      <c r="U18" s="428">
        <v>988.8839999999999</v>
      </c>
      <c r="V18" s="428">
        <v>1032.8288348754402</v>
      </c>
      <c r="W18" s="428">
        <v>1068.5612103721294</v>
      </c>
      <c r="X18" s="428">
        <v>1104.1884708157904</v>
      </c>
      <c r="Y18" s="449">
        <v>1127.2711947728026</v>
      </c>
      <c r="Z18" s="449">
        <v>1207.596765048997</v>
      </c>
      <c r="AA18" s="429">
        <v>1207.596765048997</v>
      </c>
    </row>
    <row r="19" spans="1:27" x14ac:dyDescent="0.25">
      <c r="A19" s="138"/>
      <c r="B19" s="26"/>
      <c r="C19" s="138"/>
      <c r="D19" s="161"/>
      <c r="E19" s="244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8"/>
      <c r="V19" s="428"/>
      <c r="W19" s="428"/>
      <c r="X19" s="428"/>
      <c r="Y19" s="449"/>
      <c r="Z19" s="449"/>
      <c r="AA19" s="429"/>
    </row>
    <row r="20" spans="1:27" x14ac:dyDescent="0.25">
      <c r="A20" s="138"/>
      <c r="B20" s="26" t="s">
        <v>56</v>
      </c>
      <c r="C20" s="138"/>
      <c r="D20" s="161" t="s">
        <v>115</v>
      </c>
      <c r="E20" s="120">
        <f>1000*'Verejná správa'!C15-'Atypické základne'!E18</f>
        <v>3122.8569999999991</v>
      </c>
      <c r="F20" s="423">
        <f>1000*'Verejná správa'!D15-'Atypické základne'!F18</f>
        <v>3644.5910000000003</v>
      </c>
      <c r="G20" s="423">
        <f>1000*'Verejná správa'!E15-'Atypické základne'!G18</f>
        <v>3681.9149999999995</v>
      </c>
      <c r="H20" s="423">
        <f>1000*'Verejná správa'!F15-'Atypické základne'!H18</f>
        <v>3637.2599999999993</v>
      </c>
      <c r="I20" s="423">
        <f>1000*'Verejná správa'!G15-'Atypické základne'!I18</f>
        <v>3725.2560000000003</v>
      </c>
      <c r="J20" s="423">
        <f>1000*'Verejná správa'!H15-'Atypické základne'!J18</f>
        <v>3697.6459999999997</v>
      </c>
      <c r="K20" s="423">
        <f>1000*'Verejná správa'!I15-'Atypické základne'!K18</f>
        <v>3678.8839999999996</v>
      </c>
      <c r="L20" s="423">
        <f>1000*'Verejná správa'!J15-'Atypické základne'!L18</f>
        <v>4061.4839999999999</v>
      </c>
      <c r="M20" s="423">
        <f>1000*'Verejná správa'!K15-'Atypické základne'!M18</f>
        <v>3917.8919999999994</v>
      </c>
      <c r="N20" s="423">
        <f>1000*'Verejná správa'!L15-'Atypické základne'!N18</f>
        <v>4044.4280000000008</v>
      </c>
      <c r="O20" s="423">
        <f>1000*'Verejná správa'!M15-'Atypické základne'!O18</f>
        <v>4115.3869999999997</v>
      </c>
      <c r="P20" s="423">
        <f>1000*'Verejná správa'!N15-'Atypické základne'!P18</f>
        <v>4267.9210000000012</v>
      </c>
      <c r="Q20" s="423">
        <f>1000*'Verejná správa'!O15-'Atypické základne'!Q18</f>
        <v>4378.2070000000003</v>
      </c>
      <c r="R20" s="423">
        <f>1000*'Verejná správa'!P15-'Atypické základne'!R18</f>
        <v>4945.6909999999998</v>
      </c>
      <c r="S20" s="423">
        <f>1000*'Verejná správa'!Q15-'Atypické základne'!S18</f>
        <v>5695.0119999999988</v>
      </c>
      <c r="T20" s="423">
        <f>1000*'Verejná správa'!R15-'Atypické základne'!T18</f>
        <v>5692.3805503858011</v>
      </c>
      <c r="U20" s="425">
        <f>1000*'Verejná správa'!S15-'Atypické základne'!U18</f>
        <v>6434.076</v>
      </c>
      <c r="V20" s="425">
        <f>1000*'Verejná správa'!T15-'Atypické základne'!V18</f>
        <v>6960.1711651245596</v>
      </c>
      <c r="W20" s="425">
        <f>1000*'Verejná správa'!U15-'Atypické základne'!W18</f>
        <v>7112.4387896278695</v>
      </c>
      <c r="X20" s="425">
        <f>1000*'Verejná správa'!V15-'Atypické základne'!X18</f>
        <v>6901.9437312453374</v>
      </c>
      <c r="Y20" s="136">
        <f>1000*'Verejná správa'!W15-'Atypické základne'!Y18</f>
        <v>6896.7964611643238</v>
      </c>
      <c r="Z20" s="136">
        <f>1000*'Verejná správa'!X15-'Atypické základne'!Z18</f>
        <v>6672.0325216802521</v>
      </c>
      <c r="AA20" s="426">
        <f>1000*'Verejná správa'!Y15-'Atypické základne'!AA18</f>
        <v>6922.4086641123777</v>
      </c>
    </row>
    <row r="21" spans="1:27" x14ac:dyDescent="0.25">
      <c r="A21" s="138"/>
      <c r="B21" s="26"/>
      <c r="C21" s="138"/>
      <c r="D21" s="161"/>
      <c r="E21" s="244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8"/>
      <c r="V21" s="428"/>
      <c r="W21" s="428"/>
      <c r="X21" s="428"/>
      <c r="Y21" s="449"/>
      <c r="Z21" s="449"/>
      <c r="AA21" s="429"/>
    </row>
    <row r="22" spans="1:27" x14ac:dyDescent="0.25">
      <c r="A22" s="138"/>
      <c r="B22" s="26" t="s">
        <v>110</v>
      </c>
      <c r="C22" s="138"/>
      <c r="D22" s="161"/>
      <c r="E22" s="244">
        <v>523.952</v>
      </c>
      <c r="F22" s="427">
        <v>526.35699999999997</v>
      </c>
      <c r="G22" s="427">
        <v>333.82600000000002</v>
      </c>
      <c r="H22" s="427">
        <v>683.00899999999979</v>
      </c>
      <c r="I22" s="427">
        <v>604.90099999999995</v>
      </c>
      <c r="J22" s="427">
        <v>770.55700000000002</v>
      </c>
      <c r="K22" s="427">
        <v>1178.9639999999999</v>
      </c>
      <c r="L22" s="427">
        <v>1847.6220000000001</v>
      </c>
      <c r="M22" s="427">
        <v>865.303</v>
      </c>
      <c r="N22" s="427">
        <v>775.048</v>
      </c>
      <c r="O22" s="427">
        <v>1011.3589999999999</v>
      </c>
      <c r="P22" s="427">
        <v>824.69699999999989</v>
      </c>
      <c r="Q22" s="427">
        <v>857.36999999999989</v>
      </c>
      <c r="R22" s="427">
        <v>931.00400000000002</v>
      </c>
      <c r="S22" s="427">
        <v>928.91499999999996</v>
      </c>
      <c r="T22" s="427">
        <v>1563.8620000000001</v>
      </c>
      <c r="U22" s="428">
        <v>1276.4494894564</v>
      </c>
      <c r="V22" s="428">
        <v>1264.3916183699546</v>
      </c>
      <c r="W22" s="428">
        <v>1326.059352098416</v>
      </c>
      <c r="X22" s="428">
        <v>1435.3820219789889</v>
      </c>
      <c r="Y22" s="449">
        <v>1458.3423150622566</v>
      </c>
      <c r="Z22" s="449">
        <v>1563.3043836915595</v>
      </c>
      <c r="AA22" s="429">
        <v>1651.6918249037174</v>
      </c>
    </row>
    <row r="23" spans="1:27" x14ac:dyDescent="0.25">
      <c r="A23" s="138"/>
      <c r="B23" s="26"/>
      <c r="C23" s="138"/>
      <c r="D23" s="161"/>
      <c r="E23" s="244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8"/>
      <c r="V23" s="428"/>
      <c r="W23" s="428"/>
      <c r="X23" s="428"/>
      <c r="Y23" s="449"/>
      <c r="Z23" s="449"/>
      <c r="AA23" s="429"/>
    </row>
    <row r="24" spans="1:27" x14ac:dyDescent="0.25">
      <c r="A24" s="138"/>
      <c r="B24" s="26" t="s">
        <v>111</v>
      </c>
      <c r="C24" s="138"/>
      <c r="D24" s="161" t="s">
        <v>115</v>
      </c>
      <c r="E24" s="120">
        <v>1850.1430000000003</v>
      </c>
      <c r="F24" s="423">
        <v>2013.9740000000002</v>
      </c>
      <c r="G24" s="423">
        <v>2179.3820000000001</v>
      </c>
      <c r="H24" s="423">
        <v>2004.903</v>
      </c>
      <c r="I24" s="423">
        <v>1806.4560000000001</v>
      </c>
      <c r="J24" s="423">
        <v>1761.8950000000002</v>
      </c>
      <c r="K24" s="423">
        <v>1978.8410000000003</v>
      </c>
      <c r="L24" s="423">
        <v>3340.8620000000001</v>
      </c>
      <c r="M24" s="423">
        <v>1917.5129999999999</v>
      </c>
      <c r="N24" s="423">
        <v>2091.8270000000002</v>
      </c>
      <c r="O24" s="423">
        <v>2359.3810000000003</v>
      </c>
      <c r="P24" s="423">
        <v>2563.777</v>
      </c>
      <c r="Q24" s="423">
        <v>2351.2190000000001</v>
      </c>
      <c r="R24" s="423">
        <v>2140.56</v>
      </c>
      <c r="S24" s="423">
        <v>2449.8740000000003</v>
      </c>
      <c r="T24" s="423">
        <v>2820.817</v>
      </c>
      <c r="U24" s="423">
        <v>3348.5395105436005</v>
      </c>
      <c r="V24" s="423">
        <v>5409.9519221555965</v>
      </c>
      <c r="W24" s="423">
        <v>5579.5482037267184</v>
      </c>
      <c r="X24" s="423">
        <v>4221.3889797672164</v>
      </c>
      <c r="Y24" s="121">
        <v>4383.9533185563805</v>
      </c>
      <c r="Z24" s="121">
        <v>5236.1378485754703</v>
      </c>
      <c r="AA24" s="312">
        <v>5728.6332645086677</v>
      </c>
    </row>
    <row r="25" spans="1:27" x14ac:dyDescent="0.25">
      <c r="A25" s="138"/>
      <c r="B25" s="26"/>
      <c r="C25" s="138"/>
      <c r="D25" s="161"/>
      <c r="E25" s="120"/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423"/>
      <c r="Q25" s="423"/>
      <c r="R25" s="423"/>
      <c r="S25" s="423"/>
      <c r="T25" s="423"/>
      <c r="U25" s="425"/>
      <c r="V25" s="425"/>
      <c r="W25" s="425"/>
      <c r="X25" s="425"/>
      <c r="Y25" s="136"/>
      <c r="Z25" s="136"/>
      <c r="AA25" s="426"/>
    </row>
    <row r="26" spans="1:27" x14ac:dyDescent="0.25">
      <c r="A26" s="138"/>
      <c r="B26" s="76" t="s">
        <v>201</v>
      </c>
      <c r="C26" s="138"/>
      <c r="D26" s="161"/>
      <c r="E26" s="120"/>
      <c r="F26" s="423"/>
      <c r="G26" s="423"/>
      <c r="H26" s="423"/>
      <c r="I26" s="423"/>
      <c r="J26" s="423"/>
      <c r="K26" s="423"/>
      <c r="L26" s="423"/>
      <c r="M26" s="423"/>
      <c r="N26" s="431">
        <v>6.52571732361206</v>
      </c>
      <c r="O26" s="431">
        <v>18.769582305979043</v>
      </c>
      <c r="P26" s="431">
        <v>27.578773119392682</v>
      </c>
      <c r="Q26" s="431">
        <v>26.817491043980173</v>
      </c>
      <c r="R26" s="431">
        <v>56.321419560511963</v>
      </c>
      <c r="S26" s="431">
        <v>91.939332737311005</v>
      </c>
      <c r="T26" s="431">
        <v>93.236055434617512</v>
      </c>
      <c r="U26" s="431">
        <v>68.774018555116385</v>
      </c>
      <c r="V26" s="431">
        <v>75.588761943973893</v>
      </c>
      <c r="W26" s="431">
        <v>76.366391326893606</v>
      </c>
      <c r="X26" s="431">
        <v>80.376776013831304</v>
      </c>
      <c r="Y26" s="56">
        <v>84.631400624568826</v>
      </c>
      <c r="Z26" s="56">
        <v>88.928900849535225</v>
      </c>
      <c r="AA26" s="317">
        <v>93.302450015126666</v>
      </c>
    </row>
    <row r="27" spans="1:27" x14ac:dyDescent="0.25">
      <c r="A27" s="158"/>
      <c r="B27" s="163"/>
      <c r="C27" s="158"/>
      <c r="D27" s="164"/>
      <c r="E27" s="165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319"/>
      <c r="V27" s="319"/>
      <c r="W27" s="319"/>
      <c r="X27" s="319"/>
      <c r="Y27" s="319"/>
      <c r="Z27" s="319"/>
      <c r="AA27" s="320"/>
    </row>
  </sheetData>
  <mergeCells count="3">
    <mergeCell ref="A1:Z1"/>
    <mergeCell ref="A2:Z2"/>
    <mergeCell ref="A3:Z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P20"/>
  <sheetViews>
    <sheetView zoomScale="80" zoomScaleNormal="80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AD36" sqref="AD36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3" width="9.140625" style="182" customWidth="1"/>
    <col min="4" max="22" width="9.140625" style="169" customWidth="1"/>
    <col min="23" max="16384" width="9.140625" style="169"/>
  </cols>
  <sheetData>
    <row r="1" spans="1:42" x14ac:dyDescent="0.25">
      <c r="A1" s="509" t="str">
        <f>'Súhrnné indikátory'!A1:Q1</f>
        <v>74. zasadnutie Výboru pre makroekonomické prognózy, 3.2.2026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</row>
    <row r="2" spans="1:42" ht="18.75" x14ac:dyDescent="0.3">
      <c r="A2" s="510" t="s">
        <v>131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0"/>
      <c r="AK2" s="510"/>
      <c r="AL2" s="510"/>
    </row>
    <row r="3" spans="1:42" x14ac:dyDescent="0.25">
      <c r="A3" s="511" t="s">
        <v>60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</row>
    <row r="4" spans="1:42" s="119" customFormat="1" x14ac:dyDescent="0.25">
      <c r="A4" s="170"/>
      <c r="B4" s="171"/>
      <c r="C4" s="172"/>
      <c r="D4" s="172"/>
      <c r="E4" s="172"/>
      <c r="F4" s="173"/>
      <c r="G4" s="172"/>
      <c r="H4" s="172"/>
      <c r="I4" s="172"/>
      <c r="J4" s="173"/>
      <c r="K4" s="172"/>
      <c r="L4" s="172"/>
      <c r="M4" s="172"/>
      <c r="N4" s="173"/>
      <c r="O4" s="172"/>
      <c r="P4" s="172"/>
      <c r="Q4" s="172"/>
      <c r="R4" s="173"/>
      <c r="S4" s="172"/>
      <c r="T4" s="172"/>
      <c r="U4" s="172"/>
      <c r="V4" s="173"/>
      <c r="W4" s="172"/>
      <c r="X4" s="172"/>
      <c r="Y4" s="172"/>
      <c r="Z4" s="173"/>
      <c r="AA4" s="172"/>
      <c r="AB4" s="172"/>
      <c r="AC4" s="172"/>
      <c r="AD4" s="173"/>
      <c r="AE4" s="172"/>
      <c r="AF4" s="172"/>
      <c r="AG4" s="172"/>
      <c r="AH4" s="173"/>
      <c r="AI4" s="172"/>
      <c r="AJ4" s="172"/>
      <c r="AK4" s="172"/>
      <c r="AL4" s="173"/>
      <c r="AM4" s="172"/>
      <c r="AN4" s="172"/>
      <c r="AO4" s="172"/>
      <c r="AP4" s="173"/>
    </row>
    <row r="5" spans="1:42" s="119" customFormat="1" x14ac:dyDescent="0.25">
      <c r="A5" s="174"/>
      <c r="B5" s="417"/>
      <c r="C5" s="175">
        <v>2021</v>
      </c>
      <c r="D5" s="175">
        <v>2021</v>
      </c>
      <c r="E5" s="175">
        <v>2021</v>
      </c>
      <c r="F5" s="176">
        <v>2021</v>
      </c>
      <c r="G5" s="175">
        <v>2022</v>
      </c>
      <c r="H5" s="175">
        <v>2022</v>
      </c>
      <c r="I5" s="175">
        <v>2022</v>
      </c>
      <c r="J5" s="176">
        <v>2022</v>
      </c>
      <c r="K5" s="175">
        <v>2023</v>
      </c>
      <c r="L5" s="175">
        <v>2023</v>
      </c>
      <c r="M5" s="175">
        <v>2023</v>
      </c>
      <c r="N5" s="176">
        <v>2023</v>
      </c>
      <c r="O5" s="204">
        <v>2024</v>
      </c>
      <c r="P5" s="175">
        <v>2024</v>
      </c>
      <c r="Q5" s="175">
        <v>2024</v>
      </c>
      <c r="R5" s="176">
        <v>2024</v>
      </c>
      <c r="S5" s="204">
        <v>2025</v>
      </c>
      <c r="T5" s="175">
        <v>2025</v>
      </c>
      <c r="U5" s="175">
        <v>2025</v>
      </c>
      <c r="V5" s="176">
        <v>2025</v>
      </c>
      <c r="W5" s="204">
        <v>2026</v>
      </c>
      <c r="X5" s="175">
        <v>2026</v>
      </c>
      <c r="Y5" s="175">
        <v>2026</v>
      </c>
      <c r="Z5" s="176">
        <v>2026</v>
      </c>
      <c r="AA5" s="204">
        <v>2027</v>
      </c>
      <c r="AB5" s="175">
        <v>2027</v>
      </c>
      <c r="AC5" s="175">
        <v>2027</v>
      </c>
      <c r="AD5" s="176">
        <v>2027</v>
      </c>
      <c r="AE5" s="204">
        <v>2028</v>
      </c>
      <c r="AF5" s="175">
        <v>2028</v>
      </c>
      <c r="AG5" s="175">
        <v>2028</v>
      </c>
      <c r="AH5" s="176">
        <v>2028</v>
      </c>
      <c r="AI5" s="204">
        <v>2029</v>
      </c>
      <c r="AJ5" s="175">
        <v>2029</v>
      </c>
      <c r="AK5" s="175">
        <v>2029</v>
      </c>
      <c r="AL5" s="176">
        <v>2029</v>
      </c>
      <c r="AM5" s="204">
        <v>2030</v>
      </c>
      <c r="AN5" s="175">
        <v>2030</v>
      </c>
      <c r="AO5" s="175">
        <v>2030</v>
      </c>
      <c r="AP5" s="176">
        <v>2030</v>
      </c>
    </row>
    <row r="6" spans="1:42" s="119" customFormat="1" x14ac:dyDescent="0.25">
      <c r="A6" s="177"/>
      <c r="B6" s="101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  <c r="AM6" s="1" t="s">
        <v>0</v>
      </c>
      <c r="AN6" s="3" t="s">
        <v>1</v>
      </c>
      <c r="AO6" s="3" t="s">
        <v>2</v>
      </c>
      <c r="AP6" s="2" t="s">
        <v>3</v>
      </c>
    </row>
    <row r="7" spans="1:42" x14ac:dyDescent="0.25">
      <c r="A7" s="174"/>
      <c r="B7" s="176"/>
      <c r="C7" s="195"/>
      <c r="D7" s="196"/>
      <c r="E7" s="196"/>
      <c r="F7" s="197"/>
      <c r="G7" s="195"/>
      <c r="H7" s="196"/>
      <c r="I7" s="196"/>
      <c r="J7" s="197"/>
      <c r="K7" s="195"/>
      <c r="L7" s="196"/>
      <c r="M7" s="196"/>
      <c r="N7" s="197"/>
      <c r="O7" s="195"/>
      <c r="P7" s="196"/>
      <c r="Q7" s="196"/>
      <c r="R7" s="197"/>
      <c r="S7" s="195"/>
      <c r="T7" s="196"/>
      <c r="U7" s="196"/>
      <c r="V7" s="197"/>
      <c r="W7" s="195"/>
      <c r="X7" s="196"/>
      <c r="Y7" s="196"/>
      <c r="Z7" s="197"/>
      <c r="AA7" s="195"/>
      <c r="AB7" s="196"/>
      <c r="AC7" s="196"/>
      <c r="AD7" s="197"/>
      <c r="AE7" s="195"/>
      <c r="AF7" s="196"/>
      <c r="AG7" s="196"/>
      <c r="AH7" s="197"/>
      <c r="AI7" s="195"/>
      <c r="AJ7" s="196"/>
      <c r="AK7" s="196"/>
      <c r="AL7" s="197"/>
      <c r="AM7" s="195"/>
      <c r="AN7" s="196"/>
      <c r="AO7" s="196"/>
      <c r="AP7" s="197"/>
    </row>
    <row r="8" spans="1:42" x14ac:dyDescent="0.25">
      <c r="A8" s="174"/>
      <c r="B8" s="88" t="s">
        <v>118</v>
      </c>
      <c r="C8" s="192">
        <v>1.0000000000000009</v>
      </c>
      <c r="D8" s="193">
        <v>2.2333333333333316</v>
      </c>
      <c r="E8" s="193">
        <v>3.8999999999999924</v>
      </c>
      <c r="F8" s="194">
        <v>5.4999999999999938</v>
      </c>
      <c r="G8" s="192">
        <v>9.2666666666666675</v>
      </c>
      <c r="H8" s="193">
        <v>12.53333333333333</v>
      </c>
      <c r="I8" s="193">
        <v>13.93333333333333</v>
      </c>
      <c r="J8" s="194">
        <v>15.233333333333343</v>
      </c>
      <c r="K8" s="192">
        <v>15.133333333333333</v>
      </c>
      <c r="L8" s="193">
        <v>12.166666666666659</v>
      </c>
      <c r="M8" s="193">
        <v>8.9333333333333265</v>
      </c>
      <c r="N8" s="194">
        <v>6.4000000000000057</v>
      </c>
      <c r="O8" s="192">
        <v>3.2000000000000028</v>
      </c>
      <c r="P8" s="193">
        <v>2.1333333333333426</v>
      </c>
      <c r="Q8" s="193">
        <v>2.6666666666666616</v>
      </c>
      <c r="R8" s="194">
        <v>3.066666666666662</v>
      </c>
      <c r="S8" s="192">
        <v>3.8999999999999924</v>
      </c>
      <c r="T8" s="193">
        <v>4.0333333333333332</v>
      </c>
      <c r="U8" s="193">
        <v>4.2999999999999927</v>
      </c>
      <c r="V8" s="194">
        <v>3.733333333333321</v>
      </c>
      <c r="W8" s="192">
        <v>3.8640405440934611</v>
      </c>
      <c r="X8" s="193">
        <v>3.9572384051655529</v>
      </c>
      <c r="Y8" s="193">
        <v>3.5890103393974027</v>
      </c>
      <c r="Z8" s="194">
        <v>3.6852140179652673</v>
      </c>
      <c r="AA8" s="192">
        <v>2.5280041569316691</v>
      </c>
      <c r="AB8" s="193">
        <v>2.4613388692079705</v>
      </c>
      <c r="AC8" s="193">
        <v>2.4156825874050334</v>
      </c>
      <c r="AD8" s="194">
        <v>2.4007339543994681</v>
      </c>
      <c r="AE8" s="192">
        <v>3.4114467727015936</v>
      </c>
      <c r="AF8" s="193">
        <v>3.2788777773249747</v>
      </c>
      <c r="AG8" s="193">
        <v>3.1277713950431489</v>
      </c>
      <c r="AH8" s="194">
        <v>3.0477023889498485</v>
      </c>
      <c r="AI8" s="192">
        <v>2.270307782625308</v>
      </c>
      <c r="AJ8" s="193">
        <v>2.2626276979551601</v>
      </c>
      <c r="AK8" s="193">
        <v>2.3511160302040004</v>
      </c>
      <c r="AL8" s="194">
        <v>2.3608041245105702</v>
      </c>
      <c r="AM8" s="192">
        <v>2.1988250208595406</v>
      </c>
      <c r="AN8" s="193">
        <v>2.0649709417125695</v>
      </c>
      <c r="AO8" s="193">
        <v>2.0130259004405855</v>
      </c>
      <c r="AP8" s="194">
        <v>1.9959894337918231</v>
      </c>
    </row>
    <row r="9" spans="1:42" x14ac:dyDescent="0.25">
      <c r="A9" s="174"/>
      <c r="B9" s="178" t="s">
        <v>57</v>
      </c>
      <c r="C9" s="516">
        <f t="shared" ref="C9" si="0">AVERAGE(C8:D8)</f>
        <v>1.6166666666666663</v>
      </c>
      <c r="D9" s="517"/>
      <c r="E9" s="517">
        <f t="shared" ref="E9" si="1">AVERAGE(E8:F8)</f>
        <v>4.6999999999999931</v>
      </c>
      <c r="F9" s="518"/>
      <c r="G9" s="516">
        <f t="shared" ref="G9" si="2">AVERAGE(G8:H8)</f>
        <v>10.899999999999999</v>
      </c>
      <c r="H9" s="517"/>
      <c r="I9" s="517">
        <f t="shared" ref="I9" si="3">AVERAGE(I8:J8)</f>
        <v>14.583333333333336</v>
      </c>
      <c r="J9" s="518"/>
      <c r="K9" s="516">
        <f t="shared" ref="K9" si="4">AVERAGE(K8:L8)</f>
        <v>13.649999999999995</v>
      </c>
      <c r="L9" s="517"/>
      <c r="M9" s="517">
        <f t="shared" ref="M9" si="5">AVERAGE(M8:N8)</f>
        <v>7.6666666666666661</v>
      </c>
      <c r="N9" s="518"/>
      <c r="O9" s="516">
        <f t="shared" ref="O9" si="6">AVERAGE(O8:P8)</f>
        <v>2.6666666666666727</v>
      </c>
      <c r="P9" s="517"/>
      <c r="Q9" s="517">
        <f t="shared" ref="Q9" si="7">AVERAGE(Q8:R8)</f>
        <v>2.8666666666666618</v>
      </c>
      <c r="R9" s="518"/>
      <c r="S9" s="516">
        <f t="shared" ref="S9" si="8">AVERAGE(S8:T8)</f>
        <v>3.9666666666666628</v>
      </c>
      <c r="T9" s="517"/>
      <c r="U9" s="517">
        <f t="shared" ref="U9" si="9">AVERAGE(U8:V8)</f>
        <v>4.0166666666666568</v>
      </c>
      <c r="V9" s="518"/>
      <c r="W9" s="516">
        <f t="shared" ref="W9" si="10">AVERAGE(W8:X8)</f>
        <v>3.910639474629507</v>
      </c>
      <c r="X9" s="517"/>
      <c r="Y9" s="517">
        <f t="shared" ref="Y9" si="11">AVERAGE(Y8:Z8)</f>
        <v>3.6371121786813347</v>
      </c>
      <c r="Z9" s="518"/>
      <c r="AA9" s="516">
        <f t="shared" ref="AA9" si="12">AVERAGE(AA8:AB8)</f>
        <v>2.4946715130698198</v>
      </c>
      <c r="AB9" s="517"/>
      <c r="AC9" s="517">
        <f t="shared" ref="AC9" si="13">AVERAGE(AC8:AD8)</f>
        <v>2.408208270902251</v>
      </c>
      <c r="AD9" s="518"/>
      <c r="AE9" s="516">
        <f t="shared" ref="AE9" si="14">AVERAGE(AE8:AF8)</f>
        <v>3.3451622750132843</v>
      </c>
      <c r="AF9" s="517"/>
      <c r="AG9" s="517">
        <f t="shared" ref="AG9" si="15">AVERAGE(AG8:AH8)</f>
        <v>3.0877368919964985</v>
      </c>
      <c r="AH9" s="518"/>
      <c r="AI9" s="516">
        <f t="shared" ref="AI9" si="16">AVERAGE(AI8:AJ8)</f>
        <v>2.266467740290234</v>
      </c>
      <c r="AJ9" s="517"/>
      <c r="AK9" s="517">
        <f t="shared" ref="AK9" si="17">AVERAGE(AK8:AL8)</f>
        <v>2.3559600773572855</v>
      </c>
      <c r="AL9" s="518"/>
      <c r="AM9" s="516">
        <f t="shared" ref="AM9" si="18">AVERAGE(AM8:AN8)</f>
        <v>2.131897981286055</v>
      </c>
      <c r="AN9" s="517"/>
      <c r="AO9" s="517">
        <f t="shared" ref="AO9" si="19">AVERAGE(AO8:AP8)</f>
        <v>2.0045076671162043</v>
      </c>
      <c r="AP9" s="518"/>
    </row>
    <row r="10" spans="1:42" x14ac:dyDescent="0.25">
      <c r="A10" s="174"/>
      <c r="B10" s="88"/>
      <c r="C10" s="330"/>
      <c r="D10" s="331"/>
      <c r="E10" s="331"/>
      <c r="F10" s="332"/>
      <c r="G10" s="330"/>
      <c r="H10" s="331"/>
      <c r="I10" s="331"/>
      <c r="J10" s="332"/>
      <c r="K10" s="330"/>
      <c r="L10" s="331"/>
      <c r="M10" s="331"/>
      <c r="N10" s="332"/>
      <c r="O10" s="330"/>
      <c r="P10" s="331"/>
      <c r="Q10" s="331"/>
      <c r="R10" s="332"/>
      <c r="S10" s="330"/>
      <c r="T10" s="331"/>
      <c r="U10" s="331"/>
      <c r="V10" s="332"/>
      <c r="W10" s="330"/>
      <c r="X10" s="331"/>
      <c r="Y10" s="331"/>
      <c r="Z10" s="332"/>
      <c r="AA10" s="330"/>
      <c r="AB10" s="331"/>
      <c r="AC10" s="331"/>
      <c r="AD10" s="332"/>
      <c r="AE10" s="414"/>
      <c r="AF10" s="415"/>
      <c r="AG10" s="415"/>
      <c r="AH10" s="416"/>
      <c r="AI10" s="443"/>
      <c r="AJ10" s="444"/>
      <c r="AK10" s="444"/>
      <c r="AL10" s="445"/>
      <c r="AM10" s="480"/>
      <c r="AN10" s="481"/>
      <c r="AO10" s="481"/>
      <c r="AP10" s="482"/>
    </row>
    <row r="11" spans="1:42" x14ac:dyDescent="0.25">
      <c r="A11" s="174"/>
      <c r="B11" s="88" t="s">
        <v>43</v>
      </c>
      <c r="C11" s="192">
        <v>0.6611101259088592</v>
      </c>
      <c r="D11" s="193">
        <v>1.9089301503094624</v>
      </c>
      <c r="E11" s="193">
        <v>3.767059889004587</v>
      </c>
      <c r="F11" s="194">
        <v>5.4076053541068259</v>
      </c>
      <c r="G11" s="192">
        <v>10.075069225109301</v>
      </c>
      <c r="H11" s="193">
        <v>13.443629234998822</v>
      </c>
      <c r="I11" s="193">
        <v>15.158707028580132</v>
      </c>
      <c r="J11" s="194">
        <v>16.758140246774687</v>
      </c>
      <c r="K11" s="192">
        <v>16.103127620100864</v>
      </c>
      <c r="L11" s="193">
        <v>12.894539053752151</v>
      </c>
      <c r="M11" s="193">
        <v>8.9206890002798911</v>
      </c>
      <c r="N11" s="194">
        <v>6.1010330953034098</v>
      </c>
      <c r="O11" s="192">
        <v>2.6258261680423223</v>
      </c>
      <c r="P11" s="193">
        <v>1.4227986471334386</v>
      </c>
      <c r="Q11" s="193">
        <v>2.1619691758125947</v>
      </c>
      <c r="R11" s="194">
        <v>2.7382433018718677</v>
      </c>
      <c r="S11" s="192">
        <v>3.4524001640642066</v>
      </c>
      <c r="T11" s="193">
        <v>3.6738406288256531</v>
      </c>
      <c r="U11" s="193">
        <v>3.8994576798170311</v>
      </c>
      <c r="V11" s="194">
        <v>3.155795111903803</v>
      </c>
      <c r="W11" s="192">
        <v>3.5313008796919565</v>
      </c>
      <c r="X11" s="193">
        <v>3.6736523853999392</v>
      </c>
      <c r="Y11" s="193">
        <v>3.3721196693097033</v>
      </c>
      <c r="Z11" s="194">
        <v>3.6886569319773757</v>
      </c>
      <c r="AA11" s="192">
        <v>3.8388021130717114</v>
      </c>
      <c r="AB11" s="193">
        <v>3.7422317849643192</v>
      </c>
      <c r="AC11" s="193">
        <v>3.6750152205624618</v>
      </c>
      <c r="AD11" s="194">
        <v>3.649499297294355</v>
      </c>
      <c r="AE11" s="192">
        <v>3.4538666373338414</v>
      </c>
      <c r="AF11" s="193">
        <v>3.3228010508350128</v>
      </c>
      <c r="AG11" s="193">
        <v>3.1719203772310021</v>
      </c>
      <c r="AH11" s="194">
        <v>3.0860254776160292</v>
      </c>
      <c r="AI11" s="192">
        <v>2.2514390103222706</v>
      </c>
      <c r="AJ11" s="193">
        <v>2.2453124169945764</v>
      </c>
      <c r="AK11" s="193">
        <v>2.3282548029034484</v>
      </c>
      <c r="AL11" s="194">
        <v>2.3346851293211643</v>
      </c>
      <c r="AM11" s="192">
        <v>2.1988250208595184</v>
      </c>
      <c r="AN11" s="193">
        <v>2.0649709417125699</v>
      </c>
      <c r="AO11" s="193">
        <v>2.0130259004405855</v>
      </c>
      <c r="AP11" s="194">
        <v>1.9959894337918227</v>
      </c>
    </row>
    <row r="12" spans="1:42" x14ac:dyDescent="0.25">
      <c r="A12" s="174"/>
      <c r="B12" s="178" t="s">
        <v>57</v>
      </c>
      <c r="C12" s="516">
        <f t="shared" ref="C12" si="20">AVERAGE(C11:D11)</f>
        <v>1.2850201381091608</v>
      </c>
      <c r="D12" s="517"/>
      <c r="E12" s="517">
        <f t="shared" ref="E12" si="21">AVERAGE(E11:F11)</f>
        <v>4.5873326215557064</v>
      </c>
      <c r="F12" s="518"/>
      <c r="G12" s="516">
        <f t="shared" ref="G12" si="22">AVERAGE(G11:H11)</f>
        <v>11.759349230054061</v>
      </c>
      <c r="H12" s="517"/>
      <c r="I12" s="517">
        <f t="shared" ref="I12" si="23">AVERAGE(I11:J11)</f>
        <v>15.958423637677409</v>
      </c>
      <c r="J12" s="518"/>
      <c r="K12" s="516">
        <f t="shared" ref="K12" si="24">AVERAGE(K11:L11)</f>
        <v>14.498833336926507</v>
      </c>
      <c r="L12" s="517"/>
      <c r="M12" s="517">
        <f t="shared" ref="M12" si="25">AVERAGE(M11:N11)</f>
        <v>7.51086104779165</v>
      </c>
      <c r="N12" s="518"/>
      <c r="O12" s="516">
        <f t="shared" ref="O12" si="26">AVERAGE(O11:P11)</f>
        <v>2.0243124075878804</v>
      </c>
      <c r="P12" s="517"/>
      <c r="Q12" s="517">
        <f t="shared" ref="Q12" si="27">AVERAGE(Q11:R11)</f>
        <v>2.4501062388422312</v>
      </c>
      <c r="R12" s="518"/>
      <c r="S12" s="516">
        <f t="shared" ref="S12" si="28">AVERAGE(S11:T11)</f>
        <v>3.5631203964449298</v>
      </c>
      <c r="T12" s="517"/>
      <c r="U12" s="517">
        <f t="shared" ref="U12" si="29">AVERAGE(U11:V11)</f>
        <v>3.527626395860417</v>
      </c>
      <c r="V12" s="518"/>
      <c r="W12" s="516">
        <f t="shared" ref="W12" si="30">AVERAGE(W11:X11)</f>
        <v>3.6024766325459479</v>
      </c>
      <c r="X12" s="517"/>
      <c r="Y12" s="517">
        <f t="shared" ref="Y12" si="31">AVERAGE(Y11:Z11)</f>
        <v>3.5303883006435397</v>
      </c>
      <c r="Z12" s="518"/>
      <c r="AA12" s="516">
        <f t="shared" ref="AA12" si="32">AVERAGE(AA11:AB11)</f>
        <v>3.7905169490180155</v>
      </c>
      <c r="AB12" s="517"/>
      <c r="AC12" s="517">
        <f t="shared" ref="AC12" si="33">AVERAGE(AC11:AD11)</f>
        <v>3.6622572589284084</v>
      </c>
      <c r="AD12" s="518"/>
      <c r="AE12" s="516">
        <f t="shared" ref="AE12" si="34">AVERAGE(AE11:AF11)</f>
        <v>3.3883338440844271</v>
      </c>
      <c r="AF12" s="517"/>
      <c r="AG12" s="517">
        <f t="shared" ref="AG12" si="35">AVERAGE(AG11:AH11)</f>
        <v>3.1289729274235158</v>
      </c>
      <c r="AH12" s="518"/>
      <c r="AI12" s="516">
        <f t="shared" ref="AI12" si="36">AVERAGE(AI11:AJ11)</f>
        <v>2.2483757136584233</v>
      </c>
      <c r="AJ12" s="517"/>
      <c r="AK12" s="517">
        <f t="shared" ref="AK12" si="37">AVERAGE(AK11:AL11)</f>
        <v>2.3314699661123064</v>
      </c>
      <c r="AL12" s="518"/>
      <c r="AM12" s="516">
        <f t="shared" ref="AM12" si="38">AVERAGE(AM11:AN11)</f>
        <v>2.1318979812860439</v>
      </c>
      <c r="AN12" s="517"/>
      <c r="AO12" s="517">
        <f t="shared" ref="AO12" si="39">AVERAGE(AO11:AP11)</f>
        <v>2.0045076671162043</v>
      </c>
      <c r="AP12" s="518"/>
    </row>
    <row r="13" spans="1:42" x14ac:dyDescent="0.25">
      <c r="A13" s="174"/>
      <c r="B13" s="119"/>
      <c r="C13" s="330"/>
      <c r="D13" s="331"/>
      <c r="E13" s="331"/>
      <c r="F13" s="332"/>
      <c r="G13" s="330"/>
      <c r="H13" s="331"/>
      <c r="I13" s="331"/>
      <c r="J13" s="332"/>
      <c r="K13" s="330"/>
      <c r="L13" s="331"/>
      <c r="M13" s="331"/>
      <c r="N13" s="332"/>
      <c r="O13" s="330"/>
      <c r="P13" s="331"/>
      <c r="Q13" s="331"/>
      <c r="R13" s="332"/>
      <c r="S13" s="330"/>
      <c r="T13" s="331"/>
      <c r="U13" s="331"/>
      <c r="V13" s="332"/>
      <c r="W13" s="330"/>
      <c r="X13" s="331"/>
      <c r="Y13" s="331"/>
      <c r="Z13" s="332"/>
      <c r="AA13" s="330"/>
      <c r="AB13" s="331"/>
      <c r="AC13" s="331"/>
      <c r="AD13" s="332"/>
      <c r="AE13" s="414"/>
      <c r="AF13" s="415"/>
      <c r="AG13" s="415"/>
      <c r="AH13" s="416"/>
      <c r="AI13" s="443"/>
      <c r="AJ13" s="444"/>
      <c r="AK13" s="444"/>
      <c r="AL13" s="445"/>
      <c r="AM13" s="480"/>
      <c r="AN13" s="481"/>
      <c r="AO13" s="481"/>
      <c r="AP13" s="482"/>
    </row>
    <row r="14" spans="1:42" x14ac:dyDescent="0.25">
      <c r="A14" s="174"/>
      <c r="B14" s="119" t="s">
        <v>178</v>
      </c>
      <c r="C14" s="192">
        <v>3.4990791896869267</v>
      </c>
      <c r="D14" s="193">
        <v>10.477941176470583</v>
      </c>
      <c r="E14" s="193">
        <v>6.4690026954177915</v>
      </c>
      <c r="F14" s="194">
        <v>6.9076305220883594</v>
      </c>
      <c r="G14" s="192">
        <v>7.8291814946619187</v>
      </c>
      <c r="H14" s="193">
        <v>7.4043261231281132</v>
      </c>
      <c r="I14" s="193">
        <v>9.3670886075949422</v>
      </c>
      <c r="J14" s="194">
        <v>6.536438767843733</v>
      </c>
      <c r="K14" s="192">
        <v>9.4884488448844895</v>
      </c>
      <c r="L14" s="193">
        <v>9.9147947327653085</v>
      </c>
      <c r="M14" s="193">
        <v>8.2561728395061706</v>
      </c>
      <c r="N14" s="194">
        <v>10.648801128349783</v>
      </c>
      <c r="O14" s="192">
        <v>9.042954031650341</v>
      </c>
      <c r="P14" s="193">
        <v>7.1176885130373568</v>
      </c>
      <c r="Q14" s="193">
        <v>5.7733428367783279</v>
      </c>
      <c r="R14" s="194">
        <v>4.716379859783304</v>
      </c>
      <c r="S14" s="192">
        <v>4.9067035245335067</v>
      </c>
      <c r="T14" s="193">
        <v>8.8157894736842213</v>
      </c>
      <c r="U14" s="193">
        <v>5.727762803234504</v>
      </c>
      <c r="V14" s="194">
        <v>5.3795605318416317</v>
      </c>
      <c r="W14" s="192">
        <v>5.2241168410928962</v>
      </c>
      <c r="X14" s="193">
        <v>3.2309764429595766</v>
      </c>
      <c r="Y14" s="193">
        <v>4.377143697189978</v>
      </c>
      <c r="Z14" s="194">
        <v>4.7284268813959862</v>
      </c>
      <c r="AA14" s="192">
        <v>4.6890213079195053</v>
      </c>
      <c r="AB14" s="193">
        <v>4.3773786301735784</v>
      </c>
      <c r="AC14" s="193">
        <v>3.7338726381275888</v>
      </c>
      <c r="AD14" s="194">
        <v>3.237891468400611</v>
      </c>
      <c r="AE14" s="192">
        <v>3.4377763163030428</v>
      </c>
      <c r="AF14" s="193">
        <v>3.8970671165225124</v>
      </c>
      <c r="AG14" s="193">
        <v>4.8051726947363038</v>
      </c>
      <c r="AH14" s="194">
        <v>5.6460776151753489</v>
      </c>
      <c r="AI14" s="192">
        <v>4.9781971316439799</v>
      </c>
      <c r="AJ14" s="193">
        <v>4.7035871455732625</v>
      </c>
      <c r="AK14" s="193">
        <v>4.3375189559268446</v>
      </c>
      <c r="AL14" s="194">
        <v>3.8063439433178692</v>
      </c>
      <c r="AM14" s="192">
        <v>4.8613272170593413</v>
      </c>
      <c r="AN14" s="193">
        <v>4.5363856684317749</v>
      </c>
      <c r="AO14" s="193">
        <v>4.0903369685129309</v>
      </c>
      <c r="AP14" s="194">
        <v>3.5781665537605978</v>
      </c>
    </row>
    <row r="15" spans="1:42" x14ac:dyDescent="0.25">
      <c r="A15" s="174"/>
      <c r="B15" s="178" t="s">
        <v>57</v>
      </c>
      <c r="C15" s="516">
        <f t="shared" ref="C15" si="40">AVERAGE(C14:D14)</f>
        <v>6.9885101830787555</v>
      </c>
      <c r="D15" s="517"/>
      <c r="E15" s="517">
        <f t="shared" ref="E15" si="41">AVERAGE(E14:F14)</f>
        <v>6.688316608753075</v>
      </c>
      <c r="F15" s="518"/>
      <c r="G15" s="516">
        <f t="shared" ref="G15" si="42">AVERAGE(G14:H14)</f>
        <v>7.616753808895016</v>
      </c>
      <c r="H15" s="517"/>
      <c r="I15" s="517">
        <f t="shared" ref="I15" si="43">AVERAGE(I14:J14)</f>
        <v>7.9517636877193372</v>
      </c>
      <c r="J15" s="518"/>
      <c r="K15" s="516">
        <f t="shared" ref="K15" si="44">AVERAGE(K14:L14)</f>
        <v>9.7016217888248981</v>
      </c>
      <c r="L15" s="517"/>
      <c r="M15" s="517">
        <f t="shared" ref="M15" si="45">AVERAGE(M14:N14)</f>
        <v>9.4524869839279759</v>
      </c>
      <c r="N15" s="518"/>
      <c r="O15" s="516">
        <f t="shared" ref="O15" si="46">AVERAGE(O14:P14)</f>
        <v>8.0803212723438484</v>
      </c>
      <c r="P15" s="517"/>
      <c r="Q15" s="517">
        <f t="shared" ref="Q15" si="47">AVERAGE(Q14:R14)</f>
        <v>5.244861348280816</v>
      </c>
      <c r="R15" s="518"/>
      <c r="S15" s="516">
        <f t="shared" ref="S15" si="48">AVERAGE(S14:T14)</f>
        <v>6.861246499108864</v>
      </c>
      <c r="T15" s="517"/>
      <c r="U15" s="517">
        <f t="shared" ref="U15" si="49">AVERAGE(U14:V14)</f>
        <v>5.5536616675380674</v>
      </c>
      <c r="V15" s="518"/>
      <c r="W15" s="516">
        <f t="shared" ref="W15" si="50">AVERAGE(W14:X14)</f>
        <v>4.2275466420262369</v>
      </c>
      <c r="X15" s="517"/>
      <c r="Y15" s="517">
        <f t="shared" ref="Y15" si="51">AVERAGE(Y14:Z14)</f>
        <v>4.5527852892929825</v>
      </c>
      <c r="Z15" s="518"/>
      <c r="AA15" s="516">
        <f t="shared" ref="AA15" si="52">AVERAGE(AA14:AB14)</f>
        <v>4.5331999690465423</v>
      </c>
      <c r="AB15" s="517"/>
      <c r="AC15" s="517">
        <f t="shared" ref="AC15" si="53">AVERAGE(AC14:AD14)</f>
        <v>3.4858820532640999</v>
      </c>
      <c r="AD15" s="518"/>
      <c r="AE15" s="516">
        <f t="shared" ref="AE15" si="54">AVERAGE(AE14:AF14)</f>
        <v>3.6674217164127776</v>
      </c>
      <c r="AF15" s="517"/>
      <c r="AG15" s="517">
        <f t="shared" ref="AG15" si="55">AVERAGE(AG14:AH14)</f>
        <v>5.2256251549558268</v>
      </c>
      <c r="AH15" s="518"/>
      <c r="AI15" s="516">
        <f t="shared" ref="AI15" si="56">AVERAGE(AI14:AJ14)</f>
        <v>4.8408921386086217</v>
      </c>
      <c r="AJ15" s="517"/>
      <c r="AK15" s="517">
        <f t="shared" ref="AK15" si="57">AVERAGE(AK14:AL14)</f>
        <v>4.0719314496223564</v>
      </c>
      <c r="AL15" s="518"/>
      <c r="AM15" s="516">
        <f t="shared" ref="AM15" si="58">AVERAGE(AM14:AN14)</f>
        <v>4.6988564427455586</v>
      </c>
      <c r="AN15" s="517"/>
      <c r="AO15" s="517">
        <f t="shared" ref="AO15" si="59">AVERAGE(AO14:AP14)</f>
        <v>3.8342517611367644</v>
      </c>
      <c r="AP15" s="518"/>
    </row>
    <row r="16" spans="1:42" x14ac:dyDescent="0.25">
      <c r="A16" s="174"/>
      <c r="B16" s="179"/>
      <c r="C16" s="330"/>
      <c r="D16" s="331"/>
      <c r="E16" s="331"/>
      <c r="F16" s="332"/>
      <c r="G16" s="330"/>
      <c r="H16" s="331"/>
      <c r="I16" s="331"/>
      <c r="J16" s="332"/>
      <c r="K16" s="330"/>
      <c r="L16" s="331"/>
      <c r="M16" s="331"/>
      <c r="N16" s="332"/>
      <c r="O16" s="330"/>
      <c r="P16" s="331"/>
      <c r="Q16" s="331"/>
      <c r="R16" s="332"/>
      <c r="S16" s="330"/>
      <c r="T16" s="331"/>
      <c r="U16" s="331"/>
      <c r="V16" s="332"/>
      <c r="W16" s="330"/>
      <c r="X16" s="331"/>
      <c r="Y16" s="331"/>
      <c r="Z16" s="332"/>
      <c r="AA16" s="330"/>
      <c r="AB16" s="331"/>
      <c r="AC16" s="331"/>
      <c r="AD16" s="332"/>
      <c r="AE16" s="414"/>
      <c r="AF16" s="415"/>
      <c r="AG16" s="415"/>
      <c r="AH16" s="416"/>
      <c r="AI16" s="443"/>
      <c r="AJ16" s="444"/>
      <c r="AK16" s="444"/>
      <c r="AL16" s="445"/>
      <c r="AM16" s="480"/>
      <c r="AN16" s="481"/>
      <c r="AO16" s="481"/>
      <c r="AP16" s="482"/>
    </row>
    <row r="17" spans="1:42" x14ac:dyDescent="0.25">
      <c r="A17" s="174"/>
      <c r="B17" s="119" t="s">
        <v>179</v>
      </c>
      <c r="C17" s="330">
        <f>100*((1+'Polročné údaje'!G14/100)/(1+'Polročné údaje'!G8/100)-1)</f>
        <v>-1.3155752031770107</v>
      </c>
      <c r="D17" s="331">
        <f>100*((1+'Polročné údaje'!D14/100)/(1+'Polročné údaje'!D8/100)-1)</f>
        <v>8.0645006616927759</v>
      </c>
      <c r="E17" s="331">
        <f>100*((1+'Polročné údaje'!E14/100)/(1+'Polročné údaje'!E8/100)-1)</f>
        <v>2.4725723728756588</v>
      </c>
      <c r="F17" s="332">
        <f>100*((1+'Polročné údaje'!F14/100)/(1+'Polročné údaje'!F8/100)-1)</f>
        <v>1.3342469403681223</v>
      </c>
      <c r="G17" s="330">
        <f>100*((1+'Polročné údaje'!G14/100)/(1+'Polročné údaje'!G8/100)-1)</f>
        <v>-1.3155752031770107</v>
      </c>
      <c r="H17" s="331">
        <f>100*((1+'Polročné údaje'!H14/100)/(1+'Polročné údaje'!H8/100)-1)</f>
        <v>-4.5577670706799855</v>
      </c>
      <c r="I17" s="331">
        <f>100*((1+'Polročné údaje'!I14/100)/(1+'Polročné údaje'!I8/100)-1)</f>
        <v>-4.0078215849078891</v>
      </c>
      <c r="J17" s="332">
        <f>100*((1+'Polročné údaje'!J14/100)/(1+'Polročné údaje'!J8/100)-1)</f>
        <v>-7.5472038462449653</v>
      </c>
      <c r="K17" s="330">
        <f>100*((1+'Polročné údaje'!K14/100)/(1+'Polročné údaje'!K8/100)-1)</f>
        <v>-4.9029106732329293</v>
      </c>
      <c r="L17" s="331">
        <f>100*((1+'Polročné údaje'!L14/100)/(1+'Polročné údaje'!L8/100)-1)</f>
        <v>-2.0076124224974845</v>
      </c>
      <c r="M17" s="331">
        <f>100*((1+'Polročné údaje'!M14/100)/(1+'Polročné údaje'!M8/100)-1)</f>
        <v>-0.62162836030644764</v>
      </c>
      <c r="N17" s="332">
        <f>100*((1+'Polročné údaje'!N14/100)/(1+'Polročné údaje'!N8/100)-1)</f>
        <v>3.9932341431858864</v>
      </c>
      <c r="O17" s="330">
        <f>100*((1+'Polročné údaje'!O14/100)/(1+'Polročné údaje'!O8/100)-1)</f>
        <v>5.6617771624518864</v>
      </c>
      <c r="P17" s="331">
        <f>100*((1+'Polročné údaje'!P14/100)/(1+'Polročné údaje'!P8/100)-1)</f>
        <v>4.8802433221645014</v>
      </c>
      <c r="Q17" s="331">
        <f>100*((1+'Polročné údaje'!Q14/100)/(1+'Polročné údaje'!Q8/100)-1)</f>
        <v>3.0259832825763056</v>
      </c>
      <c r="R17" s="332">
        <f>100*((1+'Polročné údaje'!R14/100)/(1+'Polročné údaje'!R8/100)-1)</f>
        <v>1.6006272895698448</v>
      </c>
      <c r="S17" s="330">
        <f>100*((1+'Polročné údaje'!S14/100)/(1+'Polročné údaje'!S8/100)-1)</f>
        <v>0.96891580802069832</v>
      </c>
      <c r="T17" s="331">
        <f>100*((1+'Polročné údaje'!T14/100)/(1+'Polročné údaje'!T8/100)-1)</f>
        <v>4.5970421086358959</v>
      </c>
      <c r="U17" s="331">
        <f>100*((1+'Polročné údaje'!U14/100)/(1+'Polročné údaje'!U8/100)-1)</f>
        <v>1.3689000989784317</v>
      </c>
      <c r="V17" s="332">
        <f>100*((1+'Polročné údaje'!V14/100)/(1+'Polročné údaje'!V8/100)-1)</f>
        <v>1.586979947148115</v>
      </c>
      <c r="W17" s="330">
        <f>100*((1+'Polročné údaje'!W14/100)/(1+'Polročné údaje'!W8/100)-1)</f>
        <v>1.3094775534195024</v>
      </c>
      <c r="X17" s="331">
        <f>100*((1+'Polročné údaje'!X14/100)/(1+'Polročné údaje'!X8/100)-1)</f>
        <v>-0.6986160592064028</v>
      </c>
      <c r="Y17" s="331">
        <f>100*((1+'Polročné údaje'!Y14/100)/(1+'Polročné údaje'!Y8/100)-1)</f>
        <v>0.76082719123422571</v>
      </c>
      <c r="Z17" s="332">
        <f>100*((1+'Polročné údaje'!Z14/100)/(1+'Polročné údaje'!Z8/100)-1)</f>
        <v>1.0061346483308364</v>
      </c>
      <c r="AA17" s="330">
        <f>100*((1+'Polročné údaje'!AA14/100)/(1+'Polročné údaje'!AA8/100)-1)</f>
        <v>2.1077335589992918</v>
      </c>
      <c r="AB17" s="331">
        <f>100*((1+'Polročné údaje'!AB14/100)/(1+'Polročné údaje'!AB8/100)-1)</f>
        <v>1.8700124184512612</v>
      </c>
      <c r="AC17" s="331">
        <f>100*((1+'Polročné údaje'!AC14/100)/(1+'Polročné údaje'!AC8/100)-1)</f>
        <v>1.2870978520282517</v>
      </c>
      <c r="AD17" s="332">
        <f>100*((1+'Polročné údaje'!AD14/100)/(1+'Polročné údaje'!AD8/100)-1)</f>
        <v>0.81753077509576499</v>
      </c>
      <c r="AE17" s="414">
        <f>100*((1+'Polročné údaje'!AE14/100)/(1+'Polročné údaje'!AE8/100)-1)</f>
        <v>2.5460956618572617E-2</v>
      </c>
      <c r="AF17" s="415">
        <f>100*((1+'Polročné údaje'!AF14/100)/(1+'Polročné údaje'!AF8/100)-1)</f>
        <v>0.59856318397493169</v>
      </c>
      <c r="AG17" s="415">
        <f>100*((1+'Polročné údaje'!AG14/100)/(1+'Polročné údaje'!AG8/100)-1)</f>
        <v>1.6265272457674618</v>
      </c>
      <c r="AH17" s="416">
        <f>100*((1+'Polročné údaje'!AH14/100)/(1+'Polročné údaje'!AH8/100)-1)</f>
        <v>2.5215265998052239</v>
      </c>
      <c r="AI17" s="443">
        <f>100*((1+'Polročné údaje'!AI14/100)/(1+'Polročné údaje'!AI8/100)-1)</f>
        <v>2.6477766692305948</v>
      </c>
      <c r="AJ17" s="444">
        <f>100*((1+'Polročné údaje'!AJ14/100)/(1+'Polročné údaje'!AJ8/100)-1)</f>
        <v>2.3869516191465046</v>
      </c>
      <c r="AK17" s="444">
        <f>100*((1+'Polročné údaje'!AK14/100)/(1+'Polročné údaje'!AK8/100)-1)</f>
        <v>1.9407730982988536</v>
      </c>
      <c r="AL17" s="445">
        <f>100*((1+'Polročné údaje'!AL14/100)/(1+'Polročné údaje'!AL8/100)-1)</f>
        <v>1.4122005304383567</v>
      </c>
      <c r="AM17" s="480">
        <f>100*((1+'Polročné údaje'!AM14/100)/(1+'Polročné údaje'!AM8/100)-1)</f>
        <v>2.6052180107318801</v>
      </c>
      <c r="AN17" s="481">
        <f>100*((1+'Polročné údaje'!AN14/100)/(1+'Polročné údaje'!AN8/100)-1)</f>
        <v>2.4214132467941241</v>
      </c>
      <c r="AO17" s="481">
        <f>100*((1+'Polročné údaje'!AO14/100)/(1+'Polročné údaje'!AO8/100)-1)</f>
        <v>2.0363194305202725</v>
      </c>
      <c r="AP17" s="482">
        <f>100*((1+'Polročné údaje'!AP14/100)/(1+'Polročné údaje'!AP8/100)-1)</f>
        <v>1.5512150318379048</v>
      </c>
    </row>
    <row r="18" spans="1:42" x14ac:dyDescent="0.25">
      <c r="A18" s="174"/>
      <c r="B18" s="178" t="s">
        <v>57</v>
      </c>
      <c r="C18" s="516">
        <f t="shared" ref="C18" si="60">AVERAGE(C17:D17)</f>
        <v>3.3744627292578828</v>
      </c>
      <c r="D18" s="517"/>
      <c r="E18" s="517">
        <f t="shared" ref="E18" si="61">AVERAGE(E17:F17)</f>
        <v>1.9034096566218905</v>
      </c>
      <c r="F18" s="518"/>
      <c r="G18" s="516">
        <f t="shared" ref="G18" si="62">AVERAGE(G17:H17)</f>
        <v>-2.9366711369284983</v>
      </c>
      <c r="H18" s="517"/>
      <c r="I18" s="517">
        <f t="shared" ref="I18" si="63">AVERAGE(I17:J17)</f>
        <v>-5.7775127155764272</v>
      </c>
      <c r="J18" s="518"/>
      <c r="K18" s="516">
        <f t="shared" ref="K18" si="64">AVERAGE(K17:L17)</f>
        <v>-3.4552615478652067</v>
      </c>
      <c r="L18" s="517"/>
      <c r="M18" s="517">
        <f t="shared" ref="M18" si="65">AVERAGE(M17:N17)</f>
        <v>1.6858028914397194</v>
      </c>
      <c r="N18" s="518"/>
      <c r="O18" s="516">
        <f t="shared" ref="O18" si="66">AVERAGE(O17:P17)</f>
        <v>5.2710102423081935</v>
      </c>
      <c r="P18" s="517"/>
      <c r="Q18" s="517">
        <f t="shared" ref="Q18" si="67">AVERAGE(Q17:R17)</f>
        <v>2.3133052860730752</v>
      </c>
      <c r="R18" s="518"/>
      <c r="S18" s="516">
        <f t="shared" ref="S18" si="68">AVERAGE(S17:T17)</f>
        <v>2.7829789583282971</v>
      </c>
      <c r="T18" s="517"/>
      <c r="U18" s="517">
        <f t="shared" ref="U18" si="69">AVERAGE(U17:V17)</f>
        <v>1.4779400230632733</v>
      </c>
      <c r="V18" s="518"/>
      <c r="W18" s="516">
        <f t="shared" ref="W18" si="70">AVERAGE(W17:X17)</f>
        <v>0.30543074710654983</v>
      </c>
      <c r="X18" s="517"/>
      <c r="Y18" s="517">
        <f t="shared" ref="Y18" si="71">AVERAGE(Y17:Z17)</f>
        <v>0.88348091978253107</v>
      </c>
      <c r="Z18" s="518"/>
      <c r="AA18" s="516">
        <f t="shared" ref="AA18" si="72">AVERAGE(AA17:AB17)</f>
        <v>1.9888729887252765</v>
      </c>
      <c r="AB18" s="517"/>
      <c r="AC18" s="517">
        <f t="shared" ref="AC18" si="73">AVERAGE(AC17:AD17)</f>
        <v>1.0523143135620083</v>
      </c>
      <c r="AD18" s="518"/>
      <c r="AE18" s="516">
        <f t="shared" ref="AE18" si="74">AVERAGE(AE17:AF17)</f>
        <v>0.31201207029675215</v>
      </c>
      <c r="AF18" s="517"/>
      <c r="AG18" s="517">
        <f t="shared" ref="AG18" si="75">AVERAGE(AG17:AH17)</f>
        <v>2.0740269227863428</v>
      </c>
      <c r="AH18" s="518"/>
      <c r="AI18" s="516">
        <f t="shared" ref="AI18" si="76">AVERAGE(AI17:AJ17)</f>
        <v>2.5173641441885497</v>
      </c>
      <c r="AJ18" s="517"/>
      <c r="AK18" s="517">
        <f t="shared" ref="AK18" si="77">AVERAGE(AK17:AL17)</f>
        <v>1.6764868143686051</v>
      </c>
      <c r="AL18" s="518"/>
      <c r="AM18" s="516">
        <f t="shared" ref="AM18" si="78">AVERAGE(AM17:AN17)</f>
        <v>2.5133156287630021</v>
      </c>
      <c r="AN18" s="517"/>
      <c r="AO18" s="517">
        <f t="shared" ref="AO18" si="79">AVERAGE(AO17:AP17)</f>
        <v>1.7937672311790887</v>
      </c>
      <c r="AP18" s="518"/>
    </row>
    <row r="19" spans="1:42" s="119" customFormat="1" x14ac:dyDescent="0.25">
      <c r="A19" s="177"/>
      <c r="B19" s="180"/>
      <c r="C19" s="198"/>
      <c r="D19" s="199"/>
      <c r="E19" s="199"/>
      <c r="F19" s="200"/>
      <c r="G19" s="198"/>
      <c r="H19" s="199"/>
      <c r="I19" s="199"/>
      <c r="J19" s="200"/>
      <c r="K19" s="198"/>
      <c r="L19" s="199"/>
      <c r="M19" s="199"/>
      <c r="N19" s="200"/>
      <c r="O19" s="198"/>
      <c r="P19" s="199"/>
      <c r="Q19" s="199"/>
      <c r="R19" s="200"/>
      <c r="S19" s="198"/>
      <c r="T19" s="199"/>
      <c r="U19" s="199"/>
      <c r="V19" s="200"/>
      <c r="W19" s="198"/>
      <c r="X19" s="199"/>
      <c r="Y19" s="199"/>
      <c r="Z19" s="200"/>
      <c r="AA19" s="198"/>
      <c r="AB19" s="199"/>
      <c r="AC19" s="199"/>
      <c r="AD19" s="200"/>
      <c r="AE19" s="198"/>
      <c r="AF19" s="199"/>
      <c r="AG19" s="199"/>
      <c r="AH19" s="200"/>
      <c r="AI19" s="198"/>
      <c r="AJ19" s="199"/>
      <c r="AK19" s="199"/>
      <c r="AL19" s="200"/>
      <c r="AM19" s="198"/>
      <c r="AN19" s="199"/>
      <c r="AO19" s="199"/>
      <c r="AP19" s="200"/>
    </row>
    <row r="20" spans="1:42" s="119" customFormat="1" x14ac:dyDescent="0.25">
      <c r="C20" s="181"/>
    </row>
  </sheetData>
  <mergeCells count="83">
    <mergeCell ref="AE18:AF18"/>
    <mergeCell ref="AG18:AH18"/>
    <mergeCell ref="AE9:AF9"/>
    <mergeCell ref="AG9:AH9"/>
    <mergeCell ref="AE12:AF12"/>
    <mergeCell ref="AG12:AH12"/>
    <mergeCell ref="AE15:AF15"/>
    <mergeCell ref="AG15:AH15"/>
    <mergeCell ref="AA18:AB18"/>
    <mergeCell ref="AC18:AD18"/>
    <mergeCell ref="AA9:AB9"/>
    <mergeCell ref="AC9:AD9"/>
    <mergeCell ref="AA12:AB12"/>
    <mergeCell ref="AC12:AD12"/>
    <mergeCell ref="AA15:AB15"/>
    <mergeCell ref="AC15:AD15"/>
    <mergeCell ref="S18:T18"/>
    <mergeCell ref="U18:V18"/>
    <mergeCell ref="S9:T9"/>
    <mergeCell ref="U9:V9"/>
    <mergeCell ref="S12:T12"/>
    <mergeCell ref="U12:V12"/>
    <mergeCell ref="S15:T15"/>
    <mergeCell ref="U15:V15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C18:D18"/>
    <mergeCell ref="E18:F18"/>
    <mergeCell ref="K15:L15"/>
    <mergeCell ref="E15:F15"/>
    <mergeCell ref="G15:H15"/>
    <mergeCell ref="I15:J15"/>
    <mergeCell ref="C15:D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I9:J9"/>
    <mergeCell ref="E12:F12"/>
    <mergeCell ref="W18:X18"/>
    <mergeCell ref="Y18:Z18"/>
    <mergeCell ref="W9:X9"/>
    <mergeCell ref="Y9:Z9"/>
    <mergeCell ref="W12:X12"/>
    <mergeCell ref="Y12:Z12"/>
    <mergeCell ref="W15:X15"/>
    <mergeCell ref="Y15:Z15"/>
    <mergeCell ref="AI18:AJ18"/>
    <mergeCell ref="AK18:AL18"/>
    <mergeCell ref="AI15:AJ15"/>
    <mergeCell ref="AK15:AL15"/>
    <mergeCell ref="AI12:AJ12"/>
    <mergeCell ref="AK12:AL12"/>
    <mergeCell ref="AI9:AJ9"/>
    <mergeCell ref="AK9:AL9"/>
    <mergeCell ref="A1:AL1"/>
    <mergeCell ref="A2:AL2"/>
    <mergeCell ref="A3:AL3"/>
    <mergeCell ref="AM18:AN18"/>
    <mergeCell ref="AO18:AP18"/>
    <mergeCell ref="AM9:AN9"/>
    <mergeCell ref="AO9:AP9"/>
    <mergeCell ref="AM12:AN12"/>
    <mergeCell ref="AO12:AP12"/>
    <mergeCell ref="AM15:AN15"/>
    <mergeCell ref="AO15:AP1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P24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M6" sqref="AM6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22" width="9.140625" style="169" customWidth="1"/>
    <col min="23" max="16384" width="9.140625" style="169"/>
  </cols>
  <sheetData>
    <row r="1" spans="1:42" x14ac:dyDescent="0.25">
      <c r="A1" s="502" t="str">
        <f>'Súhrnné indikátory'!A1:Q1</f>
        <v>74. zasadnutie Výboru pre makroekonomické prognózy, 3.2.2026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502"/>
      <c r="AH1" s="502"/>
      <c r="AI1" s="502"/>
      <c r="AJ1" s="502"/>
      <c r="AK1" s="502"/>
      <c r="AL1" s="502"/>
    </row>
    <row r="2" spans="1:42" ht="18.75" x14ac:dyDescent="0.3">
      <c r="A2" s="510" t="s">
        <v>150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0"/>
      <c r="AK2" s="510"/>
      <c r="AL2" s="510"/>
    </row>
    <row r="3" spans="1:42" x14ac:dyDescent="0.25">
      <c r="A3" s="511" t="s">
        <v>60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</row>
    <row r="4" spans="1:42" s="119" customFormat="1" x14ac:dyDescent="0.25">
      <c r="A4" s="170"/>
      <c r="B4" s="171"/>
      <c r="C4" s="172"/>
      <c r="D4" s="172"/>
      <c r="E4" s="172"/>
      <c r="F4" s="173"/>
      <c r="G4" s="172"/>
      <c r="H4" s="172"/>
      <c r="I4" s="172"/>
      <c r="J4" s="173"/>
      <c r="K4" s="172"/>
      <c r="L4" s="172"/>
      <c r="M4" s="172"/>
      <c r="N4" s="173"/>
      <c r="O4" s="172"/>
      <c r="P4" s="172"/>
      <c r="Q4" s="172"/>
      <c r="R4" s="173"/>
      <c r="S4" s="172"/>
      <c r="T4" s="172"/>
      <c r="U4" s="172"/>
      <c r="V4" s="173"/>
      <c r="W4" s="172"/>
      <c r="X4" s="172"/>
      <c r="Y4" s="172"/>
      <c r="Z4" s="173"/>
      <c r="AA4" s="172"/>
      <c r="AB4" s="172"/>
      <c r="AC4" s="172"/>
      <c r="AD4" s="173"/>
      <c r="AE4" s="172"/>
      <c r="AF4" s="172"/>
      <c r="AG4" s="172"/>
      <c r="AH4" s="173"/>
      <c r="AI4" s="172"/>
      <c r="AJ4" s="172"/>
      <c r="AK4" s="172"/>
      <c r="AL4" s="173"/>
      <c r="AM4" s="172"/>
      <c r="AN4" s="172"/>
      <c r="AO4" s="172"/>
      <c r="AP4" s="173"/>
    </row>
    <row r="5" spans="1:42" s="119" customFormat="1" x14ac:dyDescent="0.25">
      <c r="A5" s="174"/>
      <c r="B5" s="417"/>
      <c r="C5" s="175">
        <v>2021</v>
      </c>
      <c r="D5" s="175">
        <v>2021</v>
      </c>
      <c r="E5" s="175">
        <v>2021</v>
      </c>
      <c r="F5" s="176">
        <v>2021</v>
      </c>
      <c r="G5" s="175">
        <v>2022</v>
      </c>
      <c r="H5" s="175">
        <v>2022</v>
      </c>
      <c r="I5" s="175">
        <v>2022</v>
      </c>
      <c r="J5" s="176">
        <v>2022</v>
      </c>
      <c r="K5" s="175">
        <v>2023</v>
      </c>
      <c r="L5" s="175">
        <v>2023</v>
      </c>
      <c r="M5" s="175">
        <v>2023</v>
      </c>
      <c r="N5" s="176">
        <v>2023</v>
      </c>
      <c r="O5" s="204">
        <v>2024</v>
      </c>
      <c r="P5" s="175">
        <v>2024</v>
      </c>
      <c r="Q5" s="175">
        <v>2024</v>
      </c>
      <c r="R5" s="176">
        <v>2024</v>
      </c>
      <c r="S5" s="204">
        <v>2025</v>
      </c>
      <c r="T5" s="175">
        <v>2025</v>
      </c>
      <c r="U5" s="175">
        <v>2025</v>
      </c>
      <c r="V5" s="176">
        <v>2025</v>
      </c>
      <c r="W5" s="204">
        <v>2026</v>
      </c>
      <c r="X5" s="175">
        <v>2026</v>
      </c>
      <c r="Y5" s="175">
        <v>2026</v>
      </c>
      <c r="Z5" s="176">
        <v>2026</v>
      </c>
      <c r="AA5" s="204">
        <v>2027</v>
      </c>
      <c r="AB5" s="175">
        <v>2027</v>
      </c>
      <c r="AC5" s="175">
        <v>2027</v>
      </c>
      <c r="AD5" s="176">
        <v>2027</v>
      </c>
      <c r="AE5" s="204">
        <v>2028</v>
      </c>
      <c r="AF5" s="175">
        <v>2028</v>
      </c>
      <c r="AG5" s="175">
        <v>2028</v>
      </c>
      <c r="AH5" s="176">
        <v>2028</v>
      </c>
      <c r="AI5" s="204">
        <v>2029</v>
      </c>
      <c r="AJ5" s="175">
        <v>2029</v>
      </c>
      <c r="AK5" s="175">
        <v>2029</v>
      </c>
      <c r="AL5" s="176">
        <v>2029</v>
      </c>
      <c r="AM5" s="204">
        <v>2030</v>
      </c>
      <c r="AN5" s="175">
        <v>2030</v>
      </c>
      <c r="AO5" s="175">
        <v>2030</v>
      </c>
      <c r="AP5" s="176">
        <v>2030</v>
      </c>
    </row>
    <row r="6" spans="1:42" s="119" customFormat="1" x14ac:dyDescent="0.25">
      <c r="A6" s="177"/>
      <c r="B6" s="101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  <c r="AM6" s="1" t="s">
        <v>0</v>
      </c>
      <c r="AN6" s="3" t="s">
        <v>1</v>
      </c>
      <c r="AO6" s="3" t="s">
        <v>2</v>
      </c>
      <c r="AP6" s="2" t="s">
        <v>3</v>
      </c>
    </row>
    <row r="7" spans="1:42" x14ac:dyDescent="0.25">
      <c r="A7" s="174"/>
      <c r="B7" s="176"/>
      <c r="C7" s="335"/>
      <c r="D7" s="172"/>
      <c r="E7" s="172"/>
      <c r="F7" s="173"/>
      <c r="G7" s="335"/>
      <c r="H7" s="172"/>
      <c r="I7" s="172"/>
      <c r="J7" s="173"/>
      <c r="K7" s="335"/>
      <c r="L7" s="172"/>
      <c r="M7" s="172"/>
      <c r="N7" s="173"/>
      <c r="O7" s="335"/>
      <c r="P7" s="172"/>
      <c r="Q7" s="172"/>
      <c r="R7" s="173"/>
      <c r="S7" s="335"/>
      <c r="T7" s="172"/>
      <c r="U7" s="172"/>
      <c r="V7" s="173"/>
      <c r="W7" s="335"/>
      <c r="X7" s="172"/>
      <c r="Y7" s="172"/>
      <c r="Z7" s="173"/>
      <c r="AA7" s="335"/>
      <c r="AB7" s="172"/>
      <c r="AC7" s="172"/>
      <c r="AD7" s="173"/>
      <c r="AE7" s="335"/>
      <c r="AF7" s="172"/>
      <c r="AG7" s="172"/>
      <c r="AH7" s="173"/>
      <c r="AI7" s="335"/>
      <c r="AJ7" s="172"/>
      <c r="AK7" s="172"/>
      <c r="AL7" s="173"/>
      <c r="AM7" s="335"/>
      <c r="AN7" s="172"/>
      <c r="AO7" s="172"/>
      <c r="AP7" s="173"/>
    </row>
    <row r="8" spans="1:42" x14ac:dyDescent="0.25">
      <c r="A8" s="174"/>
      <c r="B8" s="88" t="s">
        <v>186</v>
      </c>
      <c r="C8" s="221">
        <v>22.853170000000002</v>
      </c>
      <c r="D8" s="222">
        <v>25.305933</v>
      </c>
      <c r="E8" s="222">
        <v>26.90465</v>
      </c>
      <c r="F8" s="223">
        <v>26.827815999999999</v>
      </c>
      <c r="G8" s="221">
        <v>24.598770999999999</v>
      </c>
      <c r="H8" s="222">
        <v>27.314413999999999</v>
      </c>
      <c r="I8" s="222">
        <v>29.059239000000002</v>
      </c>
      <c r="J8" s="223">
        <v>28.987333000000003</v>
      </c>
      <c r="K8" s="221">
        <v>27.738049</v>
      </c>
      <c r="L8" s="222">
        <v>30.579168000000003</v>
      </c>
      <c r="M8" s="222">
        <v>32.709750999999997</v>
      </c>
      <c r="N8" s="223">
        <v>32.51173</v>
      </c>
      <c r="O8" s="221">
        <v>30.012907999999999</v>
      </c>
      <c r="P8" s="222">
        <v>32.550094000000001</v>
      </c>
      <c r="Q8" s="222">
        <v>33.762996000000001</v>
      </c>
      <c r="R8" s="223">
        <v>33.881521999999997</v>
      </c>
      <c r="S8" s="221">
        <v>30.911081000000003</v>
      </c>
      <c r="T8" s="222">
        <v>34.243713999999997</v>
      </c>
      <c r="U8" s="222">
        <v>35.72131000000001</v>
      </c>
      <c r="V8" s="223">
        <v>35.759658283485855</v>
      </c>
      <c r="W8" s="221">
        <v>32.800829752382718</v>
      </c>
      <c r="X8" s="222">
        <v>35.987991808776449</v>
      </c>
      <c r="Y8" s="222">
        <v>37.420834056558874</v>
      </c>
      <c r="Z8" s="223">
        <v>36.936134311109591</v>
      </c>
      <c r="AA8" s="221">
        <v>34.063561925916588</v>
      </c>
      <c r="AB8" s="222">
        <v>37.315824509805836</v>
      </c>
      <c r="AC8" s="222">
        <v>38.63082773866067</v>
      </c>
      <c r="AD8" s="223">
        <v>38.27209997364281</v>
      </c>
      <c r="AE8" s="221">
        <v>35.233106498780138</v>
      </c>
      <c r="AF8" s="222">
        <v>38.789082767289436</v>
      </c>
      <c r="AG8" s="222">
        <v>40.346762960644178</v>
      </c>
      <c r="AH8" s="223">
        <v>40.160180948559457</v>
      </c>
      <c r="AI8" s="221">
        <v>36.952887980779053</v>
      </c>
      <c r="AJ8" s="222">
        <v>40.59491677851841</v>
      </c>
      <c r="AK8" s="222">
        <v>42.151802555187139</v>
      </c>
      <c r="AL8" s="223">
        <v>41.850187999851286</v>
      </c>
      <c r="AM8" s="221">
        <v>38.664515832557534</v>
      </c>
      <c r="AN8" s="222">
        <v>42.474333426571484</v>
      </c>
      <c r="AO8" s="222">
        <v>44.038633522960694</v>
      </c>
      <c r="AP8" s="223">
        <v>43.610413195143146</v>
      </c>
    </row>
    <row r="9" spans="1:42" x14ac:dyDescent="0.25">
      <c r="A9" s="174"/>
      <c r="B9" s="106" t="s">
        <v>23</v>
      </c>
      <c r="C9" s="183">
        <v>3.076517767092346</v>
      </c>
      <c r="D9" s="184">
        <v>14.725599675869528</v>
      </c>
      <c r="E9" s="184">
        <v>6.8609940223394394</v>
      </c>
      <c r="F9" s="185">
        <v>7.6796230689641254</v>
      </c>
      <c r="G9" s="183">
        <v>7.6383320125829268</v>
      </c>
      <c r="H9" s="184">
        <v>7.9367988526643174</v>
      </c>
      <c r="I9" s="184">
        <v>8.0082402112646065</v>
      </c>
      <c r="J9" s="185">
        <v>8.0495445473459437</v>
      </c>
      <c r="K9" s="183">
        <v>12.761930260662213</v>
      </c>
      <c r="L9" s="184">
        <v>11.952495118511418</v>
      </c>
      <c r="M9" s="184">
        <v>12.562311077726429</v>
      </c>
      <c r="N9" s="185">
        <v>12.158403810381579</v>
      </c>
      <c r="O9" s="183">
        <v>8.2012220830671936</v>
      </c>
      <c r="P9" s="184">
        <v>6.4453225149879723</v>
      </c>
      <c r="Q9" s="184">
        <v>3.2199725396870216</v>
      </c>
      <c r="R9" s="185">
        <v>4.2132239656271775</v>
      </c>
      <c r="S9" s="183">
        <v>2.9926223743464098</v>
      </c>
      <c r="T9" s="184">
        <v>5.203118614649771</v>
      </c>
      <c r="U9" s="184">
        <v>5.8001783964906739</v>
      </c>
      <c r="V9" s="185">
        <v>5.5432465031702405</v>
      </c>
      <c r="W9" s="183">
        <v>6.113499402957534</v>
      </c>
      <c r="X9" s="184">
        <v>5.0937167877773248</v>
      </c>
      <c r="Y9" s="184">
        <v>4.7577316077122012</v>
      </c>
      <c r="Z9" s="185">
        <v>3.2899532157079969</v>
      </c>
      <c r="AA9" s="183">
        <v>3.8496958249726765</v>
      </c>
      <c r="AB9" s="184">
        <v>3.6896548940126062</v>
      </c>
      <c r="AC9" s="184">
        <v>3.2334759836538662</v>
      </c>
      <c r="AD9" s="185">
        <v>3.6169612425613007</v>
      </c>
      <c r="AE9" s="183">
        <v>3.4334183119403061</v>
      </c>
      <c r="AF9" s="184">
        <v>3.9480790705735735</v>
      </c>
      <c r="AG9" s="184">
        <v>4.4418805457441479</v>
      </c>
      <c r="AH9" s="185">
        <v>4.9333090586012318</v>
      </c>
      <c r="AI9" s="183">
        <v>4.8811519985002105</v>
      </c>
      <c r="AJ9" s="184">
        <v>4.6555213023800057</v>
      </c>
      <c r="AK9" s="184">
        <v>4.4738151516731772</v>
      </c>
      <c r="AL9" s="185">
        <v>4.208165927978591</v>
      </c>
      <c r="AM9" s="183">
        <v>4.6319190334156879</v>
      </c>
      <c r="AN9" s="184">
        <v>4.6296846925613089</v>
      </c>
      <c r="AO9" s="184">
        <v>4.4762758729077534</v>
      </c>
      <c r="AP9" s="185">
        <v>4.2060150250653905</v>
      </c>
    </row>
    <row r="10" spans="1:42" x14ac:dyDescent="0.25">
      <c r="A10" s="174"/>
      <c r="B10" s="88" t="s">
        <v>187</v>
      </c>
      <c r="C10" s="221">
        <v>22.625029999999999</v>
      </c>
      <c r="D10" s="222">
        <v>24.957464999999999</v>
      </c>
      <c r="E10" s="222">
        <v>26.148728999999999</v>
      </c>
      <c r="F10" s="223">
        <v>25.923998000000001</v>
      </c>
      <c r="G10" s="221">
        <v>23.026756000000002</v>
      </c>
      <c r="H10" s="222">
        <v>24.982005000000001</v>
      </c>
      <c r="I10" s="222">
        <v>26.211511999999999</v>
      </c>
      <c r="J10" s="223">
        <v>25.977663</v>
      </c>
      <c r="K10" s="221">
        <v>23.229316999999998</v>
      </c>
      <c r="L10" s="222">
        <v>25.549049999999998</v>
      </c>
      <c r="M10" s="222">
        <v>26.903462000000001</v>
      </c>
      <c r="N10" s="223">
        <v>26.632925</v>
      </c>
      <c r="O10" s="221">
        <v>23.949625000000001</v>
      </c>
      <c r="P10" s="222">
        <v>26.084635000000002</v>
      </c>
      <c r="Q10" s="222">
        <v>27.219913999999999</v>
      </c>
      <c r="R10" s="223">
        <v>27.044130000000003</v>
      </c>
      <c r="S10" s="221">
        <v>24.142271000000001</v>
      </c>
      <c r="T10" s="222">
        <v>26.221606000000001</v>
      </c>
      <c r="U10" s="222">
        <v>27.456194</v>
      </c>
      <c r="V10" s="223">
        <v>27.273947437500013</v>
      </c>
      <c r="W10" s="221">
        <v>24.363885621049509</v>
      </c>
      <c r="X10" s="222">
        <v>26.524763028209179</v>
      </c>
      <c r="Y10" s="222">
        <v>27.800520919578869</v>
      </c>
      <c r="Z10" s="223">
        <v>27.464474033007303</v>
      </c>
      <c r="AA10" s="221">
        <v>24.769730160194456</v>
      </c>
      <c r="AB10" s="222">
        <v>26.814427494431474</v>
      </c>
      <c r="AC10" s="222">
        <v>28.002842512847266</v>
      </c>
      <c r="AD10" s="223">
        <v>27.805058750373558</v>
      </c>
      <c r="AE10" s="221">
        <v>24.938285296348301</v>
      </c>
      <c r="AF10" s="222">
        <v>27.187463222822792</v>
      </c>
      <c r="AG10" s="222">
        <v>28.569299869239629</v>
      </c>
      <c r="AH10" s="223">
        <v>28.501421483396911</v>
      </c>
      <c r="AI10" s="221">
        <v>25.614144020914676</v>
      </c>
      <c r="AJ10" s="222">
        <v>27.847402616495877</v>
      </c>
      <c r="AK10" s="222">
        <v>29.185663590127611</v>
      </c>
      <c r="AL10" s="223">
        <v>29.037988324710525</v>
      </c>
      <c r="AM10" s="221">
        <v>26.131426021169332</v>
      </c>
      <c r="AN10" s="222">
        <v>28.466178541301751</v>
      </c>
      <c r="AO10" s="222">
        <v>29.865360193503818</v>
      </c>
      <c r="AP10" s="223">
        <v>29.705420190363032</v>
      </c>
    </row>
    <row r="11" spans="1:42" x14ac:dyDescent="0.25">
      <c r="A11" s="174"/>
      <c r="B11" s="106" t="s">
        <v>23</v>
      </c>
      <c r="C11" s="183">
        <v>2.551454132364861</v>
      </c>
      <c r="D11" s="184">
        <v>12.652844949295217</v>
      </c>
      <c r="E11" s="184">
        <v>3.9342475619477124</v>
      </c>
      <c r="F11" s="185">
        <v>3.9236721378665296</v>
      </c>
      <c r="G11" s="183">
        <v>1.775582176023649</v>
      </c>
      <c r="H11" s="184">
        <v>9.8327294058120351E-2</v>
      </c>
      <c r="I11" s="184">
        <v>0.24009962396260853</v>
      </c>
      <c r="J11" s="185">
        <v>0.20700896520668977</v>
      </c>
      <c r="K11" s="183">
        <v>0.87967666830706115</v>
      </c>
      <c r="L11" s="184">
        <v>2.2698138119818578</v>
      </c>
      <c r="M11" s="184">
        <v>2.6398706034203689</v>
      </c>
      <c r="N11" s="185">
        <v>2.5224054989088085</v>
      </c>
      <c r="O11" s="183">
        <v>3.1008574208187145</v>
      </c>
      <c r="P11" s="184">
        <v>2.0963010366334744</v>
      </c>
      <c r="Q11" s="184">
        <v>1.1762501049121576</v>
      </c>
      <c r="R11" s="185">
        <v>1.5439723575236375</v>
      </c>
      <c r="S11" s="183">
        <v>0.80438002682714504</v>
      </c>
      <c r="T11" s="184">
        <v>0.52510222972257381</v>
      </c>
      <c r="U11" s="184">
        <v>0.86804094972525725</v>
      </c>
      <c r="V11" s="185">
        <v>0.849786765187166</v>
      </c>
      <c r="W11" s="183">
        <v>0.91795266919796337</v>
      </c>
      <c r="X11" s="184">
        <v>1.1561344801274798</v>
      </c>
      <c r="Y11" s="184">
        <v>1.2540955952557331</v>
      </c>
      <c r="Z11" s="185">
        <v>0.69856626344204642</v>
      </c>
      <c r="AA11" s="183">
        <v>1.6657627829048449</v>
      </c>
      <c r="AB11" s="184">
        <v>1.0920529842782578</v>
      </c>
      <c r="AC11" s="184">
        <v>0.72776187846863571</v>
      </c>
      <c r="AD11" s="185">
        <v>1.2400918981988696</v>
      </c>
      <c r="AE11" s="183">
        <v>0.68048838264986866</v>
      </c>
      <c r="AF11" s="184">
        <v>1.3911754351972894</v>
      </c>
      <c r="AG11" s="184">
        <v>2.0228566301170314</v>
      </c>
      <c r="AH11" s="185">
        <v>2.5044461846857047</v>
      </c>
      <c r="AI11" s="183">
        <v>2.7101250809145938</v>
      </c>
      <c r="AJ11" s="184">
        <v>2.4273665706298519</v>
      </c>
      <c r="AK11" s="184">
        <v>2.1574337617969341</v>
      </c>
      <c r="AL11" s="185">
        <v>1.8825967737299942</v>
      </c>
      <c r="AM11" s="183">
        <v>2.0195170286865016</v>
      </c>
      <c r="AN11" s="184">
        <v>2.2220238394489611</v>
      </c>
      <c r="AO11" s="184">
        <v>2.3288715066465793</v>
      </c>
      <c r="AP11" s="185">
        <v>2.2984783180883817</v>
      </c>
    </row>
    <row r="12" spans="1:42" x14ac:dyDescent="0.25">
      <c r="A12" s="174"/>
      <c r="B12" s="88" t="s">
        <v>188</v>
      </c>
      <c r="C12" s="221">
        <v>12.910384000000001</v>
      </c>
      <c r="D12" s="222">
        <v>14.329231000000002</v>
      </c>
      <c r="E12" s="222">
        <v>15.137956000000001</v>
      </c>
      <c r="F12" s="223">
        <v>15.278471999999999</v>
      </c>
      <c r="G12" s="221">
        <v>15.577774000000002</v>
      </c>
      <c r="H12" s="222">
        <v>16.715600000000002</v>
      </c>
      <c r="I12" s="222">
        <v>17.364103</v>
      </c>
      <c r="J12" s="223">
        <v>17.816462999999999</v>
      </c>
      <c r="K12" s="221">
        <v>17.475523000000003</v>
      </c>
      <c r="L12" s="222">
        <v>17.937045999999999</v>
      </c>
      <c r="M12" s="222">
        <v>18.410254999999999</v>
      </c>
      <c r="N12" s="223">
        <v>18.264911000000001</v>
      </c>
      <c r="O12" s="221">
        <v>18.521300000000004</v>
      </c>
      <c r="P12" s="222">
        <v>18.942710000000002</v>
      </c>
      <c r="Q12" s="222">
        <v>19.522683000000001</v>
      </c>
      <c r="R12" s="223">
        <v>19.842673999999999</v>
      </c>
      <c r="S12" s="221">
        <v>19.377433</v>
      </c>
      <c r="T12" s="222">
        <v>20.049485000000001</v>
      </c>
      <c r="U12" s="222">
        <v>20.420330000000003</v>
      </c>
      <c r="V12" s="223">
        <v>20.590837540215258</v>
      </c>
      <c r="W12" s="221">
        <v>20.079000558470902</v>
      </c>
      <c r="X12" s="222">
        <v>20.6611480375648</v>
      </c>
      <c r="Y12" s="222">
        <v>21.128306850712161</v>
      </c>
      <c r="Z12" s="223">
        <v>21.5934862201706</v>
      </c>
      <c r="AA12" s="221">
        <v>20.92156859045739</v>
      </c>
      <c r="AB12" s="222">
        <v>21.481582323500501</v>
      </c>
      <c r="AC12" s="222">
        <v>21.853145275826094</v>
      </c>
      <c r="AD12" s="223">
        <v>22.244696779271464</v>
      </c>
      <c r="AE12" s="221">
        <v>21.663377065714631</v>
      </c>
      <c r="AF12" s="222">
        <v>22.238250263843256</v>
      </c>
      <c r="AG12" s="222">
        <v>22.6974702156832</v>
      </c>
      <c r="AH12" s="223">
        <v>23.251335709399179</v>
      </c>
      <c r="AI12" s="221">
        <v>22.531089971959563</v>
      </c>
      <c r="AJ12" s="222">
        <v>23.155096816800594</v>
      </c>
      <c r="AK12" s="222">
        <v>23.632054315072018</v>
      </c>
      <c r="AL12" s="223">
        <v>24.148769812526393</v>
      </c>
      <c r="AM12" s="221">
        <v>23.535398366577802</v>
      </c>
      <c r="AN12" s="222">
        <v>24.21297849328819</v>
      </c>
      <c r="AO12" s="222">
        <v>24.666979848986692</v>
      </c>
      <c r="AP12" s="223">
        <v>25.11422427955393</v>
      </c>
    </row>
    <row r="13" spans="1:42" x14ac:dyDescent="0.25">
      <c r="A13" s="174"/>
      <c r="B13" s="106" t="s">
        <v>23</v>
      </c>
      <c r="C13" s="183">
        <v>-3.9937415597318227</v>
      </c>
      <c r="D13" s="184">
        <v>10.036403808124316</v>
      </c>
      <c r="E13" s="184">
        <v>8.7287817370741205</v>
      </c>
      <c r="F13" s="185">
        <v>10.610921488363756</v>
      </c>
      <c r="G13" s="183">
        <v>20.660810708651269</v>
      </c>
      <c r="H13" s="184">
        <v>16.653852534026427</v>
      </c>
      <c r="I13" s="184">
        <v>14.705730416973072</v>
      </c>
      <c r="J13" s="185">
        <v>16.611549898445332</v>
      </c>
      <c r="K13" s="183">
        <v>12.182414509287387</v>
      </c>
      <c r="L13" s="184">
        <v>7.307221996219071</v>
      </c>
      <c r="M13" s="184">
        <v>6.0247972498205238</v>
      </c>
      <c r="N13" s="185">
        <v>2.5170428047362803</v>
      </c>
      <c r="O13" s="183">
        <v>5.9842386405259518</v>
      </c>
      <c r="P13" s="184">
        <v>5.6066311030255722</v>
      </c>
      <c r="Q13" s="184">
        <v>6.0424366745599034</v>
      </c>
      <c r="R13" s="185">
        <v>8.6382189324656355</v>
      </c>
      <c r="S13" s="183">
        <v>4.6224239119284194</v>
      </c>
      <c r="T13" s="184">
        <v>5.8427490047622488</v>
      </c>
      <c r="U13" s="184">
        <v>4.597969449178696</v>
      </c>
      <c r="V13" s="185">
        <v>3.770477407506978</v>
      </c>
      <c r="W13" s="183">
        <v>3.6205392038816564</v>
      </c>
      <c r="X13" s="184">
        <v>3.0507668279998068</v>
      </c>
      <c r="Y13" s="184">
        <v>3.4670196353935534</v>
      </c>
      <c r="Z13" s="185">
        <v>4.8693924081383511</v>
      </c>
      <c r="AA13" s="183">
        <v>4.1962647968104561</v>
      </c>
      <c r="AB13" s="184">
        <v>3.9709036711998769</v>
      </c>
      <c r="AC13" s="184">
        <v>3.4306507863383295</v>
      </c>
      <c r="AD13" s="185">
        <v>3.015773147795664</v>
      </c>
      <c r="AE13" s="183">
        <v>3.5456637586705142</v>
      </c>
      <c r="AF13" s="184">
        <v>3.5224031868219097</v>
      </c>
      <c r="AG13" s="184">
        <v>3.8636312036560483</v>
      </c>
      <c r="AH13" s="185">
        <v>4.5252985020040493</v>
      </c>
      <c r="AI13" s="183">
        <v>4.0054369344759699</v>
      </c>
      <c r="AJ13" s="184">
        <v>4.1228358440053237</v>
      </c>
      <c r="AK13" s="184">
        <v>4.1175694494052228</v>
      </c>
      <c r="AL13" s="185">
        <v>3.8597098865353896</v>
      </c>
      <c r="AM13" s="183">
        <v>4.4574336877094112</v>
      </c>
      <c r="AN13" s="184">
        <v>4.568677405486099</v>
      </c>
      <c r="AO13" s="184">
        <v>4.3793295331697735</v>
      </c>
      <c r="AP13" s="185">
        <v>3.9979447173608795</v>
      </c>
    </row>
    <row r="14" spans="1:42" x14ac:dyDescent="0.25">
      <c r="A14" s="174"/>
      <c r="B14" s="88" t="s">
        <v>189</v>
      </c>
      <c r="C14" s="221">
        <v>12.751416000000001</v>
      </c>
      <c r="D14" s="222">
        <v>14.002619000000001</v>
      </c>
      <c r="E14" s="222">
        <v>14.599125000000001</v>
      </c>
      <c r="F14" s="223">
        <v>14.514799</v>
      </c>
      <c r="G14" s="221">
        <v>13.951263000000001</v>
      </c>
      <c r="H14" s="222">
        <v>14.568343</v>
      </c>
      <c r="I14" s="222">
        <v>14.950377</v>
      </c>
      <c r="J14" s="223">
        <v>15.150551999999999</v>
      </c>
      <c r="K14" s="221">
        <v>13.586159</v>
      </c>
      <c r="L14" s="222">
        <v>13.973965</v>
      </c>
      <c r="M14" s="222">
        <v>14.621493000000001</v>
      </c>
      <c r="N14" s="223">
        <v>14.727285999999999</v>
      </c>
      <c r="O14" s="221">
        <v>14.161797</v>
      </c>
      <c r="P14" s="222">
        <v>14.449005999999999</v>
      </c>
      <c r="Q14" s="222">
        <v>14.99414</v>
      </c>
      <c r="R14" s="223">
        <v>15.300818000000001</v>
      </c>
      <c r="S14" s="221">
        <v>14.203543999999999</v>
      </c>
      <c r="T14" s="222">
        <v>14.712247999999999</v>
      </c>
      <c r="U14" s="222">
        <v>15.031031</v>
      </c>
      <c r="V14" s="223">
        <v>15.342020543999999</v>
      </c>
      <c r="W14" s="221">
        <v>14.188166258649966</v>
      </c>
      <c r="X14" s="222">
        <v>14.661416738706729</v>
      </c>
      <c r="Y14" s="222">
        <v>15.07273139498508</v>
      </c>
      <c r="Z14" s="223">
        <v>15.570775167573375</v>
      </c>
      <c r="AA14" s="221">
        <v>14.420158763891102</v>
      </c>
      <c r="AB14" s="222">
        <v>14.872576212333829</v>
      </c>
      <c r="AC14" s="222">
        <v>15.21431566856293</v>
      </c>
      <c r="AD14" s="223">
        <v>15.655578496322233</v>
      </c>
      <c r="AE14" s="221">
        <v>14.494826759869515</v>
      </c>
      <c r="AF14" s="222">
        <v>14.961532679542424</v>
      </c>
      <c r="AG14" s="222">
        <v>15.375865173797063</v>
      </c>
      <c r="AH14" s="223">
        <v>15.930317482551674</v>
      </c>
      <c r="AI14" s="221">
        <v>14.751386687554772</v>
      </c>
      <c r="AJ14" s="222">
        <v>15.244014672601756</v>
      </c>
      <c r="AK14" s="222">
        <v>15.652269535543743</v>
      </c>
      <c r="AL14" s="223">
        <v>16.17652349581078</v>
      </c>
      <c r="AM14" s="221">
        <v>15.023131434299062</v>
      </c>
      <c r="AN14" s="222">
        <v>15.58399002917967</v>
      </c>
      <c r="AO14" s="222">
        <v>16.021086751980178</v>
      </c>
      <c r="AP14" s="223">
        <v>16.542899230685133</v>
      </c>
    </row>
    <row r="15" spans="1:42" x14ac:dyDescent="0.25">
      <c r="A15" s="174"/>
      <c r="B15" s="106" t="s">
        <v>23</v>
      </c>
      <c r="C15" s="183">
        <v>-4.3888803494104511</v>
      </c>
      <c r="D15" s="184">
        <v>7.3974241557437814</v>
      </c>
      <c r="E15" s="184">
        <v>4.5746186773153896</v>
      </c>
      <c r="F15" s="185">
        <v>4.6502560199604748</v>
      </c>
      <c r="G15" s="183">
        <v>9.4095196956949678</v>
      </c>
      <c r="H15" s="184">
        <v>4.0401299214096964</v>
      </c>
      <c r="I15" s="184">
        <v>2.4059798104338448</v>
      </c>
      <c r="J15" s="185">
        <v>4.380033095876823</v>
      </c>
      <c r="K15" s="183">
        <v>-2.6169960382798396</v>
      </c>
      <c r="L15" s="184">
        <v>-4.0799286507738124</v>
      </c>
      <c r="M15" s="184">
        <v>-2.1998375024255279</v>
      </c>
      <c r="N15" s="185">
        <v>-2.7937331920315445</v>
      </c>
      <c r="O15" s="183">
        <v>4.2369443784663563</v>
      </c>
      <c r="P15" s="184">
        <v>3.3994718034573435</v>
      </c>
      <c r="Q15" s="184">
        <v>2.5486248223762109</v>
      </c>
      <c r="R15" s="185">
        <v>3.894349576697298</v>
      </c>
      <c r="S15" s="183">
        <v>0.29478603598116493</v>
      </c>
      <c r="T15" s="184">
        <v>1.8218692690694427</v>
      </c>
      <c r="U15" s="184">
        <v>0.24603611811016002</v>
      </c>
      <c r="V15" s="185">
        <v>0.26928327622743886</v>
      </c>
      <c r="W15" s="183">
        <v>-0.10826693218279893</v>
      </c>
      <c r="X15" s="184">
        <v>-0.34550302097456909</v>
      </c>
      <c r="Y15" s="184">
        <v>0.27742870721960688</v>
      </c>
      <c r="Z15" s="185">
        <v>1.4910332241918178</v>
      </c>
      <c r="AA15" s="183">
        <v>1.6351126777901959</v>
      </c>
      <c r="AB15" s="184">
        <v>1.4402392169211797</v>
      </c>
      <c r="AC15" s="184">
        <v>0.93934052075630436</v>
      </c>
      <c r="AD15" s="185">
        <v>0.54463138691684954</v>
      </c>
      <c r="AE15" s="183">
        <v>0.51780287028035943</v>
      </c>
      <c r="AF15" s="184">
        <v>0.5981241308739893</v>
      </c>
      <c r="AG15" s="184">
        <v>1.0618256433836182</v>
      </c>
      <c r="AH15" s="185">
        <v>1.7548951403742796</v>
      </c>
      <c r="AI15" s="183">
        <v>1.7700103073709839</v>
      </c>
      <c r="AJ15" s="184">
        <v>1.8880551819773217</v>
      </c>
      <c r="AK15" s="184">
        <v>1.797650789873706</v>
      </c>
      <c r="AL15" s="185">
        <v>1.5455185593681531</v>
      </c>
      <c r="AM15" s="183">
        <v>1.8421640792153582</v>
      </c>
      <c r="AN15" s="184">
        <v>2.2302219190916572</v>
      </c>
      <c r="AO15" s="184">
        <v>2.3563178208688029</v>
      </c>
      <c r="AP15" s="185">
        <v>2.2648607716561076</v>
      </c>
    </row>
    <row r="16" spans="1:42" x14ac:dyDescent="0.25">
      <c r="A16" s="174"/>
      <c r="B16" s="88" t="s">
        <v>190</v>
      </c>
      <c r="C16" s="221">
        <v>7.8435552479999995</v>
      </c>
      <c r="D16" s="222">
        <v>8.4875179260000007</v>
      </c>
      <c r="E16" s="222">
        <v>8.3843715150000016</v>
      </c>
      <c r="F16" s="223">
        <v>9.5119249500000009</v>
      </c>
      <c r="G16" s="221">
        <v>8.647331544</v>
      </c>
      <c r="H16" s="222">
        <v>9.3308277269999991</v>
      </c>
      <c r="I16" s="222">
        <v>9.2900221920000003</v>
      </c>
      <c r="J16" s="223">
        <v>10.221268722000001</v>
      </c>
      <c r="K16" s="221">
        <v>9.5052864029999995</v>
      </c>
      <c r="L16" s="222">
        <v>10.265278715999999</v>
      </c>
      <c r="M16" s="222">
        <v>10.062713048999999</v>
      </c>
      <c r="N16" s="223">
        <v>11.32956072</v>
      </c>
      <c r="O16" s="221">
        <v>10.355685572999999</v>
      </c>
      <c r="P16" s="222">
        <v>10.96175208</v>
      </c>
      <c r="Q16" s="222">
        <v>10.620410723999999</v>
      </c>
      <c r="R16" s="223">
        <v>11.826824972999999</v>
      </c>
      <c r="S16" s="221">
        <v>10.846425743999998</v>
      </c>
      <c r="T16" s="222">
        <v>11.937520055999999</v>
      </c>
      <c r="U16" s="222">
        <v>11.196898632</v>
      </c>
      <c r="V16" s="223">
        <v>12.459561405931886</v>
      </c>
      <c r="W16" s="221">
        <v>11.384266571788963</v>
      </c>
      <c r="X16" s="222">
        <v>12.265758160506198</v>
      </c>
      <c r="Y16" s="222">
        <v>11.645008819290926</v>
      </c>
      <c r="Z16" s="223">
        <v>12.995314382605091</v>
      </c>
      <c r="AA16" s="221">
        <v>11.89440617166003</v>
      </c>
      <c r="AB16" s="222">
        <v>12.789299652584358</v>
      </c>
      <c r="AC16" s="222">
        <v>12.06758820436937</v>
      </c>
      <c r="AD16" s="223">
        <v>13.404381328190315</v>
      </c>
      <c r="AE16" s="221">
        <v>12.274488654278629</v>
      </c>
      <c r="AF16" s="222">
        <v>13.257139035044775</v>
      </c>
      <c r="AG16" s="222">
        <v>12.61776215671884</v>
      </c>
      <c r="AH16" s="223">
        <v>14.128222890447068</v>
      </c>
      <c r="AI16" s="221">
        <v>12.858777626399242</v>
      </c>
      <c r="AJ16" s="222">
        <v>13.847156572497656</v>
      </c>
      <c r="AK16" s="222">
        <v>13.131055542570401</v>
      </c>
      <c r="AL16" s="223">
        <v>14.626867815740349</v>
      </c>
      <c r="AM16" s="221">
        <v>13.465057522188792</v>
      </c>
      <c r="AN16" s="222">
        <v>14.456353858909676</v>
      </c>
      <c r="AO16" s="222">
        <v>13.65035735891774</v>
      </c>
      <c r="AP16" s="223">
        <v>15.128413091536022</v>
      </c>
    </row>
    <row r="17" spans="1:42" x14ac:dyDescent="0.25">
      <c r="A17" s="174"/>
      <c r="B17" s="106" t="s">
        <v>23</v>
      </c>
      <c r="C17" s="183">
        <v>0.70704894511219862</v>
      </c>
      <c r="D17" s="184">
        <v>9.9273983670421728</v>
      </c>
      <c r="E17" s="184">
        <v>6.6242957413298997</v>
      </c>
      <c r="F17" s="185">
        <v>7.1370026075146864</v>
      </c>
      <c r="G17" s="183">
        <v>10.247601637088643</v>
      </c>
      <c r="H17" s="184">
        <v>9.9358824140644231</v>
      </c>
      <c r="I17" s="184">
        <v>10.801652519568727</v>
      </c>
      <c r="J17" s="185">
        <v>7.4574155676028653</v>
      </c>
      <c r="K17" s="183">
        <v>9.921614022019277</v>
      </c>
      <c r="L17" s="184">
        <v>10.014663396860701</v>
      </c>
      <c r="M17" s="184">
        <v>8.3174274617491726</v>
      </c>
      <c r="N17" s="185">
        <v>10.842998341434251</v>
      </c>
      <c r="O17" s="183">
        <v>8.9465917589984567</v>
      </c>
      <c r="P17" s="184">
        <v>6.7847486977089311</v>
      </c>
      <c r="Q17" s="184">
        <v>5.5422197998125533</v>
      </c>
      <c r="R17" s="185">
        <v>4.3890867906483111</v>
      </c>
      <c r="S17" s="183">
        <v>4.7388477328771828</v>
      </c>
      <c r="T17" s="184">
        <v>8.9015694651616286</v>
      </c>
      <c r="U17" s="184">
        <v>5.4281131208725686</v>
      </c>
      <c r="V17" s="185">
        <v>5.3500109655498562</v>
      </c>
      <c r="W17" s="183">
        <v>4.9586918352940934</v>
      </c>
      <c r="X17" s="184">
        <v>2.7496339521642987</v>
      </c>
      <c r="Y17" s="184">
        <v>4.0020920258245107</v>
      </c>
      <c r="Z17" s="185">
        <v>4.2999344777749249</v>
      </c>
      <c r="AA17" s="183">
        <v>4.481093240870071</v>
      </c>
      <c r="AB17" s="184">
        <v>4.2683174185178308</v>
      </c>
      <c r="AC17" s="184">
        <v>3.6288455563761035</v>
      </c>
      <c r="AD17" s="185">
        <v>3.1478033816002338</v>
      </c>
      <c r="AE17" s="183">
        <v>3.1954725366970971</v>
      </c>
      <c r="AF17" s="184">
        <v>3.658053178587295</v>
      </c>
      <c r="AG17" s="184">
        <v>4.5591044625657995</v>
      </c>
      <c r="AH17" s="185">
        <v>5.4000370814165422</v>
      </c>
      <c r="AI17" s="183">
        <v>4.7601899238135736</v>
      </c>
      <c r="AJ17" s="184">
        <v>4.4505646044232572</v>
      </c>
      <c r="AK17" s="184">
        <v>4.0680223598781096</v>
      </c>
      <c r="AL17" s="185">
        <v>3.5294242535658382</v>
      </c>
      <c r="AM17" s="183">
        <v>4.7149108057118028</v>
      </c>
      <c r="AN17" s="184">
        <v>4.3994395760785121</v>
      </c>
      <c r="AO17" s="184">
        <v>3.9547606410145875</v>
      </c>
      <c r="AP17" s="185">
        <v>3.4289314849481833</v>
      </c>
    </row>
    <row r="18" spans="1:42" x14ac:dyDescent="0.25">
      <c r="A18" s="174"/>
      <c r="B18" s="88" t="s">
        <v>191</v>
      </c>
      <c r="C18" s="221">
        <v>12.788884000000003</v>
      </c>
      <c r="D18" s="222">
        <v>14.581524</v>
      </c>
      <c r="E18" s="222">
        <v>16.300640999999999</v>
      </c>
      <c r="F18" s="223">
        <v>14.764634999999998</v>
      </c>
      <c r="G18" s="221">
        <v>13.767325999999999</v>
      </c>
      <c r="H18" s="222">
        <v>15.843204</v>
      </c>
      <c r="I18" s="222">
        <v>17.489035000000001</v>
      </c>
      <c r="J18" s="223">
        <v>16.139998000000006</v>
      </c>
      <c r="K18" s="221">
        <v>15.851435</v>
      </c>
      <c r="L18" s="222">
        <v>17.880932000000001</v>
      </c>
      <c r="M18" s="222">
        <v>20.070589999999996</v>
      </c>
      <c r="N18" s="223">
        <v>18.119685</v>
      </c>
      <c r="O18" s="221">
        <v>16.985916</v>
      </c>
      <c r="P18" s="222">
        <v>18.835216000000003</v>
      </c>
      <c r="Q18" s="222">
        <v>20.274811</v>
      </c>
      <c r="R18" s="223">
        <v>18.707417</v>
      </c>
      <c r="S18" s="221">
        <v>17.277305000000005</v>
      </c>
      <c r="T18" s="222">
        <v>19.278514999999999</v>
      </c>
      <c r="U18" s="222">
        <v>21.490014000000009</v>
      </c>
      <c r="V18" s="223">
        <v>19.864670541294501</v>
      </c>
      <c r="W18" s="221">
        <v>18.449196204236365</v>
      </c>
      <c r="X18" s="222">
        <v>20.595723381831959</v>
      </c>
      <c r="Y18" s="222">
        <v>22.602937752225458</v>
      </c>
      <c r="Z18" s="223">
        <v>20.353753047195276</v>
      </c>
      <c r="AA18" s="221">
        <v>18.931388010264275</v>
      </c>
      <c r="AB18" s="222">
        <v>21.105770514612058</v>
      </c>
      <c r="AC18" s="222">
        <v>23.108215070294015</v>
      </c>
      <c r="AD18" s="223">
        <v>20.982029332288057</v>
      </c>
      <c r="AE18" s="221">
        <v>19.638294028315975</v>
      </c>
      <c r="AF18" s="222">
        <v>22.029778624708868</v>
      </c>
      <c r="AG18" s="222">
        <v>24.167375850150798</v>
      </c>
      <c r="AH18" s="223">
        <v>22.008803413606625</v>
      </c>
      <c r="AI18" s="221">
        <v>20.496404435398308</v>
      </c>
      <c r="AJ18" s="222">
        <v>22.95095785326777</v>
      </c>
      <c r="AK18" s="222">
        <v>25.176721368718646</v>
      </c>
      <c r="AL18" s="223">
        <v>22.903883586840188</v>
      </c>
      <c r="AM18" s="221">
        <v>21.356155224516204</v>
      </c>
      <c r="AN18" s="222">
        <v>23.982485645715702</v>
      </c>
      <c r="AO18" s="222">
        <v>26.321292201974686</v>
      </c>
      <c r="AP18" s="223">
        <v>23.920982072430107</v>
      </c>
    </row>
    <row r="19" spans="1:42" x14ac:dyDescent="0.25">
      <c r="A19" s="174"/>
      <c r="B19" s="106" t="s">
        <v>23</v>
      </c>
      <c r="C19" s="183">
        <v>4.311320853979006</v>
      </c>
      <c r="D19" s="184">
        <v>19.341978802398117</v>
      </c>
      <c r="E19" s="184">
        <v>7.0748888451993563</v>
      </c>
      <c r="F19" s="185">
        <v>8.8377959038528964</v>
      </c>
      <c r="G19" s="183">
        <v>7.6507222991466506</v>
      </c>
      <c r="H19" s="184">
        <v>8.6525935149165392</v>
      </c>
      <c r="I19" s="184">
        <v>7.2904740371866561</v>
      </c>
      <c r="J19" s="185">
        <v>9.3152522903546586</v>
      </c>
      <c r="K19" s="183">
        <v>15.138081280271853</v>
      </c>
      <c r="L19" s="184">
        <v>12.861842844414539</v>
      </c>
      <c r="M19" s="184">
        <v>14.760991672782374</v>
      </c>
      <c r="N19" s="185">
        <v>12.265720231192056</v>
      </c>
      <c r="O19" s="183">
        <v>7.1569608682116037</v>
      </c>
      <c r="P19" s="184">
        <v>5.3368806502927191</v>
      </c>
      <c r="Q19" s="184">
        <v>1.0175136854472244</v>
      </c>
      <c r="R19" s="185">
        <v>3.2436104711533353</v>
      </c>
      <c r="S19" s="183">
        <v>1.7154741610638125</v>
      </c>
      <c r="T19" s="184">
        <v>2.3535647268393411</v>
      </c>
      <c r="U19" s="184">
        <v>5.9936588311477301</v>
      </c>
      <c r="V19" s="185">
        <v>6.1860680247545874</v>
      </c>
      <c r="W19" s="183">
        <v>6.7828356577392723</v>
      </c>
      <c r="X19" s="184">
        <v>6.832519941665427</v>
      </c>
      <c r="Y19" s="184">
        <v>5.1787949148169199</v>
      </c>
      <c r="Z19" s="185">
        <v>2.4620720735542889</v>
      </c>
      <c r="AA19" s="183">
        <v>2.613619589113525</v>
      </c>
      <c r="AB19" s="184">
        <v>2.4764710776316923</v>
      </c>
      <c r="AC19" s="184">
        <v>2.2354497614754276</v>
      </c>
      <c r="AD19" s="185">
        <v>3.0867834724926047</v>
      </c>
      <c r="AE19" s="183">
        <v>3.7340422037117404</v>
      </c>
      <c r="AF19" s="184">
        <v>4.3779880457673892</v>
      </c>
      <c r="AG19" s="184">
        <v>4.5834815741279344</v>
      </c>
      <c r="AH19" s="185">
        <v>4.89358805603477</v>
      </c>
      <c r="AI19" s="183">
        <v>4.3695771427245234</v>
      </c>
      <c r="AJ19" s="184">
        <v>4.1815183177814408</v>
      </c>
      <c r="AK19" s="184">
        <v>4.1764795848182601</v>
      </c>
      <c r="AL19" s="185">
        <v>4.0669188433942738</v>
      </c>
      <c r="AM19" s="183">
        <v>4.1946420008821983</v>
      </c>
      <c r="AN19" s="184">
        <v>4.4944868926290127</v>
      </c>
      <c r="AO19" s="184">
        <v>4.5461472782478252</v>
      </c>
      <c r="AP19" s="185">
        <v>4.4407250051441416</v>
      </c>
    </row>
    <row r="20" spans="1:42" x14ac:dyDescent="0.25">
      <c r="A20" s="174"/>
      <c r="B20" s="88" t="s">
        <v>192</v>
      </c>
      <c r="C20" s="221">
        <v>19.927617999999999</v>
      </c>
      <c r="D20" s="222">
        <v>20.625397</v>
      </c>
      <c r="E20" s="222">
        <v>19.864477999999998</v>
      </c>
      <c r="F20" s="223">
        <v>23.446261</v>
      </c>
      <c r="G20" s="221">
        <v>25.155121999999999</v>
      </c>
      <c r="H20" s="222">
        <v>25.484723000000002</v>
      </c>
      <c r="I20" s="222">
        <v>25.057880000000001</v>
      </c>
      <c r="J20" s="223">
        <v>27.945388999999999</v>
      </c>
      <c r="K20" s="221">
        <v>26.064305000000001</v>
      </c>
      <c r="L20" s="222">
        <v>25.065246999999999</v>
      </c>
      <c r="M20" s="222">
        <v>23.299562000000002</v>
      </c>
      <c r="N20" s="223">
        <v>25.381518</v>
      </c>
      <c r="O20" s="221">
        <v>23.423223</v>
      </c>
      <c r="P20" s="222">
        <v>25.112867999999999</v>
      </c>
      <c r="Q20" s="222">
        <v>24.050528999999997</v>
      </c>
      <c r="R20" s="223">
        <v>26.881522</v>
      </c>
      <c r="S20" s="221">
        <v>26.372717999999999</v>
      </c>
      <c r="T20" s="222">
        <v>25.721588000000001</v>
      </c>
      <c r="U20" s="222">
        <v>24.240917</v>
      </c>
      <c r="V20" s="223">
        <v>26.93204682821386</v>
      </c>
      <c r="W20" s="221">
        <v>25.953059421420591</v>
      </c>
      <c r="X20" s="222">
        <v>26.617641515743074</v>
      </c>
      <c r="Y20" s="222">
        <v>26.10221666394623</v>
      </c>
      <c r="Z20" s="223">
        <v>29.44159752080348</v>
      </c>
      <c r="AA20" s="221">
        <v>28.187568808797309</v>
      </c>
      <c r="AB20" s="222">
        <v>28.508823246524859</v>
      </c>
      <c r="AC20" s="222">
        <v>27.734172552443226</v>
      </c>
      <c r="AD20" s="223">
        <v>31.274709843919997</v>
      </c>
      <c r="AE20" s="221">
        <v>29.685541824715067</v>
      </c>
      <c r="AF20" s="222">
        <v>29.988592622223333</v>
      </c>
      <c r="AG20" s="222">
        <v>29.217467157332866</v>
      </c>
      <c r="AH20" s="223">
        <v>33.031522284514146</v>
      </c>
      <c r="AI20" s="221">
        <v>31.434929383996415</v>
      </c>
      <c r="AJ20" s="222">
        <v>31.744590344414778</v>
      </c>
      <c r="AK20" s="222">
        <v>30.896893884035446</v>
      </c>
      <c r="AL20" s="223">
        <v>34.868644357679372</v>
      </c>
      <c r="AM20" s="221">
        <v>33.233751539989193</v>
      </c>
      <c r="AN20" s="222">
        <v>33.53700975949878</v>
      </c>
      <c r="AO20" s="222">
        <v>32.575873949999242</v>
      </c>
      <c r="AP20" s="223">
        <v>36.680366430477697</v>
      </c>
    </row>
    <row r="21" spans="1:42" x14ac:dyDescent="0.25">
      <c r="A21" s="174"/>
      <c r="B21" s="106" t="s">
        <v>23</v>
      </c>
      <c r="C21" s="183">
        <v>5.6006512518272933</v>
      </c>
      <c r="D21" s="184">
        <v>49.796527576338121</v>
      </c>
      <c r="E21" s="184">
        <v>12.951399542428188</v>
      </c>
      <c r="F21" s="185">
        <v>16.984012495984736</v>
      </c>
      <c r="G21" s="183">
        <v>26.232457888343717</v>
      </c>
      <c r="H21" s="184">
        <v>23.559914992181731</v>
      </c>
      <c r="I21" s="184">
        <v>26.144165479707059</v>
      </c>
      <c r="J21" s="185">
        <v>19.18910652747574</v>
      </c>
      <c r="K21" s="183">
        <v>3.6143056670526308</v>
      </c>
      <c r="L21" s="184">
        <v>-1.6459900309687581</v>
      </c>
      <c r="M21" s="184">
        <v>-7.0170261809857752</v>
      </c>
      <c r="N21" s="185">
        <v>-9.1745761706877644</v>
      </c>
      <c r="O21" s="183">
        <v>-10.132946188283166</v>
      </c>
      <c r="P21" s="184">
        <v>0.18998815371737976</v>
      </c>
      <c r="Q21" s="184">
        <v>3.2230949234152817</v>
      </c>
      <c r="R21" s="185">
        <v>5.9098277731064019</v>
      </c>
      <c r="S21" s="183">
        <v>12.592182553186637</v>
      </c>
      <c r="T21" s="184">
        <v>2.4239366049309874</v>
      </c>
      <c r="U21" s="184">
        <v>0.79161668335860913</v>
      </c>
      <c r="V21" s="185">
        <v>0.18795374835494094</v>
      </c>
      <c r="W21" s="183">
        <v>-1.5912602507614393</v>
      </c>
      <c r="X21" s="184">
        <v>3.4836632782667909</v>
      </c>
      <c r="Y21" s="184">
        <v>7.6783385048768027</v>
      </c>
      <c r="Z21" s="185">
        <v>9.3180838003022792</v>
      </c>
      <c r="AA21" s="183">
        <v>8.6098110865975528</v>
      </c>
      <c r="AB21" s="184">
        <v>7.1049936173467554</v>
      </c>
      <c r="AC21" s="184">
        <v>6.2521735586968052</v>
      </c>
      <c r="AD21" s="185">
        <v>6.2262664986885818</v>
      </c>
      <c r="AE21" s="183">
        <v>5.3143037133810633</v>
      </c>
      <c r="AF21" s="184">
        <v>5.1905663131109891</v>
      </c>
      <c r="AG21" s="184">
        <v>5.3482562066160089</v>
      </c>
      <c r="AH21" s="185">
        <v>5.6173580805760404</v>
      </c>
      <c r="AI21" s="183">
        <v>5.893062587878628</v>
      </c>
      <c r="AJ21" s="184">
        <v>5.8555522905404667</v>
      </c>
      <c r="AK21" s="184">
        <v>5.7480229811128103</v>
      </c>
      <c r="AL21" s="185">
        <v>5.5617239113030736</v>
      </c>
      <c r="AM21" s="183">
        <v>5.7223674149831538</v>
      </c>
      <c r="AN21" s="184">
        <v>5.6463775264920635</v>
      </c>
      <c r="AO21" s="184">
        <v>5.4341386945415016</v>
      </c>
      <c r="AP21" s="185">
        <v>5.1958488956835858</v>
      </c>
    </row>
    <row r="22" spans="1:42" x14ac:dyDescent="0.25">
      <c r="A22" s="174"/>
      <c r="B22" s="103" t="s">
        <v>193</v>
      </c>
      <c r="C22" s="221">
        <v>2.9958034478836164</v>
      </c>
      <c r="D22" s="222">
        <v>3.6056977722591066</v>
      </c>
      <c r="E22" s="222">
        <v>4.6442708706007956</v>
      </c>
      <c r="F22" s="223">
        <v>2.2748122337377792</v>
      </c>
      <c r="G22" s="221">
        <v>2.0487415913931137</v>
      </c>
      <c r="H22" s="222">
        <v>3.380228390565323</v>
      </c>
      <c r="I22" s="222">
        <v>4.4469569654037233</v>
      </c>
      <c r="J22" s="223">
        <v>1.7870829510318071</v>
      </c>
      <c r="K22" s="221">
        <v>3.7728764334540257</v>
      </c>
      <c r="L22" s="222">
        <v>5.545148219951356</v>
      </c>
      <c r="M22" s="222">
        <v>7.2592809002085552</v>
      </c>
      <c r="N22" s="223">
        <v>4.7356983569658118</v>
      </c>
      <c r="O22" s="221">
        <v>4.4278157952973611</v>
      </c>
      <c r="P22" s="222">
        <v>5.7403972803461789</v>
      </c>
      <c r="Q22" s="222">
        <v>6.8558566582520601</v>
      </c>
      <c r="R22" s="223">
        <v>4.1058133820696607</v>
      </c>
      <c r="S22" s="221">
        <v>4.1564704276479389</v>
      </c>
      <c r="T22" s="222">
        <v>5.4112151235805852</v>
      </c>
      <c r="U22" s="222">
        <v>7.4258841653680303</v>
      </c>
      <c r="V22" s="223">
        <v>4.4067410614743183</v>
      </c>
      <c r="W22" s="221">
        <v>4.3137755151891124</v>
      </c>
      <c r="X22" s="222">
        <v>5.9769936415795248</v>
      </c>
      <c r="Y22" s="222">
        <v>7.797866733749415</v>
      </c>
      <c r="Z22" s="223">
        <v>4.017089527471942</v>
      </c>
      <c r="AA22" s="221">
        <v>3.9832341808631941</v>
      </c>
      <c r="AB22" s="222">
        <v>5.7790318033389241</v>
      </c>
      <c r="AC22" s="222">
        <v>7.669043651174313</v>
      </c>
      <c r="AD22" s="223">
        <v>3.8484895291615828</v>
      </c>
      <c r="AE22" s="221">
        <v>4.0145703131319497</v>
      </c>
      <c r="AF22" s="222">
        <v>6.0451918958717741</v>
      </c>
      <c r="AG22" s="222">
        <v>8.0565356831281196</v>
      </c>
      <c r="AH22" s="223">
        <v>4.0910284597262008</v>
      </c>
      <c r="AI22" s="221">
        <v>4.1498226277991197</v>
      </c>
      <c r="AJ22" s="222">
        <v>6.2035345516159479</v>
      </c>
      <c r="AK22" s="222">
        <v>8.2871021139902403</v>
      </c>
      <c r="AL22" s="223">
        <v>4.1314292206403982</v>
      </c>
      <c r="AM22" s="221">
        <v>4.2390781267583169</v>
      </c>
      <c r="AN22" s="222">
        <v>6.4573069353891368</v>
      </c>
      <c r="AO22" s="222">
        <v>8.674270708706155</v>
      </c>
      <c r="AP22" s="223">
        <v>4.3582042564401329</v>
      </c>
    </row>
    <row r="23" spans="1:42" x14ac:dyDescent="0.25">
      <c r="A23" s="174"/>
      <c r="B23" s="106" t="s">
        <v>23</v>
      </c>
      <c r="C23" s="183">
        <v>24.66585137715056</v>
      </c>
      <c r="D23" s="184">
        <v>49.83336538741041</v>
      </c>
      <c r="E23" s="184">
        <v>-1.3134995349330492</v>
      </c>
      <c r="F23" s="185">
        <v>-13.127301302331562</v>
      </c>
      <c r="G23" s="183">
        <v>-31.612950347578838</v>
      </c>
      <c r="H23" s="184">
        <v>-6.2531414426483689</v>
      </c>
      <c r="I23" s="184">
        <v>-4.2485442967185927</v>
      </c>
      <c r="J23" s="185">
        <v>-21.440419366154728</v>
      </c>
      <c r="K23" s="183">
        <v>84.155798335139281</v>
      </c>
      <c r="L23" s="184">
        <v>64.046554825366783</v>
      </c>
      <c r="M23" s="184">
        <v>63.241537003484602</v>
      </c>
      <c r="N23" s="185">
        <v>164.99600112191573</v>
      </c>
      <c r="O23" s="183">
        <v>17.359152185213379</v>
      </c>
      <c r="P23" s="184">
        <v>3.5210791966266974</v>
      </c>
      <c r="Q23" s="184">
        <v>-5.5573581943206722</v>
      </c>
      <c r="R23" s="185">
        <v>-13.300783272432115</v>
      </c>
      <c r="S23" s="183">
        <v>-6.1281990984721642</v>
      </c>
      <c r="T23" s="184">
        <v>-5.7344838813271455</v>
      </c>
      <c r="U23" s="184">
        <v>8.3144606944174591</v>
      </c>
      <c r="V23" s="185">
        <v>7.3293072870488141</v>
      </c>
      <c r="W23" s="183">
        <v>3.7845833449172028</v>
      </c>
      <c r="X23" s="184">
        <v>10.45566485674232</v>
      </c>
      <c r="Y23" s="184">
        <v>5.0092697394364727</v>
      </c>
      <c r="Z23" s="185">
        <v>-8.842169952051016</v>
      </c>
      <c r="AA23" s="183">
        <v>-7.662460254643733</v>
      </c>
      <c r="AB23" s="184">
        <v>-3.312063724870995</v>
      </c>
      <c r="AC23" s="184">
        <v>-1.6520298047355997</v>
      </c>
      <c r="AD23" s="185">
        <v>-4.1970684784927714</v>
      </c>
      <c r="AE23" s="183">
        <v>0.78670072724584816</v>
      </c>
      <c r="AF23" s="184">
        <v>4.6056173696616742</v>
      </c>
      <c r="AG23" s="184">
        <v>5.0526773555979565</v>
      </c>
      <c r="AH23" s="185">
        <v>6.3021850190003281</v>
      </c>
      <c r="AI23" s="183">
        <v>3.3690358897127792</v>
      </c>
      <c r="AJ23" s="184">
        <v>2.6193156225909675</v>
      </c>
      <c r="AK23" s="184">
        <v>2.8618557644443765</v>
      </c>
      <c r="AL23" s="185">
        <v>0.98754534005127681</v>
      </c>
      <c r="AM23" s="183">
        <v>2.1508268416410514</v>
      </c>
      <c r="AN23" s="184">
        <v>4.0907708607359261</v>
      </c>
      <c r="AO23" s="184">
        <v>4.6719418849962002</v>
      </c>
      <c r="AP23" s="185">
        <v>5.4890214424291539</v>
      </c>
    </row>
    <row r="24" spans="1:42" x14ac:dyDescent="0.25">
      <c r="A24" s="177"/>
      <c r="B24" s="186"/>
      <c r="C24" s="177"/>
      <c r="D24" s="137"/>
      <c r="E24" s="137"/>
      <c r="F24" s="187"/>
      <c r="G24" s="177"/>
      <c r="H24" s="137"/>
      <c r="I24" s="137"/>
      <c r="J24" s="187"/>
      <c r="K24" s="177"/>
      <c r="L24" s="137"/>
      <c r="M24" s="137"/>
      <c r="N24" s="187"/>
      <c r="O24" s="177"/>
      <c r="P24" s="137"/>
      <c r="Q24" s="137"/>
      <c r="R24" s="187"/>
      <c r="S24" s="177"/>
      <c r="T24" s="137"/>
      <c r="U24" s="137"/>
      <c r="V24" s="187"/>
      <c r="W24" s="177"/>
      <c r="X24" s="137"/>
      <c r="Y24" s="137"/>
      <c r="Z24" s="187"/>
      <c r="AA24" s="177"/>
      <c r="AB24" s="137"/>
      <c r="AC24" s="137"/>
      <c r="AD24" s="187"/>
      <c r="AE24" s="177"/>
      <c r="AF24" s="137"/>
      <c r="AG24" s="137"/>
      <c r="AH24" s="187"/>
      <c r="AI24" s="177"/>
      <c r="AJ24" s="137"/>
      <c r="AK24" s="137"/>
      <c r="AL24" s="187"/>
      <c r="AM24" s="177"/>
      <c r="AN24" s="137"/>
      <c r="AO24" s="137"/>
      <c r="AP24" s="187"/>
    </row>
  </sheetData>
  <mergeCells count="3">
    <mergeCell ref="A2:AL2"/>
    <mergeCell ref="A3:AL3"/>
    <mergeCell ref="A1:AL1"/>
  </mergeCells>
  <pageMargins left="0.7" right="0.7" top="0.75" bottom="0.75" header="0.3" footer="0.3"/>
  <pageSetup paperSize="9" scale="39" orientation="landscape" r:id="rId1"/>
  <headerFooter>
    <oddFooter>&amp;L_x000D_&amp;1#&amp;"Calibri"&amp;10&amp;K000000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0"/>
  <sheetViews>
    <sheetView showGridLines="0" zoomScaleNormal="100" workbookViewId="0">
      <pane xSplit="2" ySplit="6" topLeftCell="C9" activePane="bottomRight" state="frozen"/>
      <selection pane="topRight" activeCell="C1" sqref="C1"/>
      <selection pane="bottomLeft" activeCell="A7" sqref="A7"/>
      <selection pane="bottomRight" activeCell="C16" sqref="C16"/>
    </sheetView>
  </sheetViews>
  <sheetFormatPr defaultColWidth="9.140625" defaultRowHeight="15.75" x14ac:dyDescent="0.25"/>
  <cols>
    <col min="1" max="1" width="5.7109375" style="43" customWidth="1"/>
    <col min="2" max="2" width="75.7109375" style="7" customWidth="1"/>
    <col min="3" max="17" width="11.140625" style="7" customWidth="1"/>
    <col min="18" max="18" width="8.140625" style="7" bestFit="1" customWidth="1"/>
    <col min="19" max="20" width="11.140625" style="257" customWidth="1"/>
    <col min="21" max="21" width="9.140625" style="257"/>
    <col min="22" max="16384" width="9.140625" style="7"/>
  </cols>
  <sheetData>
    <row r="1" spans="1:25" x14ac:dyDescent="0.25">
      <c r="A1" s="502" t="str">
        <f>'Súhrnné indikátory'!A1:Q1</f>
        <v>74. zasadnutie Výboru pre makroekonomické prognózy, 3.2.2026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4"/>
      <c r="R1" s="504"/>
      <c r="S1" s="271"/>
    </row>
    <row r="2" spans="1:25" ht="18.75" x14ac:dyDescent="0.3">
      <c r="A2" s="507" t="s">
        <v>86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</row>
    <row r="3" spans="1:25" x14ac:dyDescent="0.25">
      <c r="A3" s="508" t="s">
        <v>60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</row>
    <row r="4" spans="1:25" x14ac:dyDescent="0.25">
      <c r="A4" s="233"/>
      <c r="B4" s="45"/>
      <c r="C4" s="23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82"/>
      <c r="T4" s="82"/>
      <c r="U4" s="82"/>
      <c r="V4" s="82"/>
      <c r="W4" s="82"/>
      <c r="X4" s="82"/>
      <c r="Y4" s="272"/>
    </row>
    <row r="5" spans="1:25" s="12" customFormat="1" x14ac:dyDescent="0.25">
      <c r="A5" s="47"/>
      <c r="B5" s="417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84">
        <v>2029</v>
      </c>
      <c r="Y5" s="273">
        <v>2030</v>
      </c>
    </row>
    <row r="6" spans="1:25" s="12" customFormat="1" x14ac:dyDescent="0.25">
      <c r="A6" s="47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274" t="s">
        <v>61</v>
      </c>
      <c r="U6" s="274" t="s">
        <v>61</v>
      </c>
      <c r="V6" s="274" t="s">
        <v>61</v>
      </c>
      <c r="W6" s="274" t="s">
        <v>61</v>
      </c>
      <c r="X6" s="274" t="s">
        <v>61</v>
      </c>
      <c r="Y6" s="275" t="s">
        <v>61</v>
      </c>
    </row>
    <row r="7" spans="1:25" s="12" customFormat="1" x14ac:dyDescent="0.25">
      <c r="A7" s="233"/>
      <c r="B7" s="11"/>
      <c r="C7" s="23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82"/>
      <c r="T7" s="82"/>
      <c r="U7" s="82"/>
      <c r="V7" s="82"/>
      <c r="W7" s="82"/>
      <c r="X7" s="82"/>
      <c r="Y7" s="272"/>
    </row>
    <row r="8" spans="1:25" s="52" customFormat="1" x14ac:dyDescent="0.25">
      <c r="A8" s="27" t="s">
        <v>6</v>
      </c>
      <c r="B8" s="21" t="s">
        <v>77</v>
      </c>
      <c r="C8" s="68">
        <v>1.3642364442023602</v>
      </c>
      <c r="D8" s="68">
        <v>-3.8107015606815509</v>
      </c>
      <c r="E8" s="68">
        <v>11.134957309156878</v>
      </c>
      <c r="F8" s="68">
        <v>2.6305895565659432</v>
      </c>
      <c r="G8" s="68">
        <v>-0.21161551314370364</v>
      </c>
      <c r="H8" s="68">
        <v>0.30054756096113966</v>
      </c>
      <c r="I8" s="68">
        <v>2.3469376295806699</v>
      </c>
      <c r="J8" s="68">
        <v>2.9200856278127185</v>
      </c>
      <c r="K8" s="68">
        <v>2.1897874489613889</v>
      </c>
      <c r="L8" s="68">
        <v>3.5599715721276182</v>
      </c>
      <c r="M8" s="68">
        <v>2.5544327661314981</v>
      </c>
      <c r="N8" s="68">
        <v>2.2238047859130194</v>
      </c>
      <c r="O8" s="68">
        <v>-5.0499927046450672</v>
      </c>
      <c r="P8" s="68">
        <v>5.6448364482957647</v>
      </c>
      <c r="Q8" s="68">
        <v>3.7737266290261529</v>
      </c>
      <c r="R8" s="68">
        <v>5.746139279394491E-3</v>
      </c>
      <c r="S8" s="68">
        <v>0.71932471197950765</v>
      </c>
      <c r="T8" s="68">
        <v>1.398960739853794</v>
      </c>
      <c r="U8" s="68">
        <v>1.5723267821229125</v>
      </c>
      <c r="V8" s="68">
        <v>1.703598030845499</v>
      </c>
      <c r="W8" s="68">
        <v>1.9016540585719888</v>
      </c>
      <c r="X8" s="68">
        <v>1.9141003333937423</v>
      </c>
      <c r="Y8" s="276">
        <v>1.8651441444317074</v>
      </c>
    </row>
    <row r="9" spans="1:25" s="52" customFormat="1" x14ac:dyDescent="0.25">
      <c r="A9" s="27"/>
      <c r="B9" s="2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68"/>
      <c r="X9" s="68"/>
      <c r="Y9" s="20"/>
    </row>
    <row r="10" spans="1:25" s="52" customFormat="1" x14ac:dyDescent="0.25">
      <c r="A10" s="27" t="s">
        <v>6</v>
      </c>
      <c r="B10" s="21" t="s">
        <v>76</v>
      </c>
      <c r="C10" s="68">
        <v>2.3617302738879964</v>
      </c>
      <c r="D10" s="68">
        <v>-10.617007090444163</v>
      </c>
      <c r="E10" s="68">
        <v>10.134053420129918</v>
      </c>
      <c r="F10" s="68">
        <v>5.5340489016564964</v>
      </c>
      <c r="G10" s="68">
        <v>-0.37390648448734076</v>
      </c>
      <c r="H10" s="68">
        <v>1.4581072632358527</v>
      </c>
      <c r="I10" s="68">
        <v>6.3815132977418587</v>
      </c>
      <c r="J10" s="68">
        <v>6.2791287892374203</v>
      </c>
      <c r="K10" s="68">
        <v>4.0954041906444472</v>
      </c>
      <c r="L10" s="68">
        <v>6.2451926443475081</v>
      </c>
      <c r="M10" s="68">
        <v>4.9992795775856136</v>
      </c>
      <c r="N10" s="68">
        <v>3.549910074174889</v>
      </c>
      <c r="O10" s="68">
        <v>-8.039752215346784</v>
      </c>
      <c r="P10" s="68">
        <v>10.97053069880034</v>
      </c>
      <c r="Q10" s="68">
        <v>8.318803398593456</v>
      </c>
      <c r="R10" s="68">
        <v>-0.29108332132103953</v>
      </c>
      <c r="S10" s="68">
        <v>-0.2487750489679752</v>
      </c>
      <c r="T10" s="68">
        <v>3.7452519186487176</v>
      </c>
      <c r="U10" s="68">
        <v>2.8814330802615196</v>
      </c>
      <c r="V10" s="68">
        <v>2.9747490509997476</v>
      </c>
      <c r="W10" s="68">
        <v>3.2615343777132821</v>
      </c>
      <c r="X10" s="68">
        <v>2.8649550107989752</v>
      </c>
      <c r="Y10" s="276">
        <v>2.6105486164425429</v>
      </c>
    </row>
    <row r="11" spans="1:25" s="52" customFormat="1" x14ac:dyDescent="0.25">
      <c r="A11" s="27"/>
      <c r="B11" s="21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/>
    </row>
    <row r="12" spans="1:25" s="264" customFormat="1" x14ac:dyDescent="0.25">
      <c r="A12" s="263"/>
      <c r="B12" s="21" t="s">
        <v>79</v>
      </c>
      <c r="C12" s="19">
        <v>0.9</v>
      </c>
      <c r="D12" s="19">
        <v>-5.5</v>
      </c>
      <c r="E12" s="19">
        <v>4.0999999999999996</v>
      </c>
      <c r="F12" s="19">
        <v>3.8</v>
      </c>
      <c r="G12" s="19">
        <v>0.5</v>
      </c>
      <c r="H12" s="19">
        <v>0.4</v>
      </c>
      <c r="I12" s="19">
        <v>2.2000000000000002</v>
      </c>
      <c r="J12" s="19">
        <v>1.7</v>
      </c>
      <c r="K12" s="19">
        <v>2.2000000000000002</v>
      </c>
      <c r="L12" s="19">
        <v>2.8</v>
      </c>
      <c r="M12" s="19">
        <v>1.1000000000000001</v>
      </c>
      <c r="N12" s="19">
        <v>1</v>
      </c>
      <c r="O12" s="19">
        <v>-4.0999999999999996</v>
      </c>
      <c r="P12" s="19">
        <v>3.9</v>
      </c>
      <c r="Q12" s="19">
        <v>1.8</v>
      </c>
      <c r="R12" s="19">
        <v>-0.9</v>
      </c>
      <c r="S12" s="19">
        <v>-0.5</v>
      </c>
      <c r="T12" s="19">
        <v>0.2</v>
      </c>
      <c r="U12" s="19">
        <v>0.88900816986570419</v>
      </c>
      <c r="V12" s="19">
        <v>1.3676255423031849</v>
      </c>
      <c r="W12" s="19">
        <v>1.2782463056071505</v>
      </c>
      <c r="X12" s="19">
        <v>1.1005766014812126</v>
      </c>
      <c r="Y12" s="20">
        <v>0.85146080809997038</v>
      </c>
    </row>
    <row r="13" spans="1:25" s="264" customFormat="1" x14ac:dyDescent="0.25">
      <c r="A13" s="263"/>
      <c r="B13" s="21" t="s">
        <v>205</v>
      </c>
      <c r="C13" s="19">
        <v>0.4</v>
      </c>
      <c r="D13" s="19">
        <v>-4.4000000000000004</v>
      </c>
      <c r="E13" s="19">
        <v>2.1</v>
      </c>
      <c r="F13" s="19">
        <v>1.7</v>
      </c>
      <c r="G13" s="19">
        <v>-1</v>
      </c>
      <c r="H13" s="19">
        <v>-0.2</v>
      </c>
      <c r="I13" s="19">
        <v>1.4</v>
      </c>
      <c r="J13" s="19">
        <v>2.1</v>
      </c>
      <c r="K13" s="19">
        <v>1.8</v>
      </c>
      <c r="L13" s="19">
        <v>2.6</v>
      </c>
      <c r="M13" s="19">
        <v>1.8</v>
      </c>
      <c r="N13" s="19">
        <v>1.6</v>
      </c>
      <c r="O13" s="19">
        <v>-6</v>
      </c>
      <c r="P13" s="19">
        <v>6.4</v>
      </c>
      <c r="Q13" s="19">
        <v>3.6</v>
      </c>
      <c r="R13" s="19">
        <v>0.4</v>
      </c>
      <c r="S13" s="19">
        <v>0.9</v>
      </c>
      <c r="T13" s="19">
        <v>1.3878377708098695</v>
      </c>
      <c r="U13" s="19">
        <v>1.1832582510104501</v>
      </c>
      <c r="V13" s="19">
        <v>1.3949177932832262</v>
      </c>
      <c r="W13" s="19">
        <v>1.3607621713031932</v>
      </c>
      <c r="X13" s="19">
        <v>1.4477946791961793</v>
      </c>
      <c r="Y13" s="20">
        <v>1.4477946791961571</v>
      </c>
    </row>
    <row r="14" spans="1:25" s="52" customFormat="1" x14ac:dyDescent="0.25">
      <c r="A14" s="27"/>
      <c r="B14" s="21" t="s">
        <v>204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5.4</v>
      </c>
      <c r="S14" s="19">
        <v>2.3669253808255135</v>
      </c>
      <c r="T14" s="19">
        <v>2.1357603406796315</v>
      </c>
      <c r="U14" s="19">
        <v>1.9217889628749181</v>
      </c>
      <c r="V14" s="19">
        <v>1.9313967785056896</v>
      </c>
      <c r="W14" s="19">
        <v>1.9453000000000003</v>
      </c>
      <c r="X14" s="19">
        <v>1.9849480000000006</v>
      </c>
      <c r="Y14" s="20">
        <v>1.9948600000000005</v>
      </c>
    </row>
    <row r="15" spans="1:25" x14ac:dyDescent="0.25">
      <c r="A15" s="47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4"/>
    </row>
    <row r="16" spans="1:25" s="261" customFormat="1" x14ac:dyDescent="0.25">
      <c r="A16" s="260"/>
      <c r="B16" s="21" t="s">
        <v>82</v>
      </c>
      <c r="C16" s="53">
        <v>4.6342326811759298</v>
      </c>
      <c r="D16" s="54">
        <v>1.2283497498274674</v>
      </c>
      <c r="E16" s="54">
        <v>0.81095030977476623</v>
      </c>
      <c r="F16" s="54">
        <v>1.3905997439663056</v>
      </c>
      <c r="G16" s="54">
        <v>0.57318108685745994</v>
      </c>
      <c r="H16" s="54">
        <v>0.22066122325741891</v>
      </c>
      <c r="I16" s="54">
        <v>0.20994567177991094</v>
      </c>
      <c r="J16" s="54">
        <v>-1.9382499686304039E-2</v>
      </c>
      <c r="K16" s="54">
        <v>-0.26369565923207228</v>
      </c>
      <c r="L16" s="54">
        <v>-0.32905611555788905</v>
      </c>
      <c r="M16" s="54">
        <v>-0.32209295810342725</v>
      </c>
      <c r="N16" s="54">
        <v>-0.35631935033565471</v>
      </c>
      <c r="O16" s="54">
        <v>-0.42515962497647281</v>
      </c>
      <c r="P16" s="54">
        <v>-0.5487562927410754</v>
      </c>
      <c r="Q16" s="54">
        <v>0.34155541851994925</v>
      </c>
      <c r="R16" s="54">
        <v>3.4324285968406962</v>
      </c>
      <c r="S16" s="54">
        <v>3.5715150197628449</v>
      </c>
      <c r="T16" s="54">
        <v>2.1792614655875524</v>
      </c>
      <c r="U16" s="54">
        <v>2.0512201401454568</v>
      </c>
      <c r="V16" s="54">
        <v>2.0802316335669562</v>
      </c>
      <c r="W16" s="54">
        <v>2.1678190068751482</v>
      </c>
      <c r="X16" s="54">
        <v>2.265300744777285</v>
      </c>
      <c r="Y16" s="277">
        <v>2.3533680765770395</v>
      </c>
    </row>
    <row r="17" spans="1:27" x14ac:dyDescent="0.25">
      <c r="A17" s="47"/>
      <c r="B17" s="21" t="s">
        <v>81</v>
      </c>
      <c r="C17" s="53">
        <v>3.8541666666666665</v>
      </c>
      <c r="D17" s="54">
        <v>1.2291666666666667</v>
      </c>
      <c r="E17" s="54">
        <v>1</v>
      </c>
      <c r="F17" s="54">
        <v>1.25</v>
      </c>
      <c r="G17" s="54">
        <v>0.875</v>
      </c>
      <c r="H17" s="54">
        <v>0.54166666666666663</v>
      </c>
      <c r="I17" s="54">
        <v>0.15833333333333333</v>
      </c>
      <c r="J17" s="54">
        <v>4.9999999999999996E-2</v>
      </c>
      <c r="K17" s="54">
        <v>8.3333333333333332E-3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0.57701612903225807</v>
      </c>
      <c r="R17" s="54">
        <v>3.8025537634408604</v>
      </c>
      <c r="S17" s="54">
        <v>4.1330152329749108</v>
      </c>
      <c r="T17" s="54">
        <v>2.4117575524833583</v>
      </c>
      <c r="U17" s="54">
        <v>2.1550146015188338</v>
      </c>
      <c r="V17" s="54">
        <v>2.1840833136178284</v>
      </c>
      <c r="W17" s="54">
        <v>2.2731271610065185</v>
      </c>
      <c r="X17" s="54">
        <v>2.3702971695599198</v>
      </c>
      <c r="Y17" s="277">
        <v>2.4557547826307249</v>
      </c>
    </row>
    <row r="18" spans="1:27" x14ac:dyDescent="0.25">
      <c r="A18" s="47"/>
      <c r="B18" s="21"/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277"/>
    </row>
    <row r="19" spans="1:27" s="261" customFormat="1" x14ac:dyDescent="0.25">
      <c r="A19" s="260"/>
      <c r="B19" s="21" t="s">
        <v>122</v>
      </c>
      <c r="C19" s="53">
        <v>4.6087126375721912</v>
      </c>
      <c r="D19" s="54">
        <v>4.9276557459194761</v>
      </c>
      <c r="E19" s="54">
        <v>4.1231193340729959</v>
      </c>
      <c r="F19" s="54">
        <v>4.7745187115516066</v>
      </c>
      <c r="G19" s="54">
        <v>3.9359903282580624</v>
      </c>
      <c r="H19" s="54">
        <v>2.9067826536862582</v>
      </c>
      <c r="I19" s="54">
        <v>2.1738355217754535</v>
      </c>
      <c r="J19" s="54">
        <v>0.91065391244910687</v>
      </c>
      <c r="K19" s="54">
        <v>0.58498611895351027</v>
      </c>
      <c r="L19" s="54">
        <v>0.98035223351527723</v>
      </c>
      <c r="M19" s="54">
        <v>0.96543571585419397</v>
      </c>
      <c r="N19" s="54">
        <v>0.32305212842712844</v>
      </c>
      <c r="O19" s="54">
        <v>6.2895656879352529E-2</v>
      </c>
      <c r="P19" s="54">
        <v>-6.0742534036012319E-2</v>
      </c>
      <c r="Q19" s="54">
        <v>2.0283489083380384</v>
      </c>
      <c r="R19" s="54">
        <v>3.6737792160737812</v>
      </c>
      <c r="S19" s="54">
        <v>3.4779860583056235</v>
      </c>
      <c r="T19" s="54">
        <v>3.491142454043541</v>
      </c>
      <c r="U19" s="54">
        <v>3.6169901366033295</v>
      </c>
      <c r="V19" s="54">
        <v>3.6222460096408082</v>
      </c>
      <c r="W19" s="54">
        <v>3.6379405650326766</v>
      </c>
      <c r="X19" s="54">
        <v>3.6543402300108636</v>
      </c>
      <c r="Y19" s="277">
        <v>3.6691397907166849</v>
      </c>
      <c r="Z19" s="413"/>
      <c r="AA19" s="413"/>
    </row>
    <row r="20" spans="1:27" x14ac:dyDescent="0.25">
      <c r="A20" s="47"/>
      <c r="B20" s="21" t="s">
        <v>123</v>
      </c>
      <c r="C20" s="53">
        <v>4.1854321591198014</v>
      </c>
      <c r="D20" s="54">
        <v>3.6048256791517663</v>
      </c>
      <c r="E20" s="54">
        <v>3.0118344783236082</v>
      </c>
      <c r="F20" s="54">
        <v>2.8416613309459415</v>
      </c>
      <c r="G20" s="54">
        <v>1.6847380952866551</v>
      </c>
      <c r="H20" s="54">
        <v>1.6985597643097643</v>
      </c>
      <c r="I20" s="54">
        <v>1.3077586241625143</v>
      </c>
      <c r="J20" s="54">
        <v>0.55007383701348234</v>
      </c>
      <c r="K20" s="54">
        <v>0.11484593606876219</v>
      </c>
      <c r="L20" s="54">
        <v>0.385503515458607</v>
      </c>
      <c r="M20" s="54">
        <v>0.48243285660772872</v>
      </c>
      <c r="N20" s="54">
        <v>-0.21688162600176328</v>
      </c>
      <c r="O20" s="54">
        <v>-0.48420784710458625</v>
      </c>
      <c r="P20" s="54">
        <v>-0.33760701737875648</v>
      </c>
      <c r="Q20" s="54">
        <v>1.1675121165066817</v>
      </c>
      <c r="R20" s="54">
        <v>2.4546536420101641</v>
      </c>
      <c r="S20" s="54">
        <v>2.3412108758391361</v>
      </c>
      <c r="T20" s="54">
        <v>2.6577190220280609</v>
      </c>
      <c r="U20" s="54">
        <v>2.757095086653186</v>
      </c>
      <c r="V20" s="54">
        <v>2.7469485297807168</v>
      </c>
      <c r="W20" s="54">
        <v>2.7607966668911899</v>
      </c>
      <c r="X20" s="54">
        <v>2.7752669595190014</v>
      </c>
      <c r="Y20" s="277">
        <v>2.7883253954359026</v>
      </c>
    </row>
    <row r="21" spans="1:27" x14ac:dyDescent="0.25">
      <c r="A21" s="47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4"/>
    </row>
    <row r="22" spans="1:27" x14ac:dyDescent="0.25">
      <c r="A22" s="47"/>
      <c r="B22" s="21" t="s">
        <v>80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75.237993466289041</v>
      </c>
      <c r="S22" s="19">
        <v>73.808335471129212</v>
      </c>
      <c r="T22" s="19">
        <v>60.643157722592925</v>
      </c>
      <c r="U22" s="19">
        <v>53.141693638964888</v>
      </c>
      <c r="V22" s="19">
        <v>51.899570417615791</v>
      </c>
      <c r="W22" s="19">
        <v>51.986682875520899</v>
      </c>
      <c r="X22" s="19">
        <v>52.546370967741929</v>
      </c>
      <c r="Y22" s="20">
        <v>53.497311827956999</v>
      </c>
    </row>
    <row r="23" spans="1:27" x14ac:dyDescent="0.25">
      <c r="A23" s="47"/>
      <c r="B23" s="21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0"/>
    </row>
    <row r="24" spans="1:27" x14ac:dyDescent="0.25">
      <c r="A24" s="47"/>
      <c r="B24" s="21" t="s">
        <v>177</v>
      </c>
      <c r="C24" s="53">
        <v>1.4710045187903882</v>
      </c>
      <c r="D24" s="54">
        <v>1.3940793220245939</v>
      </c>
      <c r="E24" s="54">
        <v>1.3271961255411255</v>
      </c>
      <c r="F24" s="54">
        <v>1.3922485782514589</v>
      </c>
      <c r="G24" s="54">
        <v>1.2864058588211305</v>
      </c>
      <c r="H24" s="54">
        <v>1.3284606327247632</v>
      </c>
      <c r="I24" s="54">
        <v>1.3289351708858772</v>
      </c>
      <c r="J24" s="54">
        <v>1.1104218664125731</v>
      </c>
      <c r="K24" s="54">
        <v>1.1068564339042601</v>
      </c>
      <c r="L24" s="54">
        <v>1.129689346963423</v>
      </c>
      <c r="M24" s="54">
        <v>1.1811922203400462</v>
      </c>
      <c r="N24" s="54">
        <v>1.1194735497051258</v>
      </c>
      <c r="O24" s="54">
        <v>1.1414469918125354</v>
      </c>
      <c r="P24" s="54">
        <v>1.1833247272413574</v>
      </c>
      <c r="Q24" s="54">
        <v>1.0539325036075036</v>
      </c>
      <c r="R24" s="54">
        <v>1.0816933450969322</v>
      </c>
      <c r="S24" s="54">
        <v>1.0818977020202019</v>
      </c>
      <c r="T24" s="54">
        <v>1.1299309999058911</v>
      </c>
      <c r="U24" s="54">
        <v>1.1869411231884055</v>
      </c>
      <c r="V24" s="54">
        <v>1.2054166666666666</v>
      </c>
      <c r="W24" s="54">
        <v>1.2262499999999998</v>
      </c>
      <c r="X24" s="54">
        <v>1.24</v>
      </c>
      <c r="Y24" s="277">
        <v>1.24</v>
      </c>
    </row>
    <row r="25" spans="1:27" x14ac:dyDescent="0.25">
      <c r="A25" s="47"/>
      <c r="B25" s="21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277"/>
    </row>
    <row r="26" spans="1:27" x14ac:dyDescent="0.25">
      <c r="A26" s="47"/>
      <c r="B26" s="21" t="s">
        <v>146</v>
      </c>
      <c r="C26" s="67">
        <v>-3.6206637318380475</v>
      </c>
      <c r="D26" s="68">
        <v>-7.0928544723549258</v>
      </c>
      <c r="E26" s="68">
        <v>1.833155525974739</v>
      </c>
      <c r="F26" s="68">
        <v>0.42232621267095372</v>
      </c>
      <c r="G26" s="68">
        <v>-1.2617149929873728</v>
      </c>
      <c r="H26" s="68">
        <v>-1.6594156163533547</v>
      </c>
      <c r="I26" s="68">
        <v>-2.3518397596952734</v>
      </c>
      <c r="J26" s="68">
        <v>0.28872172100247173</v>
      </c>
      <c r="K26" s="68">
        <v>-0.11092557902768752</v>
      </c>
      <c r="L26" s="68">
        <v>0.75632986091278553</v>
      </c>
      <c r="M26" s="68">
        <v>0.4615605077196161</v>
      </c>
      <c r="N26" s="68">
        <v>-0.22154757996327712</v>
      </c>
      <c r="O26" s="68">
        <v>-1.572111639785323</v>
      </c>
      <c r="P26" s="68">
        <v>0.56082899599720903</v>
      </c>
      <c r="Q26" s="68">
        <v>0.61846654067601037</v>
      </c>
      <c r="R26" s="68">
        <v>1.0521174465871752</v>
      </c>
      <c r="S26" s="68">
        <v>-1.153478034042521</v>
      </c>
      <c r="T26" s="68">
        <v>0.68003862941927729</v>
      </c>
      <c r="U26" s="68">
        <v>0.67025846200721162</v>
      </c>
      <c r="V26" s="68">
        <v>-0.12436118767149562</v>
      </c>
      <c r="W26" s="68">
        <v>0.6176481292770708</v>
      </c>
      <c r="X26" s="68">
        <v>0.43851823129792411</v>
      </c>
      <c r="Y26" s="276">
        <v>0</v>
      </c>
    </row>
    <row r="27" spans="1:27" x14ac:dyDescent="0.25">
      <c r="A27" s="47"/>
      <c r="B27" s="21"/>
      <c r="C27" s="253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78"/>
    </row>
    <row r="28" spans="1:27" x14ac:dyDescent="0.25">
      <c r="A28" s="47"/>
      <c r="B28" s="21" t="s">
        <v>98</v>
      </c>
      <c r="C28" s="53">
        <v>1.353595652173913</v>
      </c>
      <c r="D28" s="54">
        <v>1.4568956521739131</v>
      </c>
      <c r="E28" s="54">
        <v>1.3226956521739131</v>
      </c>
      <c r="F28" s="54">
        <v>1.3149045454545454</v>
      </c>
      <c r="G28" s="54">
        <v>1.3126761904761903</v>
      </c>
      <c r="H28" s="54">
        <v>1.3702999999999999</v>
      </c>
      <c r="I28" s="54">
        <v>1.2306739130434783</v>
      </c>
      <c r="J28" s="54">
        <v>1.0898652173913044</v>
      </c>
      <c r="K28" s="54">
        <v>1.0538045454545455</v>
      </c>
      <c r="L28" s="54">
        <v>1.183747619047619</v>
      </c>
      <c r="M28" s="54">
        <v>1.1376095238095241</v>
      </c>
      <c r="N28" s="54">
        <v>1.1113954545454545</v>
      </c>
      <c r="O28" s="54">
        <v>1.2172521739130433</v>
      </c>
      <c r="P28" s="54">
        <v>1.1306826086956521</v>
      </c>
      <c r="Q28" s="54">
        <v>1.0590227272727271</v>
      </c>
      <c r="R28" s="54">
        <v>1.0918380952380953</v>
      </c>
      <c r="S28" s="54">
        <v>1.0463045454545454</v>
      </c>
      <c r="T28" s="54">
        <v>1.1715695652173914</v>
      </c>
      <c r="U28" s="54">
        <v>1.2</v>
      </c>
      <c r="V28" s="54">
        <v>1.21</v>
      </c>
      <c r="W28" s="54">
        <v>1.24</v>
      </c>
      <c r="X28" s="54">
        <v>1.24</v>
      </c>
      <c r="Y28" s="277">
        <v>1.24</v>
      </c>
    </row>
    <row r="29" spans="1:27" x14ac:dyDescent="0.25">
      <c r="A29" s="47"/>
      <c r="B29" s="21" t="s">
        <v>99</v>
      </c>
      <c r="C29" s="53">
        <v>26.138217391304348</v>
      </c>
      <c r="D29" s="54">
        <v>26.107130434782611</v>
      </c>
      <c r="E29" s="54">
        <v>25.157173913043483</v>
      </c>
      <c r="F29" s="54">
        <v>25.525409090909093</v>
      </c>
      <c r="G29" s="54">
        <v>25.187333333333331</v>
      </c>
      <c r="H29" s="54">
        <v>27.495863636363637</v>
      </c>
      <c r="I29" s="54">
        <v>27.634869565217389</v>
      </c>
      <c r="J29" s="54">
        <v>27.029304347826088</v>
      </c>
      <c r="K29" s="54">
        <v>27.028772727272727</v>
      </c>
      <c r="L29" s="54">
        <v>25.662809523809521</v>
      </c>
      <c r="M29" s="54">
        <v>25.837666666666667</v>
      </c>
      <c r="N29" s="54">
        <v>25.486000000000004</v>
      </c>
      <c r="O29" s="54">
        <v>26.29808695652174</v>
      </c>
      <c r="P29" s="54">
        <v>25.230000000000004</v>
      </c>
      <c r="Q29" s="54">
        <v>24.259818181818183</v>
      </c>
      <c r="R29" s="54">
        <v>24.484666666666666</v>
      </c>
      <c r="S29" s="54">
        <v>25.123136363636362</v>
      </c>
      <c r="T29" s="54">
        <v>24.257695652173918</v>
      </c>
      <c r="U29" s="54">
        <v>24.1</v>
      </c>
      <c r="V29" s="54">
        <v>24.4</v>
      </c>
      <c r="W29" s="54">
        <v>23.8</v>
      </c>
      <c r="X29" s="54">
        <v>23.8</v>
      </c>
      <c r="Y29" s="277">
        <v>23.8</v>
      </c>
    </row>
    <row r="30" spans="1:27" x14ac:dyDescent="0.25">
      <c r="A30" s="47"/>
      <c r="B30" s="21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276"/>
    </row>
    <row r="31" spans="1:27" x14ac:dyDescent="0.25">
      <c r="A31" s="47"/>
      <c r="B31" s="21" t="s">
        <v>100</v>
      </c>
      <c r="C31" s="53">
        <v>1.5353286956521741</v>
      </c>
      <c r="D31" s="54">
        <v>1.501191304347826</v>
      </c>
      <c r="E31" s="54">
        <v>1.2790682608695654</v>
      </c>
      <c r="F31" s="54">
        <v>1.227431818181818</v>
      </c>
      <c r="G31" s="54">
        <v>1.2086900000000003</v>
      </c>
      <c r="H31" s="54">
        <v>1.2246018181818183</v>
      </c>
      <c r="I31" s="54">
        <v>1.2024634782608694</v>
      </c>
      <c r="J31" s="54">
        <v>1.0829091304347827</v>
      </c>
      <c r="K31" s="54">
        <v>1.0749204545454543</v>
      </c>
      <c r="L31" s="54">
        <v>1.1683290476190478</v>
      </c>
      <c r="M31" s="54">
        <v>1.1285204761904764</v>
      </c>
      <c r="N31" s="54">
        <v>1.0916127272727272</v>
      </c>
      <c r="O31" s="54">
        <v>1.0813895652173913</v>
      </c>
      <c r="P31" s="54">
        <v>1.0405213043478263</v>
      </c>
      <c r="Q31" s="54">
        <v>0.98707954545454546</v>
      </c>
      <c r="R31" s="54">
        <v>0.94371050000000012</v>
      </c>
      <c r="S31" s="54">
        <v>0.93370952380952388</v>
      </c>
      <c r="T31" s="54">
        <v>0.93309772727272733</v>
      </c>
      <c r="U31" s="54">
        <v>0.95</v>
      </c>
      <c r="V31" s="54">
        <v>0.97</v>
      </c>
      <c r="W31" s="54">
        <v>0.95</v>
      </c>
      <c r="X31" s="54">
        <v>0.95</v>
      </c>
      <c r="Y31" s="277">
        <v>0.95</v>
      </c>
    </row>
    <row r="32" spans="1:27" x14ac:dyDescent="0.25">
      <c r="A32" s="47"/>
      <c r="B32" s="21" t="s">
        <v>101</v>
      </c>
      <c r="C32" s="53">
        <v>123.2295652173913</v>
      </c>
      <c r="D32" s="54">
        <v>131.15521739130438</v>
      </c>
      <c r="E32" s="54">
        <v>110.06391304347825</v>
      </c>
      <c r="F32" s="54">
        <v>102.34454545454543</v>
      </c>
      <c r="G32" s="54">
        <v>110.15619047619049</v>
      </c>
      <c r="H32" s="54">
        <v>141.95727272727277</v>
      </c>
      <c r="I32" s="54">
        <v>146.98086956521738</v>
      </c>
      <c r="J32" s="54">
        <v>132.50260869565219</v>
      </c>
      <c r="K32" s="54">
        <v>122.34545454545454</v>
      </c>
      <c r="L32" s="54">
        <v>133.67904761904762</v>
      </c>
      <c r="M32" s="54">
        <v>127.60571428571427</v>
      </c>
      <c r="N32" s="54">
        <v>121.26863636363638</v>
      </c>
      <c r="O32" s="54">
        <v>126.31956521739126</v>
      </c>
      <c r="P32" s="54">
        <v>128.8230434782609</v>
      </c>
      <c r="Q32" s="54">
        <v>142.85272727272729</v>
      </c>
      <c r="R32" s="54">
        <v>156.99333333333331</v>
      </c>
      <c r="S32" s="54">
        <v>161.18227272727276</v>
      </c>
      <c r="T32" s="54">
        <v>182.70913043478262</v>
      </c>
      <c r="U32" s="54">
        <v>180</v>
      </c>
      <c r="V32" s="54">
        <v>173</v>
      </c>
      <c r="W32" s="54">
        <v>168</v>
      </c>
      <c r="X32" s="54">
        <v>160</v>
      </c>
      <c r="Y32" s="277">
        <v>160</v>
      </c>
    </row>
    <row r="33" spans="1:25" x14ac:dyDescent="0.25">
      <c r="A33" s="47"/>
      <c r="B33" s="2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4"/>
    </row>
    <row r="34" spans="1:25" x14ac:dyDescent="0.25">
      <c r="A34" s="47"/>
      <c r="B34" s="21" t="s">
        <v>87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76.311892549999996</v>
      </c>
      <c r="S34" s="19">
        <v>80.958676916666661</v>
      </c>
      <c r="T34" s="19">
        <v>84.840851028664048</v>
      </c>
      <c r="U34" s="19">
        <v>89.628813097476595</v>
      </c>
      <c r="V34" s="19">
        <v>92.375668081636647</v>
      </c>
      <c r="W34" s="19">
        <v>95.631203559225227</v>
      </c>
      <c r="X34" s="19">
        <v>99.689152008916096</v>
      </c>
      <c r="Y34" s="20">
        <v>103.75534023930773</v>
      </c>
    </row>
    <row r="35" spans="1:25" x14ac:dyDescent="0.25">
      <c r="A35" s="47"/>
      <c r="B35" s="21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62"/>
      <c r="R35" s="262"/>
      <c r="S35" s="262"/>
      <c r="T35" s="262"/>
      <c r="U35" s="262"/>
      <c r="V35" s="262"/>
      <c r="W35" s="262"/>
      <c r="X35" s="262"/>
      <c r="Y35" s="279"/>
    </row>
    <row r="36" spans="1:25" s="261" customFormat="1" x14ac:dyDescent="0.25">
      <c r="A36" s="260"/>
      <c r="B36" s="21" t="s">
        <v>206</v>
      </c>
      <c r="C36" s="53">
        <v>2.1359608622466659</v>
      </c>
      <c r="D36" s="54">
        <v>1.1832958440142589</v>
      </c>
      <c r="E36" s="54">
        <v>0.9471533212865898</v>
      </c>
      <c r="F36" s="54">
        <v>1.1651145752453076</v>
      </c>
      <c r="G36" s="54">
        <v>1.2080150947964114</v>
      </c>
      <c r="H36" s="54">
        <v>0.98574118360010821</v>
      </c>
      <c r="I36" s="54">
        <v>0.77154398839848315</v>
      </c>
      <c r="J36" s="54">
        <v>0.58468774787914157</v>
      </c>
      <c r="K36" s="54">
        <v>0.41965000000000008</v>
      </c>
      <c r="L36" s="54">
        <v>0.2713916666666667</v>
      </c>
      <c r="M36" s="54">
        <v>0.2113666666666667</v>
      </c>
      <c r="N36" s="54">
        <v>0.17787500000000001</v>
      </c>
      <c r="O36" s="54">
        <v>0.13440833333333335</v>
      </c>
      <c r="P36" s="54">
        <v>9.923333333333334E-2</v>
      </c>
      <c r="Q36" s="54">
        <v>0.12</v>
      </c>
      <c r="R36" s="54">
        <v>0.65749999999999997</v>
      </c>
      <c r="S36" s="54">
        <v>0.99833333333333341</v>
      </c>
      <c r="T36" s="54">
        <v>0.73563738491904362</v>
      </c>
      <c r="U36" s="54">
        <v>0.6046542972193697</v>
      </c>
      <c r="V36" s="54">
        <v>0.60749254895891691</v>
      </c>
      <c r="W36" s="54">
        <v>0.62322414978048246</v>
      </c>
      <c r="X36" s="54">
        <v>0.64298536169179721</v>
      </c>
      <c r="Y36" s="277">
        <v>0.66093154045606606</v>
      </c>
    </row>
    <row r="37" spans="1:25" x14ac:dyDescent="0.25">
      <c r="A37" s="57"/>
      <c r="B37" s="255"/>
      <c r="C37" s="149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1"/>
    </row>
    <row r="38" spans="1:25" x14ac:dyDescent="0.25">
      <c r="B38" s="256"/>
      <c r="C38" s="256"/>
      <c r="D38" s="256"/>
      <c r="E38" s="256"/>
      <c r="F38" s="256"/>
      <c r="G38" s="256"/>
      <c r="H38" s="280"/>
      <c r="I38" s="76"/>
      <c r="J38" s="257"/>
      <c r="K38" s="257"/>
      <c r="L38" s="257"/>
      <c r="M38" s="257"/>
      <c r="N38" s="257"/>
      <c r="O38" s="257"/>
      <c r="P38" s="257"/>
      <c r="Q38" s="257"/>
      <c r="R38" s="257"/>
      <c r="V38" s="257"/>
    </row>
    <row r="39" spans="1:25" s="12" customFormat="1" x14ac:dyDescent="0.25">
      <c r="A39" s="10" t="s">
        <v>6</v>
      </c>
      <c r="B39" s="505" t="s">
        <v>134</v>
      </c>
      <c r="C39" s="506"/>
      <c r="D39" s="506"/>
      <c r="E39" s="506"/>
      <c r="F39" s="506"/>
      <c r="G39" s="506"/>
      <c r="H39" s="506"/>
      <c r="I39" s="506"/>
      <c r="J39" s="506"/>
      <c r="K39" s="506"/>
      <c r="L39" s="506"/>
      <c r="M39" s="506"/>
      <c r="N39" s="506"/>
      <c r="O39" s="506"/>
      <c r="P39" s="506"/>
      <c r="Q39" s="506"/>
      <c r="R39" s="506"/>
      <c r="S39" s="76"/>
      <c r="T39" s="76"/>
      <c r="U39" s="76"/>
      <c r="V39" s="76"/>
    </row>
    <row r="40" spans="1:25" x14ac:dyDescent="0.25"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V40" s="257"/>
    </row>
  </sheetData>
  <mergeCells count="4">
    <mergeCell ref="A1:R1"/>
    <mergeCell ref="B39:R39"/>
    <mergeCell ref="A2:Y2"/>
    <mergeCell ref="A3:Y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9"/>
  <sheetViews>
    <sheetView showGridLines="0" zoomScale="90" zoomScaleNormal="90" workbookViewId="0">
      <pane xSplit="2" ySplit="6" topLeftCell="L20" activePane="bottomRight" state="frozen"/>
      <selection pane="topRight" activeCell="C1" sqref="C1"/>
      <selection pane="bottomLeft" activeCell="A7" sqref="A7"/>
      <selection pane="bottomRight" activeCell="S30" sqref="S30"/>
    </sheetView>
  </sheetViews>
  <sheetFormatPr defaultColWidth="9.140625" defaultRowHeight="15.75" x14ac:dyDescent="0.25"/>
  <cols>
    <col min="1" max="1" width="5.7109375" style="7" customWidth="1"/>
    <col min="2" max="2" width="63.140625" style="7" customWidth="1"/>
    <col min="3" max="16" width="11.140625" style="7" customWidth="1"/>
    <col min="17" max="17" width="11.140625" style="139" customWidth="1"/>
    <col min="18" max="18" width="11.140625" style="7" customWidth="1"/>
    <col min="19" max="20" width="11.140625" style="257" customWidth="1"/>
    <col min="21" max="21" width="10.5703125" style="257" bestFit="1" customWidth="1"/>
    <col min="22" max="16384" width="9.140625" style="7"/>
  </cols>
  <sheetData>
    <row r="1" spans="1:25" x14ac:dyDescent="0.25">
      <c r="A1" s="483" t="str">
        <f>'Súhrnné indikátory'!A1:Q1</f>
        <v>74. zasadnutie Výboru pre makroekonomické prognózy, 3.2.2026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</row>
    <row r="2" spans="1:25" ht="18.75" x14ac:dyDescent="0.3">
      <c r="A2" s="500" t="s">
        <v>8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</row>
    <row r="3" spans="1:25" ht="15.75" customHeight="1" x14ac:dyDescent="0.25">
      <c r="A3" s="508" t="s">
        <v>60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</row>
    <row r="4" spans="1:25" x14ac:dyDescent="0.25">
      <c r="A4" s="61"/>
      <c r="B4" s="62"/>
      <c r="C4" s="232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46"/>
      <c r="R4" s="62"/>
      <c r="S4" s="280"/>
      <c r="T4" s="280"/>
      <c r="U4" s="280"/>
      <c r="V4" s="280"/>
      <c r="W4" s="280"/>
      <c r="X4" s="280"/>
      <c r="Y4" s="281"/>
    </row>
    <row r="5" spans="1:25" s="12" customFormat="1" x14ac:dyDescent="0.25">
      <c r="A5" s="15"/>
      <c r="B5" s="41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8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84">
        <v>2029</v>
      </c>
      <c r="Y5" s="273">
        <v>2030</v>
      </c>
    </row>
    <row r="6" spans="1:25" s="12" customFormat="1" x14ac:dyDescent="0.25">
      <c r="A6" s="15"/>
      <c r="B6" s="10"/>
      <c r="C6" s="58" t="s">
        <v>7</v>
      </c>
      <c r="D6" s="59" t="s">
        <v>7</v>
      </c>
      <c r="E6" s="59" t="s">
        <v>7</v>
      </c>
      <c r="F6" s="59" t="s">
        <v>7</v>
      </c>
      <c r="G6" s="59" t="s">
        <v>7</v>
      </c>
      <c r="H6" s="59" t="s">
        <v>7</v>
      </c>
      <c r="I6" s="59" t="s">
        <v>7</v>
      </c>
      <c r="J6" s="59" t="s">
        <v>7</v>
      </c>
      <c r="K6" s="59" t="s">
        <v>7</v>
      </c>
      <c r="L6" s="59" t="s">
        <v>7</v>
      </c>
      <c r="M6" s="59" t="s">
        <v>7</v>
      </c>
      <c r="N6" s="59" t="s">
        <v>7</v>
      </c>
      <c r="O6" s="59" t="s">
        <v>7</v>
      </c>
      <c r="P6" s="6" t="s">
        <v>7</v>
      </c>
      <c r="Q6" s="59" t="s">
        <v>7</v>
      </c>
      <c r="R6" s="6" t="s">
        <v>7</v>
      </c>
      <c r="S6" s="6" t="s">
        <v>7</v>
      </c>
      <c r="T6" s="282" t="s">
        <v>61</v>
      </c>
      <c r="U6" s="282" t="s">
        <v>61</v>
      </c>
      <c r="V6" s="282" t="s">
        <v>61</v>
      </c>
      <c r="W6" s="282" t="s">
        <v>61</v>
      </c>
      <c r="X6" s="282" t="s">
        <v>61</v>
      </c>
      <c r="Y6" s="275" t="s">
        <v>61</v>
      </c>
    </row>
    <row r="7" spans="1:25" s="12" customFormat="1" x14ac:dyDescent="0.25">
      <c r="A7" s="61"/>
      <c r="B7" s="51"/>
      <c r="C7" s="234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247"/>
      <c r="R7" s="65"/>
      <c r="S7" s="283"/>
      <c r="T7" s="283"/>
      <c r="U7" s="283"/>
      <c r="V7" s="283"/>
      <c r="W7" s="283"/>
      <c r="X7" s="283"/>
      <c r="Y7" s="284"/>
    </row>
    <row r="8" spans="1:25" s="12" customFormat="1" x14ac:dyDescent="0.25">
      <c r="A8" s="15"/>
      <c r="B8" s="4" t="s">
        <v>158</v>
      </c>
      <c r="C8" s="235"/>
      <c r="D8" s="66"/>
      <c r="J8" s="10"/>
      <c r="K8" s="10"/>
      <c r="L8" s="10"/>
      <c r="M8" s="10"/>
      <c r="N8" s="10"/>
      <c r="O8" s="10"/>
      <c r="P8" s="10"/>
      <c r="Q8" s="28"/>
      <c r="R8" s="10"/>
      <c r="S8" s="84"/>
      <c r="T8" s="84"/>
      <c r="U8" s="84"/>
      <c r="V8" s="84"/>
      <c r="W8" s="84"/>
      <c r="X8" s="84"/>
      <c r="Y8" s="273"/>
    </row>
    <row r="9" spans="1:25" s="12" customFormat="1" x14ac:dyDescent="0.25">
      <c r="A9" s="15"/>
      <c r="B9" s="4"/>
      <c r="C9" s="235"/>
      <c r="D9" s="66"/>
      <c r="J9" s="10"/>
      <c r="K9" s="10"/>
      <c r="L9" s="10"/>
      <c r="M9" s="10"/>
      <c r="N9" s="10"/>
      <c r="O9" s="10"/>
      <c r="P9" s="28"/>
      <c r="Q9" s="28"/>
      <c r="R9" s="28"/>
      <c r="S9" s="23"/>
      <c r="T9" s="23"/>
      <c r="U9" s="23"/>
      <c r="V9" s="23"/>
      <c r="W9" s="23"/>
      <c r="X9" s="23"/>
      <c r="Y9" s="24"/>
    </row>
    <row r="10" spans="1:25" x14ac:dyDescent="0.25">
      <c r="A10" s="15"/>
      <c r="B10" s="17" t="s">
        <v>69</v>
      </c>
      <c r="C10" s="67">
        <v>75.852818999999997</v>
      </c>
      <c r="D10" s="68">
        <v>71.676865000000006</v>
      </c>
      <c r="E10" s="68">
        <v>76.544140999999996</v>
      </c>
      <c r="F10" s="68">
        <v>78.505527000000001</v>
      </c>
      <c r="G10" s="68">
        <v>79.737413000000004</v>
      </c>
      <c r="H10" s="68">
        <v>80.298225000000002</v>
      </c>
      <c r="I10" s="68">
        <v>82.472662</v>
      </c>
      <c r="J10" s="68">
        <v>86.742171999999997</v>
      </c>
      <c r="K10" s="68">
        <v>88.431751999999975</v>
      </c>
      <c r="L10" s="68">
        <v>90.973928999999984</v>
      </c>
      <c r="M10" s="68">
        <v>94.669398999999999</v>
      </c>
      <c r="N10" s="68">
        <v>96.823979000000008</v>
      </c>
      <c r="O10" s="68">
        <v>94.320582999999985</v>
      </c>
      <c r="P10" s="19">
        <v>99.655221999999981</v>
      </c>
      <c r="Q10" s="19">
        <v>100.197936</v>
      </c>
      <c r="R10" s="19">
        <v>102.31475400000001</v>
      </c>
      <c r="S10" s="19">
        <v>104.298304</v>
      </c>
      <c r="T10" s="19">
        <v>105.09401843750001</v>
      </c>
      <c r="U10" s="19">
        <v>106.15364360184488</v>
      </c>
      <c r="V10" s="19">
        <v>107.39205891784675</v>
      </c>
      <c r="W10" s="19">
        <v>109.19646987180764</v>
      </c>
      <c r="X10" s="19">
        <v>111.68519855224868</v>
      </c>
      <c r="Y10" s="20">
        <v>114.16838494633792</v>
      </c>
    </row>
    <row r="11" spans="1:25" x14ac:dyDescent="0.25">
      <c r="A11" s="15"/>
      <c r="B11" s="69" t="s">
        <v>23</v>
      </c>
      <c r="C11" s="70">
        <v>5.3633772123194978</v>
      </c>
      <c r="D11" s="71">
        <v>-5.5053379097222415</v>
      </c>
      <c r="E11" s="71">
        <v>6.7905815914242273</v>
      </c>
      <c r="F11" s="71">
        <v>2.5624247321555327</v>
      </c>
      <c r="G11" s="71">
        <v>1.5691710470270515</v>
      </c>
      <c r="H11" s="71">
        <v>0.70332354524720309</v>
      </c>
      <c r="I11" s="71">
        <v>2.7079515144948552</v>
      </c>
      <c r="J11" s="71">
        <v>5.1768790972213319</v>
      </c>
      <c r="K11" s="71">
        <v>1.9478184152455613</v>
      </c>
      <c r="L11" s="71">
        <v>2.874733274536978</v>
      </c>
      <c r="M11" s="71">
        <v>4.0621198189648489</v>
      </c>
      <c r="N11" s="71">
        <v>2.2758991001939233</v>
      </c>
      <c r="O11" s="71">
        <v>-2.585512417332092</v>
      </c>
      <c r="P11" s="110">
        <v>5.6558588065555027</v>
      </c>
      <c r="Q11" s="110">
        <v>0.54459163213746997</v>
      </c>
      <c r="R11" s="110">
        <v>2.1126363321495978</v>
      </c>
      <c r="S11" s="110">
        <v>1.9386744554944713</v>
      </c>
      <c r="T11" s="110">
        <v>0.76292174175718319</v>
      </c>
      <c r="U11" s="110">
        <v>1.0082640097875961</v>
      </c>
      <c r="V11" s="110">
        <v>1.1666253498060275</v>
      </c>
      <c r="W11" s="110">
        <v>1.6802089206067183</v>
      </c>
      <c r="X11" s="110">
        <v>2.2791292459936718</v>
      </c>
      <c r="Y11" s="285">
        <v>2.2233800237437595</v>
      </c>
    </row>
    <row r="12" spans="1:25" x14ac:dyDescent="0.25">
      <c r="A12" s="15"/>
      <c r="B12" s="17" t="s">
        <v>24</v>
      </c>
      <c r="C12" s="67">
        <v>43.414640999999996</v>
      </c>
      <c r="D12" s="68">
        <v>43.408971999999999</v>
      </c>
      <c r="E12" s="68">
        <v>43.953910999999998</v>
      </c>
      <c r="F12" s="68">
        <v>43.155455000000003</v>
      </c>
      <c r="G12" s="68">
        <v>43.388159999999999</v>
      </c>
      <c r="H12" s="68">
        <v>42.671631999999995</v>
      </c>
      <c r="I12" s="68">
        <v>43.440747999999999</v>
      </c>
      <c r="J12" s="68">
        <v>44.856675000000003</v>
      </c>
      <c r="K12" s="68">
        <v>46.504330000000003</v>
      </c>
      <c r="L12" s="68">
        <v>49.369723</v>
      </c>
      <c r="M12" s="68">
        <v>51.399027000000004</v>
      </c>
      <c r="N12" s="68">
        <v>52.891309999999997</v>
      </c>
      <c r="O12" s="68">
        <v>53.280308000000005</v>
      </c>
      <c r="P12" s="19">
        <v>54.88409</v>
      </c>
      <c r="Q12" s="19">
        <v>57.526418000000007</v>
      </c>
      <c r="R12" s="19">
        <v>55.705822999999995</v>
      </c>
      <c r="S12" s="19">
        <v>57.802520999999992</v>
      </c>
      <c r="T12" s="19">
        <v>58.269934191999994</v>
      </c>
      <c r="U12" s="19">
        <v>58.486548860976811</v>
      </c>
      <c r="V12" s="19">
        <v>59.144760759528175</v>
      </c>
      <c r="W12" s="19">
        <v>59.73452401764856</v>
      </c>
      <c r="X12" s="19">
        <v>60.778214626559354</v>
      </c>
      <c r="Y12" s="20">
        <v>62.10233977729547</v>
      </c>
    </row>
    <row r="13" spans="1:25" x14ac:dyDescent="0.25">
      <c r="A13" s="15"/>
      <c r="B13" s="69" t="s">
        <v>23</v>
      </c>
      <c r="C13" s="70">
        <v>7.1359367256316864</v>
      </c>
      <c r="D13" s="71">
        <v>-1.3057806927374571E-2</v>
      </c>
      <c r="E13" s="71">
        <v>1.2553602974058053</v>
      </c>
      <c r="F13" s="71">
        <v>-1.8165755488743662</v>
      </c>
      <c r="G13" s="71">
        <v>0.53922499484710951</v>
      </c>
      <c r="H13" s="71">
        <v>-1.6514367053131473</v>
      </c>
      <c r="I13" s="71">
        <v>1.8024058700168766</v>
      </c>
      <c r="J13" s="71">
        <v>3.2594443355349334</v>
      </c>
      <c r="K13" s="71">
        <v>3.6731545528062348</v>
      </c>
      <c r="L13" s="71">
        <v>6.1615617298432124</v>
      </c>
      <c r="M13" s="71">
        <v>4.1104220900733068</v>
      </c>
      <c r="N13" s="71">
        <v>2.9033292789764298</v>
      </c>
      <c r="O13" s="71">
        <v>0.73546675247788684</v>
      </c>
      <c r="P13" s="110">
        <v>3.0100839507158916</v>
      </c>
      <c r="Q13" s="110">
        <v>4.814378811783171</v>
      </c>
      <c r="R13" s="110">
        <v>-3.1647981280531146</v>
      </c>
      <c r="S13" s="110">
        <v>3.7638758159986185</v>
      </c>
      <c r="T13" s="110">
        <v>0.80863807306952307</v>
      </c>
      <c r="U13" s="110">
        <v>0.3717434590934543</v>
      </c>
      <c r="V13" s="110">
        <v>1.1254073139380205</v>
      </c>
      <c r="W13" s="110">
        <v>0.99715215776805532</v>
      </c>
      <c r="X13" s="110">
        <v>1.7472150754937577</v>
      </c>
      <c r="Y13" s="285">
        <v>2.1786180441001113</v>
      </c>
    </row>
    <row r="14" spans="1:25" x14ac:dyDescent="0.25">
      <c r="A14" s="15"/>
      <c r="B14" s="17" t="s">
        <v>25</v>
      </c>
      <c r="C14" s="67">
        <v>0.62799200000000011</v>
      </c>
      <c r="D14" s="68">
        <v>0.64171699999999998</v>
      </c>
      <c r="E14" s="68">
        <v>0.66877500000000001</v>
      </c>
      <c r="F14" s="68">
        <v>0.69247700000000001</v>
      </c>
      <c r="G14" s="68">
        <v>0.71189100000000005</v>
      </c>
      <c r="H14" s="68">
        <v>0.73243099999999994</v>
      </c>
      <c r="I14" s="68">
        <v>1.0836520000000001</v>
      </c>
      <c r="J14" s="68">
        <v>1.0903139999999998</v>
      </c>
      <c r="K14" s="68">
        <v>1.1115269999999997</v>
      </c>
      <c r="L14" s="68">
        <v>1.0674939999999999</v>
      </c>
      <c r="M14" s="68">
        <v>1.1191019999999998</v>
      </c>
      <c r="N14" s="68">
        <v>1.097645</v>
      </c>
      <c r="O14" s="68">
        <v>0.92487799999999998</v>
      </c>
      <c r="P14" s="19">
        <v>0.98386899999999988</v>
      </c>
      <c r="Q14" s="19">
        <v>1.0939159999999999</v>
      </c>
      <c r="R14" s="19">
        <v>1.204024</v>
      </c>
      <c r="S14" s="19">
        <v>1.10324</v>
      </c>
      <c r="T14" s="19">
        <v>1.020353928</v>
      </c>
      <c r="U14" s="19">
        <v>1.0082539188223001</v>
      </c>
      <c r="V14" s="19">
        <v>1.0196008821677929</v>
      </c>
      <c r="W14" s="19">
        <v>1.0297678543649513</v>
      </c>
      <c r="X14" s="19">
        <v>1.0477601135590044</v>
      </c>
      <c r="Y14" s="20">
        <v>1.0705868044518847</v>
      </c>
    </row>
    <row r="15" spans="1:25" x14ac:dyDescent="0.25">
      <c r="A15" s="15"/>
      <c r="B15" s="69" t="s">
        <v>23</v>
      </c>
      <c r="C15" s="70">
        <v>-1.8308982386738837E-2</v>
      </c>
      <c r="D15" s="71">
        <v>2.1855373953808099</v>
      </c>
      <c r="E15" s="71">
        <v>4.2165004199670619</v>
      </c>
      <c r="F15" s="71">
        <v>3.5440918096519836</v>
      </c>
      <c r="G15" s="71">
        <v>2.803558818560048</v>
      </c>
      <c r="H15" s="71">
        <v>2.8852731668190579</v>
      </c>
      <c r="I15" s="71">
        <v>47.952776439009305</v>
      </c>
      <c r="J15" s="71">
        <v>0.61477300830892201</v>
      </c>
      <c r="K15" s="71">
        <v>1.945586317336101</v>
      </c>
      <c r="L15" s="71">
        <v>-3.9614872153352909</v>
      </c>
      <c r="M15" s="71">
        <v>4.8345002407507609</v>
      </c>
      <c r="N15" s="71">
        <v>-1.9173408679458936</v>
      </c>
      <c r="O15" s="71">
        <v>-15.739788365090723</v>
      </c>
      <c r="P15" s="110">
        <v>6.3782466444222807</v>
      </c>
      <c r="Q15" s="110">
        <v>11.185127288287378</v>
      </c>
      <c r="R15" s="110">
        <v>10.065489489138102</v>
      </c>
      <c r="S15" s="110">
        <v>-8.3705972638419048</v>
      </c>
      <c r="T15" s="110">
        <v>-7.5129683477756277</v>
      </c>
      <c r="U15" s="110">
        <v>-1.1858639287464889</v>
      </c>
      <c r="V15" s="110">
        <v>1.1254073139379983</v>
      </c>
      <c r="W15" s="110">
        <v>0.99715215776807753</v>
      </c>
      <c r="X15" s="110">
        <v>1.7472150754937577</v>
      </c>
      <c r="Y15" s="285">
        <v>2.1786180441001113</v>
      </c>
    </row>
    <row r="16" spans="1:25" x14ac:dyDescent="0.25">
      <c r="A16" s="15"/>
      <c r="B16" s="17" t="s">
        <v>135</v>
      </c>
      <c r="C16" s="67">
        <v>16.330107000000002</v>
      </c>
      <c r="D16" s="68">
        <v>17.258758999999998</v>
      </c>
      <c r="E16" s="68">
        <v>17.637764999999998</v>
      </c>
      <c r="F16" s="68">
        <v>17.102753</v>
      </c>
      <c r="G16" s="68">
        <v>17.036776000000003</v>
      </c>
      <c r="H16" s="68">
        <v>17.254798999999998</v>
      </c>
      <c r="I16" s="68">
        <v>17.797467000000001</v>
      </c>
      <c r="J16" s="68">
        <v>18.706493999999999</v>
      </c>
      <c r="K16" s="68">
        <v>19.155779000000003</v>
      </c>
      <c r="L16" s="68">
        <v>19.354054000000005</v>
      </c>
      <c r="M16" s="68">
        <v>19.307911000000001</v>
      </c>
      <c r="N16" s="68">
        <v>20.221116000000002</v>
      </c>
      <c r="O16" s="68">
        <v>20.035183</v>
      </c>
      <c r="P16" s="19">
        <v>20.777176000000001</v>
      </c>
      <c r="Q16" s="19">
        <v>20.174519</v>
      </c>
      <c r="R16" s="19">
        <v>19.667974000000001</v>
      </c>
      <c r="S16" s="19">
        <v>20.448790000000002</v>
      </c>
      <c r="T16" s="19">
        <v>20.709454611778856</v>
      </c>
      <c r="U16" s="19">
        <v>20.767332196356136</v>
      </c>
      <c r="V16" s="19">
        <v>20.76017760709561</v>
      </c>
      <c r="W16" s="19">
        <v>20.63596944230072</v>
      </c>
      <c r="X16" s="19">
        <v>20.613276123762144</v>
      </c>
      <c r="Y16" s="20">
        <v>20.8942382594586</v>
      </c>
    </row>
    <row r="17" spans="1:25" x14ac:dyDescent="0.25">
      <c r="A17" s="15"/>
      <c r="B17" s="69" t="s">
        <v>23</v>
      </c>
      <c r="C17" s="70">
        <v>5.8607992120325969</v>
      </c>
      <c r="D17" s="71">
        <v>5.6867477965698354</v>
      </c>
      <c r="E17" s="71">
        <v>2.1960211623558878</v>
      </c>
      <c r="F17" s="71">
        <v>-3.033332171054548</v>
      </c>
      <c r="G17" s="71">
        <v>-0.38576830291590092</v>
      </c>
      <c r="H17" s="71">
        <v>1.2797198249246078</v>
      </c>
      <c r="I17" s="71">
        <v>3.1450264937887829</v>
      </c>
      <c r="J17" s="71">
        <v>5.1076200899824675</v>
      </c>
      <c r="K17" s="71">
        <v>2.4017595173098982</v>
      </c>
      <c r="L17" s="71">
        <v>1.0350662324930759</v>
      </c>
      <c r="M17" s="71">
        <v>-0.2384151661455669</v>
      </c>
      <c r="N17" s="71">
        <v>4.7296934401655388</v>
      </c>
      <c r="O17" s="71">
        <v>-0.91949920073650659</v>
      </c>
      <c r="P17" s="110">
        <v>3.7034500757991529</v>
      </c>
      <c r="Q17" s="110">
        <v>-2.9005722433115944</v>
      </c>
      <c r="R17" s="110">
        <v>-2.5108157473295756</v>
      </c>
      <c r="S17" s="110">
        <v>3.9699869442576974</v>
      </c>
      <c r="T17" s="110">
        <v>1.2747190018522092</v>
      </c>
      <c r="U17" s="110">
        <v>0.27947420954466118</v>
      </c>
      <c r="V17" s="110">
        <v>-3.445117164244671E-2</v>
      </c>
      <c r="W17" s="110">
        <v>-0.59830010679888801</v>
      </c>
      <c r="X17" s="110">
        <v>-0.1099697235064534</v>
      </c>
      <c r="Y17" s="285">
        <v>1.3630154372820558</v>
      </c>
    </row>
    <row r="18" spans="1:25" x14ac:dyDescent="0.25">
      <c r="A18" s="15"/>
      <c r="B18" s="17" t="s">
        <v>138</v>
      </c>
      <c r="C18" s="67">
        <v>18.771063999999999</v>
      </c>
      <c r="D18" s="68">
        <v>15.144048000000002</v>
      </c>
      <c r="E18" s="68">
        <v>16.386861</v>
      </c>
      <c r="F18" s="68">
        <v>18.545510000000004</v>
      </c>
      <c r="G18" s="68">
        <v>16.663588999999998</v>
      </c>
      <c r="H18" s="68">
        <v>16.892633</v>
      </c>
      <c r="I18" s="68">
        <v>17.364888000000004</v>
      </c>
      <c r="J18" s="68">
        <v>20.937620000000003</v>
      </c>
      <c r="K18" s="68">
        <v>19.007017000000001</v>
      </c>
      <c r="L18" s="68">
        <v>19.017798000000003</v>
      </c>
      <c r="M18" s="68">
        <v>19.664648999999997</v>
      </c>
      <c r="N18" s="68">
        <v>20.648778999999998</v>
      </c>
      <c r="O18" s="68">
        <v>18.657521999999997</v>
      </c>
      <c r="P18" s="19">
        <v>19.601368000000001</v>
      </c>
      <c r="Q18" s="19">
        <v>20.452510999999998</v>
      </c>
      <c r="R18" s="19">
        <v>21.267980000000001</v>
      </c>
      <c r="S18" s="19">
        <v>21.61863</v>
      </c>
      <c r="T18" s="19">
        <v>22.670756840475153</v>
      </c>
      <c r="U18" s="19">
        <v>23.212884597440119</v>
      </c>
      <c r="V18" s="19">
        <v>21.974728996377323</v>
      </c>
      <c r="W18" s="19">
        <v>22.305180392921226</v>
      </c>
      <c r="X18" s="19">
        <v>23.268757569920872</v>
      </c>
      <c r="Y18" s="20">
        <v>23.91865400729862</v>
      </c>
    </row>
    <row r="19" spans="1:25" x14ac:dyDescent="0.25">
      <c r="A19" s="15"/>
      <c r="B19" s="69" t="s">
        <v>23</v>
      </c>
      <c r="C19" s="70">
        <v>3.4068163209565627</v>
      </c>
      <c r="D19" s="71">
        <v>-19.322378315901535</v>
      </c>
      <c r="E19" s="71">
        <v>8.2066102801575891</v>
      </c>
      <c r="F19" s="71">
        <v>13.173047601978194</v>
      </c>
      <c r="G19" s="71">
        <v>-10.14758289203156</v>
      </c>
      <c r="H19" s="71">
        <v>1.3745178184603635</v>
      </c>
      <c r="I19" s="71">
        <v>2.7956269457816374</v>
      </c>
      <c r="J19" s="71">
        <v>20.574460370835681</v>
      </c>
      <c r="K19" s="71">
        <v>-9.2207376005486896</v>
      </c>
      <c r="L19" s="71">
        <v>5.672115724419946E-2</v>
      </c>
      <c r="M19" s="71">
        <v>3.4012928310627411</v>
      </c>
      <c r="N19" s="71">
        <v>5.0045642818236979</v>
      </c>
      <c r="O19" s="71">
        <v>-9.6434612429141744</v>
      </c>
      <c r="P19" s="110">
        <v>5.0587961252303693</v>
      </c>
      <c r="Q19" s="110">
        <v>4.3422632542789774</v>
      </c>
      <c r="R19" s="110">
        <v>3.9871339025316033</v>
      </c>
      <c r="S19" s="110">
        <v>1.6487226337432936</v>
      </c>
      <c r="T19" s="110">
        <v>4.8667600142800582</v>
      </c>
      <c r="U19" s="110">
        <v>2.3913085953843449</v>
      </c>
      <c r="V19" s="110">
        <v>-5.3339152911626497</v>
      </c>
      <c r="W19" s="110">
        <v>1.5037791665070355</v>
      </c>
      <c r="X19" s="110">
        <v>4.3199703388431043</v>
      </c>
      <c r="Y19" s="285">
        <v>2.7930001652424208</v>
      </c>
    </row>
    <row r="20" spans="1:25" x14ac:dyDescent="0.25">
      <c r="A20" s="15"/>
      <c r="B20" s="17" t="s">
        <v>26</v>
      </c>
      <c r="C20" s="67">
        <v>52.959694999999996</v>
      </c>
      <c r="D20" s="68">
        <v>44.293599999999998</v>
      </c>
      <c r="E20" s="68">
        <v>52.282727999999999</v>
      </c>
      <c r="F20" s="68">
        <v>57.557807999999994</v>
      </c>
      <c r="G20" s="68">
        <v>62.858976999999996</v>
      </c>
      <c r="H20" s="68">
        <v>66.241749999999996</v>
      </c>
      <c r="I20" s="68">
        <v>68.428550999999999</v>
      </c>
      <c r="J20" s="68">
        <v>73.049133999999995</v>
      </c>
      <c r="K20" s="68">
        <v>76.630352999999999</v>
      </c>
      <c r="L20" s="68">
        <v>79.420994000000007</v>
      </c>
      <c r="M20" s="68">
        <v>83.770425000000003</v>
      </c>
      <c r="N20" s="68">
        <v>84.906817000000004</v>
      </c>
      <c r="O20" s="68">
        <v>79.510688999999999</v>
      </c>
      <c r="P20" s="19">
        <v>87.987373000000005</v>
      </c>
      <c r="Q20" s="19">
        <v>90.423524999999998</v>
      </c>
      <c r="R20" s="19">
        <v>89.815164999999993</v>
      </c>
      <c r="S20" s="19">
        <v>89.835288000000006</v>
      </c>
      <c r="T20" s="19">
        <v>92.507364916837091</v>
      </c>
      <c r="U20" s="19">
        <v>93.755104710527633</v>
      </c>
      <c r="V20" s="19">
        <v>98.27620493573005</v>
      </c>
      <c r="W20" s="19">
        <v>101.56313144201073</v>
      </c>
      <c r="X20" s="19">
        <v>104.52150492513979</v>
      </c>
      <c r="Y20" s="20">
        <v>107.19917652155711</v>
      </c>
    </row>
    <row r="21" spans="1:25" x14ac:dyDescent="0.25">
      <c r="A21" s="15"/>
      <c r="B21" s="69" t="s">
        <v>23</v>
      </c>
      <c r="C21" s="70">
        <v>3.0081489718031484</v>
      </c>
      <c r="D21" s="71">
        <v>-16.3635666708428</v>
      </c>
      <c r="E21" s="71">
        <v>18.036754745606576</v>
      </c>
      <c r="F21" s="71">
        <v>10.089527080530303</v>
      </c>
      <c r="G21" s="71">
        <v>9.2101648485293239</v>
      </c>
      <c r="H21" s="71">
        <v>5.3815272876617248</v>
      </c>
      <c r="I21" s="71">
        <v>3.3012427962727298</v>
      </c>
      <c r="J21" s="71">
        <v>6.7524197611608106</v>
      </c>
      <c r="K21" s="71">
        <v>4.9024797473985249</v>
      </c>
      <c r="L21" s="71">
        <v>3.6416914326363736</v>
      </c>
      <c r="M21" s="71">
        <v>5.4764247851141201</v>
      </c>
      <c r="N21" s="71">
        <v>1.3565551326736314</v>
      </c>
      <c r="O21" s="71">
        <v>-6.3553530690003468</v>
      </c>
      <c r="P21" s="110">
        <v>10.661062187500359</v>
      </c>
      <c r="Q21" s="110">
        <v>2.7687518298790348</v>
      </c>
      <c r="R21" s="110">
        <v>-0.67278952020505267</v>
      </c>
      <c r="S21" s="110">
        <v>2.2404902334716148E-2</v>
      </c>
      <c r="T21" s="110">
        <v>2.974417933448481</v>
      </c>
      <c r="U21" s="110">
        <v>1.3488004926010433</v>
      </c>
      <c r="V21" s="110">
        <v>4.8222443344940968</v>
      </c>
      <c r="W21" s="110">
        <v>3.3445802149464576</v>
      </c>
      <c r="X21" s="110">
        <v>2.9128419349872203</v>
      </c>
      <c r="Y21" s="285">
        <v>2.5618379665841129</v>
      </c>
    </row>
    <row r="22" spans="1:25" x14ac:dyDescent="0.25">
      <c r="A22" s="15"/>
      <c r="B22" s="17" t="s">
        <v>27</v>
      </c>
      <c r="C22" s="67">
        <v>58.466217</v>
      </c>
      <c r="D22" s="68">
        <v>47.497073000000007</v>
      </c>
      <c r="E22" s="68">
        <v>55.856864999999999</v>
      </c>
      <c r="F22" s="68">
        <v>59.872301999999998</v>
      </c>
      <c r="G22" s="68">
        <v>61.195747000000004</v>
      </c>
      <c r="H22" s="68">
        <v>64.269531000000001</v>
      </c>
      <c r="I22" s="68">
        <v>66.893835999999993</v>
      </c>
      <c r="J22" s="68">
        <v>73.006967000000003</v>
      </c>
      <c r="K22" s="68">
        <v>76.399582999999993</v>
      </c>
      <c r="L22" s="68">
        <v>79.296231999999989</v>
      </c>
      <c r="M22" s="68">
        <v>83.282877999999997</v>
      </c>
      <c r="N22" s="68">
        <v>85.24560799999999</v>
      </c>
      <c r="O22" s="68">
        <v>78.50851999999999</v>
      </c>
      <c r="P22" s="19">
        <v>87.654963000000009</v>
      </c>
      <c r="Q22" s="19">
        <v>91.273336000000015</v>
      </c>
      <c r="R22" s="19">
        <v>84.264629000000014</v>
      </c>
      <c r="S22" s="19">
        <v>86.456181000000001</v>
      </c>
      <c r="T22" s="19">
        <v>89.400465321433089</v>
      </c>
      <c r="U22" s="19">
        <v>90.501431545034094</v>
      </c>
      <c r="V22" s="19">
        <v>93.978838047652417</v>
      </c>
      <c r="W22" s="19">
        <v>96.607509756013286</v>
      </c>
      <c r="X22" s="19">
        <v>99.439690181250711</v>
      </c>
      <c r="Y22" s="20">
        <v>102.15194724925509</v>
      </c>
    </row>
    <row r="23" spans="1:25" x14ac:dyDescent="0.25">
      <c r="A23" s="15"/>
      <c r="B23" s="69" t="s">
        <v>23</v>
      </c>
      <c r="C23" s="70">
        <v>4.1371613807062113</v>
      </c>
      <c r="D23" s="71">
        <v>-18.761508034631337</v>
      </c>
      <c r="E23" s="71">
        <v>17.600646675638298</v>
      </c>
      <c r="F23" s="71">
        <v>7.1887976527146735</v>
      </c>
      <c r="G23" s="71">
        <v>2.2104461592273639</v>
      </c>
      <c r="H23" s="71">
        <v>5.0228719325870586</v>
      </c>
      <c r="I23" s="71">
        <v>4.0832801471664792</v>
      </c>
      <c r="J23" s="71">
        <v>9.1385565031731897</v>
      </c>
      <c r="K23" s="71">
        <v>4.6469756783622973</v>
      </c>
      <c r="L23" s="71">
        <v>3.7914460868196054</v>
      </c>
      <c r="M23" s="71">
        <v>5.0275352301733633</v>
      </c>
      <c r="N23" s="71">
        <v>2.3567028987638849</v>
      </c>
      <c r="O23" s="71">
        <v>-7.9031496848494527</v>
      </c>
      <c r="P23" s="110">
        <v>11.650255284394628</v>
      </c>
      <c r="Q23" s="110">
        <v>4.1279727652158149</v>
      </c>
      <c r="R23" s="110">
        <v>-7.6788110385271668</v>
      </c>
      <c r="S23" s="110">
        <v>2.600797067533489</v>
      </c>
      <c r="T23" s="110">
        <v>3.4055220660661467</v>
      </c>
      <c r="U23" s="110">
        <v>1.2314994330762774</v>
      </c>
      <c r="V23" s="110">
        <v>3.84237734503452</v>
      </c>
      <c r="W23" s="110">
        <v>2.7970889648880171</v>
      </c>
      <c r="X23" s="110">
        <v>2.9316358866823489</v>
      </c>
      <c r="Y23" s="285">
        <v>2.7275397409833868</v>
      </c>
    </row>
    <row r="24" spans="1:25" x14ac:dyDescent="0.25">
      <c r="A24" s="41"/>
      <c r="B24" s="72"/>
      <c r="C24" s="201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9"/>
      <c r="Q24" s="329"/>
      <c r="R24" s="329"/>
      <c r="S24" s="286"/>
      <c r="T24" s="286"/>
      <c r="U24" s="333"/>
      <c r="V24" s="333"/>
      <c r="W24" s="333"/>
      <c r="X24" s="333"/>
      <c r="Y24" s="321"/>
    </row>
    <row r="25" spans="1:25" x14ac:dyDescent="0.25">
      <c r="A25" s="15"/>
      <c r="B25" s="73"/>
      <c r="C25" s="231"/>
      <c r="D25" s="9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248"/>
      <c r="Q25" s="248"/>
      <c r="R25" s="248"/>
      <c r="S25" s="248"/>
      <c r="T25" s="248"/>
      <c r="U25" s="248"/>
      <c r="V25" s="248"/>
      <c r="W25" s="248"/>
      <c r="X25" s="248"/>
      <c r="Y25" s="322"/>
    </row>
    <row r="26" spans="1:25" x14ac:dyDescent="0.25">
      <c r="A26" s="15"/>
      <c r="B26" s="4" t="s">
        <v>159</v>
      </c>
      <c r="C26" s="47"/>
      <c r="D26" s="10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25"/>
      <c r="Q26" s="25"/>
      <c r="R26" s="25"/>
      <c r="S26" s="25"/>
      <c r="T26" s="25"/>
      <c r="U26" s="270"/>
      <c r="V26" s="270"/>
      <c r="W26" s="270"/>
      <c r="X26" s="270"/>
      <c r="Y26" s="323"/>
    </row>
    <row r="27" spans="1:25" x14ac:dyDescent="0.25">
      <c r="A27" s="15"/>
      <c r="B27" s="66"/>
      <c r="C27" s="47"/>
      <c r="D27" s="10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25"/>
      <c r="Q27" s="25"/>
      <c r="R27" s="25"/>
      <c r="S27" s="25"/>
      <c r="T27" s="25"/>
      <c r="U27" s="270"/>
      <c r="V27" s="270"/>
      <c r="W27" s="270"/>
      <c r="X27" s="270"/>
      <c r="Y27" s="323"/>
    </row>
    <row r="28" spans="1:25" x14ac:dyDescent="0.25">
      <c r="A28" s="15"/>
      <c r="B28" s="17" t="s">
        <v>69</v>
      </c>
      <c r="C28" s="67">
        <v>68.556645000000032</v>
      </c>
      <c r="D28" s="68">
        <v>64.05514100000002</v>
      </c>
      <c r="E28" s="68">
        <v>68.726722000000009</v>
      </c>
      <c r="F28" s="68">
        <v>71.629533000000038</v>
      </c>
      <c r="G28" s="68">
        <v>73.727607000000035</v>
      </c>
      <c r="H28" s="68">
        <v>74.64267100000005</v>
      </c>
      <c r="I28" s="68">
        <v>76.562300000000008</v>
      </c>
      <c r="J28" s="68">
        <v>80.376307000000025</v>
      </c>
      <c r="K28" s="68">
        <v>81.621573000000012</v>
      </c>
      <c r="L28" s="68">
        <v>84.960370000000026</v>
      </c>
      <c r="M28" s="68">
        <v>90.275851000000046</v>
      </c>
      <c r="N28" s="68">
        <v>94.547483999999955</v>
      </c>
      <c r="O28" s="68">
        <v>94.320583000000013</v>
      </c>
      <c r="P28" s="19">
        <v>101.89156899999999</v>
      </c>
      <c r="Q28" s="19">
        <v>109.959757</v>
      </c>
      <c r="R28" s="19">
        <v>123.53869800000001</v>
      </c>
      <c r="S28" s="19">
        <v>130.20751999999999</v>
      </c>
      <c r="T28" s="19">
        <v>136.63576328348586</v>
      </c>
      <c r="U28" s="19">
        <v>143.14578992882764</v>
      </c>
      <c r="V28" s="19">
        <v>148.2823141480259</v>
      </c>
      <c r="W28" s="19">
        <v>154.52913317527319</v>
      </c>
      <c r="X28" s="19">
        <v>161.54979531433591</v>
      </c>
      <c r="Y28" s="20">
        <v>168.78789597723284</v>
      </c>
    </row>
    <row r="29" spans="1:25" x14ac:dyDescent="0.25">
      <c r="A29" s="15"/>
      <c r="B29" s="69" t="s">
        <v>23</v>
      </c>
      <c r="C29" s="70">
        <v>8.5088559731011379</v>
      </c>
      <c r="D29" s="71">
        <v>-6.5661089453837977</v>
      </c>
      <c r="E29" s="71">
        <v>7.2930617700146749</v>
      </c>
      <c r="F29" s="71">
        <v>4.2237006444160619</v>
      </c>
      <c r="G29" s="71">
        <v>2.9290627931358948</v>
      </c>
      <c r="H29" s="71">
        <v>1.241141598424611</v>
      </c>
      <c r="I29" s="71">
        <v>2.5717581837337411</v>
      </c>
      <c r="J29" s="71">
        <v>4.9815731763544591</v>
      </c>
      <c r="K29" s="71">
        <v>1.5492948686980368</v>
      </c>
      <c r="L29" s="71">
        <v>4.0905815427007441</v>
      </c>
      <c r="M29" s="71">
        <v>6.2564240245187364</v>
      </c>
      <c r="N29" s="71">
        <v>4.7317560041609807</v>
      </c>
      <c r="O29" s="71">
        <v>-0.23998629090958845</v>
      </c>
      <c r="P29" s="110">
        <v>8.0268651435286174</v>
      </c>
      <c r="Q29" s="110">
        <v>7.9184058889111952</v>
      </c>
      <c r="R29" s="110">
        <v>12.349009647229403</v>
      </c>
      <c r="S29" s="110">
        <v>5.3981643873241891</v>
      </c>
      <c r="T29" s="110">
        <v>4.9369216797047422</v>
      </c>
      <c r="U29" s="110">
        <v>4.764511493111101</v>
      </c>
      <c r="V29" s="110">
        <v>3.5883166537780564</v>
      </c>
      <c r="W29" s="110">
        <v>4.2127876565315026</v>
      </c>
      <c r="X29" s="110">
        <v>4.5432611927613609</v>
      </c>
      <c r="Y29" s="285">
        <v>4.4804146293180969</v>
      </c>
    </row>
    <row r="30" spans="1:25" x14ac:dyDescent="0.25">
      <c r="A30" s="15"/>
      <c r="B30" s="17" t="s">
        <v>24</v>
      </c>
      <c r="C30" s="67">
        <v>36.996112000000004</v>
      </c>
      <c r="D30" s="68">
        <v>37.004756</v>
      </c>
      <c r="E30" s="68">
        <v>37.833258000000001</v>
      </c>
      <c r="F30" s="68">
        <v>38.578480999999996</v>
      </c>
      <c r="G30" s="68">
        <v>40.113717000000001</v>
      </c>
      <c r="H30" s="68">
        <v>39.960461000000002</v>
      </c>
      <c r="I30" s="68">
        <v>40.637881</v>
      </c>
      <c r="J30" s="68">
        <v>41.901201999999998</v>
      </c>
      <c r="K30" s="68">
        <v>43.296390999999993</v>
      </c>
      <c r="L30" s="68">
        <v>46.439745000000002</v>
      </c>
      <c r="M30" s="68">
        <v>49.239615000000001</v>
      </c>
      <c r="N30" s="68">
        <v>51.811625999999997</v>
      </c>
      <c r="O30" s="68">
        <v>53.280307999999998</v>
      </c>
      <c r="P30" s="19">
        <v>56.637432000000004</v>
      </c>
      <c r="Q30" s="19">
        <v>66.224715000000018</v>
      </c>
      <c r="R30" s="19">
        <v>70.572801000000013</v>
      </c>
      <c r="S30" s="19">
        <v>75.36681200000001</v>
      </c>
      <c r="T30" s="19">
        <v>79.004703171767616</v>
      </c>
      <c r="U30" s="19">
        <v>81.9941074168092</v>
      </c>
      <c r="V30" s="19">
        <v>84.979711321245787</v>
      </c>
      <c r="W30" s="19">
        <v>88.270245438681556</v>
      </c>
      <c r="X30" s="19">
        <v>91.823218822162048</v>
      </c>
      <c r="Y30" s="20">
        <v>95.814341005793807</v>
      </c>
    </row>
    <row r="31" spans="1:25" x14ac:dyDescent="0.25">
      <c r="A31" s="15"/>
      <c r="B31" s="69" t="s">
        <v>23</v>
      </c>
      <c r="C31" s="70">
        <v>11.872579102679159</v>
      </c>
      <c r="D31" s="71">
        <v>2.3364617341403715E-2</v>
      </c>
      <c r="E31" s="71">
        <v>2.2389068043037419</v>
      </c>
      <c r="F31" s="71">
        <v>1.9697563450654876</v>
      </c>
      <c r="G31" s="71">
        <v>3.9795138642187755</v>
      </c>
      <c r="H31" s="71">
        <v>-0.38205384955973809</v>
      </c>
      <c r="I31" s="71">
        <v>1.695225688212143</v>
      </c>
      <c r="J31" s="71">
        <v>3.10872754413547</v>
      </c>
      <c r="K31" s="71">
        <v>3.3297111619852826</v>
      </c>
      <c r="L31" s="71">
        <v>7.2600831787573483</v>
      </c>
      <c r="M31" s="71">
        <v>6.0290382731429615</v>
      </c>
      <c r="N31" s="71">
        <v>5.2234587943061683</v>
      </c>
      <c r="O31" s="71">
        <v>2.834657225387982</v>
      </c>
      <c r="P31" s="110">
        <v>6.3008719844487526</v>
      </c>
      <c r="Q31" s="110">
        <v>16.927467686034923</v>
      </c>
      <c r="R31" s="110">
        <v>6.5656545294305868</v>
      </c>
      <c r="S31" s="110">
        <v>6.7930008899604211</v>
      </c>
      <c r="T31" s="110">
        <v>4.8269139628297042</v>
      </c>
      <c r="U31" s="110">
        <v>3.7838307404841398</v>
      </c>
      <c r="V31" s="110">
        <v>3.6412420337226914</v>
      </c>
      <c r="W31" s="110">
        <v>3.8721408513576527</v>
      </c>
      <c r="X31" s="110">
        <v>4.0251087621010706</v>
      </c>
      <c r="Y31" s="285">
        <v>4.3465282908035752</v>
      </c>
    </row>
    <row r="32" spans="1:25" x14ac:dyDescent="0.25">
      <c r="A32" s="15"/>
      <c r="B32" s="17" t="s">
        <v>25</v>
      </c>
      <c r="C32" s="67">
        <v>0.49544999999999995</v>
      </c>
      <c r="D32" s="68">
        <v>0.50814700000000002</v>
      </c>
      <c r="E32" s="68">
        <v>0.52913300000000008</v>
      </c>
      <c r="F32" s="68">
        <v>0.55660600000000005</v>
      </c>
      <c r="G32" s="68">
        <v>0.58145599999999997</v>
      </c>
      <c r="H32" s="68">
        <v>0.60375699999999999</v>
      </c>
      <c r="I32" s="68">
        <v>0.89469299999999996</v>
      </c>
      <c r="J32" s="68">
        <v>0.90515799999999991</v>
      </c>
      <c r="K32" s="68">
        <v>0.93208499999999994</v>
      </c>
      <c r="L32" s="68">
        <v>0.92114699999999994</v>
      </c>
      <c r="M32" s="68">
        <v>1.0017280000000002</v>
      </c>
      <c r="N32" s="68">
        <v>1.0329539999999999</v>
      </c>
      <c r="O32" s="68">
        <v>0.92487799999999998</v>
      </c>
      <c r="P32" s="19">
        <v>1.0186109999999999</v>
      </c>
      <c r="Q32" s="19">
        <v>1.2492249999999998</v>
      </c>
      <c r="R32" s="19">
        <v>1.5149340000000002</v>
      </c>
      <c r="S32" s="19">
        <v>1.462555</v>
      </c>
      <c r="T32" s="19">
        <v>1.4333823684476492</v>
      </c>
      <c r="U32" s="19">
        <v>1.4678342501092765</v>
      </c>
      <c r="V32" s="19">
        <v>1.5212816478096345</v>
      </c>
      <c r="W32" s="19">
        <v>1.5801878159586784</v>
      </c>
      <c r="X32" s="19">
        <v>1.6437920941964843</v>
      </c>
      <c r="Y32" s="20">
        <v>1.7152399826127276</v>
      </c>
    </row>
    <row r="33" spans="1:25" x14ac:dyDescent="0.25">
      <c r="A33" s="15"/>
      <c r="B33" s="69" t="s">
        <v>23</v>
      </c>
      <c r="C33" s="70">
        <v>3.9742965549660836</v>
      </c>
      <c r="D33" s="71">
        <v>2.5627207589060674</v>
      </c>
      <c r="E33" s="71">
        <v>4.1299072906068712</v>
      </c>
      <c r="F33" s="71">
        <v>5.1920783621508981</v>
      </c>
      <c r="G33" s="71">
        <v>4.4645584129527904</v>
      </c>
      <c r="H33" s="71">
        <v>3.8353718940040027</v>
      </c>
      <c r="I33" s="71">
        <v>48.187598653100515</v>
      </c>
      <c r="J33" s="71">
        <v>1.1696749611319168</v>
      </c>
      <c r="K33" s="71">
        <v>2.9748397517339598</v>
      </c>
      <c r="L33" s="71">
        <v>-1.1734981251709908</v>
      </c>
      <c r="M33" s="71">
        <v>8.747898001079113</v>
      </c>
      <c r="N33" s="71">
        <v>3.1172134551494812</v>
      </c>
      <c r="O33" s="71">
        <v>-10.462808605223472</v>
      </c>
      <c r="P33" s="110">
        <v>10.134633973345686</v>
      </c>
      <c r="Q33" s="110">
        <v>22.640046101995747</v>
      </c>
      <c r="R33" s="110">
        <v>21.269907342552408</v>
      </c>
      <c r="S33" s="110">
        <v>-3.4575103601873214</v>
      </c>
      <c r="T33" s="110">
        <v>-1.9946348378249601</v>
      </c>
      <c r="U33" s="110">
        <v>2.4035374244862906</v>
      </c>
      <c r="V33" s="110">
        <v>3.6412420337227358</v>
      </c>
      <c r="W33" s="110">
        <v>3.8721408513576749</v>
      </c>
      <c r="X33" s="110">
        <v>4.0251087621010484</v>
      </c>
      <c r="Y33" s="285">
        <v>4.3465282908035974</v>
      </c>
    </row>
    <row r="34" spans="1:25" x14ac:dyDescent="0.25">
      <c r="A34" s="15"/>
      <c r="B34" s="17" t="s">
        <v>135</v>
      </c>
      <c r="C34" s="67">
        <v>12.392040999999997</v>
      </c>
      <c r="D34" s="68">
        <v>13.167116999999998</v>
      </c>
      <c r="E34" s="68">
        <v>13.573015999999999</v>
      </c>
      <c r="F34" s="68">
        <v>13.425647</v>
      </c>
      <c r="G34" s="68">
        <v>13.624621000000001</v>
      </c>
      <c r="H34" s="68">
        <v>13.948775000000001</v>
      </c>
      <c r="I34" s="68">
        <v>14.431773999999999</v>
      </c>
      <c r="J34" s="68">
        <v>15.274038000000001</v>
      </c>
      <c r="K34" s="68">
        <v>15.840704999999998</v>
      </c>
      <c r="L34" s="68">
        <v>16.515622999999998</v>
      </c>
      <c r="M34" s="68">
        <v>17.174747</v>
      </c>
      <c r="N34" s="68">
        <v>18.985530999999998</v>
      </c>
      <c r="O34" s="68">
        <v>20.035183</v>
      </c>
      <c r="P34" s="19">
        <v>21.584396999999999</v>
      </c>
      <c r="Q34" s="19">
        <v>23.367086</v>
      </c>
      <c r="R34" s="19">
        <v>25.107745999999999</v>
      </c>
      <c r="S34" s="19">
        <v>27.493005</v>
      </c>
      <c r="T34" s="19">
        <v>29.347505076976063</v>
      </c>
      <c r="U34" s="19">
        <v>30.623596463105621</v>
      </c>
      <c r="V34" s="19">
        <v>31.529277446914971</v>
      </c>
      <c r="W34" s="19">
        <v>32.390544065149903</v>
      </c>
      <c r="X34" s="19">
        <v>33.390061805897943</v>
      </c>
      <c r="Y34" s="20">
        <v>34.90627685667998</v>
      </c>
    </row>
    <row r="35" spans="1:25" x14ac:dyDescent="0.25">
      <c r="A35" s="15"/>
      <c r="B35" s="69" t="s">
        <v>23</v>
      </c>
      <c r="C35" s="70">
        <v>10.635034246125862</v>
      </c>
      <c r="D35" s="71">
        <v>6.2546274661292811</v>
      </c>
      <c r="E35" s="71">
        <v>3.0826717800107817</v>
      </c>
      <c r="F35" s="71">
        <v>-1.0857498436603996</v>
      </c>
      <c r="G35" s="71">
        <v>1.4820440310995942</v>
      </c>
      <c r="H35" s="71">
        <v>2.3791781070460649</v>
      </c>
      <c r="I35" s="71">
        <v>3.4626624918675519</v>
      </c>
      <c r="J35" s="71">
        <v>5.8361778669760334</v>
      </c>
      <c r="K35" s="71">
        <v>3.7100012452502495</v>
      </c>
      <c r="L35" s="71">
        <v>4.2606563281116783</v>
      </c>
      <c r="M35" s="71">
        <v>3.9909121199969144</v>
      </c>
      <c r="N35" s="71">
        <v>10.543293592621762</v>
      </c>
      <c r="O35" s="71">
        <v>5.528694456847183</v>
      </c>
      <c r="P35" s="110">
        <v>7.7324674299206642</v>
      </c>
      <c r="Q35" s="110">
        <v>8.2591559078532448</v>
      </c>
      <c r="R35" s="110">
        <v>7.4491958475267239</v>
      </c>
      <c r="S35" s="110">
        <v>9.5000921229647659</v>
      </c>
      <c r="T35" s="110">
        <v>6.745352415918382</v>
      </c>
      <c r="U35" s="110">
        <v>4.348210802868846</v>
      </c>
      <c r="V35" s="110">
        <v>2.9574612012030821</v>
      </c>
      <c r="W35" s="110">
        <v>2.7316408366319989</v>
      </c>
      <c r="X35" s="110">
        <v>3.0858318981540567</v>
      </c>
      <c r="Y35" s="285">
        <v>4.54091717348728</v>
      </c>
    </row>
    <row r="36" spans="1:25" x14ac:dyDescent="0.25">
      <c r="A36" s="15"/>
      <c r="B36" s="17" t="s">
        <v>138</v>
      </c>
      <c r="C36" s="67">
        <v>17.571159999999999</v>
      </c>
      <c r="D36" s="68">
        <v>13.899921000000001</v>
      </c>
      <c r="E36" s="68">
        <v>15.016618999999999</v>
      </c>
      <c r="F36" s="68">
        <v>17.149182999999997</v>
      </c>
      <c r="G36" s="68">
        <v>15.51999</v>
      </c>
      <c r="H36" s="68">
        <v>15.817574</v>
      </c>
      <c r="I36" s="68">
        <v>16.212933</v>
      </c>
      <c r="J36" s="68">
        <v>19.547724000000002</v>
      </c>
      <c r="K36" s="68">
        <v>17.679329999999997</v>
      </c>
      <c r="L36" s="68">
        <v>18.074064999999997</v>
      </c>
      <c r="M36" s="68">
        <v>19.269161</v>
      </c>
      <c r="N36" s="68">
        <v>20.499102999999998</v>
      </c>
      <c r="O36" s="68">
        <v>18.657522</v>
      </c>
      <c r="P36" s="19">
        <v>19.968913000000001</v>
      </c>
      <c r="Q36" s="19">
        <v>23.025700000000001</v>
      </c>
      <c r="R36" s="19">
        <v>26.111194999999999</v>
      </c>
      <c r="S36" s="19">
        <v>26.586288</v>
      </c>
      <c r="T36" s="19">
        <v>28.906063752422064</v>
      </c>
      <c r="U36" s="19">
        <v>30.620221571193966</v>
      </c>
      <c r="V36" s="19">
        <v>29.912603488846823</v>
      </c>
      <c r="W36" s="19">
        <v>31.087118394861108</v>
      </c>
      <c r="X36" s="19">
        <v>33.301708733546569</v>
      </c>
      <c r="Y36" s="20">
        <v>35.1551974368301</v>
      </c>
    </row>
    <row r="37" spans="1:25" x14ac:dyDescent="0.25">
      <c r="A37" s="15"/>
      <c r="B37" s="69" t="s">
        <v>23</v>
      </c>
      <c r="C37" s="70">
        <v>6.0282077962577674</v>
      </c>
      <c r="D37" s="71">
        <v>-20.893549429861203</v>
      </c>
      <c r="E37" s="71">
        <v>8.0338442211290051</v>
      </c>
      <c r="F37" s="71">
        <v>14.20135917412566</v>
      </c>
      <c r="G37" s="71">
        <v>-9.5001202098082267</v>
      </c>
      <c r="H37" s="71">
        <v>1.9174239158659345</v>
      </c>
      <c r="I37" s="71">
        <v>2.4994920207106253</v>
      </c>
      <c r="J37" s="71">
        <v>20.568708943656301</v>
      </c>
      <c r="K37" s="71">
        <v>-9.5581153079509651</v>
      </c>
      <c r="L37" s="71">
        <v>2.2327486392301088</v>
      </c>
      <c r="M37" s="71">
        <v>6.6122147950668619</v>
      </c>
      <c r="N37" s="71">
        <v>6.3829556460709425</v>
      </c>
      <c r="O37" s="71">
        <v>-8.9837150435314044</v>
      </c>
      <c r="P37" s="110">
        <v>7.0287522641002464</v>
      </c>
      <c r="Q37" s="110">
        <v>15.307728567899526</v>
      </c>
      <c r="R37" s="110">
        <v>13.400222360232261</v>
      </c>
      <c r="S37" s="110">
        <v>1.8194992607577065</v>
      </c>
      <c r="T37" s="110">
        <v>8.7254593511590031</v>
      </c>
      <c r="U37" s="110">
        <v>5.9300976897218138</v>
      </c>
      <c r="V37" s="110">
        <v>-2.3109502349677125</v>
      </c>
      <c r="W37" s="110">
        <v>3.9264883996212863</v>
      </c>
      <c r="X37" s="110">
        <v>7.1238199390379897</v>
      </c>
      <c r="Y37" s="285">
        <v>5.5657465450606569</v>
      </c>
    </row>
    <row r="38" spans="1:25" x14ac:dyDescent="0.25">
      <c r="A38" s="15"/>
      <c r="B38" s="17" t="s">
        <v>26</v>
      </c>
      <c r="C38" s="67">
        <v>54.985492000000001</v>
      </c>
      <c r="D38" s="68">
        <v>43.619025000000001</v>
      </c>
      <c r="E38" s="68">
        <v>52.975301000000002</v>
      </c>
      <c r="F38" s="68">
        <v>60.622259999999997</v>
      </c>
      <c r="G38" s="68">
        <v>67.024929</v>
      </c>
      <c r="H38" s="68">
        <v>69.327382999999998</v>
      </c>
      <c r="I38" s="68">
        <v>69.242951000000005</v>
      </c>
      <c r="J38" s="68">
        <v>72.896366999999998</v>
      </c>
      <c r="K38" s="68">
        <v>75.346250999999995</v>
      </c>
      <c r="L38" s="68">
        <v>79.822321000000002</v>
      </c>
      <c r="M38" s="68">
        <v>85.696005999999997</v>
      </c>
      <c r="N38" s="68">
        <v>86.836273000000006</v>
      </c>
      <c r="O38" s="68">
        <v>79.510688999999999</v>
      </c>
      <c r="P38" s="19">
        <v>92.478684999999999</v>
      </c>
      <c r="Q38" s="19">
        <v>108.934375</v>
      </c>
      <c r="R38" s="19">
        <v>113.029948</v>
      </c>
      <c r="S38" s="19">
        <v>111.30594399999998</v>
      </c>
      <c r="T38" s="19">
        <v>115.00558293992859</v>
      </c>
      <c r="U38" s="19">
        <v>120.62005048232999</v>
      </c>
      <c r="V38" s="19">
        <v>129.9989170072686</v>
      </c>
      <c r="W38" s="19">
        <v>137.35451337197222</v>
      </c>
      <c r="X38" s="19">
        <v>144.89221049293403</v>
      </c>
      <c r="Y38" s="20">
        <v>152.26779823707159</v>
      </c>
    </row>
    <row r="39" spans="1:25" x14ac:dyDescent="0.25">
      <c r="A39" s="15"/>
      <c r="B39" s="69" t="s">
        <v>23</v>
      </c>
      <c r="C39" s="70">
        <v>4.379741205860066</v>
      </c>
      <c r="D39" s="71">
        <v>-20.67175646987026</v>
      </c>
      <c r="E39" s="71">
        <v>21.449988852341374</v>
      </c>
      <c r="F39" s="71">
        <v>14.434951488052894</v>
      </c>
      <c r="G39" s="71">
        <v>10.561580845055939</v>
      </c>
      <c r="H39" s="71">
        <v>3.4352203491330835</v>
      </c>
      <c r="I39" s="71">
        <v>-0.12178737512708038</v>
      </c>
      <c r="J39" s="71">
        <v>5.2762280452200772</v>
      </c>
      <c r="K39" s="71">
        <v>3.3607765391106437</v>
      </c>
      <c r="L39" s="71">
        <v>5.9406671740044548</v>
      </c>
      <c r="M39" s="71">
        <v>7.3584492738566265</v>
      </c>
      <c r="N39" s="71">
        <v>1.3305952671819998</v>
      </c>
      <c r="O39" s="71">
        <v>-8.4360875322228583</v>
      </c>
      <c r="P39" s="110">
        <v>16.309751761804002</v>
      </c>
      <c r="Q39" s="110">
        <v>17.794035458008505</v>
      </c>
      <c r="R39" s="110">
        <v>3.7596699847958881</v>
      </c>
      <c r="S39" s="110">
        <v>-1.5252630214427909</v>
      </c>
      <c r="T39" s="110">
        <v>3.3238466940531008</v>
      </c>
      <c r="U39" s="110">
        <v>4.8819086855409699</v>
      </c>
      <c r="V39" s="110">
        <v>7.7755451829400135</v>
      </c>
      <c r="W39" s="110">
        <v>5.6581981865990061</v>
      </c>
      <c r="X39" s="110">
        <v>5.4877680652173577</v>
      </c>
      <c r="Y39" s="285">
        <v>5.0903963153335008</v>
      </c>
    </row>
    <row r="40" spans="1:25" x14ac:dyDescent="0.25">
      <c r="A40" s="15"/>
      <c r="B40" s="17" t="s">
        <v>27</v>
      </c>
      <c r="C40" s="67">
        <v>56.394700000000007</v>
      </c>
      <c r="D40" s="68">
        <v>43.953546000000003</v>
      </c>
      <c r="E40" s="68">
        <v>53.625684999999997</v>
      </c>
      <c r="F40" s="68">
        <v>60.559206000000003</v>
      </c>
      <c r="G40" s="68">
        <v>63.450049</v>
      </c>
      <c r="H40" s="68">
        <v>65.703549999999993</v>
      </c>
      <c r="I40" s="68">
        <v>66.085750000000004</v>
      </c>
      <c r="J40" s="68">
        <v>71.319643999999997</v>
      </c>
      <c r="K40" s="68">
        <v>73.823196999999979</v>
      </c>
      <c r="L40" s="68">
        <v>78.751695999999995</v>
      </c>
      <c r="M40" s="68">
        <v>84.684284000000005</v>
      </c>
      <c r="N40" s="68">
        <v>86.868831</v>
      </c>
      <c r="O40" s="68">
        <v>78.508520000000004</v>
      </c>
      <c r="P40" s="19">
        <v>92.943067000000013</v>
      </c>
      <c r="Q40" s="19">
        <v>115.445457</v>
      </c>
      <c r="R40" s="19">
        <v>111.05797399999999</v>
      </c>
      <c r="S40" s="19">
        <v>111.625997</v>
      </c>
      <c r="T40" s="19">
        <v>115.79752567907494</v>
      </c>
      <c r="U40" s="19">
        <v>121.40776896197666</v>
      </c>
      <c r="V40" s="19">
        <v>129.93185246654338</v>
      </c>
      <c r="W40" s="19">
        <v>136.91421951548725</v>
      </c>
      <c r="X40" s="19">
        <v>144.79953768624634</v>
      </c>
      <c r="Y40" s="20">
        <v>152.75224398804406</v>
      </c>
    </row>
    <row r="41" spans="1:25" x14ac:dyDescent="0.25">
      <c r="A41" s="15"/>
      <c r="B41" s="69" t="s">
        <v>23</v>
      </c>
      <c r="C41" s="70">
        <v>7.2793338727353163</v>
      </c>
      <c r="D41" s="71">
        <v>-22.060856782640926</v>
      </c>
      <c r="E41" s="71">
        <v>22.005366756984746</v>
      </c>
      <c r="F41" s="71">
        <v>12.929477730680761</v>
      </c>
      <c r="G41" s="71">
        <v>4.7735814105620777</v>
      </c>
      <c r="H41" s="71">
        <v>3.5516142785011695</v>
      </c>
      <c r="I41" s="71">
        <v>0.58170372833736828</v>
      </c>
      <c r="J41" s="71">
        <v>7.9198526157303162</v>
      </c>
      <c r="K41" s="71">
        <v>3.510327393109236</v>
      </c>
      <c r="L41" s="71">
        <v>6.676084483309519</v>
      </c>
      <c r="M41" s="71">
        <v>7.5332828387594475</v>
      </c>
      <c r="N41" s="71">
        <v>2.5796368544605208</v>
      </c>
      <c r="O41" s="71">
        <v>-9.6240629737494707</v>
      </c>
      <c r="P41" s="110">
        <v>18.385962440764402</v>
      </c>
      <c r="Q41" s="110">
        <v>24.210939800383379</v>
      </c>
      <c r="R41" s="110">
        <v>-3.8004812956823564</v>
      </c>
      <c r="S41" s="110">
        <v>0.51146530009633651</v>
      </c>
      <c r="T41" s="110">
        <v>3.7370583835187876</v>
      </c>
      <c r="U41" s="110">
        <v>4.8448731956934221</v>
      </c>
      <c r="V41" s="110">
        <v>7.021036279182713</v>
      </c>
      <c r="W41" s="110">
        <v>5.3738686214312326</v>
      </c>
      <c r="X41" s="110">
        <v>5.7593128008644134</v>
      </c>
      <c r="Y41" s="285">
        <v>5.4922180200808191</v>
      </c>
    </row>
    <row r="42" spans="1:25" x14ac:dyDescent="0.25">
      <c r="A42" s="41"/>
      <c r="B42" s="72"/>
      <c r="C42" s="201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9"/>
      <c r="Q42" s="329"/>
      <c r="R42" s="329"/>
      <c r="S42" s="286"/>
      <c r="T42" s="286"/>
      <c r="U42" s="333"/>
      <c r="V42" s="333"/>
      <c r="W42" s="333"/>
      <c r="X42" s="333"/>
      <c r="Y42" s="321"/>
    </row>
    <row r="43" spans="1:25" x14ac:dyDescent="0.25">
      <c r="A43" s="77"/>
      <c r="B43" s="78"/>
      <c r="C43" s="23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49"/>
      <c r="Q43" s="249"/>
      <c r="R43" s="249"/>
      <c r="S43" s="248"/>
      <c r="T43" s="248"/>
      <c r="U43" s="248"/>
      <c r="V43" s="248"/>
      <c r="W43" s="248"/>
      <c r="X43" s="248"/>
      <c r="Y43" s="322"/>
    </row>
    <row r="44" spans="1:25" x14ac:dyDescent="0.25">
      <c r="A44" s="15"/>
      <c r="B44" s="5" t="s">
        <v>141</v>
      </c>
      <c r="C44" s="202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250"/>
      <c r="Q44" s="250"/>
      <c r="R44" s="250"/>
      <c r="S44" s="287"/>
      <c r="T44" s="287"/>
      <c r="U44" s="110"/>
      <c r="V44" s="110"/>
      <c r="W44" s="110"/>
      <c r="X44" s="110"/>
      <c r="Y44" s="285"/>
    </row>
    <row r="45" spans="1:25" x14ac:dyDescent="0.25">
      <c r="A45" s="15"/>
      <c r="B45" s="79"/>
      <c r="C45" s="202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250"/>
      <c r="Q45" s="250"/>
      <c r="R45" s="250"/>
      <c r="S45" s="287"/>
      <c r="T45" s="287"/>
      <c r="U45" s="110"/>
      <c r="V45" s="110"/>
      <c r="W45" s="110"/>
      <c r="X45" s="110"/>
      <c r="Y45" s="285"/>
    </row>
    <row r="46" spans="1:25" x14ac:dyDescent="0.25">
      <c r="A46" s="15"/>
      <c r="B46" s="5" t="s">
        <v>18</v>
      </c>
      <c r="C46" s="55">
        <v>6.7968117851912675</v>
      </c>
      <c r="D46" s="56">
        <v>-7.4875911994780306</v>
      </c>
      <c r="E46" s="56">
        <v>6.6790030507054166</v>
      </c>
      <c r="F46" s="56">
        <v>0.21952561986422922</v>
      </c>
      <c r="G46" s="56">
        <v>-4.3099959064028592</v>
      </c>
      <c r="H46" s="56">
        <v>0.1642265469535393</v>
      </c>
      <c r="I46" s="56">
        <v>3.3090445025404001</v>
      </c>
      <c r="J46" s="56">
        <v>7.062916193974667</v>
      </c>
      <c r="K46" s="56">
        <v>1.6818313011576467</v>
      </c>
      <c r="L46" s="56">
        <v>2.948245331608943</v>
      </c>
      <c r="M46" s="56">
        <v>3.5383049137077482</v>
      </c>
      <c r="N46" s="56">
        <v>3.2377357756332534</v>
      </c>
      <c r="O46" s="56">
        <v>-3.9565632806724325</v>
      </c>
      <c r="P46" s="38">
        <v>6.3659466566274316</v>
      </c>
      <c r="Q46" s="38">
        <v>1.7797702562942375</v>
      </c>
      <c r="R46" s="38">
        <v>-5.037925132509713</v>
      </c>
      <c r="S46" s="19">
        <v>4.0672032500806452</v>
      </c>
      <c r="T46" s="19">
        <v>1.213508555322254</v>
      </c>
      <c r="U46" s="19">
        <v>1.2661562965609152</v>
      </c>
      <c r="V46" s="19">
        <v>0.26622858144325895</v>
      </c>
      <c r="W46" s="19">
        <v>1.0723784205058631</v>
      </c>
      <c r="X46" s="19">
        <v>2.1638785069188105</v>
      </c>
      <c r="Y46" s="20">
        <v>2.2543661611130839</v>
      </c>
    </row>
    <row r="47" spans="1:25" x14ac:dyDescent="0.25">
      <c r="A47" s="15"/>
      <c r="B47" s="21" t="s">
        <v>9</v>
      </c>
      <c r="C47" s="55">
        <v>4.023095127328415</v>
      </c>
      <c r="D47" s="56">
        <v>9.2929967441276878E-3</v>
      </c>
      <c r="E47" s="56">
        <v>0.79663919452950571</v>
      </c>
      <c r="F47" s="56">
        <v>-1.0164775381044469</v>
      </c>
      <c r="G47" s="56">
        <v>0.319324013964008</v>
      </c>
      <c r="H47" s="56">
        <v>-0.87791661863923998</v>
      </c>
      <c r="I47" s="56">
        <v>1.3460770770462283</v>
      </c>
      <c r="J47" s="56">
        <v>1.7280283738143412</v>
      </c>
      <c r="K47" s="56">
        <v>1.925456743232121</v>
      </c>
      <c r="L47" s="56">
        <v>3.2015333135093824</v>
      </c>
      <c r="M47" s="56">
        <v>2.2862703885197662</v>
      </c>
      <c r="N47" s="56">
        <v>1.5570099901024987</v>
      </c>
      <c r="O47" s="56">
        <v>0.23049455548610157</v>
      </c>
      <c r="P47" s="38">
        <v>1.762895167855357</v>
      </c>
      <c r="Q47" s="38">
        <v>2.7620991100697179</v>
      </c>
      <c r="R47" s="38">
        <v>-1.7082507567820611</v>
      </c>
      <c r="S47" s="19">
        <v>1.9516813772527861</v>
      </c>
      <c r="T47" s="19">
        <v>0.36729508468326044</v>
      </c>
      <c r="U47" s="19">
        <v>0.1943459950925859</v>
      </c>
      <c r="V47" s="19">
        <v>0.63072689591910824</v>
      </c>
      <c r="W47" s="19">
        <v>0.55861947400552514</v>
      </c>
      <c r="X47" s="19">
        <v>0.97224049183705974</v>
      </c>
      <c r="Y47" s="20">
        <v>1.2059906523807484</v>
      </c>
    </row>
    <row r="48" spans="1:25" x14ac:dyDescent="0.25">
      <c r="A48" s="15"/>
      <c r="B48" s="21" t="s">
        <v>11</v>
      </c>
      <c r="C48" s="55">
        <v>1.255823662626586</v>
      </c>
      <c r="D48" s="56">
        <v>1.2242814601260874</v>
      </c>
      <c r="E48" s="56">
        <v>0.52877033614681834</v>
      </c>
      <c r="F48" s="56">
        <v>-0.69895878771439701</v>
      </c>
      <c r="G48" s="56">
        <v>-8.4041216613957581E-2</v>
      </c>
      <c r="H48" s="56">
        <v>0.27342622715888387</v>
      </c>
      <c r="I48" s="56">
        <v>0.67581568583863649</v>
      </c>
      <c r="J48" s="56">
        <v>1.1022161501225682</v>
      </c>
      <c r="K48" s="56">
        <v>0.5179545192850411</v>
      </c>
      <c r="L48" s="56">
        <v>0.22421245255889707</v>
      </c>
      <c r="M48" s="56">
        <v>-5.0721124730145124E-2</v>
      </c>
      <c r="N48" s="56">
        <v>0.96462532734574746</v>
      </c>
      <c r="O48" s="56">
        <v>-0.19203197588068643</v>
      </c>
      <c r="P48" s="38">
        <v>0.78667134616841661</v>
      </c>
      <c r="Q48" s="38">
        <v>-0.60474201743286404</v>
      </c>
      <c r="R48" s="38">
        <v>-0.5055443457438068</v>
      </c>
      <c r="S48" s="19">
        <v>0.76315093324663508</v>
      </c>
      <c r="T48" s="19">
        <v>0.24992219603000929</v>
      </c>
      <c r="U48" s="19">
        <v>5.5072196722309077E-2</v>
      </c>
      <c r="V48" s="19">
        <v>-6.7398433230983091E-3</v>
      </c>
      <c r="W48" s="19">
        <v>-0.11565861204868796</v>
      </c>
      <c r="X48" s="19">
        <v>-2.0782099059810429E-2</v>
      </c>
      <c r="Y48" s="20">
        <v>0.25156613350605833</v>
      </c>
    </row>
    <row r="49" spans="1:25" x14ac:dyDescent="0.25">
      <c r="A49" s="15"/>
      <c r="B49" s="21" t="s">
        <v>137</v>
      </c>
      <c r="C49" s="55">
        <v>0.85902617909669365</v>
      </c>
      <c r="D49" s="56">
        <v>-4.7816495785080813</v>
      </c>
      <c r="E49" s="56">
        <v>1.7339109348602229</v>
      </c>
      <c r="F49" s="56">
        <v>2.8201361616952516</v>
      </c>
      <c r="G49" s="56">
        <v>-2.3971828123642838</v>
      </c>
      <c r="H49" s="56">
        <v>0.28724784437137646</v>
      </c>
      <c r="I49" s="56">
        <v>0.58812632533284637</v>
      </c>
      <c r="J49" s="56">
        <v>4.3320197424935794</v>
      </c>
      <c r="K49" s="56">
        <v>-2.2256797996711484</v>
      </c>
      <c r="L49" s="56">
        <v>1.2191322410985004E-2</v>
      </c>
      <c r="M49" s="56">
        <v>0.7110289806214648</v>
      </c>
      <c r="N49" s="56">
        <v>1.0395439396419965</v>
      </c>
      <c r="O49" s="56">
        <v>-2.0565742294065412</v>
      </c>
      <c r="P49" s="38">
        <v>1.0006787171788423</v>
      </c>
      <c r="Q49" s="38">
        <v>0.85408770651275701</v>
      </c>
      <c r="R49" s="38">
        <v>0.8138580818670802</v>
      </c>
      <c r="S49" s="19">
        <v>0.34271694578867656</v>
      </c>
      <c r="T49" s="19">
        <v>1.0087669694755088</v>
      </c>
      <c r="U49" s="19">
        <v>0.51585025011425467</v>
      </c>
      <c r="V49" s="19">
        <v>-1.1663806903386209</v>
      </c>
      <c r="W49" s="19">
        <v>0.30770561610769925</v>
      </c>
      <c r="X49" s="19">
        <v>0.88242520855376372</v>
      </c>
      <c r="Y49" s="20">
        <v>0.58190023906678534</v>
      </c>
    </row>
    <row r="50" spans="1:25" x14ac:dyDescent="0.25">
      <c r="A50" s="15"/>
      <c r="B50" s="21" t="s">
        <v>19</v>
      </c>
      <c r="C50" s="55">
        <v>0.65886681613958631</v>
      </c>
      <c r="D50" s="56">
        <v>-3.9395160778401652</v>
      </c>
      <c r="E50" s="56">
        <v>3.6196825851688672</v>
      </c>
      <c r="F50" s="56">
        <v>-0.8851742160121705</v>
      </c>
      <c r="G50" s="56">
        <v>-2.1480958913886399</v>
      </c>
      <c r="H50" s="56">
        <v>0.48146909406253258</v>
      </c>
      <c r="I50" s="56">
        <v>0.69902541432266885</v>
      </c>
      <c r="J50" s="56">
        <v>-9.9348072455815672E-2</v>
      </c>
      <c r="K50" s="56">
        <v>1.4640998383116355</v>
      </c>
      <c r="L50" s="56">
        <v>-0.48969175687031635</v>
      </c>
      <c r="M50" s="56">
        <v>0.59172666929665352</v>
      </c>
      <c r="N50" s="56">
        <v>-0.32344348145698082</v>
      </c>
      <c r="O50" s="56">
        <v>-1.9384516308713153</v>
      </c>
      <c r="P50" s="38">
        <v>2.81570142542482</v>
      </c>
      <c r="Q50" s="38">
        <v>-1.2316745428553655</v>
      </c>
      <c r="R50" s="38">
        <v>-3.6379881118509281</v>
      </c>
      <c r="S50" s="19">
        <v>1.0096539937925282</v>
      </c>
      <c r="T50" s="19">
        <v>-0.41247569486651381</v>
      </c>
      <c r="U50" s="54">
        <v>0.50088785463176311</v>
      </c>
      <c r="V50" s="54">
        <v>0.80862221918588717</v>
      </c>
      <c r="W50" s="54">
        <v>0.32171194244132456</v>
      </c>
      <c r="X50" s="54">
        <v>0.32999490558777184</v>
      </c>
      <c r="Y50" s="277">
        <v>0.21490913615950322</v>
      </c>
    </row>
    <row r="51" spans="1:25" x14ac:dyDescent="0.25">
      <c r="A51" s="15"/>
      <c r="B51" s="80"/>
      <c r="C51" s="55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38"/>
      <c r="Q51" s="38"/>
      <c r="R51" s="38"/>
      <c r="S51" s="19"/>
      <c r="T51" s="19"/>
      <c r="U51" s="19"/>
      <c r="V51" s="19"/>
      <c r="W51" s="19"/>
      <c r="X51" s="19"/>
      <c r="Y51" s="20"/>
    </row>
    <row r="52" spans="1:25" x14ac:dyDescent="0.25">
      <c r="A52" s="15"/>
      <c r="B52" s="5" t="s">
        <v>20</v>
      </c>
      <c r="C52" s="55">
        <v>-1.0781294093663862</v>
      </c>
      <c r="D52" s="56">
        <v>3.0362075271058773</v>
      </c>
      <c r="E52" s="56">
        <v>-0.51713199231021145</v>
      </c>
      <c r="F52" s="56">
        <v>1.6456426103207584</v>
      </c>
      <c r="G52" s="56">
        <v>5.0668075892287172</v>
      </c>
      <c r="H52" s="56">
        <v>0.38750818263943376</v>
      </c>
      <c r="I52" s="56">
        <v>-0.54484890543968933</v>
      </c>
      <c r="J52" s="56">
        <v>-1.809748786816177</v>
      </c>
      <c r="K52" s="56">
        <v>0.21742941829955886</v>
      </c>
      <c r="L52" s="56">
        <v>-0.11987549449432415</v>
      </c>
      <c r="M52" s="56">
        <v>0.39877908318107258</v>
      </c>
      <c r="N52" s="56">
        <v>-0.87286706024193028</v>
      </c>
      <c r="O52" s="56">
        <v>1.38494618156521</v>
      </c>
      <c r="P52" s="38">
        <v>-0.7100878500719231</v>
      </c>
      <c r="Q52" s="38">
        <v>-1.1863111398216524</v>
      </c>
      <c r="R52" s="38">
        <v>6.3877034353282474</v>
      </c>
      <c r="S52" s="19">
        <v>-2.122302908532621</v>
      </c>
      <c r="T52" s="19">
        <v>-0.26098929144236466</v>
      </c>
      <c r="U52" s="19">
        <v>0.13965929961735499</v>
      </c>
      <c r="V52" s="19">
        <v>0.9831916146926909</v>
      </c>
      <c r="W52" s="19">
        <v>0.61294550505206424</v>
      </c>
      <c r="X52" s="19">
        <v>0.1155651442210375</v>
      </c>
      <c r="Y52" s="20">
        <v>-3.0966924924159839E-2</v>
      </c>
    </row>
    <row r="53" spans="1:25" x14ac:dyDescent="0.25">
      <c r="A53" s="15"/>
      <c r="B53" s="5"/>
      <c r="C53" s="201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9"/>
      <c r="Q53" s="329"/>
      <c r="R53" s="329"/>
      <c r="S53" s="286"/>
      <c r="T53" s="286"/>
      <c r="U53" s="333"/>
      <c r="V53" s="333"/>
      <c r="W53" s="333"/>
      <c r="X53" s="333"/>
      <c r="Y53" s="321"/>
    </row>
    <row r="54" spans="1:25" s="12" customFormat="1" x14ac:dyDescent="0.25">
      <c r="A54" s="77"/>
      <c r="B54" s="81"/>
      <c r="C54" s="232"/>
      <c r="D54" s="63"/>
      <c r="E54" s="82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35"/>
      <c r="V54" s="35"/>
      <c r="W54" s="35"/>
      <c r="X54" s="35"/>
      <c r="Y54" s="36"/>
    </row>
    <row r="55" spans="1:25" s="12" customFormat="1" x14ac:dyDescent="0.25">
      <c r="A55" s="15"/>
      <c r="B55" s="4" t="s">
        <v>142</v>
      </c>
      <c r="C55" s="15"/>
      <c r="E55" s="84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19"/>
      <c r="X55" s="19"/>
      <c r="Y55" s="20"/>
    </row>
    <row r="56" spans="1:25" x14ac:dyDescent="0.25">
      <c r="A56" s="15"/>
      <c r="B56" s="85"/>
      <c r="C56" s="15"/>
      <c r="D56" s="12"/>
      <c r="E56" s="84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19"/>
      <c r="X56" s="19"/>
      <c r="Y56" s="20"/>
    </row>
    <row r="57" spans="1:25" x14ac:dyDescent="0.25">
      <c r="A57" s="15"/>
      <c r="B57" s="4" t="s">
        <v>83</v>
      </c>
      <c r="C57" s="18">
        <v>2.3322069156692393</v>
      </c>
      <c r="D57" s="19">
        <v>-20.571833960919076</v>
      </c>
      <c r="E57" s="19">
        <v>8.3937268591096537</v>
      </c>
      <c r="F57" s="19">
        <v>12.166587029528749</v>
      </c>
      <c r="G57" s="19">
        <v>-8.4313926751286274</v>
      </c>
      <c r="H57" s="19">
        <v>0.7072941932511102</v>
      </c>
      <c r="I57" s="19">
        <v>-1.2359693974417334</v>
      </c>
      <c r="J57" s="19">
        <v>8.0729417254507183</v>
      </c>
      <c r="K57" s="19">
        <v>3.0013203524414469</v>
      </c>
      <c r="L57" s="19">
        <v>-6.6015203101479777E-2</v>
      </c>
      <c r="M57" s="19">
        <v>1.1919250199888134</v>
      </c>
      <c r="N57" s="19">
        <v>5.1266402163038585</v>
      </c>
      <c r="O57" s="19">
        <v>-8.6647607214370712</v>
      </c>
      <c r="P57" s="19">
        <v>6.0610213826061834</v>
      </c>
      <c r="Q57" s="19">
        <v>4.4249992763406976</v>
      </c>
      <c r="R57" s="19">
        <v>1.2250545538005955</v>
      </c>
      <c r="S57" s="19">
        <v>0.67485780647512195</v>
      </c>
      <c r="T57" s="19">
        <v>-1.8504565678556337</v>
      </c>
      <c r="U57" s="19">
        <v>2.3608734726208711</v>
      </c>
      <c r="V57" s="19">
        <v>-0.68199240410761908</v>
      </c>
      <c r="W57" s="19">
        <v>1.3339534728961737</v>
      </c>
      <c r="X57" s="19">
        <v>1.7980153152782248</v>
      </c>
      <c r="Y57" s="20">
        <v>1.6276322231185807</v>
      </c>
    </row>
    <row r="58" spans="1:25" x14ac:dyDescent="0.25">
      <c r="A58" s="15"/>
      <c r="B58" s="86" t="s">
        <v>160</v>
      </c>
      <c r="C58" s="18">
        <v>2.4110225646518382</v>
      </c>
      <c r="D58" s="19">
        <v>-20.6315501652671</v>
      </c>
      <c r="E58" s="19">
        <v>8.387648766750031</v>
      </c>
      <c r="F58" s="19">
        <v>10.882539367266144</v>
      </c>
      <c r="G58" s="19">
        <v>-8.6794964190976742</v>
      </c>
      <c r="H58" s="19">
        <v>1.8958886042233953</v>
      </c>
      <c r="I58" s="19">
        <v>-0.63693061632574821</v>
      </c>
      <c r="J58" s="19">
        <v>3.5269419195722205</v>
      </c>
      <c r="K58" s="19">
        <v>6.1635193722193629</v>
      </c>
      <c r="L58" s="19">
        <v>-3.295537920454529</v>
      </c>
      <c r="M58" s="19">
        <v>3.5619885768477486</v>
      </c>
      <c r="N58" s="19">
        <v>5.6206133705452812</v>
      </c>
      <c r="O58" s="19">
        <v>-7.8328204443234188</v>
      </c>
      <c r="P58" s="19">
        <v>6.0971889340371801</v>
      </c>
      <c r="Q58" s="19">
        <v>4.8339641671664868</v>
      </c>
      <c r="R58" s="19">
        <v>0.98447335352077558</v>
      </c>
      <c r="S58" s="19">
        <v>-0.96036643491985252</v>
      </c>
      <c r="T58" s="19">
        <v>-2.2575432416201449</v>
      </c>
      <c r="U58" s="19">
        <v>2.481649712422664</v>
      </c>
      <c r="V58" s="19">
        <v>1.9499536210384416</v>
      </c>
      <c r="W58" s="19">
        <v>1.5434066042768124</v>
      </c>
      <c r="X58" s="19">
        <v>1.3093850772973668</v>
      </c>
      <c r="Y58" s="20">
        <v>1.6135593137811333</v>
      </c>
    </row>
    <row r="59" spans="1:25" x14ac:dyDescent="0.25">
      <c r="A59" s="15"/>
      <c r="B59" s="16" t="s">
        <v>161</v>
      </c>
      <c r="C59" s="18">
        <v>-7.881564898259677E-2</v>
      </c>
      <c r="D59" s="19">
        <v>5.9716204348025222E-2</v>
      </c>
      <c r="E59" s="19">
        <v>6.0780923596223321E-3</v>
      </c>
      <c r="F59" s="19">
        <v>-0.2073999920106164</v>
      </c>
      <c r="G59" s="19">
        <v>-0.48351933205358372</v>
      </c>
      <c r="H59" s="19">
        <v>-1.157217138695865</v>
      </c>
      <c r="I59" s="19">
        <v>-2.2137996623415163E-2</v>
      </c>
      <c r="J59" s="19">
        <v>3.5343372143429872</v>
      </c>
      <c r="K59" s="19">
        <v>-3.7813086083208933</v>
      </c>
      <c r="L59" s="19">
        <v>0.2057291138286674</v>
      </c>
      <c r="M59" s="19">
        <v>0.83974632106648872</v>
      </c>
      <c r="N59" s="19">
        <v>0.28993844067257268</v>
      </c>
      <c r="O59" s="19">
        <v>-0.24668717699150472</v>
      </c>
      <c r="P59" s="19">
        <v>-0.49862196953129195</v>
      </c>
      <c r="Q59" s="19">
        <v>3.6682068314497399E-2</v>
      </c>
      <c r="R59" s="19">
        <v>0.81962094479272485</v>
      </c>
      <c r="S59" s="19">
        <v>-0.64760411319482236</v>
      </c>
      <c r="T59" s="19">
        <v>0.19632010374696765</v>
      </c>
      <c r="U59" s="19">
        <v>-0.25397266239982019</v>
      </c>
      <c r="V59" s="19">
        <v>-8.0801394969960694E-2</v>
      </c>
      <c r="W59" s="19">
        <v>0.20797846011263119</v>
      </c>
      <c r="X59" s="19">
        <v>0.59566727063231006</v>
      </c>
      <c r="Y59" s="20">
        <v>2.519926283349672E-2</v>
      </c>
    </row>
    <row r="60" spans="1:25" x14ac:dyDescent="0.25">
      <c r="A60" s="15"/>
      <c r="B60" s="16" t="s">
        <v>202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3.5844054299244912E-6</v>
      </c>
      <c r="Q60" s="19">
        <v>6.9376724828337536E-5</v>
      </c>
      <c r="R60" s="19">
        <v>0.3473197714806478</v>
      </c>
      <c r="S60" s="19">
        <v>0.46966421845265466</v>
      </c>
      <c r="T60" s="19">
        <v>0.25295902611304161</v>
      </c>
      <c r="U60" s="19">
        <v>0.18469825450053337</v>
      </c>
      <c r="V60" s="19">
        <v>-1.0028848108256254</v>
      </c>
      <c r="W60" s="19">
        <v>-2.2209396795045439E-2</v>
      </c>
      <c r="X60" s="19">
        <v>-0.10703703265143398</v>
      </c>
      <c r="Y60" s="20">
        <v>-1.11263534960641E-2</v>
      </c>
    </row>
    <row r="61" spans="1:25" x14ac:dyDescent="0.25">
      <c r="A61" s="15"/>
      <c r="B61" s="86" t="s">
        <v>162</v>
      </c>
      <c r="C61" s="18">
        <v>0</v>
      </c>
      <c r="D61" s="19">
        <v>0</v>
      </c>
      <c r="E61" s="19">
        <v>0</v>
      </c>
      <c r="F61" s="19">
        <v>1.491447654273214</v>
      </c>
      <c r="G61" s="19">
        <v>0.73162307602263121</v>
      </c>
      <c r="H61" s="19">
        <v>-3.1377272276413626E-2</v>
      </c>
      <c r="I61" s="19">
        <v>-0.57690078449257087</v>
      </c>
      <c r="J61" s="19">
        <v>1.0116625915355104</v>
      </c>
      <c r="K61" s="19">
        <v>0.61910958854297005</v>
      </c>
      <c r="L61" s="19">
        <v>-1.0229696081466177</v>
      </c>
      <c r="M61" s="19">
        <v>-1.0703254416194432</v>
      </c>
      <c r="N61" s="19">
        <v>-0.6012465039871866</v>
      </c>
      <c r="O61" s="19">
        <v>-6.0448633759857248E-2</v>
      </c>
      <c r="P61" s="19">
        <v>0.23668425234675625</v>
      </c>
      <c r="Q61" s="19">
        <v>0.40553293902320714</v>
      </c>
      <c r="R61" s="19">
        <v>-0.47034732973633114</v>
      </c>
      <c r="S61" s="19">
        <v>-0.38301017547313332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20">
        <v>0</v>
      </c>
    </row>
    <row r="62" spans="1:25" x14ac:dyDescent="0.25">
      <c r="A62" s="15"/>
      <c r="B62" s="161" t="s">
        <v>207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1.985107301389951</v>
      </c>
      <c r="T62" s="19">
        <v>-0.1770353389883797</v>
      </c>
      <c r="U62" s="19">
        <v>-4.0591992803879859E-2</v>
      </c>
      <c r="V62" s="19">
        <v>-1.2399668183331201</v>
      </c>
      <c r="W62" s="19">
        <v>-0.39522219469823089</v>
      </c>
      <c r="X62" s="19">
        <v>0</v>
      </c>
      <c r="Y62" s="20">
        <v>0</v>
      </c>
    </row>
    <row r="63" spans="1:25" x14ac:dyDescent="0.25">
      <c r="A63" s="15"/>
      <c r="B63" s="86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20"/>
    </row>
    <row r="64" spans="1:25" x14ac:dyDescent="0.25">
      <c r="A64" s="15"/>
      <c r="B64" s="4" t="s">
        <v>84</v>
      </c>
      <c r="C64" s="18">
        <v>1.0746010923236982</v>
      </c>
      <c r="D64" s="19">
        <v>1.2494576863661215</v>
      </c>
      <c r="E64" s="19">
        <v>-0.18711657895063855</v>
      </c>
      <c r="F64" s="19">
        <v>1.0064605724418207</v>
      </c>
      <c r="G64" s="19">
        <v>-1.7161927900691705</v>
      </c>
      <c r="H64" s="19">
        <v>0.66723252945710576</v>
      </c>
      <c r="I64" s="19">
        <v>4.0315902579869727</v>
      </c>
      <c r="J64" s="19">
        <v>12.501521661033657</v>
      </c>
      <c r="K64" s="19">
        <v>-12.222057941455152</v>
      </c>
      <c r="L64" s="19">
        <v>0.12273384514929231</v>
      </c>
      <c r="M64" s="19">
        <v>2.2093654260725364</v>
      </c>
      <c r="N64" s="19">
        <v>-0.12207351249630446</v>
      </c>
      <c r="O64" s="19">
        <v>-0.97870536437485045</v>
      </c>
      <c r="P64" s="19">
        <v>-1.0022196264632048</v>
      </c>
      <c r="Q64" s="19">
        <v>-8.2734005791847587E-2</v>
      </c>
      <c r="R64" s="19">
        <v>2.7532040555595074</v>
      </c>
      <c r="S64" s="19">
        <v>0.98253461108132378</v>
      </c>
      <c r="T64" s="19">
        <v>6.7172214328969027</v>
      </c>
      <c r="U64" s="19">
        <v>3.0435122763144865E-2</v>
      </c>
      <c r="V64" s="19">
        <v>-4.6519228870550062</v>
      </c>
      <c r="W64" s="19">
        <v>0.16982569361087035</v>
      </c>
      <c r="X64" s="19">
        <v>2.5219550235648907</v>
      </c>
      <c r="Y64" s="20">
        <v>1.1653679421238192</v>
      </c>
    </row>
    <row r="65" spans="1:25" x14ac:dyDescent="0.25">
      <c r="A65" s="15"/>
      <c r="B65" s="16" t="s">
        <v>160</v>
      </c>
      <c r="C65" s="18">
        <v>1.2025290054744984</v>
      </c>
      <c r="D65" s="19">
        <v>1.1525306229955399</v>
      </c>
      <c r="E65" s="19">
        <v>-0.19698210288581577</v>
      </c>
      <c r="F65" s="19">
        <v>1.5581265915761549</v>
      </c>
      <c r="G65" s="19">
        <v>-1.4613902325721801</v>
      </c>
      <c r="H65" s="19">
        <v>-5.8995764411238896E-2</v>
      </c>
      <c r="I65" s="19">
        <v>4.1726182326384738</v>
      </c>
      <c r="J65" s="19">
        <v>5.2943724910619894</v>
      </c>
      <c r="K65" s="19">
        <v>-3.4478952883488607</v>
      </c>
      <c r="L65" s="19">
        <v>-0.64630228065106898</v>
      </c>
      <c r="M65" s="19">
        <v>0.65400976359046015</v>
      </c>
      <c r="N65" s="19">
        <v>0.5533773855588261</v>
      </c>
      <c r="O65" s="19">
        <v>-0.96960955915870595</v>
      </c>
      <c r="P65" s="19">
        <v>-0.66168322183378814</v>
      </c>
      <c r="Q65" s="19">
        <v>-0.38481988086826763</v>
      </c>
      <c r="R65" s="19">
        <v>-3.1116111565409494</v>
      </c>
      <c r="S65" s="19">
        <v>5.2064338664301877</v>
      </c>
      <c r="T65" s="19">
        <v>3.6202162734463563</v>
      </c>
      <c r="U65" s="19">
        <v>-1.6220768419660687</v>
      </c>
      <c r="V65" s="19">
        <v>0.87084518258856336</v>
      </c>
      <c r="W65" s="19">
        <v>-0.34172989072643173</v>
      </c>
      <c r="X65" s="19">
        <v>1.2939223044639534</v>
      </c>
      <c r="Y65" s="20">
        <v>0.98584674240234516</v>
      </c>
    </row>
    <row r="66" spans="1:25" x14ac:dyDescent="0.25">
      <c r="A66" s="15"/>
      <c r="B66" s="16" t="s">
        <v>161</v>
      </c>
      <c r="C66" s="18">
        <v>-0.1279279131508009</v>
      </c>
      <c r="D66" s="19">
        <v>9.692706337058106E-2</v>
      </c>
      <c r="E66" s="19">
        <v>9.865523935177244E-3</v>
      </c>
      <c r="F66" s="19">
        <v>-0.55166601913433544</v>
      </c>
      <c r="G66" s="19">
        <v>-0.25480255749698716</v>
      </c>
      <c r="H66" s="19">
        <v>0.72622829386834398</v>
      </c>
      <c r="I66" s="19">
        <v>-0.14102797465150205</v>
      </c>
      <c r="J66" s="19">
        <v>7.207149169971669</v>
      </c>
      <c r="K66" s="19">
        <v>-8.7741626531062913</v>
      </c>
      <c r="L66" s="19">
        <v>0.76903612580036063</v>
      </c>
      <c r="M66" s="19">
        <v>1.5553556624820757</v>
      </c>
      <c r="N66" s="19">
        <v>-0.67545089805513103</v>
      </c>
      <c r="O66" s="19">
        <v>-9.0958052161417748E-3</v>
      </c>
      <c r="P66" s="19">
        <v>-0.34053640462941975</v>
      </c>
      <c r="Q66" s="19">
        <v>0.2958619089004727</v>
      </c>
      <c r="R66" s="19">
        <v>5.6483871834226793</v>
      </c>
      <c r="S66" s="19">
        <v>-6.259035078779247</v>
      </c>
      <c r="T66" s="19">
        <v>0.29948938877899411</v>
      </c>
      <c r="U66" s="19">
        <v>0.24720080247741186</v>
      </c>
      <c r="V66" s="19">
        <v>-0.31445746354894216</v>
      </c>
      <c r="W66" s="19">
        <v>0.63490252282811599</v>
      </c>
      <c r="X66" s="19">
        <v>1.8224968733746534</v>
      </c>
      <c r="Y66" s="20">
        <v>0.24131493743398225</v>
      </c>
    </row>
    <row r="67" spans="1:25" x14ac:dyDescent="0.25">
      <c r="A67" s="15"/>
      <c r="B67" s="16" t="s">
        <v>202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6.2239661759484772E-3</v>
      </c>
      <c r="R67" s="19">
        <v>0.21642802867777741</v>
      </c>
      <c r="S67" s="19">
        <v>2.0351358234303829</v>
      </c>
      <c r="T67" s="19">
        <v>2.7975157706715525</v>
      </c>
      <c r="U67" s="19">
        <v>1.4053111622518046</v>
      </c>
      <c r="V67" s="19">
        <v>-5.2083106060946269</v>
      </c>
      <c r="W67" s="19">
        <v>-0.12334693849081725</v>
      </c>
      <c r="X67" s="19">
        <v>-0.59446415427371324</v>
      </c>
      <c r="Y67" s="20">
        <v>-6.1793737712510365E-2</v>
      </c>
    </row>
    <row r="68" spans="1:25" x14ac:dyDescent="0.25">
      <c r="A68" s="41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251"/>
      <c r="R68" s="42"/>
      <c r="S68" s="99"/>
      <c r="T68" s="99"/>
      <c r="U68" s="99"/>
      <c r="V68" s="99"/>
      <c r="W68" s="99"/>
      <c r="X68" s="99"/>
      <c r="Y68" s="255"/>
    </row>
    <row r="69" spans="1:25" x14ac:dyDescent="0.25">
      <c r="O69" s="152"/>
      <c r="P69" s="152"/>
      <c r="Q69" s="252"/>
      <c r="R69" s="152"/>
      <c r="S69" s="288"/>
      <c r="T69" s="288"/>
    </row>
  </sheetData>
  <mergeCells count="2">
    <mergeCell ref="A2:Y2"/>
    <mergeCell ref="A3:Y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0"/>
  <sheetViews>
    <sheetView zoomScale="70" zoomScaleNormal="70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J23" sqref="J23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18" width="11.140625" style="169" customWidth="1"/>
    <col min="19" max="20" width="11.140625" style="289" customWidth="1"/>
    <col min="21" max="21" width="10" style="289" customWidth="1"/>
    <col min="22" max="22" width="10" style="169" customWidth="1"/>
    <col min="23" max="16384" width="9.140625" style="169"/>
  </cols>
  <sheetData>
    <row r="1" spans="1:25" x14ac:dyDescent="0.25">
      <c r="A1" s="509" t="str">
        <f>'Súhrnné indikátory'!A1:Q1</f>
        <v>74. zasadnutie Výboru pre makroekonomické prognózy, 3.2.2026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</row>
    <row r="2" spans="1:25" ht="18.75" x14ac:dyDescent="0.3">
      <c r="A2" s="510" t="s">
        <v>15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</row>
    <row r="3" spans="1:25" x14ac:dyDescent="0.25">
      <c r="A3" s="511" t="s">
        <v>60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</row>
    <row r="4" spans="1:25" x14ac:dyDescent="0.25">
      <c r="A4" s="212"/>
      <c r="B4" s="203"/>
      <c r="C4" s="212"/>
      <c r="D4" s="134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90"/>
      <c r="T4" s="290"/>
      <c r="U4" s="290"/>
      <c r="V4" s="290"/>
      <c r="W4" s="290"/>
      <c r="X4" s="290"/>
      <c r="Y4" s="291"/>
    </row>
    <row r="5" spans="1:25" s="119" customFormat="1" x14ac:dyDescent="0.25">
      <c r="A5" s="174"/>
      <c r="B5" s="418"/>
      <c r="C5" s="204">
        <v>2008</v>
      </c>
      <c r="D5" s="175">
        <v>2009</v>
      </c>
      <c r="E5" s="175">
        <v>2010</v>
      </c>
      <c r="F5" s="175">
        <v>2011</v>
      </c>
      <c r="G5" s="175">
        <v>2012</v>
      </c>
      <c r="H5" s="175">
        <v>2013</v>
      </c>
      <c r="I5" s="175">
        <v>2014</v>
      </c>
      <c r="J5" s="175">
        <v>2015</v>
      </c>
      <c r="K5" s="175">
        <v>2016</v>
      </c>
      <c r="L5" s="175">
        <v>2017</v>
      </c>
      <c r="M5" s="175">
        <v>2018</v>
      </c>
      <c r="N5" s="175">
        <v>2019</v>
      </c>
      <c r="O5" s="175">
        <v>2020</v>
      </c>
      <c r="P5" s="175">
        <v>2021</v>
      </c>
      <c r="Q5" s="175">
        <v>2022</v>
      </c>
      <c r="R5" s="175">
        <v>2023</v>
      </c>
      <c r="S5" s="259">
        <v>2024</v>
      </c>
      <c r="T5" s="259">
        <v>2025</v>
      </c>
      <c r="U5" s="259">
        <v>2026</v>
      </c>
      <c r="V5" s="259">
        <v>2027</v>
      </c>
      <c r="W5" s="259">
        <v>2028</v>
      </c>
      <c r="X5" s="259">
        <v>2029</v>
      </c>
      <c r="Y5" s="292">
        <v>2030</v>
      </c>
    </row>
    <row r="6" spans="1:25" s="119" customFormat="1" x14ac:dyDescent="0.25">
      <c r="A6" s="174"/>
      <c r="B6" s="175"/>
      <c r="C6" s="215" t="s">
        <v>7</v>
      </c>
      <c r="D6" s="216" t="s">
        <v>7</v>
      </c>
      <c r="E6" s="216" t="s">
        <v>7</v>
      </c>
      <c r="F6" s="216" t="s">
        <v>7</v>
      </c>
      <c r="G6" s="216" t="s">
        <v>7</v>
      </c>
      <c r="H6" s="216" t="s">
        <v>7</v>
      </c>
      <c r="I6" s="216" t="s">
        <v>7</v>
      </c>
      <c r="J6" s="216" t="s">
        <v>7</v>
      </c>
      <c r="K6" s="216" t="s">
        <v>7</v>
      </c>
      <c r="L6" s="216" t="s">
        <v>7</v>
      </c>
      <c r="M6" s="216" t="s">
        <v>7</v>
      </c>
      <c r="N6" s="216" t="s">
        <v>7</v>
      </c>
      <c r="O6" s="216" t="s">
        <v>7</v>
      </c>
      <c r="P6" s="6" t="s">
        <v>7</v>
      </c>
      <c r="Q6" s="216" t="s">
        <v>7</v>
      </c>
      <c r="R6" s="6" t="s">
        <v>7</v>
      </c>
      <c r="S6" s="6" t="s">
        <v>7</v>
      </c>
      <c r="T6" s="293" t="s">
        <v>61</v>
      </c>
      <c r="U6" s="293" t="s">
        <v>61</v>
      </c>
      <c r="V6" s="293" t="s">
        <v>61</v>
      </c>
      <c r="W6" s="293" t="s">
        <v>61</v>
      </c>
      <c r="X6" s="293" t="s">
        <v>61</v>
      </c>
      <c r="Y6" s="294" t="s">
        <v>61</v>
      </c>
    </row>
    <row r="7" spans="1:25" s="119" customFormat="1" x14ac:dyDescent="0.25">
      <c r="A7" s="212"/>
      <c r="B7" s="213"/>
      <c r="C7" s="214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68"/>
      <c r="T7" s="268"/>
      <c r="U7" s="268"/>
      <c r="V7" s="268"/>
      <c r="W7" s="268"/>
      <c r="X7" s="268"/>
      <c r="Y7" s="269"/>
    </row>
    <row r="8" spans="1:25" x14ac:dyDescent="0.25">
      <c r="A8" s="174"/>
      <c r="B8" s="119" t="s">
        <v>72</v>
      </c>
      <c r="C8" s="188">
        <v>5.1204697039435532</v>
      </c>
      <c r="D8" s="189">
        <v>-4.7009154538261484</v>
      </c>
      <c r="E8" s="189">
        <v>8.9414557429604571</v>
      </c>
      <c r="F8" s="189">
        <v>2.4070766144419276</v>
      </c>
      <c r="G8" s="189">
        <v>2.8769328243178682</v>
      </c>
      <c r="H8" s="189">
        <v>2.0345836147824592</v>
      </c>
      <c r="I8" s="189">
        <v>1.1461847361775801</v>
      </c>
      <c r="J8" s="189">
        <v>2.9464903466588588</v>
      </c>
      <c r="K8" s="189">
        <v>-0.81118418915727686</v>
      </c>
      <c r="L8" s="189">
        <v>1.8437049791860671</v>
      </c>
      <c r="M8" s="189">
        <v>4.1643171627234521</v>
      </c>
      <c r="N8" s="189">
        <v>3.6486268216298523</v>
      </c>
      <c r="O8" s="189">
        <v>1.6778117859548747</v>
      </c>
      <c r="P8" s="189">
        <v>8.6587797165109457</v>
      </c>
      <c r="Q8" s="189">
        <v>6.0431139728464034</v>
      </c>
      <c r="R8" s="189">
        <v>12.036941629858845</v>
      </c>
      <c r="S8" s="206">
        <v>5.5615771007910819</v>
      </c>
      <c r="T8" s="206">
        <v>5.120958728431324</v>
      </c>
      <c r="U8" s="206">
        <v>5.1476075336575278</v>
      </c>
      <c r="V8" s="206">
        <v>3.7137615308805882</v>
      </c>
      <c r="W8" s="206">
        <v>4.4498417709197824</v>
      </c>
      <c r="X8" s="206">
        <v>4.7919384042542257</v>
      </c>
      <c r="Y8" s="267">
        <v>4.6199276089468722</v>
      </c>
    </row>
    <row r="9" spans="1:25" x14ac:dyDescent="0.25">
      <c r="A9" s="174"/>
      <c r="B9" s="119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206"/>
      <c r="T9" s="206"/>
      <c r="U9" s="206"/>
      <c r="V9" s="206"/>
      <c r="W9" s="206"/>
      <c r="X9" s="206"/>
      <c r="Y9" s="267"/>
    </row>
    <row r="10" spans="1:25" x14ac:dyDescent="0.25">
      <c r="A10" s="174"/>
      <c r="B10" s="119" t="s">
        <v>71</v>
      </c>
      <c r="C10" s="188">
        <v>2.0732142351446603</v>
      </c>
      <c r="D10" s="189">
        <v>-3.6189685556438866</v>
      </c>
      <c r="E10" s="189">
        <v>8.4312557241096329</v>
      </c>
      <c r="F10" s="189">
        <v>0.77475681987795308</v>
      </c>
      <c r="G10" s="189">
        <v>1.5177298157958541</v>
      </c>
      <c r="H10" s="189">
        <v>1.4925506008310885</v>
      </c>
      <c r="I10" s="189">
        <v>1.2804852106641951</v>
      </c>
      <c r="J10" s="189">
        <v>3.1380102342813077</v>
      </c>
      <c r="K10" s="189">
        <v>-0.42192418783575381</v>
      </c>
      <c r="L10" s="189">
        <v>0.65410174624103146</v>
      </c>
      <c r="M10" s="189">
        <v>2.0132171109649599</v>
      </c>
      <c r="N10" s="189">
        <v>1.2181682341075861</v>
      </c>
      <c r="O10" s="189">
        <v>-0.71280500683025272</v>
      </c>
      <c r="P10" s="189">
        <v>6.2739039272032171</v>
      </c>
      <c r="Q10" s="189">
        <v>-1.202565938795086</v>
      </c>
      <c r="R10" s="189">
        <v>1.8290015402746107</v>
      </c>
      <c r="S10" s="206">
        <v>2.0967234641923183</v>
      </c>
      <c r="T10" s="206">
        <v>0.93963848207689882</v>
      </c>
      <c r="U10" s="206">
        <v>1.3776244492448297</v>
      </c>
      <c r="V10" s="206">
        <v>1.2891375721669984</v>
      </c>
      <c r="W10" s="206">
        <v>1.9115021468846027</v>
      </c>
      <c r="X10" s="206">
        <v>2.5224207634441997</v>
      </c>
      <c r="Y10" s="267">
        <v>2.3598791789723572</v>
      </c>
    </row>
    <row r="11" spans="1:25" x14ac:dyDescent="0.25">
      <c r="A11" s="174"/>
      <c r="B11" s="119"/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206"/>
      <c r="T11" s="206"/>
      <c r="U11" s="206"/>
      <c r="V11" s="206"/>
      <c r="W11" s="206"/>
      <c r="X11" s="206"/>
      <c r="Y11" s="267"/>
    </row>
    <row r="12" spans="1:25" x14ac:dyDescent="0.25">
      <c r="A12" s="174"/>
      <c r="B12" s="119" t="s">
        <v>42</v>
      </c>
      <c r="C12" s="205">
        <v>4.5067158139812324</v>
      </c>
      <c r="D12" s="206">
        <v>6.4108191576383922</v>
      </c>
      <c r="E12" s="206">
        <v>-2.6748249510999633</v>
      </c>
      <c r="F12" s="206">
        <v>1.3096166875952164</v>
      </c>
      <c r="G12" s="206">
        <v>0.97503802756928604</v>
      </c>
      <c r="H12" s="206">
        <v>1.1402030073896396</v>
      </c>
      <c r="I12" s="206">
        <v>0.60564978491550736</v>
      </c>
      <c r="J12" s="206">
        <v>0.38916126906161086</v>
      </c>
      <c r="K12" s="206">
        <v>2.6707415436976634</v>
      </c>
      <c r="L12" s="206">
        <v>4.5429743620530205</v>
      </c>
      <c r="M12" s="206">
        <v>3.8325014519791978</v>
      </c>
      <c r="N12" s="206">
        <v>5.4251925136946433</v>
      </c>
      <c r="O12" s="206">
        <v>4.5686650283140562</v>
      </c>
      <c r="P12" s="206">
        <v>0.6293912686180736</v>
      </c>
      <c r="Q12" s="206">
        <v>7.1868643089255446</v>
      </c>
      <c r="R12" s="206">
        <v>8.3839808466259491</v>
      </c>
      <c r="S12" s="206">
        <v>5.5074451346426301</v>
      </c>
      <c r="T12" s="206">
        <v>4.9405732285717319</v>
      </c>
      <c r="U12" s="206">
        <v>2.9905377226885355</v>
      </c>
      <c r="V12" s="206">
        <v>3.76467677041461</v>
      </c>
      <c r="W12" s="206">
        <v>2.1326750378944936</v>
      </c>
      <c r="X12" s="206">
        <v>2.4051000867266747</v>
      </c>
      <c r="Y12" s="267">
        <v>2.0095455210960012</v>
      </c>
    </row>
    <row r="13" spans="1:25" x14ac:dyDescent="0.25">
      <c r="A13" s="174"/>
      <c r="B13" s="119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67"/>
    </row>
    <row r="14" spans="1:25" x14ac:dyDescent="0.25">
      <c r="A14" s="174"/>
      <c r="B14" s="103" t="s">
        <v>120</v>
      </c>
      <c r="C14" s="205">
        <v>1.188539364579011</v>
      </c>
      <c r="D14" s="206">
        <v>0.19238522761741983</v>
      </c>
      <c r="E14" s="206">
        <v>0.1059076155891514</v>
      </c>
      <c r="F14" s="206">
        <v>0.97860143083734474</v>
      </c>
      <c r="G14" s="206">
        <v>0.63680763407065744</v>
      </c>
      <c r="H14" s="206">
        <v>0.54137638061597659</v>
      </c>
      <c r="I14" s="206">
        <v>0.97777878513223282</v>
      </c>
      <c r="J14" s="206">
        <v>1.2990969149083265</v>
      </c>
      <c r="K14" s="206">
        <v>1.3801127052275541</v>
      </c>
      <c r="L14" s="206">
        <v>1.2524269592370629</v>
      </c>
      <c r="M14" s="206">
        <v>1.125696668390086</v>
      </c>
      <c r="N14" s="206">
        <v>0.72951679378363554</v>
      </c>
      <c r="O14" s="206">
        <v>0.17480322295833073</v>
      </c>
      <c r="P14" s="206">
        <v>9.4739446439096042E-2</v>
      </c>
      <c r="Q14" s="206">
        <v>0.11479330569592605</v>
      </c>
      <c r="R14" s="206">
        <v>-6.0907098311957508E-2</v>
      </c>
      <c r="S14" s="206">
        <v>4.4805239423739707E-2</v>
      </c>
      <c r="T14" s="206">
        <v>8.0356337752052198E-2</v>
      </c>
      <c r="U14" s="206">
        <v>0.11251413134050203</v>
      </c>
      <c r="V14" s="206">
        <v>-0.18006009873715589</v>
      </c>
      <c r="W14" s="206">
        <v>-0.17485632538351004</v>
      </c>
      <c r="X14" s="206">
        <v>-0.16406620985909282</v>
      </c>
      <c r="Y14" s="267">
        <v>-0.13159395371947769</v>
      </c>
    </row>
    <row r="15" spans="1:25" x14ac:dyDescent="0.25">
      <c r="A15" s="174"/>
      <c r="B15" s="88"/>
      <c r="C15" s="207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95"/>
      <c r="T15" s="295"/>
      <c r="U15" s="295"/>
      <c r="V15" s="295"/>
      <c r="W15" s="295"/>
      <c r="X15" s="295"/>
      <c r="Y15" s="296"/>
    </row>
    <row r="16" spans="1:25" x14ac:dyDescent="0.25">
      <c r="A16" s="174"/>
      <c r="B16" s="103" t="s">
        <v>16</v>
      </c>
      <c r="C16" s="188">
        <v>5.326989357446088</v>
      </c>
      <c r="D16" s="189">
        <v>2.5710979452261862</v>
      </c>
      <c r="E16" s="189">
        <v>1.9094881605224323</v>
      </c>
      <c r="F16" s="189">
        <v>2.4621958551180878</v>
      </c>
      <c r="G16" s="189">
        <v>2.5720731001578123</v>
      </c>
      <c r="H16" s="189">
        <v>1.6989149841593498</v>
      </c>
      <c r="I16" s="189">
        <v>1.8983149686244261</v>
      </c>
      <c r="J16" s="189">
        <v>3.2875425843520212</v>
      </c>
      <c r="K16" s="189">
        <v>2.5403952608982205</v>
      </c>
      <c r="L16" s="189">
        <v>1.9011188676039348</v>
      </c>
      <c r="M16" s="189">
        <v>2.4172572530277048</v>
      </c>
      <c r="N16" s="189">
        <v>1.7720787757415257</v>
      </c>
      <c r="O16" s="189">
        <v>2.1689814393150986</v>
      </c>
      <c r="P16" s="189">
        <v>1.9263273034205497</v>
      </c>
      <c r="Q16" s="189">
        <v>1.2569939449665668</v>
      </c>
      <c r="R16" s="189">
        <v>2.2527903819755446</v>
      </c>
      <c r="S16" s="206">
        <v>2.0443002860646597</v>
      </c>
      <c r="T16" s="206">
        <v>1.8253933533346034</v>
      </c>
      <c r="U16" s="206">
        <v>2.2279243373243274</v>
      </c>
      <c r="V16" s="206">
        <v>1.8541064531947038</v>
      </c>
      <c r="W16" s="206">
        <v>1.7108827550146088</v>
      </c>
      <c r="X16" s="206">
        <v>1.85396334018606</v>
      </c>
      <c r="Y16" s="267">
        <v>1.9683704386614709</v>
      </c>
    </row>
    <row r="17" spans="1:25" x14ac:dyDescent="0.25">
      <c r="A17" s="174"/>
      <c r="B17" s="209"/>
      <c r="C17" s="207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95"/>
      <c r="T17" s="295"/>
      <c r="U17" s="295"/>
      <c r="V17" s="295"/>
      <c r="W17" s="295"/>
      <c r="X17" s="295"/>
      <c r="Y17" s="296"/>
    </row>
    <row r="18" spans="1:25" x14ac:dyDescent="0.25">
      <c r="A18" s="174"/>
      <c r="B18" s="103" t="s">
        <v>68</v>
      </c>
      <c r="C18" s="188">
        <v>2.8240829247446309</v>
      </c>
      <c r="D18" s="189">
        <v>-5.2722729369140575</v>
      </c>
      <c r="E18" s="189">
        <v>-0.73515971381966638</v>
      </c>
      <c r="F18" s="189">
        <v>-0.63805850114164731</v>
      </c>
      <c r="G18" s="189">
        <v>-1.60957337961114</v>
      </c>
      <c r="H18" s="189">
        <v>-2.572776049270209</v>
      </c>
      <c r="I18" s="189">
        <v>-1.7986647099658915</v>
      </c>
      <c r="J18" s="189">
        <v>-2.3651395267831887E-3</v>
      </c>
      <c r="K18" s="189">
        <v>-0.58024747446000502</v>
      </c>
      <c r="L18" s="189">
        <v>0.36965871369820658</v>
      </c>
      <c r="M18" s="189">
        <v>1.9816360191065474</v>
      </c>
      <c r="N18" s="189">
        <v>2.4864937518502384</v>
      </c>
      <c r="O18" s="189">
        <v>-2.2827757276728033</v>
      </c>
      <c r="P18" s="189">
        <v>1.2927427469374253</v>
      </c>
      <c r="Q18" s="189">
        <v>0.58008892032923587</v>
      </c>
      <c r="R18" s="189">
        <v>0.44222757941738688</v>
      </c>
      <c r="S18" s="206">
        <v>0.33826005077879362</v>
      </c>
      <c r="T18" s="206">
        <v>-0.70869444012210403</v>
      </c>
      <c r="U18" s="206">
        <v>-1.8933185733590041</v>
      </c>
      <c r="V18" s="206">
        <v>-2.5555058129867025</v>
      </c>
      <c r="W18" s="206">
        <v>-2.5848929955348376</v>
      </c>
      <c r="X18" s="206">
        <v>-2.1782560729188161</v>
      </c>
      <c r="Y18" s="267">
        <v>-1.9336166595050552</v>
      </c>
    </row>
    <row r="19" spans="1:25" s="119" customFormat="1" x14ac:dyDescent="0.25">
      <c r="A19" s="177"/>
      <c r="B19" s="210"/>
      <c r="C19" s="190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297"/>
      <c r="T19" s="297"/>
      <c r="U19" s="297"/>
      <c r="V19" s="297"/>
      <c r="W19" s="297"/>
      <c r="X19" s="297"/>
      <c r="Y19" s="298"/>
    </row>
    <row r="20" spans="1:25" s="119" customFormat="1" x14ac:dyDescent="0.25">
      <c r="S20" s="125"/>
      <c r="T20" s="125"/>
      <c r="U20" s="125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83"/>
  <sheetViews>
    <sheetView showGridLines="0" zoomScale="87" zoomScaleNormal="87" workbookViewId="0">
      <pane xSplit="2" ySplit="6" topLeftCell="P64" activePane="bottomRight" state="frozen"/>
      <selection pane="topRight" activeCell="C1" sqref="C1"/>
      <selection pane="bottomLeft" activeCell="A7" sqref="A7"/>
      <selection pane="bottomRight" activeCell="B5" sqref="B5:Y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18" width="11.140625" style="7" customWidth="1"/>
    <col min="19" max="20" width="11.140625" style="257" customWidth="1"/>
    <col min="21" max="21" width="10.140625" style="257" customWidth="1"/>
    <col min="22" max="22" width="10.140625" style="7" customWidth="1"/>
    <col min="23" max="16384" width="9.140625" style="7"/>
  </cols>
  <sheetData>
    <row r="1" spans="1:25" x14ac:dyDescent="0.25">
      <c r="A1" s="502" t="str">
        <f>'Súhrnné indikátory'!A1:Q1</f>
        <v>74. zasadnutie Výboru pre makroekonomické prognózy, 3.2.2026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</row>
    <row r="2" spans="1:25" ht="18.75" x14ac:dyDescent="0.3">
      <c r="A2" s="500" t="s">
        <v>148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</row>
    <row r="3" spans="1:25" x14ac:dyDescent="0.25">
      <c r="A3" s="508" t="s">
        <v>60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</row>
    <row r="4" spans="1:25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280"/>
      <c r="T4" s="280"/>
      <c r="U4" s="280"/>
      <c r="V4" s="280"/>
      <c r="W4" s="280"/>
      <c r="X4" s="280"/>
      <c r="Y4" s="281"/>
    </row>
    <row r="5" spans="1:25" s="12" customFormat="1" x14ac:dyDescent="0.25">
      <c r="A5" s="15"/>
      <c r="B5" s="41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84">
        <v>2029</v>
      </c>
      <c r="Y5" s="273">
        <v>2030</v>
      </c>
    </row>
    <row r="6" spans="1:25" s="12" customFormat="1" x14ac:dyDescent="0.25">
      <c r="A6" s="41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74" t="s">
        <v>61</v>
      </c>
      <c r="T6" s="274" t="s">
        <v>61</v>
      </c>
      <c r="U6" s="274" t="s">
        <v>61</v>
      </c>
      <c r="V6" s="274" t="s">
        <v>61</v>
      </c>
      <c r="W6" s="274" t="s">
        <v>61</v>
      </c>
      <c r="X6" s="274" t="s">
        <v>61</v>
      </c>
      <c r="Y6" s="275" t="s">
        <v>61</v>
      </c>
    </row>
    <row r="7" spans="1:25" s="12" customFormat="1" x14ac:dyDescent="0.25">
      <c r="A7" s="15"/>
      <c r="B7" s="87"/>
      <c r="C7" s="15"/>
      <c r="F7" s="10"/>
      <c r="G7" s="10"/>
      <c r="H7" s="10"/>
      <c r="I7" s="10"/>
      <c r="J7" s="10"/>
      <c r="K7" s="46"/>
      <c r="L7" s="10"/>
      <c r="M7" s="10"/>
      <c r="N7" s="10"/>
      <c r="O7" s="10"/>
      <c r="P7" s="10"/>
      <c r="Q7" s="10"/>
      <c r="R7" s="10"/>
      <c r="S7" s="84"/>
      <c r="T7" s="84"/>
      <c r="U7" s="84"/>
      <c r="V7" s="84"/>
      <c r="W7" s="84"/>
      <c r="X7" s="84"/>
      <c r="Y7" s="273"/>
    </row>
    <row r="8" spans="1:25" s="12" customFormat="1" x14ac:dyDescent="0.25">
      <c r="A8" s="15"/>
      <c r="B8" s="4" t="s">
        <v>175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84"/>
      <c r="T8" s="84"/>
      <c r="U8" s="84"/>
      <c r="V8" s="84"/>
      <c r="W8" s="84"/>
      <c r="X8" s="84"/>
      <c r="Y8" s="273"/>
    </row>
    <row r="9" spans="1:25" s="12" customFormat="1" x14ac:dyDescent="0.25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4"/>
      <c r="T9" s="84"/>
      <c r="U9" s="84"/>
      <c r="V9" s="84"/>
      <c r="W9" s="84"/>
      <c r="X9" s="84"/>
      <c r="Y9" s="273"/>
    </row>
    <row r="10" spans="1:25" s="12" customFormat="1" x14ac:dyDescent="0.25">
      <c r="A10" s="15"/>
      <c r="B10" s="88" t="s">
        <v>85</v>
      </c>
      <c r="C10" s="89">
        <v>12.392040999999997</v>
      </c>
      <c r="D10" s="90">
        <v>13.167116999999998</v>
      </c>
      <c r="E10" s="90">
        <v>13.573015999999999</v>
      </c>
      <c r="F10" s="90">
        <v>13.425647</v>
      </c>
      <c r="G10" s="90">
        <v>13.624621000000001</v>
      </c>
      <c r="H10" s="90">
        <v>13.948775000000001</v>
      </c>
      <c r="I10" s="90">
        <v>14.431773999999999</v>
      </c>
      <c r="J10" s="90">
        <v>15.274038000000001</v>
      </c>
      <c r="K10" s="90">
        <v>15.840704999999998</v>
      </c>
      <c r="L10" s="90">
        <v>16.515622999999998</v>
      </c>
      <c r="M10" s="90">
        <v>17.174747</v>
      </c>
      <c r="N10" s="90">
        <v>18.985530999999998</v>
      </c>
      <c r="O10" s="90">
        <v>20.035183</v>
      </c>
      <c r="P10" s="90">
        <v>21.584396999999999</v>
      </c>
      <c r="Q10" s="90">
        <v>23.367086</v>
      </c>
      <c r="R10" s="90">
        <v>25.107745999999999</v>
      </c>
      <c r="S10" s="90">
        <v>27.493005</v>
      </c>
      <c r="T10" s="90">
        <v>29.347505076976063</v>
      </c>
      <c r="U10" s="90">
        <v>30.623596463105621</v>
      </c>
      <c r="V10" s="90">
        <v>31.529277446914971</v>
      </c>
      <c r="W10" s="90">
        <v>32.390544065149903</v>
      </c>
      <c r="X10" s="90">
        <v>33.390061805897943</v>
      </c>
      <c r="Y10" s="299">
        <v>34.90627685667998</v>
      </c>
    </row>
    <row r="11" spans="1:25" s="12" customFormat="1" x14ac:dyDescent="0.25">
      <c r="A11" s="15"/>
      <c r="B11" s="217" t="s">
        <v>23</v>
      </c>
      <c r="C11" s="91">
        <v>10.635034246125862</v>
      </c>
      <c r="D11" s="92">
        <v>6.2546274661292811</v>
      </c>
      <c r="E11" s="92">
        <v>3.0826717800107817</v>
      </c>
      <c r="F11" s="92">
        <v>-1.0857498436603996</v>
      </c>
      <c r="G11" s="92">
        <v>1.4820440310995942</v>
      </c>
      <c r="H11" s="92">
        <v>2.3791781070460649</v>
      </c>
      <c r="I11" s="92">
        <v>3.4626624918675519</v>
      </c>
      <c r="J11" s="92">
        <v>5.8361778669760334</v>
      </c>
      <c r="K11" s="92">
        <v>3.7100012452502495</v>
      </c>
      <c r="L11" s="92">
        <v>4.2606563281116783</v>
      </c>
      <c r="M11" s="92">
        <v>3.9909121199969144</v>
      </c>
      <c r="N11" s="92">
        <v>10.543293592621762</v>
      </c>
      <c r="O11" s="92">
        <v>5.528694456847183</v>
      </c>
      <c r="P11" s="92">
        <v>7.7324674299206642</v>
      </c>
      <c r="Q11" s="92">
        <v>8.2591559078532448</v>
      </c>
      <c r="R11" s="92">
        <v>7.4491958475267239</v>
      </c>
      <c r="S11" s="92">
        <v>9.5000921229647659</v>
      </c>
      <c r="T11" s="92">
        <v>6.745352415918382</v>
      </c>
      <c r="U11" s="92">
        <v>4.348210802868846</v>
      </c>
      <c r="V11" s="92">
        <v>2.9574612012030821</v>
      </c>
      <c r="W11" s="92">
        <v>2.7316408366319989</v>
      </c>
      <c r="X11" s="92">
        <v>3.0858318981540567</v>
      </c>
      <c r="Y11" s="300">
        <v>4.54091717348728</v>
      </c>
    </row>
    <row r="12" spans="1:25" s="12" customFormat="1" x14ac:dyDescent="0.25">
      <c r="A12" s="15"/>
      <c r="B12" s="17" t="s">
        <v>117</v>
      </c>
      <c r="C12" s="89">
        <v>2.3740950000000001</v>
      </c>
      <c r="D12" s="90">
        <v>2.5403310000000001</v>
      </c>
      <c r="E12" s="90">
        <v>2.5132080000000001</v>
      </c>
      <c r="F12" s="90">
        <v>2.6879119999999999</v>
      </c>
      <c r="G12" s="90">
        <v>2.4113569999999998</v>
      </c>
      <c r="H12" s="90">
        <v>2.5324520000000001</v>
      </c>
      <c r="I12" s="90">
        <v>3.1578050000000002</v>
      </c>
      <c r="J12" s="90">
        <v>5.1884840000000008</v>
      </c>
      <c r="K12" s="90">
        <v>2.782816</v>
      </c>
      <c r="L12" s="90">
        <v>2.8668749999999998</v>
      </c>
      <c r="M12" s="90">
        <v>3.3707400000000001</v>
      </c>
      <c r="N12" s="90">
        <v>3.388474</v>
      </c>
      <c r="O12" s="90">
        <v>3.2085889999999999</v>
      </c>
      <c r="P12" s="90">
        <v>3.071564</v>
      </c>
      <c r="Q12" s="90">
        <v>3.3787890000000003</v>
      </c>
      <c r="R12" s="90">
        <v>4.3846790000000002</v>
      </c>
      <c r="S12" s="90">
        <v>4.6249890000000002</v>
      </c>
      <c r="T12" s="90">
        <v>6.6743435405255518</v>
      </c>
      <c r="U12" s="90">
        <v>6.9056075558251342</v>
      </c>
      <c r="V12" s="90">
        <v>5.656771001746205</v>
      </c>
      <c r="W12" s="90">
        <v>5.8422956336186367</v>
      </c>
      <c r="X12" s="90">
        <v>6.7994422322670296</v>
      </c>
      <c r="Y12" s="299">
        <v>7.3803250894123851</v>
      </c>
    </row>
    <row r="13" spans="1:25" s="12" customFormat="1" x14ac:dyDescent="0.25">
      <c r="A13" s="15"/>
      <c r="B13" s="217" t="s">
        <v>23</v>
      </c>
      <c r="C13" s="91">
        <v>11.116129494254645</v>
      </c>
      <c r="D13" s="92">
        <v>7.0020786868259188</v>
      </c>
      <c r="E13" s="92">
        <v>-1.0676955089710782</v>
      </c>
      <c r="F13" s="92">
        <v>6.951434182924765</v>
      </c>
      <c r="G13" s="92">
        <v>-10.288841301352125</v>
      </c>
      <c r="H13" s="92">
        <v>5.0218611346225517</v>
      </c>
      <c r="I13" s="92">
        <v>24.693577607788807</v>
      </c>
      <c r="J13" s="92">
        <v>64.306662380989323</v>
      </c>
      <c r="K13" s="92">
        <v>-46.365527965394136</v>
      </c>
      <c r="L13" s="92">
        <v>3.0206452744270695</v>
      </c>
      <c r="M13" s="92">
        <v>17.575408763897983</v>
      </c>
      <c r="N13" s="92">
        <v>0.52611592706646171</v>
      </c>
      <c r="O13" s="92">
        <v>-5.3087318952425244</v>
      </c>
      <c r="P13" s="92">
        <v>-4.2705687764933442</v>
      </c>
      <c r="Q13" s="92">
        <v>10.002233389895189</v>
      </c>
      <c r="R13" s="92">
        <v>29.770725546934116</v>
      </c>
      <c r="S13" s="92">
        <v>5.4806748681032413</v>
      </c>
      <c r="T13" s="92">
        <v>44.310473830868588</v>
      </c>
      <c r="U13" s="92">
        <v>3.4649702086112955</v>
      </c>
      <c r="V13" s="92">
        <v>-18.084383509825862</v>
      </c>
      <c r="W13" s="92">
        <v>3.2796913966494756</v>
      </c>
      <c r="X13" s="92">
        <v>16.383056570102905</v>
      </c>
      <c r="Y13" s="300">
        <v>8.5430957025967693</v>
      </c>
    </row>
    <row r="14" spans="1:25" s="12" customFormat="1" x14ac:dyDescent="0.25">
      <c r="A14" s="15"/>
      <c r="B14" s="217"/>
      <c r="C14" s="9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2"/>
      <c r="T14" s="92"/>
      <c r="U14" s="92"/>
      <c r="V14" s="432"/>
      <c r="W14" s="432"/>
      <c r="X14" s="432"/>
      <c r="Y14" s="433"/>
    </row>
    <row r="15" spans="1:25" s="12" customFormat="1" x14ac:dyDescent="0.25">
      <c r="A15" s="15"/>
      <c r="B15" s="17" t="s">
        <v>28</v>
      </c>
      <c r="C15" s="89">
        <v>3.3462839999999994</v>
      </c>
      <c r="D15" s="90">
        <v>3.9002820000000002</v>
      </c>
      <c r="E15" s="90">
        <v>4.0718689999999995</v>
      </c>
      <c r="F15" s="90">
        <v>4.2052819999999995</v>
      </c>
      <c r="G15" s="90">
        <v>4.2933399999999997</v>
      </c>
      <c r="H15" s="90">
        <v>4.3018649999999994</v>
      </c>
      <c r="I15" s="90">
        <v>4.3911280000000001</v>
      </c>
      <c r="J15" s="90">
        <v>4.7309190000000001</v>
      </c>
      <c r="K15" s="90">
        <v>4.5249929999999994</v>
      </c>
      <c r="L15" s="90">
        <v>4.8373960000000009</v>
      </c>
      <c r="M15" s="90">
        <v>4.8947469999999997</v>
      </c>
      <c r="N15" s="90">
        <v>5.0924200000000006</v>
      </c>
      <c r="O15" s="90">
        <v>5.1547280000000004</v>
      </c>
      <c r="P15" s="90">
        <v>5.7185699999999997</v>
      </c>
      <c r="Q15" s="90">
        <v>6.5999499999999989</v>
      </c>
      <c r="R15" s="90">
        <v>6.6756770000000012</v>
      </c>
      <c r="S15" s="90">
        <v>7.4229599999999998</v>
      </c>
      <c r="T15" s="90">
        <v>7.9930000000000003</v>
      </c>
      <c r="U15" s="90">
        <v>8.1809999999999992</v>
      </c>
      <c r="V15" s="90">
        <v>8.0061322020611279</v>
      </c>
      <c r="W15" s="90">
        <v>8.0240676559371256</v>
      </c>
      <c r="X15" s="90">
        <v>7.8796292867292488</v>
      </c>
      <c r="Y15" s="299">
        <v>8.1300054291613755</v>
      </c>
    </row>
    <row r="16" spans="1:25" s="12" customFormat="1" x14ac:dyDescent="0.25">
      <c r="A16" s="15"/>
      <c r="B16" s="217" t="s">
        <v>23</v>
      </c>
      <c r="C16" s="91">
        <v>1.883900573893138</v>
      </c>
      <c r="D16" s="92">
        <v>16.555618112509318</v>
      </c>
      <c r="E16" s="92">
        <v>4.3993485599246096</v>
      </c>
      <c r="F16" s="92">
        <v>3.2764560942407428</v>
      </c>
      <c r="G16" s="92">
        <v>2.0939856114287059</v>
      </c>
      <c r="H16" s="92">
        <v>0.19856335626806665</v>
      </c>
      <c r="I16" s="92">
        <v>2.0749837570449126</v>
      </c>
      <c r="J16" s="92">
        <v>7.7381256023509204</v>
      </c>
      <c r="K16" s="92">
        <v>-4.3527695147602463</v>
      </c>
      <c r="L16" s="92">
        <v>6.9039443817924484</v>
      </c>
      <c r="M16" s="92">
        <v>1.1855758759464541</v>
      </c>
      <c r="N16" s="92">
        <v>4.0384722642457627</v>
      </c>
      <c r="O16" s="92">
        <v>1.2235440124734209</v>
      </c>
      <c r="P16" s="92">
        <v>10.938346310416369</v>
      </c>
      <c r="Q16" s="92">
        <v>15.412594407343082</v>
      </c>
      <c r="R16" s="92">
        <v>1.1473874802082173</v>
      </c>
      <c r="S16" s="92">
        <v>11.194115593070153</v>
      </c>
      <c r="T16" s="92">
        <v>7.6794162975416747</v>
      </c>
      <c r="U16" s="92">
        <v>2.3520580507944366</v>
      </c>
      <c r="V16" s="92">
        <v>-2.1374868346029974</v>
      </c>
      <c r="W16" s="92">
        <v>0.22402145534619056</v>
      </c>
      <c r="X16" s="92">
        <v>-1.8000641993715649</v>
      </c>
      <c r="Y16" s="300">
        <v>3.1775116991075603</v>
      </c>
    </row>
    <row r="17" spans="1:25" x14ac:dyDescent="0.25">
      <c r="A17" s="15"/>
      <c r="B17" s="17" t="s">
        <v>152</v>
      </c>
      <c r="C17" s="89">
        <v>5.2845420000000001</v>
      </c>
      <c r="D17" s="90">
        <v>5.6714630000000001</v>
      </c>
      <c r="E17" s="90">
        <v>5.9928160000000004</v>
      </c>
      <c r="F17" s="90">
        <v>6.1371660000000006</v>
      </c>
      <c r="G17" s="90">
        <v>6.2785010000000003</v>
      </c>
      <c r="H17" s="90">
        <v>6.6522540000000001</v>
      </c>
      <c r="I17" s="90">
        <v>6.9239199999999999</v>
      </c>
      <c r="J17" s="90">
        <v>7.2737610000000004</v>
      </c>
      <c r="K17" s="90">
        <v>7.6965000000000003</v>
      </c>
      <c r="L17" s="90">
        <v>8.0815359999999998</v>
      </c>
      <c r="M17" s="90">
        <v>8.5245449999999998</v>
      </c>
      <c r="N17" s="90">
        <v>9.7617060000000002</v>
      </c>
      <c r="O17" s="90">
        <v>10.620389999999999</v>
      </c>
      <c r="P17" s="90">
        <v>11.411350000000001</v>
      </c>
      <c r="Q17" s="90">
        <v>11.895740999999999</v>
      </c>
      <c r="R17" s="90">
        <v>13.550979999999999</v>
      </c>
      <c r="S17" s="90">
        <v>14.847295999999998</v>
      </c>
      <c r="T17" s="90">
        <v>16.099888364779556</v>
      </c>
      <c r="U17" s="90">
        <v>16.662130167609181</v>
      </c>
      <c r="V17" s="90">
        <v>17.312785896749382</v>
      </c>
      <c r="W17" s="90">
        <v>17.848287996298684</v>
      </c>
      <c r="X17" s="90">
        <v>18.585667267751081</v>
      </c>
      <c r="Y17" s="299">
        <v>19.428347257228292</v>
      </c>
    </row>
    <row r="18" spans="1:25" x14ac:dyDescent="0.25">
      <c r="A18" s="15"/>
      <c r="B18" s="217" t="s">
        <v>23</v>
      </c>
      <c r="C18" s="91">
        <v>11.356643763350526</v>
      </c>
      <c r="D18" s="92">
        <v>7.3217508726394653</v>
      </c>
      <c r="E18" s="92">
        <v>5.6661394070630644</v>
      </c>
      <c r="F18" s="92">
        <v>2.4087173709321119</v>
      </c>
      <c r="G18" s="92">
        <v>2.3029359153720064</v>
      </c>
      <c r="H18" s="92">
        <v>5.9529018152581381</v>
      </c>
      <c r="I18" s="92">
        <v>4.0838188078807569</v>
      </c>
      <c r="J18" s="92">
        <v>5.0526435891806942</v>
      </c>
      <c r="K18" s="92">
        <v>5.8118351702784787</v>
      </c>
      <c r="L18" s="92">
        <v>5.0027415058792934</v>
      </c>
      <c r="M18" s="92">
        <v>5.4817425796284347</v>
      </c>
      <c r="N18" s="92">
        <v>14.512927082911764</v>
      </c>
      <c r="O18" s="92">
        <v>8.7964542263411651</v>
      </c>
      <c r="P18" s="92">
        <v>7.4475607769582952</v>
      </c>
      <c r="Q18" s="92">
        <v>4.2448176596108222</v>
      </c>
      <c r="R18" s="92">
        <v>13.914551434837064</v>
      </c>
      <c r="S18" s="92">
        <v>9.5662158751617987</v>
      </c>
      <c r="T18" s="92">
        <v>8.436501601231349</v>
      </c>
      <c r="U18" s="92">
        <v>3.4922093252497177</v>
      </c>
      <c r="V18" s="92">
        <v>3.9049972758288698</v>
      </c>
      <c r="W18" s="92">
        <v>3.0931018424356971</v>
      </c>
      <c r="X18" s="92">
        <v>4.1313725529603218</v>
      </c>
      <c r="Y18" s="300">
        <v>4.5340313981590885</v>
      </c>
    </row>
    <row r="19" spans="1:25" x14ac:dyDescent="0.25">
      <c r="A19" s="15"/>
      <c r="B19" s="17" t="s">
        <v>29</v>
      </c>
      <c r="C19" s="89">
        <v>6.2554999999999999E-2</v>
      </c>
      <c r="D19" s="90">
        <v>6.7953999999999987E-2</v>
      </c>
      <c r="E19" s="90">
        <v>7.5835000000000014E-2</v>
      </c>
      <c r="F19" s="90">
        <v>7.8894000000000006E-2</v>
      </c>
      <c r="G19" s="90">
        <v>8.979899999999999E-2</v>
      </c>
      <c r="H19" s="90">
        <v>9.3698000000000004E-2</v>
      </c>
      <c r="I19" s="90">
        <v>8.0685000000000007E-2</v>
      </c>
      <c r="J19" s="90">
        <v>0.102843</v>
      </c>
      <c r="K19" s="90">
        <v>0.10823599999999998</v>
      </c>
      <c r="L19" s="90">
        <v>6.3568E-2</v>
      </c>
      <c r="M19" s="90">
        <v>0.125415</v>
      </c>
      <c r="N19" s="90">
        <v>0.13456700000000002</v>
      </c>
      <c r="O19" s="90">
        <v>0.134598</v>
      </c>
      <c r="P19" s="90">
        <v>0.1479</v>
      </c>
      <c r="Q19" s="90">
        <v>0.12062799999999999</v>
      </c>
      <c r="R19" s="90">
        <v>9.5799999999999996E-2</v>
      </c>
      <c r="S19" s="90">
        <v>0.14087799999999998</v>
      </c>
      <c r="T19" s="90">
        <v>0.15844543226752661</v>
      </c>
      <c r="U19" s="90">
        <v>0.1857496755405654</v>
      </c>
      <c r="V19" s="90">
        <v>0.13331041561161711</v>
      </c>
      <c r="W19" s="90">
        <v>0.13695197736394801</v>
      </c>
      <c r="X19" s="90">
        <v>0.14117808516659738</v>
      </c>
      <c r="Y19" s="299">
        <v>0.1475888650811279</v>
      </c>
    </row>
    <row r="20" spans="1:25" x14ac:dyDescent="0.25">
      <c r="A20" s="15"/>
      <c r="B20" s="217" t="s">
        <v>23</v>
      </c>
      <c r="C20" s="91">
        <v>-48.554628068588357</v>
      </c>
      <c r="D20" s="92">
        <v>8.6308048916953197</v>
      </c>
      <c r="E20" s="92">
        <v>11.597551284692598</v>
      </c>
      <c r="F20" s="92">
        <v>4.0337574998351666</v>
      </c>
      <c r="G20" s="92">
        <v>13.822343904479407</v>
      </c>
      <c r="H20" s="92">
        <v>4.3419191750465158</v>
      </c>
      <c r="I20" s="92">
        <v>-13.888236675275889</v>
      </c>
      <c r="J20" s="92">
        <v>27.46235359732292</v>
      </c>
      <c r="K20" s="92">
        <v>5.2439154828233248</v>
      </c>
      <c r="L20" s="92">
        <v>-41.269078679921648</v>
      </c>
      <c r="M20" s="92">
        <v>97.292662975081782</v>
      </c>
      <c r="N20" s="92">
        <v>7.2973727225611018</v>
      </c>
      <c r="O20" s="92">
        <v>2.3036851531199609E-2</v>
      </c>
      <c r="P20" s="92">
        <v>9.8827620024071869</v>
      </c>
      <c r="Q20" s="92">
        <v>-18.439486139283311</v>
      </c>
      <c r="R20" s="92">
        <v>-20.582286036409446</v>
      </c>
      <c r="S20" s="92">
        <v>47.05427974947807</v>
      </c>
      <c r="T20" s="92">
        <v>12.469961432960863</v>
      </c>
      <c r="U20" s="92">
        <v>17.23258467112958</v>
      </c>
      <c r="V20" s="92">
        <v>-28.231144833141954</v>
      </c>
      <c r="W20" s="92">
        <v>2.7316408366320877</v>
      </c>
      <c r="X20" s="92">
        <v>3.0858318981540123</v>
      </c>
      <c r="Y20" s="300">
        <v>4.54091717348728</v>
      </c>
    </row>
    <row r="21" spans="1:25" x14ac:dyDescent="0.25">
      <c r="A21" s="15"/>
      <c r="B21" s="17" t="s">
        <v>30</v>
      </c>
      <c r="C21" s="89">
        <v>2.547005</v>
      </c>
      <c r="D21" s="90">
        <v>2.3327070000000001</v>
      </c>
      <c r="E21" s="90">
        <v>2.4912299999999998</v>
      </c>
      <c r="F21" s="90">
        <v>2.4209430000000003</v>
      </c>
      <c r="G21" s="90">
        <v>2.4071020000000005</v>
      </c>
      <c r="H21" s="90">
        <v>2.4266999999999999</v>
      </c>
      <c r="I21" s="90">
        <v>2.6199749999999997</v>
      </c>
      <c r="J21" s="90">
        <v>2.6896610000000001</v>
      </c>
      <c r="K21" s="90">
        <v>2.803048</v>
      </c>
      <c r="L21" s="90">
        <v>2.8302080000000003</v>
      </c>
      <c r="M21" s="90">
        <v>2.9253659999999999</v>
      </c>
      <c r="N21" s="90">
        <v>3.2040660000000001</v>
      </c>
      <c r="O21" s="90">
        <v>3.129982</v>
      </c>
      <c r="P21" s="90">
        <v>3.4842389999999996</v>
      </c>
      <c r="Q21" s="90">
        <v>3.8155070000000002</v>
      </c>
      <c r="R21" s="90">
        <v>4.2905650000000009</v>
      </c>
      <c r="S21" s="90">
        <v>4.8891369999999998</v>
      </c>
      <c r="T21" s="90">
        <v>5.1590143507711881</v>
      </c>
      <c r="U21" s="90">
        <v>5.8239999999999998</v>
      </c>
      <c r="V21" s="90">
        <v>6.105510010370625</v>
      </c>
      <c r="W21" s="90">
        <v>6.201959465673796</v>
      </c>
      <c r="X21" s="90">
        <v>6.3647254398906243</v>
      </c>
      <c r="Y21" s="299">
        <v>6.5139466293841819</v>
      </c>
    </row>
    <row r="22" spans="1:25" x14ac:dyDescent="0.25">
      <c r="A22" s="15"/>
      <c r="B22" s="217" t="s">
        <v>23</v>
      </c>
      <c r="C22" s="91">
        <v>30.22656412175726</v>
      </c>
      <c r="D22" s="92">
        <v>-8.4137251399192472</v>
      </c>
      <c r="E22" s="92">
        <v>6.7956670083298087</v>
      </c>
      <c r="F22" s="92">
        <v>-2.8213773918907448</v>
      </c>
      <c r="G22" s="92">
        <v>-0.57171936720525895</v>
      </c>
      <c r="H22" s="92">
        <v>0.81417405660415554</v>
      </c>
      <c r="I22" s="92">
        <v>7.964519718135743</v>
      </c>
      <c r="J22" s="92">
        <v>2.6597963721027851</v>
      </c>
      <c r="K22" s="92">
        <v>4.2156613788875141</v>
      </c>
      <c r="L22" s="92">
        <v>0.96894523390254061</v>
      </c>
      <c r="M22" s="92">
        <v>3.3622263805345609</v>
      </c>
      <c r="N22" s="92">
        <v>9.5270130301644329</v>
      </c>
      <c r="O22" s="92">
        <v>-2.3121870772949249</v>
      </c>
      <c r="P22" s="92">
        <v>11.318180104550102</v>
      </c>
      <c r="Q22" s="92">
        <v>9.5076141447242968</v>
      </c>
      <c r="R22" s="92">
        <v>12.450717558636381</v>
      </c>
      <c r="S22" s="92">
        <v>13.950889917761389</v>
      </c>
      <c r="T22" s="92">
        <v>5.5199384016276998</v>
      </c>
      <c r="U22" s="92">
        <v>12.889780954561747</v>
      </c>
      <c r="V22" s="92">
        <v>4.8336196835615519</v>
      </c>
      <c r="W22" s="92">
        <v>1.5797116889390894</v>
      </c>
      <c r="X22" s="92">
        <v>2.624428216883623</v>
      </c>
      <c r="Y22" s="300">
        <v>2.3445031667559402</v>
      </c>
    </row>
    <row r="23" spans="1:25" x14ac:dyDescent="0.25">
      <c r="A23" s="15"/>
      <c r="B23" s="17" t="s">
        <v>133</v>
      </c>
      <c r="C23" s="89">
        <v>1.2080709999999999</v>
      </c>
      <c r="D23" s="90">
        <v>1.1772539999999998</v>
      </c>
      <c r="E23" s="90">
        <v>1.435662</v>
      </c>
      <c r="F23" s="90">
        <v>1.7918990000000001</v>
      </c>
      <c r="G23" s="90">
        <v>2.1236920000000001</v>
      </c>
      <c r="H23" s="90">
        <v>2.2764319999999998</v>
      </c>
      <c r="I23" s="90">
        <v>2.3404750000000001</v>
      </c>
      <c r="J23" s="90">
        <v>2.3929839999999998</v>
      </c>
      <c r="K23" s="90">
        <v>2.3204370000000001</v>
      </c>
      <c r="L23" s="90">
        <v>2.4111419999999999</v>
      </c>
      <c r="M23" s="90">
        <v>2.4483449999999998</v>
      </c>
      <c r="N23" s="90">
        <v>2.5702040000000004</v>
      </c>
      <c r="O23" s="90">
        <v>2.3794939999999998</v>
      </c>
      <c r="P23" s="90">
        <v>2.5916390000000002</v>
      </c>
      <c r="Q23" s="90">
        <v>2.9178760000000001</v>
      </c>
      <c r="R23" s="90">
        <v>3.3874599999999999</v>
      </c>
      <c r="S23" s="90">
        <v>3.6218750000000002</v>
      </c>
      <c r="T23" s="90">
        <v>3.8942079999999994</v>
      </c>
      <c r="U23" s="90">
        <v>4.3479999999999999</v>
      </c>
      <c r="V23" s="90">
        <v>4.4564796015481427</v>
      </c>
      <c r="W23" s="90">
        <v>4.5047871973836644</v>
      </c>
      <c r="X23" s="90">
        <v>4.578042638888232</v>
      </c>
      <c r="Y23" s="299">
        <v>4.6654092170652577</v>
      </c>
    </row>
    <row r="24" spans="1:25" x14ac:dyDescent="0.25">
      <c r="A24" s="15"/>
      <c r="B24" s="217" t="s">
        <v>23</v>
      </c>
      <c r="C24" s="91">
        <v>0.70296206022149033</v>
      </c>
      <c r="D24" s="92">
        <v>-2.5509262286736445</v>
      </c>
      <c r="E24" s="92">
        <v>21.950063452746839</v>
      </c>
      <c r="F24" s="92">
        <v>24.813431016492736</v>
      </c>
      <c r="G24" s="92">
        <v>18.516277982185379</v>
      </c>
      <c r="H24" s="92">
        <v>7.192191711415763</v>
      </c>
      <c r="I24" s="92">
        <v>2.8133060860153103</v>
      </c>
      <c r="J24" s="92">
        <v>2.2435189438041458</v>
      </c>
      <c r="K24" s="92">
        <v>-3.0316542024518389</v>
      </c>
      <c r="L24" s="92">
        <v>3.9089619756968119</v>
      </c>
      <c r="M24" s="92">
        <v>1.5429617998442113</v>
      </c>
      <c r="N24" s="92">
        <v>4.9771988833273273</v>
      </c>
      <c r="O24" s="92">
        <v>-7.4200335848827788</v>
      </c>
      <c r="P24" s="92">
        <v>8.9155509532699249</v>
      </c>
      <c r="Q24" s="92">
        <v>12.588057210128412</v>
      </c>
      <c r="R24" s="92">
        <v>16.093350094383709</v>
      </c>
      <c r="S24" s="92">
        <v>6.9200817131420012</v>
      </c>
      <c r="T24" s="92">
        <v>7.5191164797238974</v>
      </c>
      <c r="U24" s="92">
        <v>11.652998504445588</v>
      </c>
      <c r="V24" s="92">
        <v>2.494931038365733</v>
      </c>
      <c r="W24" s="92">
        <v>1.0839855705552903</v>
      </c>
      <c r="X24" s="92">
        <v>1.6261687465972674</v>
      </c>
      <c r="Y24" s="300">
        <v>1.9083827973747747</v>
      </c>
    </row>
    <row r="25" spans="1:25" x14ac:dyDescent="0.25">
      <c r="A25" s="15"/>
      <c r="B25" s="17" t="s">
        <v>31</v>
      </c>
      <c r="C25" s="89">
        <v>2.3597260000000002</v>
      </c>
      <c r="D25" s="90">
        <v>2.3719650000000003</v>
      </c>
      <c r="E25" s="90">
        <v>2.3769279999999999</v>
      </c>
      <c r="F25" s="90">
        <v>2.3752610000000005</v>
      </c>
      <c r="G25" s="90">
        <v>2.6795709999999997</v>
      </c>
      <c r="H25" s="90">
        <v>2.7506900000000001</v>
      </c>
      <c r="I25" s="90">
        <v>2.7565410000000004</v>
      </c>
      <c r="J25" s="90">
        <v>2.8698380000000001</v>
      </c>
      <c r="K25" s="90">
        <v>3.0283650000000004</v>
      </c>
      <c r="L25" s="90">
        <v>3.1140569999999999</v>
      </c>
      <c r="M25" s="90">
        <v>3.153019</v>
      </c>
      <c r="N25" s="90">
        <v>3.3629759999999997</v>
      </c>
      <c r="O25" s="90">
        <v>3.3749789999999997</v>
      </c>
      <c r="P25" s="90">
        <v>3.4139770000000005</v>
      </c>
      <c r="Q25" s="90">
        <v>3.8531360000000001</v>
      </c>
      <c r="R25" s="90">
        <v>3.8821839999999996</v>
      </c>
      <c r="S25" s="90">
        <v>3.8146089999999999</v>
      </c>
      <c r="T25" s="90">
        <v>3.8313649291577909</v>
      </c>
      <c r="U25" s="90">
        <v>4.1187166199558725</v>
      </c>
      <c r="V25" s="90">
        <v>4.4280185236703584</v>
      </c>
      <c r="W25" s="90">
        <v>4.684064167260015</v>
      </c>
      <c r="X25" s="90">
        <v>4.9969043652486249</v>
      </c>
      <c r="Y25" s="299">
        <v>5.3517978928902634</v>
      </c>
    </row>
    <row r="26" spans="1:25" x14ac:dyDescent="0.25">
      <c r="A26" s="15"/>
      <c r="B26" s="217" t="s">
        <v>23</v>
      </c>
      <c r="C26" s="91">
        <v>2.9083712597621769</v>
      </c>
      <c r="D26" s="92">
        <v>0.51866191244238635</v>
      </c>
      <c r="E26" s="92">
        <v>0.20923580238323414</v>
      </c>
      <c r="F26" s="92">
        <v>-7.0132540825784684E-2</v>
      </c>
      <c r="G26" s="92">
        <v>12.811644699256174</v>
      </c>
      <c r="H26" s="92">
        <v>2.6541188869412258</v>
      </c>
      <c r="I26" s="92">
        <v>0.2127102654243096</v>
      </c>
      <c r="J26" s="92">
        <v>4.1101148141819754</v>
      </c>
      <c r="K26" s="92">
        <v>5.5239006522319389</v>
      </c>
      <c r="L26" s="92">
        <v>2.8296456999073571</v>
      </c>
      <c r="M26" s="92">
        <v>1.2511652805327733</v>
      </c>
      <c r="N26" s="92">
        <v>6.6589195942047708</v>
      </c>
      <c r="O26" s="92">
        <v>0.35691601724188171</v>
      </c>
      <c r="P26" s="92">
        <v>1.155503486095788</v>
      </c>
      <c r="Q26" s="92">
        <v>12.863560592235967</v>
      </c>
      <c r="R26" s="92">
        <v>0.75387943742446506</v>
      </c>
      <c r="S26" s="92">
        <v>-1.7406439262023565</v>
      </c>
      <c r="T26" s="92">
        <v>0.4392567929712099</v>
      </c>
      <c r="U26" s="92">
        <v>7.4999822807598537</v>
      </c>
      <c r="V26" s="92">
        <v>7.5096670214179317</v>
      </c>
      <c r="W26" s="92">
        <v>5.7823977524245285</v>
      </c>
      <c r="X26" s="92">
        <v>6.6788196492963303</v>
      </c>
      <c r="Y26" s="300">
        <v>7.1022677582099236</v>
      </c>
    </row>
    <row r="27" spans="1:25" s="12" customFormat="1" x14ac:dyDescent="0.25">
      <c r="A27" s="41"/>
      <c r="B27" s="16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301"/>
      <c r="T27" s="301"/>
      <c r="U27" s="301"/>
      <c r="V27" s="301"/>
      <c r="W27" s="301"/>
      <c r="X27" s="301"/>
      <c r="Y27" s="302"/>
    </row>
    <row r="28" spans="1:25" s="12" customFormat="1" x14ac:dyDescent="0.25">
      <c r="A28" s="15"/>
      <c r="B28" s="87"/>
      <c r="C28" s="238"/>
      <c r="D28" s="218"/>
      <c r="E28" s="218"/>
      <c r="F28" s="219"/>
      <c r="G28" s="219"/>
      <c r="H28" s="219"/>
      <c r="I28" s="219"/>
      <c r="J28" s="219"/>
      <c r="K28" s="23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303"/>
    </row>
    <row r="29" spans="1:25" x14ac:dyDescent="0.25">
      <c r="A29" s="15"/>
      <c r="B29" s="4" t="s">
        <v>174</v>
      </c>
      <c r="C29" s="240"/>
      <c r="D29" s="220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304"/>
    </row>
    <row r="30" spans="1:25" x14ac:dyDescent="0.25">
      <c r="A30" s="15"/>
      <c r="B30" s="4"/>
      <c r="C30" s="240"/>
      <c r="D30" s="220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304"/>
    </row>
    <row r="31" spans="1:25" x14ac:dyDescent="0.25">
      <c r="A31" s="15"/>
      <c r="B31" s="21" t="s">
        <v>171</v>
      </c>
      <c r="C31" s="224" t="s">
        <v>4</v>
      </c>
      <c r="D31" s="225" t="s">
        <v>4</v>
      </c>
      <c r="E31" s="225" t="s">
        <v>4</v>
      </c>
      <c r="F31" s="225">
        <f>'Verejná správa'!F32+'Verejná správa'!F33</f>
        <v>1996.9297288399998</v>
      </c>
      <c r="G31" s="225">
        <f>'Verejná správa'!G32+'Verejná správa'!G33</f>
        <v>1919.9631082700002</v>
      </c>
      <c r="H31" s="225">
        <f>'Verejná správa'!H32+'Verejná správa'!H33</f>
        <v>1934.0444355099999</v>
      </c>
      <c r="I31" s="225">
        <f>'Verejná správa'!I32+'Verejná správa'!I33</f>
        <v>1896.9747779499999</v>
      </c>
      <c r="J31" s="225">
        <f>'Verejná správa'!J32+'Verejná správa'!J33</f>
        <v>4096.2634809400006</v>
      </c>
      <c r="K31" s="225">
        <f>'Verejná správa'!K32+'Verejná správa'!K33</f>
        <v>1289.3982751899998</v>
      </c>
      <c r="L31" s="225">
        <f>'Verejná správa'!L32+'Verejná správa'!L33</f>
        <v>1438.9757884800001</v>
      </c>
      <c r="M31" s="225">
        <f>'Verejná správa'!M32+'Verejná správa'!M33</f>
        <v>2068.5454288000001</v>
      </c>
      <c r="N31" s="225">
        <f>'Verejná správa'!N32+'Verejná správa'!N33</f>
        <v>2185.6188074299998</v>
      </c>
      <c r="O31" s="225">
        <f>'Verejná správa'!O32+'Verejná správa'!O33</f>
        <v>2469.3940564599998</v>
      </c>
      <c r="P31" s="225">
        <f>'Verejná správa'!P32+'Verejná správa'!P33</f>
        <v>2366.3225701700003</v>
      </c>
      <c r="Q31" s="225">
        <f>'Verejná správa'!Q32+'Verejná správa'!Q33</f>
        <v>2241.5385963500012</v>
      </c>
      <c r="R31" s="225">
        <f>'Verejná správa'!R32+'Verejná správa'!R33</f>
        <v>4928.6859364400007</v>
      </c>
      <c r="S31" s="225">
        <f>'Verejná správa'!S32+'Verejná správa'!S33</f>
        <v>3009.9501769099998</v>
      </c>
      <c r="T31" s="225">
        <f>'Verejná správa'!T32+'Verejná správa'!T33</f>
        <v>2399.47515742</v>
      </c>
      <c r="U31" s="225">
        <f>'Verejná správa'!U32+'Verejná správa'!U33</f>
        <v>2353.7142520266661</v>
      </c>
      <c r="V31" s="225">
        <f>'Verejná správa'!V32+'Verejná správa'!V33</f>
        <v>2461.8351835333333</v>
      </c>
      <c r="W31" s="225">
        <f>'Verejná správa'!W32+'Verejná správa'!W33</f>
        <v>2678.3016405333328</v>
      </c>
      <c r="X31" s="225">
        <f>'Verejná správa'!X32+'Verejná správa'!X33</f>
        <v>3764.1824046666666</v>
      </c>
      <c r="Y31" s="305">
        <f>'Verejná správa'!Y32+'Verejná správa'!Y33</f>
        <v>4898.5979569600004</v>
      </c>
    </row>
    <row r="32" spans="1:25" x14ac:dyDescent="0.25">
      <c r="A32" s="15"/>
      <c r="B32" s="97" t="s">
        <v>169</v>
      </c>
      <c r="C32" s="224" t="s">
        <v>4</v>
      </c>
      <c r="D32" s="225" t="s">
        <v>4</v>
      </c>
      <c r="E32" s="225" t="s">
        <v>4</v>
      </c>
      <c r="F32" s="225">
        <f>'Verejná správa'!F36+'Verejná správa'!F40</f>
        <v>927.40472384999987</v>
      </c>
      <c r="G32" s="225">
        <f>'Verejná správa'!G36+'Verejná správa'!G40</f>
        <v>913.69804933</v>
      </c>
      <c r="H32" s="225">
        <f>'Verejná správa'!H36+'Verejná správa'!H40</f>
        <v>1103.36847369</v>
      </c>
      <c r="I32" s="225">
        <f>'Verejná správa'!I36+'Verejná správa'!I40</f>
        <v>1145.9282930100001</v>
      </c>
      <c r="J32" s="225">
        <f>'Verejná správa'!J36+'Verejná správa'!J40</f>
        <v>2653.7189340700006</v>
      </c>
      <c r="K32" s="225">
        <f>'Verejná správa'!K36+'Verejná správa'!K40</f>
        <v>577.52535250000005</v>
      </c>
      <c r="L32" s="225">
        <f>'Verejná správa'!L36+'Verejná správa'!L40</f>
        <v>654.40260884000008</v>
      </c>
      <c r="M32" s="225">
        <f>'Verejná správa'!M36+'Verejná správa'!M40</f>
        <v>998.12183404999996</v>
      </c>
      <c r="N32" s="225">
        <f>'Verejná správa'!N36+'Verejná správa'!N40</f>
        <v>1019.30771439</v>
      </c>
      <c r="O32" s="225">
        <f>'Verejná správa'!O36+'Verejná správa'!O40</f>
        <v>1051.0968033300001</v>
      </c>
      <c r="P32" s="225">
        <f>'Verejná správa'!P36+'Verejná správa'!P40</f>
        <v>1059.3288283900001</v>
      </c>
      <c r="Q32" s="225">
        <f>'Verejná správa'!Q36+'Verejná správa'!Q40</f>
        <v>1249.6001484609828</v>
      </c>
      <c r="R32" s="225">
        <f>'Verejná správa'!R36+'Verejná správa'!R40</f>
        <v>3083.2953254556905</v>
      </c>
      <c r="S32" s="225">
        <f>'Verejná správa'!S36+'Verejná správa'!S40</f>
        <v>1221.473297052908</v>
      </c>
      <c r="T32" s="225">
        <f>'Verejná správa'!T36+'Verejná správa'!T40</f>
        <v>1023.4212923921903</v>
      </c>
      <c r="U32" s="225">
        <f>'Verejná správa'!U36+'Verejná správa'!U40</f>
        <v>1216.4564045581374</v>
      </c>
      <c r="V32" s="225">
        <f>'Verejná správa'!V36+'Verejná správa'!V40</f>
        <v>1237.1133160898873</v>
      </c>
      <c r="W32" s="225">
        <f>'Verejná správa'!W36+'Verejná správa'!W40</f>
        <v>1556.5723218811449</v>
      </c>
      <c r="X32" s="225">
        <f>'Verejná správa'!X36+'Verejná správa'!X40</f>
        <v>2128.9546047485742</v>
      </c>
      <c r="Y32" s="305">
        <f>'Verejná správa'!Y36+'Verejná správa'!Y40</f>
        <v>2613.2956944899893</v>
      </c>
    </row>
    <row r="33" spans="1:25" x14ac:dyDescent="0.25">
      <c r="A33" s="15"/>
      <c r="B33" s="97" t="s">
        <v>170</v>
      </c>
      <c r="C33" s="224" t="s">
        <v>4</v>
      </c>
      <c r="D33" s="225" t="s">
        <v>4</v>
      </c>
      <c r="E33" s="225" t="s">
        <v>4</v>
      </c>
      <c r="F33" s="225">
        <f>'Verejná správa'!F37+'Verejná správa'!F41</f>
        <v>1069.5250049900001</v>
      </c>
      <c r="G33" s="225">
        <f>'Verejná správa'!G37+'Verejná správa'!G41</f>
        <v>1006.2650589400001</v>
      </c>
      <c r="H33" s="225">
        <f>'Verejná správa'!H37+'Verejná správa'!H41</f>
        <v>830.67596182</v>
      </c>
      <c r="I33" s="225">
        <f>'Verejná správa'!I37+'Verejná správa'!I41</f>
        <v>751.0464849399998</v>
      </c>
      <c r="J33" s="225">
        <f>'Verejná správa'!J37+'Verejná správa'!J41</f>
        <v>1442.5445468699997</v>
      </c>
      <c r="K33" s="225">
        <f>'Verejná správa'!K37+'Verejná správa'!K41</f>
        <v>711.87292268999988</v>
      </c>
      <c r="L33" s="225">
        <f>'Verejná správa'!L37+'Verejná správa'!L41</f>
        <v>784.57317963999992</v>
      </c>
      <c r="M33" s="225">
        <f>'Verejná správa'!M37+'Verejná správa'!M41</f>
        <v>1070.4235947500001</v>
      </c>
      <c r="N33" s="225">
        <f>'Verejná správa'!N37+'Verejná správa'!N41</f>
        <v>1166.3110930400001</v>
      </c>
      <c r="O33" s="225">
        <f>'Verejná správa'!O37+'Verejná správa'!O41</f>
        <v>1418.2972531299997</v>
      </c>
      <c r="P33" s="225">
        <f>'Verejná správa'!P37+'Verejná správa'!P41</f>
        <v>1306.9937417799999</v>
      </c>
      <c r="Q33" s="225">
        <f>'Verejná správa'!Q37+'Verejná správa'!Q41</f>
        <v>991.93844788901811</v>
      </c>
      <c r="R33" s="225">
        <f>'Verejná správa'!R37+'Verejná správa'!R41</f>
        <v>1845.3906109843101</v>
      </c>
      <c r="S33" s="225">
        <f>'Verejná správa'!S37+'Verejná správa'!S41</f>
        <v>1788.4768798570915</v>
      </c>
      <c r="T33" s="225">
        <f>'Verejná správa'!T37+'Verejná správa'!T41</f>
        <v>1376.0538650278097</v>
      </c>
      <c r="U33" s="225">
        <f>'Verejná správa'!U37+'Verejná správa'!U41</f>
        <v>1137.257847468529</v>
      </c>
      <c r="V33" s="225">
        <f>'Verejná správa'!V37+'Verejná správa'!V41</f>
        <v>1224.7218674434459</v>
      </c>
      <c r="W33" s="225">
        <f>'Verejná správa'!W37+'Verejná správa'!W41</f>
        <v>1121.7293186521881</v>
      </c>
      <c r="X33" s="225">
        <f>'Verejná správa'!X37+'Verejná správa'!X41</f>
        <v>1635.2277999180924</v>
      </c>
      <c r="Y33" s="305">
        <f>'Verejná správa'!Y37+'Verejná správa'!Y41</f>
        <v>2285.3022624700116</v>
      </c>
    </row>
    <row r="34" spans="1:25" x14ac:dyDescent="0.25">
      <c r="A34" s="15"/>
      <c r="B34" s="98"/>
      <c r="C34" s="224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305"/>
    </row>
    <row r="35" spans="1:25" x14ac:dyDescent="0.25">
      <c r="A35" s="15"/>
      <c r="B35" s="21" t="s">
        <v>172</v>
      </c>
      <c r="C35" s="224" t="s">
        <v>4</v>
      </c>
      <c r="D35" s="225" t="s">
        <v>4</v>
      </c>
      <c r="E35" s="225" t="s">
        <v>4</v>
      </c>
      <c r="F35" s="225">
        <f>'Verejná správa'!F36+'Verejná správa'!F37</f>
        <v>713.55979961999992</v>
      </c>
      <c r="G35" s="225">
        <f>'Verejná správa'!G36+'Verejná správa'!G37</f>
        <v>754.87396156000011</v>
      </c>
      <c r="H35" s="225">
        <f>'Verejná správa'!H36+'Verejná správa'!H37</f>
        <v>829.9633594899999</v>
      </c>
      <c r="I35" s="225">
        <f>'Verejná správa'!I36+'Verejná správa'!I37</f>
        <v>821.80890164999994</v>
      </c>
      <c r="J35" s="225">
        <f>'Verejná správa'!J36+'Verejná správa'!J37</f>
        <v>1279.72196998</v>
      </c>
      <c r="K35" s="225">
        <f>'Verejná správa'!K36+'Verejná správa'!K37</f>
        <v>928.51191842999992</v>
      </c>
      <c r="L35" s="225">
        <f>'Verejná správa'!L36+'Verejná správa'!L37</f>
        <v>894.16106428000001</v>
      </c>
      <c r="M35" s="225">
        <f>'Verejná správa'!M36+'Verejná správa'!M37</f>
        <v>1060.47766409</v>
      </c>
      <c r="N35" s="225">
        <f>'Verejná správa'!N36+'Verejná správa'!N37</f>
        <v>1239.5783225099999</v>
      </c>
      <c r="O35" s="225">
        <f>'Verejná správa'!O36+'Verejná správa'!O37</f>
        <v>1569.26203661</v>
      </c>
      <c r="P35" s="225">
        <f>'Verejná správa'!P36+'Verejná správa'!P37</f>
        <v>1608.81410611</v>
      </c>
      <c r="Q35" s="225">
        <f>'Verejná správa'!Q36+'Verejná správa'!Q37</f>
        <v>1331.0385242329721</v>
      </c>
      <c r="R35" s="225">
        <f>'Verejná správa'!R36+'Verejná správa'!R37</f>
        <v>2311.6474126830572</v>
      </c>
      <c r="S35" s="225">
        <f>'Verejná správa'!S36+'Verejná správa'!S37</f>
        <v>2194.7965794619895</v>
      </c>
      <c r="T35" s="225">
        <f>'Verejná správa'!T36+'Verejná správa'!T37</f>
        <v>1417.6592850946477</v>
      </c>
      <c r="U35" s="225">
        <f>'Verejná správa'!U36+'Verejná správa'!U37</f>
        <v>1339.9905596414142</v>
      </c>
      <c r="V35" s="225">
        <f>'Verejná správa'!V36+'Verejná správa'!V37</f>
        <v>1540.6342804717528</v>
      </c>
      <c r="W35" s="225">
        <f>'Verejná správa'!W36+'Verejná správa'!W37</f>
        <v>1476.9678884650939</v>
      </c>
      <c r="X35" s="225">
        <f>'Verejná správa'!X36+'Verejná správa'!X37</f>
        <v>1758.6176229925441</v>
      </c>
      <c r="Y35" s="305">
        <f>'Verejná správa'!Y36+'Verejná správa'!Y37</f>
        <v>2747.787080765831</v>
      </c>
    </row>
    <row r="36" spans="1:25" x14ac:dyDescent="0.25">
      <c r="A36" s="15"/>
      <c r="B36" s="97" t="s">
        <v>169</v>
      </c>
      <c r="C36" s="224" t="s">
        <v>4</v>
      </c>
      <c r="D36" s="225" t="s">
        <v>4</v>
      </c>
      <c r="E36" s="225" t="s">
        <v>4</v>
      </c>
      <c r="F36" s="421">
        <v>145.70809191000001</v>
      </c>
      <c r="G36" s="421">
        <v>170.38005935999999</v>
      </c>
      <c r="H36" s="421">
        <v>242.75551082999996</v>
      </c>
      <c r="I36" s="421">
        <v>310.03753741000003</v>
      </c>
      <c r="J36" s="421">
        <v>649.43352173000017</v>
      </c>
      <c r="K36" s="421">
        <v>289.46364584999998</v>
      </c>
      <c r="L36" s="421">
        <v>221.15885648000003</v>
      </c>
      <c r="M36" s="421">
        <v>261.57906390999995</v>
      </c>
      <c r="N36" s="421">
        <v>404.95861369000005</v>
      </c>
      <c r="O36" s="421">
        <v>434.14015146000008</v>
      </c>
      <c r="P36" s="421">
        <v>495.53063764000001</v>
      </c>
      <c r="Q36" s="421">
        <v>561.26242162048823</v>
      </c>
      <c r="R36" s="421">
        <v>914.33667788053162</v>
      </c>
      <c r="S36" s="421">
        <v>685.78556589721188</v>
      </c>
      <c r="T36" s="421">
        <v>385.46934656733396</v>
      </c>
      <c r="U36" s="421">
        <v>482.53028995041711</v>
      </c>
      <c r="V36" s="421">
        <v>579.11310931987623</v>
      </c>
      <c r="W36" s="448">
        <v>688.41803761915901</v>
      </c>
      <c r="X36" s="448">
        <v>655.67712228479036</v>
      </c>
      <c r="Y36" s="422">
        <v>1017.7482222826142</v>
      </c>
    </row>
    <row r="37" spans="1:25" x14ac:dyDescent="0.25">
      <c r="A37" s="15"/>
      <c r="B37" s="97" t="s">
        <v>170</v>
      </c>
      <c r="C37" s="224" t="s">
        <v>4</v>
      </c>
      <c r="D37" s="225" t="s">
        <v>4</v>
      </c>
      <c r="E37" s="225" t="s">
        <v>4</v>
      </c>
      <c r="F37" s="421">
        <v>567.85170770999991</v>
      </c>
      <c r="G37" s="421">
        <v>584.49390220000009</v>
      </c>
      <c r="H37" s="421">
        <v>587.20784865999997</v>
      </c>
      <c r="I37" s="421">
        <v>511.77136423999991</v>
      </c>
      <c r="J37" s="421">
        <v>630.28844824999987</v>
      </c>
      <c r="K37" s="421">
        <v>639.04827257999989</v>
      </c>
      <c r="L37" s="421">
        <v>673.00220779999995</v>
      </c>
      <c r="M37" s="421">
        <v>798.89860018000013</v>
      </c>
      <c r="N37" s="421">
        <v>834.61970881999991</v>
      </c>
      <c r="O37" s="421">
        <v>1135.1218851499998</v>
      </c>
      <c r="P37" s="421">
        <v>1113.2834684699999</v>
      </c>
      <c r="Q37" s="421">
        <v>769.7761026124839</v>
      </c>
      <c r="R37" s="421">
        <v>1397.3107348025253</v>
      </c>
      <c r="S37" s="421">
        <v>1509.0110135647774</v>
      </c>
      <c r="T37" s="421">
        <v>1032.1899385273136</v>
      </c>
      <c r="U37" s="421">
        <v>857.46026969099717</v>
      </c>
      <c r="V37" s="421">
        <v>961.52117115187662</v>
      </c>
      <c r="W37" s="448">
        <v>788.54985084593477</v>
      </c>
      <c r="X37" s="448">
        <v>1102.9405007077537</v>
      </c>
      <c r="Y37" s="422">
        <v>1730.0388584832169</v>
      </c>
    </row>
    <row r="38" spans="1:25" x14ac:dyDescent="0.25">
      <c r="A38" s="15"/>
      <c r="B38" s="98"/>
      <c r="C38" s="224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305"/>
    </row>
    <row r="39" spans="1:25" x14ac:dyDescent="0.25">
      <c r="A39" s="15"/>
      <c r="B39" s="21" t="s">
        <v>173</v>
      </c>
      <c r="C39" s="224" t="s">
        <v>4</v>
      </c>
      <c r="D39" s="225" t="s">
        <v>4</v>
      </c>
      <c r="E39" s="225" t="s">
        <v>4</v>
      </c>
      <c r="F39" s="225">
        <f>'Verejná správa'!F40+'Verejná správa'!F41</f>
        <v>1283.3699292199999</v>
      </c>
      <c r="G39" s="225">
        <f>'Verejná správa'!G40+'Verejná správa'!G41</f>
        <v>1165.08914671</v>
      </c>
      <c r="H39" s="225">
        <f>'Verejná správa'!H40+'Verejná správa'!H41</f>
        <v>1104.08107602</v>
      </c>
      <c r="I39" s="225">
        <f>'Verejná správa'!I40+'Verejná správa'!I41</f>
        <v>1075.1658763</v>
      </c>
      <c r="J39" s="225">
        <f>'Verejná správa'!J40+'Verejná správa'!J41</f>
        <v>2816.5415109599999</v>
      </c>
      <c r="K39" s="225">
        <f>'Verejná správa'!K40+'Verejná správa'!K41</f>
        <v>360.88635676000001</v>
      </c>
      <c r="L39" s="225">
        <f>'Verejná správa'!L40+'Verejná správa'!L41</f>
        <v>544.81472420000011</v>
      </c>
      <c r="M39" s="225">
        <f>'Verejná správa'!M40+'Verejná správa'!M41</f>
        <v>1008.06776471</v>
      </c>
      <c r="N39" s="225">
        <f>'Verejná správa'!N40+'Verejná správa'!N41</f>
        <v>946.04048491999993</v>
      </c>
      <c r="O39" s="225">
        <f>'Verejná správa'!O40+'Verejná správa'!O41</f>
        <v>900.13201985000001</v>
      </c>
      <c r="P39" s="225">
        <f>'Verejná správa'!P40+'Verejná správa'!P41</f>
        <v>757.50846406000005</v>
      </c>
      <c r="Q39" s="225">
        <f>'Verejná správa'!Q40+'Verejná správa'!Q41</f>
        <v>910.50007211702882</v>
      </c>
      <c r="R39" s="225">
        <f>'Verejná správa'!R40+'Verejná správa'!R41</f>
        <v>2617.038523756944</v>
      </c>
      <c r="S39" s="225">
        <f>'Verejná správa'!S40+'Verejná správa'!S41</f>
        <v>815.15359744801037</v>
      </c>
      <c r="T39" s="225">
        <f>'Verejná správa'!T40+'Verejná správa'!T41</f>
        <v>981.81587232535242</v>
      </c>
      <c r="U39" s="225">
        <f>'Verejná správa'!U40+'Verejná správa'!U41</f>
        <v>1013.723692385252</v>
      </c>
      <c r="V39" s="225">
        <f>'Verejná správa'!V40+'Verejná správa'!V41</f>
        <v>921.20090306158045</v>
      </c>
      <c r="W39" s="225">
        <f>'Verejná správa'!W40+'Verejná správa'!W41</f>
        <v>1201.3337520682394</v>
      </c>
      <c r="X39" s="225">
        <f>'Verejná správa'!X40+'Verejná správa'!X41</f>
        <v>2005.5647816741225</v>
      </c>
      <c r="Y39" s="305">
        <f>'Verejná správa'!Y40+'Verejná správa'!Y41</f>
        <v>2150.8108761941694</v>
      </c>
    </row>
    <row r="40" spans="1:25" x14ac:dyDescent="0.25">
      <c r="A40" s="15"/>
      <c r="B40" s="97" t="s">
        <v>169</v>
      </c>
      <c r="C40" s="224" t="s">
        <v>4</v>
      </c>
      <c r="D40" s="225" t="s">
        <v>4</v>
      </c>
      <c r="E40" s="225" t="s">
        <v>4</v>
      </c>
      <c r="F40" s="421">
        <v>781.69663193999986</v>
      </c>
      <c r="G40" s="421">
        <v>743.31798996999999</v>
      </c>
      <c r="H40" s="421">
        <v>860.61296285999993</v>
      </c>
      <c r="I40" s="421">
        <v>835.89075560000003</v>
      </c>
      <c r="J40" s="421">
        <v>2004.2854123400002</v>
      </c>
      <c r="K40" s="421">
        <v>288.06170665000002</v>
      </c>
      <c r="L40" s="421">
        <v>433.24375236000009</v>
      </c>
      <c r="M40" s="421">
        <v>736.54277014000002</v>
      </c>
      <c r="N40" s="421">
        <v>614.34910069999989</v>
      </c>
      <c r="O40" s="421">
        <v>616.95665186999997</v>
      </c>
      <c r="P40" s="421">
        <v>563.79819075</v>
      </c>
      <c r="Q40" s="421">
        <v>688.33772684049461</v>
      </c>
      <c r="R40" s="421">
        <v>2168.9586475751589</v>
      </c>
      <c r="S40" s="421">
        <v>535.68773115569627</v>
      </c>
      <c r="T40" s="421">
        <v>637.95194582485635</v>
      </c>
      <c r="U40" s="421">
        <v>733.92611460772014</v>
      </c>
      <c r="V40" s="421">
        <v>658.00020677001112</v>
      </c>
      <c r="W40" s="448">
        <v>868.15428426198605</v>
      </c>
      <c r="X40" s="448">
        <v>1473.2774824637838</v>
      </c>
      <c r="Y40" s="422">
        <v>1595.547472207375</v>
      </c>
    </row>
    <row r="41" spans="1:25" x14ac:dyDescent="0.25">
      <c r="A41" s="15"/>
      <c r="B41" s="97" t="s">
        <v>170</v>
      </c>
      <c r="C41" s="224" t="s">
        <v>4</v>
      </c>
      <c r="D41" s="225" t="s">
        <v>4</v>
      </c>
      <c r="E41" s="225" t="s">
        <v>4</v>
      </c>
      <c r="F41" s="421">
        <v>501.67329728000004</v>
      </c>
      <c r="G41" s="421">
        <v>421.77115674000004</v>
      </c>
      <c r="H41" s="421">
        <v>243.46811316000003</v>
      </c>
      <c r="I41" s="421">
        <v>239.27512069999995</v>
      </c>
      <c r="J41" s="421">
        <v>812.25609861999988</v>
      </c>
      <c r="K41" s="421">
        <v>72.824650109999993</v>
      </c>
      <c r="L41" s="421">
        <v>111.57097184000001</v>
      </c>
      <c r="M41" s="421">
        <v>271.52499456999999</v>
      </c>
      <c r="N41" s="421">
        <v>331.69138422000009</v>
      </c>
      <c r="O41" s="421">
        <v>283.17536797999998</v>
      </c>
      <c r="P41" s="421">
        <v>193.71027330999999</v>
      </c>
      <c r="Q41" s="421">
        <v>222.16234527653424</v>
      </c>
      <c r="R41" s="421">
        <v>448.07987618178487</v>
      </c>
      <c r="S41" s="421">
        <v>279.4658662923141</v>
      </c>
      <c r="T41" s="421">
        <v>343.86392650049606</v>
      </c>
      <c r="U41" s="421">
        <v>279.79757777753184</v>
      </c>
      <c r="V41" s="421">
        <v>263.20069629156927</v>
      </c>
      <c r="W41" s="448">
        <v>333.17946780625334</v>
      </c>
      <c r="X41" s="448">
        <v>532.28729921033857</v>
      </c>
      <c r="Y41" s="422">
        <v>555.2634039867944</v>
      </c>
    </row>
    <row r="42" spans="1:25" x14ac:dyDescent="0.25">
      <c r="A42" s="41"/>
      <c r="B42" s="40"/>
      <c r="C42" s="226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8"/>
    </row>
    <row r="43" spans="1:25" x14ac:dyDescent="0.25">
      <c r="A43" s="15"/>
      <c r="B43" s="87"/>
      <c r="C43" s="238"/>
      <c r="D43" s="218"/>
      <c r="E43" s="218"/>
      <c r="F43" s="219"/>
      <c r="G43" s="219"/>
      <c r="H43" s="219"/>
      <c r="I43" s="219"/>
      <c r="J43" s="219"/>
      <c r="K43" s="23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303"/>
    </row>
    <row r="44" spans="1:25" x14ac:dyDescent="0.25">
      <c r="A44" s="15"/>
      <c r="B44" s="4" t="s">
        <v>208</v>
      </c>
      <c r="C44" s="240"/>
      <c r="D44" s="220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304"/>
    </row>
    <row r="45" spans="1:25" x14ac:dyDescent="0.25">
      <c r="A45" s="15"/>
      <c r="B45" s="4"/>
      <c r="C45" s="240"/>
      <c r="D45" s="220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304"/>
    </row>
    <row r="46" spans="1:25" x14ac:dyDescent="0.25">
      <c r="A46" s="15"/>
      <c r="B46" s="21" t="s">
        <v>171</v>
      </c>
      <c r="C46" s="224" t="s">
        <v>4</v>
      </c>
      <c r="D46" s="225" t="s">
        <v>4</v>
      </c>
      <c r="E46" s="225" t="s">
        <v>4</v>
      </c>
      <c r="F46" s="225" t="s">
        <v>4</v>
      </c>
      <c r="G46" s="225" t="s">
        <v>4</v>
      </c>
      <c r="H46" s="225" t="s">
        <v>4</v>
      </c>
      <c r="I46" s="225" t="s">
        <v>4</v>
      </c>
      <c r="J46" s="225" t="s">
        <v>4</v>
      </c>
      <c r="K46" s="225" t="s">
        <v>4</v>
      </c>
      <c r="L46" s="225" t="s">
        <v>4</v>
      </c>
      <c r="M46" s="225" t="s">
        <v>4</v>
      </c>
      <c r="N46" s="225" t="s">
        <v>4</v>
      </c>
      <c r="O46" s="225" t="s">
        <v>4</v>
      </c>
      <c r="P46" s="225" t="s">
        <v>4</v>
      </c>
      <c r="Q46" s="421">
        <f>Q47+Q48</f>
        <v>396.42677414000002</v>
      </c>
      <c r="R46" s="421">
        <f t="shared" ref="R46:W46" si="0">R47+R48</f>
        <v>724.17954239000005</v>
      </c>
      <c r="S46" s="421">
        <f t="shared" si="0"/>
        <v>523.08750813999995</v>
      </c>
      <c r="T46" s="421">
        <f t="shared" si="0"/>
        <v>563.94779768000001</v>
      </c>
      <c r="U46" s="421">
        <f t="shared" si="0"/>
        <v>690.02641511564434</v>
      </c>
      <c r="V46" s="421">
        <f t="shared" si="0"/>
        <v>710.195290496398</v>
      </c>
      <c r="W46" s="448">
        <f t="shared" si="0"/>
        <v>853.14922788730007</v>
      </c>
      <c r="X46" s="448">
        <f t="shared" ref="X46" si="1">X47+X48</f>
        <v>1118.8010564604565</v>
      </c>
      <c r="Y46" s="422">
        <f t="shared" ref="Y46" si="2">Y47+Y48</f>
        <v>1412.0109447834604</v>
      </c>
    </row>
    <row r="47" spans="1:25" x14ac:dyDescent="0.25">
      <c r="A47" s="15"/>
      <c r="B47" s="97" t="s">
        <v>169</v>
      </c>
      <c r="C47" s="224" t="s">
        <v>4</v>
      </c>
      <c r="D47" s="225" t="s">
        <v>4</v>
      </c>
      <c r="E47" s="225" t="s">
        <v>4</v>
      </c>
      <c r="F47" s="225" t="s">
        <v>4</v>
      </c>
      <c r="G47" s="225" t="s">
        <v>4</v>
      </c>
      <c r="H47" s="225" t="s">
        <v>4</v>
      </c>
      <c r="I47" s="225" t="s">
        <v>4</v>
      </c>
      <c r="J47" s="225" t="s">
        <v>4</v>
      </c>
      <c r="K47" s="225" t="s">
        <v>4</v>
      </c>
      <c r="L47" s="225" t="s">
        <v>4</v>
      </c>
      <c r="M47" s="225" t="s">
        <v>4</v>
      </c>
      <c r="N47" s="225" t="s">
        <v>4</v>
      </c>
      <c r="O47" s="225" t="s">
        <v>4</v>
      </c>
      <c r="P47" s="225" t="s">
        <v>4</v>
      </c>
      <c r="Q47" s="421">
        <f>Q51+Q55</f>
        <v>253.17164426678386</v>
      </c>
      <c r="R47" s="421">
        <f t="shared" ref="R47:W48" si="3">R51+R55</f>
        <v>487.43633467797321</v>
      </c>
      <c r="S47" s="421">
        <f t="shared" si="3"/>
        <v>314.11820370680812</v>
      </c>
      <c r="T47" s="421">
        <f t="shared" si="3"/>
        <v>293.31149398458177</v>
      </c>
      <c r="U47" s="421">
        <f t="shared" si="3"/>
        <v>430.39997416139255</v>
      </c>
      <c r="V47" s="421">
        <f t="shared" si="3"/>
        <v>439.88846961457426</v>
      </c>
      <c r="W47" s="448">
        <f t="shared" si="3"/>
        <v>553.35984196777702</v>
      </c>
      <c r="X47" s="448">
        <f t="shared" ref="X47" si="4">X51+X55</f>
        <v>743.52762242290146</v>
      </c>
      <c r="Y47" s="422">
        <f t="shared" ref="Y47" si="5">Y51+Y55</f>
        <v>889.54943656950672</v>
      </c>
    </row>
    <row r="48" spans="1:25" x14ac:dyDescent="0.25">
      <c r="A48" s="15"/>
      <c r="B48" s="97" t="s">
        <v>170</v>
      </c>
      <c r="C48" s="224" t="s">
        <v>4</v>
      </c>
      <c r="D48" s="225" t="s">
        <v>4</v>
      </c>
      <c r="E48" s="225" t="s">
        <v>4</v>
      </c>
      <c r="F48" s="225" t="s">
        <v>4</v>
      </c>
      <c r="G48" s="225" t="s">
        <v>4</v>
      </c>
      <c r="H48" s="225" t="s">
        <v>4</v>
      </c>
      <c r="I48" s="225" t="s">
        <v>4</v>
      </c>
      <c r="J48" s="225" t="s">
        <v>4</v>
      </c>
      <c r="K48" s="225" t="s">
        <v>4</v>
      </c>
      <c r="L48" s="225" t="s">
        <v>4</v>
      </c>
      <c r="M48" s="225" t="s">
        <v>4</v>
      </c>
      <c r="N48" s="225" t="s">
        <v>4</v>
      </c>
      <c r="O48" s="225" t="s">
        <v>4</v>
      </c>
      <c r="P48" s="225" t="s">
        <v>4</v>
      </c>
      <c r="Q48" s="421">
        <f>Q52+Q56</f>
        <v>143.25512987321613</v>
      </c>
      <c r="R48" s="421">
        <f t="shared" si="3"/>
        <v>236.7432077120269</v>
      </c>
      <c r="S48" s="421">
        <f t="shared" si="3"/>
        <v>208.96930443319178</v>
      </c>
      <c r="T48" s="421">
        <f t="shared" si="3"/>
        <v>270.63630369541823</v>
      </c>
      <c r="U48" s="421">
        <f t="shared" si="3"/>
        <v>259.62644095425173</v>
      </c>
      <c r="V48" s="421">
        <f t="shared" si="3"/>
        <v>270.30682088182368</v>
      </c>
      <c r="W48" s="448">
        <f t="shared" si="3"/>
        <v>299.78938591952306</v>
      </c>
      <c r="X48" s="448">
        <f t="shared" ref="X48" si="6">X52+X56</f>
        <v>375.27343403755498</v>
      </c>
      <c r="Y48" s="422">
        <f t="shared" ref="Y48" si="7">Y52+Y56</f>
        <v>522.46150821395372</v>
      </c>
    </row>
    <row r="49" spans="1:25" x14ac:dyDescent="0.25">
      <c r="A49" s="15"/>
      <c r="B49" s="98"/>
      <c r="C49" s="224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305"/>
    </row>
    <row r="50" spans="1:25" x14ac:dyDescent="0.25">
      <c r="A50" s="15"/>
      <c r="B50" s="21" t="s">
        <v>172</v>
      </c>
      <c r="C50" s="224" t="s">
        <v>4</v>
      </c>
      <c r="D50" s="225" t="s">
        <v>4</v>
      </c>
      <c r="E50" s="225" t="s">
        <v>4</v>
      </c>
      <c r="F50" s="225" t="s">
        <v>4</v>
      </c>
      <c r="G50" s="225" t="s">
        <v>4</v>
      </c>
      <c r="H50" s="225" t="s">
        <v>4</v>
      </c>
      <c r="I50" s="225" t="s">
        <v>4</v>
      </c>
      <c r="J50" s="225" t="s">
        <v>4</v>
      </c>
      <c r="K50" s="225" t="s">
        <v>4</v>
      </c>
      <c r="L50" s="225" t="s">
        <v>4</v>
      </c>
      <c r="M50" s="225" t="s">
        <v>4</v>
      </c>
      <c r="N50" s="225" t="s">
        <v>4</v>
      </c>
      <c r="O50" s="225" t="s">
        <v>4</v>
      </c>
      <c r="P50" s="225" t="s">
        <v>4</v>
      </c>
      <c r="Q50" s="225">
        <f>Q51+Q52</f>
        <v>239.54274665880018</v>
      </c>
      <c r="R50" s="225">
        <f t="shared" ref="R50" si="8">R51+R52</f>
        <v>324.46263914568755</v>
      </c>
      <c r="S50" s="225">
        <f t="shared" ref="S50" si="9">S51+S52</f>
        <v>296.33426015316576</v>
      </c>
      <c r="T50" s="225">
        <f t="shared" ref="T50" si="10">T51+T52</f>
        <v>310.77070617468718</v>
      </c>
      <c r="U50" s="225">
        <f t="shared" ref="U50" si="11">U51+U52</f>
        <v>369.01511942726586</v>
      </c>
      <c r="V50" s="225">
        <f t="shared" ref="V50:W50" si="12">V51+V52</f>
        <v>404.95623919053958</v>
      </c>
      <c r="W50" s="225">
        <f t="shared" si="12"/>
        <v>465.69888069761873</v>
      </c>
      <c r="X50" s="225">
        <f t="shared" ref="X50" si="13">X51+X52</f>
        <v>507.32583731947125</v>
      </c>
      <c r="Y50" s="305">
        <f t="shared" ref="Y50" si="14">Y51+Y52</f>
        <v>738.44728547422744</v>
      </c>
    </row>
    <row r="51" spans="1:25" x14ac:dyDescent="0.25">
      <c r="A51" s="15"/>
      <c r="B51" s="97" t="s">
        <v>169</v>
      </c>
      <c r="C51" s="224" t="s">
        <v>4</v>
      </c>
      <c r="D51" s="225" t="s">
        <v>4</v>
      </c>
      <c r="E51" s="225" t="s">
        <v>4</v>
      </c>
      <c r="F51" s="225" t="s">
        <v>4</v>
      </c>
      <c r="G51" s="225" t="s">
        <v>4</v>
      </c>
      <c r="H51" s="225" t="s">
        <v>4</v>
      </c>
      <c r="I51" s="225" t="s">
        <v>4</v>
      </c>
      <c r="J51" s="225" t="s">
        <v>4</v>
      </c>
      <c r="K51" s="225" t="s">
        <v>4</v>
      </c>
      <c r="L51" s="225" t="s">
        <v>4</v>
      </c>
      <c r="M51" s="225" t="s">
        <v>4</v>
      </c>
      <c r="N51" s="225" t="s">
        <v>4</v>
      </c>
      <c r="O51" s="225" t="s">
        <v>4</v>
      </c>
      <c r="P51" s="225" t="s">
        <v>4</v>
      </c>
      <c r="Q51" s="421">
        <v>120.34144938568751</v>
      </c>
      <c r="R51" s="421">
        <v>124.46674036110882</v>
      </c>
      <c r="S51" s="421">
        <v>148.87952038655493</v>
      </c>
      <c r="T51" s="421">
        <v>115.57767501874122</v>
      </c>
      <c r="U51" s="421">
        <v>174.47200256148889</v>
      </c>
      <c r="V51" s="421">
        <v>195.52446013579396</v>
      </c>
      <c r="W51" s="448">
        <v>233.7966767604546</v>
      </c>
      <c r="X51" s="448">
        <v>225.33192732461211</v>
      </c>
      <c r="Y51" s="422">
        <v>338.68908494647906</v>
      </c>
    </row>
    <row r="52" spans="1:25" x14ac:dyDescent="0.25">
      <c r="A52" s="15"/>
      <c r="B52" s="97" t="s">
        <v>170</v>
      </c>
      <c r="C52" s="224" t="s">
        <v>4</v>
      </c>
      <c r="D52" s="225" t="s">
        <v>4</v>
      </c>
      <c r="E52" s="225" t="s">
        <v>4</v>
      </c>
      <c r="F52" s="225" t="s">
        <v>4</v>
      </c>
      <c r="G52" s="225" t="s">
        <v>4</v>
      </c>
      <c r="H52" s="225" t="s">
        <v>4</v>
      </c>
      <c r="I52" s="225" t="s">
        <v>4</v>
      </c>
      <c r="J52" s="225" t="s">
        <v>4</v>
      </c>
      <c r="K52" s="225" t="s">
        <v>4</v>
      </c>
      <c r="L52" s="225" t="s">
        <v>4</v>
      </c>
      <c r="M52" s="225" t="s">
        <v>4</v>
      </c>
      <c r="N52" s="225" t="s">
        <v>4</v>
      </c>
      <c r="O52" s="225" t="s">
        <v>4</v>
      </c>
      <c r="P52" s="225" t="s">
        <v>4</v>
      </c>
      <c r="Q52" s="421">
        <v>119.20129727311269</v>
      </c>
      <c r="R52" s="421">
        <v>199.99589878457871</v>
      </c>
      <c r="S52" s="421">
        <v>147.45473976661083</v>
      </c>
      <c r="T52" s="421">
        <v>195.19303115594596</v>
      </c>
      <c r="U52" s="421">
        <v>194.54311686577699</v>
      </c>
      <c r="V52" s="421">
        <v>209.43177905474559</v>
      </c>
      <c r="W52" s="448">
        <v>231.9022039371641</v>
      </c>
      <c r="X52" s="448">
        <v>281.99390999485911</v>
      </c>
      <c r="Y52" s="422">
        <v>399.75820052774839</v>
      </c>
    </row>
    <row r="53" spans="1:25" x14ac:dyDescent="0.25">
      <c r="A53" s="15"/>
      <c r="B53" s="98"/>
      <c r="C53" s="224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305"/>
    </row>
    <row r="54" spans="1:25" x14ac:dyDescent="0.25">
      <c r="A54" s="15"/>
      <c r="B54" s="21" t="s">
        <v>173</v>
      </c>
      <c r="C54" s="224" t="s">
        <v>4</v>
      </c>
      <c r="D54" s="225" t="s">
        <v>4</v>
      </c>
      <c r="E54" s="225" t="s">
        <v>4</v>
      </c>
      <c r="F54" s="225" t="s">
        <v>4</v>
      </c>
      <c r="G54" s="225" t="s">
        <v>4</v>
      </c>
      <c r="H54" s="225" t="s">
        <v>4</v>
      </c>
      <c r="I54" s="225" t="s">
        <v>4</v>
      </c>
      <c r="J54" s="225" t="s">
        <v>4</v>
      </c>
      <c r="K54" s="225" t="s">
        <v>4</v>
      </c>
      <c r="L54" s="225" t="s">
        <v>4</v>
      </c>
      <c r="M54" s="225" t="s">
        <v>4</v>
      </c>
      <c r="N54" s="225" t="s">
        <v>4</v>
      </c>
      <c r="O54" s="225" t="s">
        <v>4</v>
      </c>
      <c r="P54" s="225" t="s">
        <v>4</v>
      </c>
      <c r="Q54" s="225">
        <f>Q55+Q56</f>
        <v>156.88402748119981</v>
      </c>
      <c r="R54" s="225">
        <f t="shared" ref="R54" si="15">R55+R56</f>
        <v>399.71690324431256</v>
      </c>
      <c r="S54" s="225">
        <f t="shared" ref="S54" si="16">S55+S56</f>
        <v>226.75324798683417</v>
      </c>
      <c r="T54" s="225">
        <f t="shared" ref="T54" si="17">T55+T56</f>
        <v>253.17709150531283</v>
      </c>
      <c r="U54" s="225">
        <f t="shared" ref="U54" si="18">U55+U56</f>
        <v>321.01129568837837</v>
      </c>
      <c r="V54" s="225">
        <f t="shared" ref="V54:W54" si="19">V55+V56</f>
        <v>305.23905130585837</v>
      </c>
      <c r="W54" s="225">
        <f t="shared" si="19"/>
        <v>387.45034718968134</v>
      </c>
      <c r="X54" s="225">
        <f t="shared" ref="X54" si="20">X55+X56</f>
        <v>611.47521914098525</v>
      </c>
      <c r="Y54" s="305">
        <f t="shared" ref="Y54" si="21">Y55+Y56</f>
        <v>673.563659309233</v>
      </c>
    </row>
    <row r="55" spans="1:25" x14ac:dyDescent="0.25">
      <c r="A55" s="15"/>
      <c r="B55" s="97" t="s">
        <v>169</v>
      </c>
      <c r="C55" s="224" t="s">
        <v>4</v>
      </c>
      <c r="D55" s="225" t="s">
        <v>4</v>
      </c>
      <c r="E55" s="225" t="s">
        <v>4</v>
      </c>
      <c r="F55" s="225" t="s">
        <v>4</v>
      </c>
      <c r="G55" s="225" t="s">
        <v>4</v>
      </c>
      <c r="H55" s="225" t="s">
        <v>4</v>
      </c>
      <c r="I55" s="225" t="s">
        <v>4</v>
      </c>
      <c r="J55" s="225" t="s">
        <v>4</v>
      </c>
      <c r="K55" s="225" t="s">
        <v>4</v>
      </c>
      <c r="L55" s="225" t="s">
        <v>4</v>
      </c>
      <c r="M55" s="225" t="s">
        <v>4</v>
      </c>
      <c r="N55" s="225" t="s">
        <v>4</v>
      </c>
      <c r="O55" s="225" t="s">
        <v>4</v>
      </c>
      <c r="P55" s="225" t="s">
        <v>4</v>
      </c>
      <c r="Q55" s="421">
        <v>132.83019488109636</v>
      </c>
      <c r="R55" s="421">
        <v>362.9695943168644</v>
      </c>
      <c r="S55" s="421">
        <v>165.23868332025322</v>
      </c>
      <c r="T55" s="421">
        <v>177.73381896584056</v>
      </c>
      <c r="U55" s="421">
        <v>255.92797159990366</v>
      </c>
      <c r="V55" s="421">
        <v>244.3640094787803</v>
      </c>
      <c r="W55" s="448">
        <v>319.56316520732241</v>
      </c>
      <c r="X55" s="448">
        <v>518.19569509828932</v>
      </c>
      <c r="Y55" s="422">
        <v>550.86035162302767</v>
      </c>
    </row>
    <row r="56" spans="1:25" x14ac:dyDescent="0.25">
      <c r="A56" s="15"/>
      <c r="B56" s="97" t="s">
        <v>170</v>
      </c>
      <c r="C56" s="224" t="s">
        <v>4</v>
      </c>
      <c r="D56" s="225" t="s">
        <v>4</v>
      </c>
      <c r="E56" s="225" t="s">
        <v>4</v>
      </c>
      <c r="F56" s="225" t="s">
        <v>4</v>
      </c>
      <c r="G56" s="225" t="s">
        <v>4</v>
      </c>
      <c r="H56" s="225" t="s">
        <v>4</v>
      </c>
      <c r="I56" s="225" t="s">
        <v>4</v>
      </c>
      <c r="J56" s="225" t="s">
        <v>4</v>
      </c>
      <c r="K56" s="225" t="s">
        <v>4</v>
      </c>
      <c r="L56" s="225" t="s">
        <v>4</v>
      </c>
      <c r="M56" s="225" t="s">
        <v>4</v>
      </c>
      <c r="N56" s="225" t="s">
        <v>4</v>
      </c>
      <c r="O56" s="225" t="s">
        <v>4</v>
      </c>
      <c r="P56" s="225" t="s">
        <v>4</v>
      </c>
      <c r="Q56" s="421">
        <v>24.053832600103437</v>
      </c>
      <c r="R56" s="421">
        <v>36.747308927448188</v>
      </c>
      <c r="S56" s="421">
        <v>61.514564666580952</v>
      </c>
      <c r="T56" s="421">
        <v>75.443272539472289</v>
      </c>
      <c r="U56" s="421">
        <v>65.083324088474725</v>
      </c>
      <c r="V56" s="421">
        <v>60.875041827078086</v>
      </c>
      <c r="W56" s="448">
        <v>67.887181982358953</v>
      </c>
      <c r="X56" s="448">
        <v>93.279524042695883</v>
      </c>
      <c r="Y56" s="422">
        <v>122.70330768620532</v>
      </c>
    </row>
    <row r="57" spans="1:25" x14ac:dyDescent="0.25">
      <c r="A57" s="41"/>
      <c r="B57" s="40"/>
      <c r="C57" s="226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8"/>
    </row>
    <row r="58" spans="1:25" x14ac:dyDescent="0.25">
      <c r="A58" s="15"/>
      <c r="B58" s="87"/>
      <c r="C58" s="238"/>
      <c r="D58" s="218"/>
      <c r="E58" s="218"/>
      <c r="F58" s="219"/>
      <c r="G58" s="219"/>
      <c r="H58" s="219"/>
      <c r="I58" s="219"/>
      <c r="J58" s="219"/>
      <c r="K58" s="23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484"/>
    </row>
    <row r="59" spans="1:25" x14ac:dyDescent="0.25">
      <c r="A59" s="15"/>
      <c r="B59" s="4" t="s">
        <v>209</v>
      </c>
      <c r="C59" s="240"/>
      <c r="D59" s="434"/>
      <c r="E59" s="435"/>
      <c r="F59" s="435"/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5"/>
      <c r="V59" s="435"/>
      <c r="W59" s="218"/>
      <c r="X59" s="218"/>
      <c r="Y59" s="304"/>
    </row>
    <row r="60" spans="1:25" x14ac:dyDescent="0.25">
      <c r="A60" s="15"/>
      <c r="B60" s="4"/>
      <c r="C60" s="240"/>
      <c r="D60" s="434"/>
      <c r="E60" s="435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5"/>
      <c r="V60" s="435"/>
      <c r="W60" s="218"/>
      <c r="X60" s="218"/>
      <c r="Y60" s="304"/>
    </row>
    <row r="61" spans="1:25" x14ac:dyDescent="0.25">
      <c r="A61" s="15"/>
      <c r="B61" s="17" t="s">
        <v>210</v>
      </c>
      <c r="C61" s="436" t="s">
        <v>4</v>
      </c>
      <c r="D61" s="421" t="s">
        <v>4</v>
      </c>
      <c r="E61" s="421" t="s">
        <v>4</v>
      </c>
      <c r="F61" s="421" t="s">
        <v>4</v>
      </c>
      <c r="G61" s="421" t="s">
        <v>4</v>
      </c>
      <c r="H61" s="421" t="s">
        <v>4</v>
      </c>
      <c r="I61" s="421" t="s">
        <v>4</v>
      </c>
      <c r="J61" s="421" t="s">
        <v>4</v>
      </c>
      <c r="K61" s="421" t="s">
        <v>4</v>
      </c>
      <c r="L61" s="421" t="s">
        <v>4</v>
      </c>
      <c r="M61" s="421" t="s">
        <v>4</v>
      </c>
      <c r="N61" s="421" t="s">
        <v>4</v>
      </c>
      <c r="O61" s="421" t="s">
        <v>4</v>
      </c>
      <c r="P61" s="421">
        <v>3.5936407656766689</v>
      </c>
      <c r="Q61" s="421">
        <v>26.070055939894459</v>
      </c>
      <c r="R61" s="421">
        <v>22.938088862960747</v>
      </c>
      <c r="S61" s="421">
        <v>54.412842703731037</v>
      </c>
      <c r="T61" s="421">
        <v>83.315981271650728</v>
      </c>
      <c r="U61" s="421">
        <v>107.10059531368371</v>
      </c>
      <c r="V61" s="421">
        <v>15.156406690998105</v>
      </c>
      <c r="W61" s="421">
        <v>13.334931085958797</v>
      </c>
      <c r="X61" s="421">
        <v>2.7260867454591673</v>
      </c>
      <c r="Y61" s="422">
        <v>1.5782607473710966</v>
      </c>
    </row>
    <row r="62" spans="1:25" x14ac:dyDescent="0.25">
      <c r="A62" s="15"/>
      <c r="B62" s="16" t="s">
        <v>211</v>
      </c>
      <c r="C62" s="436" t="s">
        <v>4</v>
      </c>
      <c r="D62" s="421" t="s">
        <v>4</v>
      </c>
      <c r="E62" s="421" t="s">
        <v>4</v>
      </c>
      <c r="F62" s="421" t="s">
        <v>4</v>
      </c>
      <c r="G62" s="421" t="s">
        <v>4</v>
      </c>
      <c r="H62" s="421" t="s">
        <v>4</v>
      </c>
      <c r="I62" s="421" t="s">
        <v>4</v>
      </c>
      <c r="J62" s="421" t="s">
        <v>4</v>
      </c>
      <c r="K62" s="421" t="s">
        <v>4</v>
      </c>
      <c r="L62" s="421" t="s">
        <v>4</v>
      </c>
      <c r="M62" s="421" t="s">
        <v>4</v>
      </c>
      <c r="N62" s="421" t="s">
        <v>4</v>
      </c>
      <c r="O62" s="421" t="s">
        <v>4</v>
      </c>
      <c r="P62" s="421">
        <v>2.0658176370789785</v>
      </c>
      <c r="Q62" s="421">
        <v>16.7216764172592</v>
      </c>
      <c r="R62" s="421">
        <v>20.072937893792584</v>
      </c>
      <c r="S62" s="421">
        <v>53.669663933337695</v>
      </c>
      <c r="T62" s="421">
        <v>186.31045704896559</v>
      </c>
      <c r="U62" s="421">
        <v>248.68032240192485</v>
      </c>
      <c r="V62" s="421">
        <v>33.146032410071307</v>
      </c>
      <c r="W62" s="421">
        <v>29.230228653936134</v>
      </c>
      <c r="X62" s="421">
        <v>5.6605388044224467</v>
      </c>
      <c r="Y62" s="422">
        <v>3.1326628793427997</v>
      </c>
    </row>
    <row r="63" spans="1:25" x14ac:dyDescent="0.25">
      <c r="A63" s="15"/>
      <c r="B63" s="16" t="s">
        <v>212</v>
      </c>
      <c r="C63" s="436" t="s">
        <v>4</v>
      </c>
      <c r="D63" s="421" t="s">
        <v>4</v>
      </c>
      <c r="E63" s="421" t="s">
        <v>4</v>
      </c>
      <c r="F63" s="421" t="s">
        <v>4</v>
      </c>
      <c r="G63" s="421" t="s">
        <v>4</v>
      </c>
      <c r="H63" s="421" t="s">
        <v>4</v>
      </c>
      <c r="I63" s="421" t="s">
        <v>4</v>
      </c>
      <c r="J63" s="421" t="s">
        <v>4</v>
      </c>
      <c r="K63" s="421" t="s">
        <v>4</v>
      </c>
      <c r="L63" s="421" t="s">
        <v>4</v>
      </c>
      <c r="M63" s="421" t="s">
        <v>4</v>
      </c>
      <c r="N63" s="421" t="s">
        <v>4</v>
      </c>
      <c r="O63" s="421" t="s">
        <v>4</v>
      </c>
      <c r="P63" s="421">
        <v>0</v>
      </c>
      <c r="Q63" s="421">
        <v>1.3734720094031239</v>
      </c>
      <c r="R63" s="421">
        <v>55.842933474701269</v>
      </c>
      <c r="S63" s="421">
        <v>588.18240050521763</v>
      </c>
      <c r="T63" s="421">
        <v>1380.9482350020362</v>
      </c>
      <c r="U63" s="421">
        <v>1848.9354536032481</v>
      </c>
      <c r="V63" s="421">
        <v>262.25461429903851</v>
      </c>
      <c r="W63" s="421">
        <v>230.73722419506294</v>
      </c>
      <c r="X63" s="421">
        <v>47.170074183924811</v>
      </c>
      <c r="Y63" s="422">
        <v>27.308990317009098</v>
      </c>
    </row>
    <row r="64" spans="1:25" x14ac:dyDescent="0.25">
      <c r="A64" s="15"/>
      <c r="B64" s="16" t="s">
        <v>213</v>
      </c>
      <c r="C64" s="436" t="s">
        <v>4</v>
      </c>
      <c r="D64" s="421" t="s">
        <v>4</v>
      </c>
      <c r="E64" s="421" t="s">
        <v>4</v>
      </c>
      <c r="F64" s="421" t="s">
        <v>4</v>
      </c>
      <c r="G64" s="421" t="s">
        <v>4</v>
      </c>
      <c r="H64" s="421" t="s">
        <v>4</v>
      </c>
      <c r="I64" s="421" t="s">
        <v>4</v>
      </c>
      <c r="J64" s="421" t="s">
        <v>4</v>
      </c>
      <c r="K64" s="421" t="s">
        <v>4</v>
      </c>
      <c r="L64" s="421" t="s">
        <v>4</v>
      </c>
      <c r="M64" s="421" t="s">
        <v>4</v>
      </c>
      <c r="N64" s="421" t="s">
        <v>4</v>
      </c>
      <c r="O64" s="421" t="s">
        <v>4</v>
      </c>
      <c r="P64" s="421">
        <v>0.44214029611593259</v>
      </c>
      <c r="Q64" s="421">
        <v>2.078578800537791</v>
      </c>
      <c r="R64" s="421">
        <v>0.91543360757556813</v>
      </c>
      <c r="S64" s="421">
        <v>3.6668664044734567</v>
      </c>
      <c r="T64" s="421">
        <v>5.0931168105024396</v>
      </c>
      <c r="U64" s="421">
        <v>6.5470733715350962</v>
      </c>
      <c r="V64" s="421">
        <v>0.92651311941038217</v>
      </c>
      <c r="W64" s="421">
        <v>0.81516607791424589</v>
      </c>
      <c r="X64" s="421">
        <v>0.16664603859032098</v>
      </c>
      <c r="Y64" s="422">
        <v>9.6479285499659492E-2</v>
      </c>
    </row>
    <row r="65" spans="1:25" x14ac:dyDescent="0.25">
      <c r="A65" s="15"/>
      <c r="B65" s="17" t="s">
        <v>214</v>
      </c>
      <c r="C65" s="436" t="s">
        <v>4</v>
      </c>
      <c r="D65" s="421" t="s">
        <v>4</v>
      </c>
      <c r="E65" s="421" t="s">
        <v>4</v>
      </c>
      <c r="F65" s="421" t="s">
        <v>4</v>
      </c>
      <c r="G65" s="421" t="s">
        <v>4</v>
      </c>
      <c r="H65" s="421" t="s">
        <v>4</v>
      </c>
      <c r="I65" s="421" t="s">
        <v>4</v>
      </c>
      <c r="J65" s="421" t="s">
        <v>4</v>
      </c>
      <c r="K65" s="421" t="s">
        <v>4</v>
      </c>
      <c r="L65" s="421" t="s">
        <v>4</v>
      </c>
      <c r="M65" s="421" t="s">
        <v>4</v>
      </c>
      <c r="N65" s="421" t="s">
        <v>4</v>
      </c>
      <c r="O65" s="421" t="s">
        <v>4</v>
      </c>
      <c r="P65" s="421">
        <v>0</v>
      </c>
      <c r="Q65" s="421">
        <v>4.1987273144092194</v>
      </c>
      <c r="R65" s="421">
        <v>5.726939987611174</v>
      </c>
      <c r="S65" s="421">
        <v>14.246168626958491</v>
      </c>
      <c r="T65" s="421">
        <v>10.175463280959486</v>
      </c>
      <c r="U65" s="421">
        <v>13.080301742231381</v>
      </c>
      <c r="V65" s="421">
        <v>1.8510669550022605</v>
      </c>
      <c r="W65" s="421">
        <v>1.6286083359792196</v>
      </c>
      <c r="X65" s="421">
        <v>0.33293967322651818</v>
      </c>
      <c r="Y65" s="422">
        <v>0.19275454765745786</v>
      </c>
    </row>
    <row r="66" spans="1:25" x14ac:dyDescent="0.25">
      <c r="A66" s="15"/>
      <c r="B66" s="17" t="s">
        <v>218</v>
      </c>
      <c r="C66" s="436" t="s">
        <v>4</v>
      </c>
      <c r="D66" s="421" t="s">
        <v>4</v>
      </c>
      <c r="E66" s="421" t="s">
        <v>4</v>
      </c>
      <c r="F66" s="421" t="s">
        <v>4</v>
      </c>
      <c r="G66" s="421" t="s">
        <v>4</v>
      </c>
      <c r="H66" s="421" t="s">
        <v>4</v>
      </c>
      <c r="I66" s="421" t="s">
        <v>4</v>
      </c>
      <c r="J66" s="421" t="s">
        <v>4</v>
      </c>
      <c r="K66" s="421" t="s">
        <v>4</v>
      </c>
      <c r="L66" s="421" t="s">
        <v>4</v>
      </c>
      <c r="M66" s="421" t="s">
        <v>4</v>
      </c>
      <c r="N66" s="421" t="s">
        <v>4</v>
      </c>
      <c r="O66" s="421" t="s">
        <v>4</v>
      </c>
      <c r="P66" s="421">
        <v>0</v>
      </c>
      <c r="Q66" s="421">
        <v>1.6155409012011915E-3</v>
      </c>
      <c r="R66" s="421">
        <v>0.55167683042875215</v>
      </c>
      <c r="S66" s="421">
        <v>1.9389381663173852</v>
      </c>
      <c r="T66" s="421">
        <v>11.242986460090334</v>
      </c>
      <c r="U66" s="421">
        <v>14.452575899614114</v>
      </c>
      <c r="V66" s="421">
        <v>2.0452651773363439</v>
      </c>
      <c r="W66" s="421">
        <v>1.7994680895234925</v>
      </c>
      <c r="X66" s="421">
        <v>0.36786887581984168</v>
      </c>
      <c r="Y66" s="422">
        <v>0.2129767175799083</v>
      </c>
    </row>
    <row r="67" spans="1:25" x14ac:dyDescent="0.25">
      <c r="A67" s="15"/>
      <c r="B67" s="17" t="s">
        <v>219</v>
      </c>
      <c r="C67" s="436" t="s">
        <v>4</v>
      </c>
      <c r="D67" s="421" t="s">
        <v>4</v>
      </c>
      <c r="E67" s="421" t="s">
        <v>4</v>
      </c>
      <c r="F67" s="421" t="s">
        <v>4</v>
      </c>
      <c r="G67" s="421" t="s">
        <v>4</v>
      </c>
      <c r="H67" s="421" t="s">
        <v>4</v>
      </c>
      <c r="I67" s="421" t="s">
        <v>4</v>
      </c>
      <c r="J67" s="421" t="s">
        <v>4</v>
      </c>
      <c r="K67" s="421" t="s">
        <v>4</v>
      </c>
      <c r="L67" s="421" t="s">
        <v>4</v>
      </c>
      <c r="M67" s="421" t="s">
        <v>4</v>
      </c>
      <c r="N67" s="421" t="s">
        <v>4</v>
      </c>
      <c r="O67" s="421" t="s">
        <v>4</v>
      </c>
      <c r="P67" s="421">
        <v>0</v>
      </c>
      <c r="Q67" s="421">
        <v>0.54155908813032028</v>
      </c>
      <c r="R67" s="421">
        <v>0.4636944446646154</v>
      </c>
      <c r="S67" s="421">
        <v>2.4298520359477651</v>
      </c>
      <c r="T67" s="421">
        <v>8.9059338370252981</v>
      </c>
      <c r="U67" s="421">
        <v>11.448353619694345</v>
      </c>
      <c r="V67" s="421">
        <v>1.6201208115999937</v>
      </c>
      <c r="W67" s="421">
        <v>1.4254169747533234</v>
      </c>
      <c r="X67" s="421">
        <v>0.29140085513596381</v>
      </c>
      <c r="Y67" s="422">
        <v>0.1687057582366106</v>
      </c>
    </row>
    <row r="68" spans="1:25" x14ac:dyDescent="0.25">
      <c r="A68" s="15"/>
      <c r="B68" s="16" t="s">
        <v>83</v>
      </c>
      <c r="C68" s="436" t="s">
        <v>4</v>
      </c>
      <c r="D68" s="421" t="s">
        <v>4</v>
      </c>
      <c r="E68" s="421" t="s">
        <v>4</v>
      </c>
      <c r="F68" s="421" t="s">
        <v>4</v>
      </c>
      <c r="G68" s="421" t="s">
        <v>4</v>
      </c>
      <c r="H68" s="421" t="s">
        <v>4</v>
      </c>
      <c r="I68" s="421" t="s">
        <v>4</v>
      </c>
      <c r="J68" s="421" t="s">
        <v>4</v>
      </c>
      <c r="K68" s="421" t="s">
        <v>4</v>
      </c>
      <c r="L68" s="421" t="s">
        <v>4</v>
      </c>
      <c r="M68" s="421" t="s">
        <v>4</v>
      </c>
      <c r="N68" s="421" t="s">
        <v>4</v>
      </c>
      <c r="O68" s="421" t="s">
        <v>4</v>
      </c>
      <c r="P68" s="421">
        <v>6.813011284197162E-4</v>
      </c>
      <c r="Q68" s="421">
        <v>1.6062589464675085E-2</v>
      </c>
      <c r="R68" s="421">
        <v>15.881966796846523</v>
      </c>
      <c r="S68" s="421">
        <v>96.166402966417479</v>
      </c>
      <c r="T68" s="421">
        <v>187.23050034659988</v>
      </c>
      <c r="U68" s="421">
        <v>240.6800921256486</v>
      </c>
      <c r="V68" s="421">
        <v>34.059991431412271</v>
      </c>
      <c r="W68" s="421">
        <v>29.966709642067528</v>
      </c>
      <c r="X68" s="421">
        <v>6.12615464104515</v>
      </c>
      <c r="Y68" s="422">
        <v>3.5467211079735073</v>
      </c>
    </row>
    <row r="69" spans="1:25" x14ac:dyDescent="0.25">
      <c r="A69" s="15"/>
      <c r="B69" s="16" t="s">
        <v>215</v>
      </c>
      <c r="C69" s="436" t="s">
        <v>4</v>
      </c>
      <c r="D69" s="421" t="s">
        <v>4</v>
      </c>
      <c r="E69" s="421" t="s">
        <v>4</v>
      </c>
      <c r="F69" s="421" t="s">
        <v>4</v>
      </c>
      <c r="G69" s="421" t="s">
        <v>4</v>
      </c>
      <c r="H69" s="421" t="s">
        <v>4</v>
      </c>
      <c r="I69" s="421" t="s">
        <v>4</v>
      </c>
      <c r="J69" s="421" t="s">
        <v>4</v>
      </c>
      <c r="K69" s="421" t="s">
        <v>4</v>
      </c>
      <c r="L69" s="421" t="s">
        <v>4</v>
      </c>
      <c r="M69" s="421" t="s">
        <v>4</v>
      </c>
      <c r="N69" s="421" t="s">
        <v>4</v>
      </c>
      <c r="O69" s="421" t="s">
        <v>4</v>
      </c>
      <c r="P69" s="421">
        <v>0</v>
      </c>
      <c r="Q69" s="421">
        <v>0</v>
      </c>
      <c r="R69" s="421">
        <v>71.347631871095885</v>
      </c>
      <c r="S69" s="421">
        <v>114.04023994191945</v>
      </c>
      <c r="T69" s="421">
        <v>100.43799634492574</v>
      </c>
      <c r="U69" s="421">
        <v>112.16483122789923</v>
      </c>
      <c r="V69" s="421">
        <v>13.160611378543695</v>
      </c>
      <c r="W69" s="421">
        <v>11.578987642644748</v>
      </c>
      <c r="X69" s="421">
        <v>2.3671157004843089</v>
      </c>
      <c r="Y69" s="422">
        <v>1.3704354055435473</v>
      </c>
    </row>
    <row r="70" spans="1:25" x14ac:dyDescent="0.25">
      <c r="A70" s="41"/>
      <c r="B70" s="437"/>
      <c r="C70" s="438"/>
      <c r="D70" s="439"/>
      <c r="E70" s="439"/>
      <c r="F70" s="439"/>
      <c r="G70" s="439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  <c r="T70" s="439"/>
      <c r="U70" s="439"/>
      <c r="V70" s="439"/>
      <c r="W70" s="439"/>
      <c r="X70" s="439"/>
      <c r="Y70" s="440"/>
    </row>
    <row r="71" spans="1:25" x14ac:dyDescent="0.25">
      <c r="A71" s="15"/>
      <c r="B71" s="16"/>
      <c r="C71" s="238"/>
      <c r="D71" s="435"/>
      <c r="E71" s="435"/>
      <c r="F71" s="441"/>
      <c r="G71" s="441"/>
      <c r="H71" s="441"/>
      <c r="I71" s="441"/>
      <c r="J71" s="441"/>
      <c r="K71" s="441"/>
      <c r="L71" s="441"/>
      <c r="M71" s="441"/>
      <c r="N71" s="441"/>
      <c r="O71" s="441"/>
      <c r="P71" s="441"/>
      <c r="Q71" s="441"/>
      <c r="R71" s="441"/>
      <c r="S71" s="441"/>
      <c r="T71" s="441"/>
      <c r="U71" s="441"/>
      <c r="V71" s="441"/>
      <c r="W71" s="219"/>
      <c r="X71" s="219"/>
      <c r="Y71" s="484"/>
    </row>
    <row r="72" spans="1:25" x14ac:dyDescent="0.25">
      <c r="A72" s="15"/>
      <c r="B72" s="4" t="s">
        <v>216</v>
      </c>
      <c r="C72" s="240"/>
      <c r="D72" s="434"/>
      <c r="E72" s="435"/>
      <c r="F72" s="435"/>
      <c r="G72" s="435"/>
      <c r="H72" s="435"/>
      <c r="I72" s="435"/>
      <c r="J72" s="435"/>
      <c r="K72" s="435"/>
      <c r="L72" s="435"/>
      <c r="M72" s="435"/>
      <c r="N72" s="435"/>
      <c r="O72" s="435"/>
      <c r="P72" s="435"/>
      <c r="Q72" s="435"/>
      <c r="R72" s="435"/>
      <c r="S72" s="435"/>
      <c r="T72" s="435"/>
      <c r="U72" s="435"/>
      <c r="V72" s="435"/>
      <c r="W72" s="218"/>
      <c r="X72" s="218"/>
      <c r="Y72" s="304"/>
    </row>
    <row r="73" spans="1:25" x14ac:dyDescent="0.25">
      <c r="A73" s="15"/>
      <c r="B73" s="4"/>
      <c r="C73" s="240"/>
      <c r="D73" s="434"/>
      <c r="E73" s="435"/>
      <c r="F73" s="435"/>
      <c r="G73" s="435"/>
      <c r="H73" s="435"/>
      <c r="I73" s="435"/>
      <c r="J73" s="435"/>
      <c r="K73" s="435"/>
      <c r="L73" s="435"/>
      <c r="M73" s="435"/>
      <c r="N73" s="435"/>
      <c r="O73" s="435"/>
      <c r="P73" s="435"/>
      <c r="Q73" s="435"/>
      <c r="R73" s="435"/>
      <c r="S73" s="435"/>
      <c r="T73" s="435"/>
      <c r="U73" s="435"/>
      <c r="V73" s="435"/>
      <c r="W73" s="218"/>
      <c r="X73" s="218"/>
      <c r="Y73" s="304"/>
    </row>
    <row r="74" spans="1:25" x14ac:dyDescent="0.25">
      <c r="A74" s="15"/>
      <c r="B74" s="17" t="s">
        <v>210</v>
      </c>
      <c r="C74" s="436" t="s">
        <v>4</v>
      </c>
      <c r="D74" s="421" t="s">
        <v>4</v>
      </c>
      <c r="E74" s="421" t="s">
        <v>4</v>
      </c>
      <c r="F74" s="421" t="s">
        <v>4</v>
      </c>
      <c r="G74" s="421" t="s">
        <v>4</v>
      </c>
      <c r="H74" s="421" t="s">
        <v>4</v>
      </c>
      <c r="I74" s="421" t="s">
        <v>4</v>
      </c>
      <c r="J74" s="421" t="s">
        <v>4</v>
      </c>
      <c r="K74" s="421" t="s">
        <v>4</v>
      </c>
      <c r="L74" s="421" t="s">
        <v>4</v>
      </c>
      <c r="M74" s="421" t="s">
        <v>4</v>
      </c>
      <c r="N74" s="421" t="s">
        <v>4</v>
      </c>
      <c r="O74" s="421" t="s">
        <v>4</v>
      </c>
      <c r="P74" s="421">
        <v>3.5936407656766689</v>
      </c>
      <c r="Q74" s="421">
        <v>26.070055939894459</v>
      </c>
      <c r="R74" s="421">
        <v>22.938088862960747</v>
      </c>
      <c r="S74" s="421">
        <v>54.412842703731037</v>
      </c>
      <c r="T74" s="421">
        <v>83.315981271650728</v>
      </c>
      <c r="U74" s="421">
        <v>107.10059531368371</v>
      </c>
      <c r="V74" s="421">
        <v>15.156406690998105</v>
      </c>
      <c r="W74" s="421">
        <v>13.334931085958797</v>
      </c>
      <c r="X74" s="421">
        <v>2.7260867454591673</v>
      </c>
      <c r="Y74" s="422">
        <v>1.5782607473710966</v>
      </c>
    </row>
    <row r="75" spans="1:25" x14ac:dyDescent="0.25">
      <c r="A75" s="15"/>
      <c r="B75" s="16" t="s">
        <v>211</v>
      </c>
      <c r="C75" s="436" t="s">
        <v>4</v>
      </c>
      <c r="D75" s="421" t="s">
        <v>4</v>
      </c>
      <c r="E75" s="421" t="s">
        <v>4</v>
      </c>
      <c r="F75" s="421" t="s">
        <v>4</v>
      </c>
      <c r="G75" s="421" t="s">
        <v>4</v>
      </c>
      <c r="H75" s="421" t="s">
        <v>4</v>
      </c>
      <c r="I75" s="421" t="s">
        <v>4</v>
      </c>
      <c r="J75" s="421" t="s">
        <v>4</v>
      </c>
      <c r="K75" s="421" t="s">
        <v>4</v>
      </c>
      <c r="L75" s="421" t="s">
        <v>4</v>
      </c>
      <c r="M75" s="421" t="s">
        <v>4</v>
      </c>
      <c r="N75" s="421" t="s">
        <v>4</v>
      </c>
      <c r="O75" s="421" t="s">
        <v>4</v>
      </c>
      <c r="P75" s="421">
        <v>2.0635376370789786</v>
      </c>
      <c r="Q75" s="421">
        <v>14.6704851072592</v>
      </c>
      <c r="R75" s="421">
        <v>16.068105451628277</v>
      </c>
      <c r="S75" s="421">
        <v>46.019641272941037</v>
      </c>
      <c r="T75" s="421">
        <v>163.77988572510077</v>
      </c>
      <c r="U75" s="421">
        <v>210.53491771732746</v>
      </c>
      <c r="V75" s="421">
        <v>29.793978513693148</v>
      </c>
      <c r="W75" s="421">
        <v>26.213380147195789</v>
      </c>
      <c r="X75" s="421">
        <v>5.3588539537484126</v>
      </c>
      <c r="Y75" s="422">
        <v>3.1024943942753964</v>
      </c>
    </row>
    <row r="76" spans="1:25" x14ac:dyDescent="0.25">
      <c r="A76" s="15"/>
      <c r="B76" s="16" t="s">
        <v>212</v>
      </c>
      <c r="C76" s="436" t="s">
        <v>4</v>
      </c>
      <c r="D76" s="421" t="s">
        <v>4</v>
      </c>
      <c r="E76" s="421" t="s">
        <v>4</v>
      </c>
      <c r="F76" s="421" t="s">
        <v>4</v>
      </c>
      <c r="G76" s="421" t="s">
        <v>4</v>
      </c>
      <c r="H76" s="421" t="s">
        <v>4</v>
      </c>
      <c r="I76" s="421" t="s">
        <v>4</v>
      </c>
      <c r="J76" s="421" t="s">
        <v>4</v>
      </c>
      <c r="K76" s="421" t="s">
        <v>4</v>
      </c>
      <c r="L76" s="421" t="s">
        <v>4</v>
      </c>
      <c r="M76" s="421" t="s">
        <v>4</v>
      </c>
      <c r="N76" s="421" t="s">
        <v>4</v>
      </c>
      <c r="O76" s="421" t="s">
        <v>4</v>
      </c>
      <c r="P76" s="421">
        <v>0</v>
      </c>
      <c r="Q76" s="421">
        <v>1.2229156194031239</v>
      </c>
      <c r="R76" s="421">
        <v>47.309462147188476</v>
      </c>
      <c r="S76" s="421">
        <v>526.73404788129403</v>
      </c>
      <c r="T76" s="421">
        <v>1199.9727591129856</v>
      </c>
      <c r="U76" s="421">
        <v>1542.5347562333047</v>
      </c>
      <c r="V76" s="421">
        <v>218.29275581519138</v>
      </c>
      <c r="W76" s="421">
        <v>192.05863993399569</v>
      </c>
      <c r="X76" s="421">
        <v>39.262933516490328</v>
      </c>
      <c r="Y76" s="422">
        <v>22.731172035862819</v>
      </c>
    </row>
    <row r="77" spans="1:25" x14ac:dyDescent="0.25">
      <c r="A77" s="15"/>
      <c r="B77" s="16" t="s">
        <v>213</v>
      </c>
      <c r="C77" s="436" t="s">
        <v>4</v>
      </c>
      <c r="D77" s="421" t="s">
        <v>4</v>
      </c>
      <c r="E77" s="421" t="s">
        <v>4</v>
      </c>
      <c r="F77" s="421" t="s">
        <v>4</v>
      </c>
      <c r="G77" s="421" t="s">
        <v>4</v>
      </c>
      <c r="H77" s="421" t="s">
        <v>4</v>
      </c>
      <c r="I77" s="421" t="s">
        <v>4</v>
      </c>
      <c r="J77" s="421" t="s">
        <v>4</v>
      </c>
      <c r="K77" s="421" t="s">
        <v>4</v>
      </c>
      <c r="L77" s="421" t="s">
        <v>4</v>
      </c>
      <c r="M77" s="421" t="s">
        <v>4</v>
      </c>
      <c r="N77" s="421" t="s">
        <v>4</v>
      </c>
      <c r="O77" s="421" t="s">
        <v>4</v>
      </c>
      <c r="P77" s="421">
        <v>0.44214029611593259</v>
      </c>
      <c r="Q77" s="421">
        <v>2.078578800537791</v>
      </c>
      <c r="R77" s="421">
        <v>0.91543360757556813</v>
      </c>
      <c r="S77" s="421">
        <v>3.6668664044734567</v>
      </c>
      <c r="T77" s="421">
        <v>5.0931168105024396</v>
      </c>
      <c r="U77" s="421">
        <v>6.5470733715350962</v>
      </c>
      <c r="V77" s="421">
        <v>0.92651311941038217</v>
      </c>
      <c r="W77" s="421">
        <v>0.81516607791424589</v>
      </c>
      <c r="X77" s="421">
        <v>0.16664603859032098</v>
      </c>
      <c r="Y77" s="422">
        <v>9.6479285499659492E-2</v>
      </c>
    </row>
    <row r="78" spans="1:25" x14ac:dyDescent="0.25">
      <c r="A78" s="15"/>
      <c r="B78" s="17" t="s">
        <v>214</v>
      </c>
      <c r="C78" s="436" t="s">
        <v>4</v>
      </c>
      <c r="D78" s="421" t="s">
        <v>4</v>
      </c>
      <c r="E78" s="421" t="s">
        <v>4</v>
      </c>
      <c r="F78" s="421" t="s">
        <v>4</v>
      </c>
      <c r="G78" s="421" t="s">
        <v>4</v>
      </c>
      <c r="H78" s="421" t="s">
        <v>4</v>
      </c>
      <c r="I78" s="421" t="s">
        <v>4</v>
      </c>
      <c r="J78" s="421" t="s">
        <v>4</v>
      </c>
      <c r="K78" s="421" t="s">
        <v>4</v>
      </c>
      <c r="L78" s="421" t="s">
        <v>4</v>
      </c>
      <c r="M78" s="421" t="s">
        <v>4</v>
      </c>
      <c r="N78" s="421" t="s">
        <v>4</v>
      </c>
      <c r="O78" s="421" t="s">
        <v>4</v>
      </c>
      <c r="P78" s="421">
        <v>0</v>
      </c>
      <c r="Q78" s="421">
        <v>4.1987273144092194</v>
      </c>
      <c r="R78" s="421">
        <v>5.726939987611174</v>
      </c>
      <c r="S78" s="421">
        <v>14.246168626958491</v>
      </c>
      <c r="T78" s="421">
        <v>10.175463280959486</v>
      </c>
      <c r="U78" s="421">
        <v>13.080301742231381</v>
      </c>
      <c r="V78" s="421">
        <v>1.8510669550022605</v>
      </c>
      <c r="W78" s="421">
        <v>1.6286083359792196</v>
      </c>
      <c r="X78" s="421">
        <v>0.33293967322651818</v>
      </c>
      <c r="Y78" s="422">
        <v>0.19275454765745786</v>
      </c>
    </row>
    <row r="79" spans="1:25" x14ac:dyDescent="0.25">
      <c r="A79" s="15"/>
      <c r="B79" s="16" t="s">
        <v>218</v>
      </c>
      <c r="C79" s="436" t="s">
        <v>4</v>
      </c>
      <c r="D79" s="421" t="s">
        <v>4</v>
      </c>
      <c r="E79" s="421" t="s">
        <v>4</v>
      </c>
      <c r="F79" s="421" t="s">
        <v>4</v>
      </c>
      <c r="G79" s="421" t="s">
        <v>4</v>
      </c>
      <c r="H79" s="421" t="s">
        <v>4</v>
      </c>
      <c r="I79" s="421" t="s">
        <v>4</v>
      </c>
      <c r="J79" s="421" t="s">
        <v>4</v>
      </c>
      <c r="K79" s="421" t="s">
        <v>4</v>
      </c>
      <c r="L79" s="421" t="s">
        <v>4</v>
      </c>
      <c r="M79" s="421" t="s">
        <v>4</v>
      </c>
      <c r="N79" s="421" t="s">
        <v>4</v>
      </c>
      <c r="O79" s="421" t="s">
        <v>4</v>
      </c>
      <c r="P79" s="421">
        <v>0</v>
      </c>
      <c r="Q79" s="421">
        <v>1.6155409012011915E-3</v>
      </c>
      <c r="R79" s="421">
        <v>0.55167683042875215</v>
      </c>
      <c r="S79" s="421">
        <v>1.9389381663173852</v>
      </c>
      <c r="T79" s="421">
        <v>11.242986460090334</v>
      </c>
      <c r="U79" s="421">
        <v>14.452575899614114</v>
      </c>
      <c r="V79" s="421">
        <v>2.0452651773363439</v>
      </c>
      <c r="W79" s="421">
        <v>1.7994680895234925</v>
      </c>
      <c r="X79" s="421">
        <v>0.36786887581984168</v>
      </c>
      <c r="Y79" s="422">
        <v>0.2129767175799083</v>
      </c>
    </row>
    <row r="80" spans="1:25" x14ac:dyDescent="0.25">
      <c r="A80" s="15"/>
      <c r="B80" s="17" t="s">
        <v>219</v>
      </c>
      <c r="C80" s="436" t="s">
        <v>4</v>
      </c>
      <c r="D80" s="421" t="s">
        <v>4</v>
      </c>
      <c r="E80" s="421" t="s">
        <v>4</v>
      </c>
      <c r="F80" s="421" t="s">
        <v>4</v>
      </c>
      <c r="G80" s="421" t="s">
        <v>4</v>
      </c>
      <c r="H80" s="421" t="s">
        <v>4</v>
      </c>
      <c r="I80" s="421" t="s">
        <v>4</v>
      </c>
      <c r="J80" s="421" t="s">
        <v>4</v>
      </c>
      <c r="K80" s="421" t="s">
        <v>4</v>
      </c>
      <c r="L80" s="421" t="s">
        <v>4</v>
      </c>
      <c r="M80" s="421" t="s">
        <v>4</v>
      </c>
      <c r="N80" s="421" t="s">
        <v>4</v>
      </c>
      <c r="O80" s="421" t="s">
        <v>4</v>
      </c>
      <c r="P80" s="421">
        <v>0</v>
      </c>
      <c r="Q80" s="421">
        <v>0.54155908813032028</v>
      </c>
      <c r="R80" s="421">
        <v>0.4636944446646154</v>
      </c>
      <c r="S80" s="421">
        <v>2.4298520359477651</v>
      </c>
      <c r="T80" s="421">
        <v>8.9059338370252981</v>
      </c>
      <c r="U80" s="421">
        <v>11.448353619694345</v>
      </c>
      <c r="V80" s="421">
        <v>1.6201208115999937</v>
      </c>
      <c r="W80" s="421">
        <v>1.4254169747533234</v>
      </c>
      <c r="X80" s="421">
        <v>0.29140085513596381</v>
      </c>
      <c r="Y80" s="422">
        <v>0.1687057582366106</v>
      </c>
    </row>
    <row r="81" spans="1:25" x14ac:dyDescent="0.25">
      <c r="A81" s="15"/>
      <c r="B81" s="16" t="s">
        <v>83</v>
      </c>
      <c r="C81" s="436" t="s">
        <v>4</v>
      </c>
      <c r="D81" s="421" t="s">
        <v>4</v>
      </c>
      <c r="E81" s="421" t="s">
        <v>4</v>
      </c>
      <c r="F81" s="421" t="s">
        <v>4</v>
      </c>
      <c r="G81" s="421" t="s">
        <v>4</v>
      </c>
      <c r="H81" s="421" t="s">
        <v>4</v>
      </c>
      <c r="I81" s="421" t="s">
        <v>4</v>
      </c>
      <c r="J81" s="421" t="s">
        <v>4</v>
      </c>
      <c r="K81" s="421" t="s">
        <v>4</v>
      </c>
      <c r="L81" s="421" t="s">
        <v>4</v>
      </c>
      <c r="M81" s="421" t="s">
        <v>4</v>
      </c>
      <c r="N81" s="421" t="s">
        <v>4</v>
      </c>
      <c r="O81" s="421" t="s">
        <v>4</v>
      </c>
      <c r="P81" s="421">
        <v>6.813011284197162E-4</v>
      </c>
      <c r="Q81" s="421">
        <v>1.6062589464675085E-2</v>
      </c>
      <c r="R81" s="421">
        <v>15.881966796846523</v>
      </c>
      <c r="S81" s="421">
        <v>96.166402966417479</v>
      </c>
      <c r="T81" s="421">
        <v>187.23050034659988</v>
      </c>
      <c r="U81" s="421">
        <v>240.6800921256486</v>
      </c>
      <c r="V81" s="421">
        <v>34.059991431412271</v>
      </c>
      <c r="W81" s="421">
        <v>29.966709642067528</v>
      </c>
      <c r="X81" s="421">
        <v>6.12615464104515</v>
      </c>
      <c r="Y81" s="422">
        <v>3.5467211079735073</v>
      </c>
    </row>
    <row r="82" spans="1:25" x14ac:dyDescent="0.25">
      <c r="A82" s="15"/>
      <c r="B82" s="16" t="s">
        <v>215</v>
      </c>
      <c r="C82" s="436" t="s">
        <v>4</v>
      </c>
      <c r="D82" s="421" t="s">
        <v>4</v>
      </c>
      <c r="E82" s="421" t="s">
        <v>4</v>
      </c>
      <c r="F82" s="421" t="s">
        <v>4</v>
      </c>
      <c r="G82" s="421" t="s">
        <v>4</v>
      </c>
      <c r="H82" s="421" t="s">
        <v>4</v>
      </c>
      <c r="I82" s="421" t="s">
        <v>4</v>
      </c>
      <c r="J82" s="421" t="s">
        <v>4</v>
      </c>
      <c r="K82" s="421" t="s">
        <v>4</v>
      </c>
      <c r="L82" s="421" t="s">
        <v>4</v>
      </c>
      <c r="M82" s="421" t="s">
        <v>4</v>
      </c>
      <c r="N82" s="421" t="s">
        <v>4</v>
      </c>
      <c r="O82" s="421" t="s">
        <v>4</v>
      </c>
      <c r="P82" s="421">
        <v>0</v>
      </c>
      <c r="Q82" s="421">
        <v>0</v>
      </c>
      <c r="R82" s="421">
        <v>71.347631871095885</v>
      </c>
      <c r="S82" s="421">
        <v>114.04023994191945</v>
      </c>
      <c r="T82" s="421">
        <v>100.43799634492574</v>
      </c>
      <c r="U82" s="421">
        <v>112.16483122789923</v>
      </c>
      <c r="V82" s="421">
        <v>13.160611378543695</v>
      </c>
      <c r="W82" s="421">
        <v>11.578987642644748</v>
      </c>
      <c r="X82" s="421">
        <v>2.3671157004843089</v>
      </c>
      <c r="Y82" s="422">
        <v>1.3704354055435473</v>
      </c>
    </row>
    <row r="83" spans="1:25" x14ac:dyDescent="0.25">
      <c r="A83" s="41"/>
      <c r="B83" s="437"/>
      <c r="C83" s="438"/>
      <c r="D83" s="439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  <c r="Y83" s="440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29"/>
  <sheetViews>
    <sheetView showGridLines="0" zoomScale="80" zoomScaleNormal="80" zoomScaleSheetLayoutView="88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Y14" sqref="Y14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6" width="11.140625" style="7" customWidth="1"/>
    <col min="7" max="7" width="11.140625" style="116" customWidth="1"/>
    <col min="8" max="18" width="11.140625" style="7" customWidth="1"/>
    <col min="19" max="20" width="11.140625" style="257" customWidth="1"/>
    <col min="21" max="21" width="9.140625" style="257"/>
    <col min="22" max="16384" width="9.140625" style="7"/>
  </cols>
  <sheetData>
    <row r="1" spans="1:25" x14ac:dyDescent="0.25">
      <c r="A1" s="502" t="str">
        <f>'Súhrnné indikátory'!A1:Q1</f>
        <v>74. zasadnutie Výboru pre makroekonomické prognózy, 3.2.2026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</row>
    <row r="2" spans="1:25" ht="18.75" x14ac:dyDescent="0.3">
      <c r="A2" s="500" t="s">
        <v>14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</row>
    <row r="3" spans="1:25" x14ac:dyDescent="0.25">
      <c r="A3" s="508" t="s">
        <v>60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</row>
    <row r="4" spans="1:25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280"/>
      <c r="T4" s="280"/>
      <c r="U4" s="280"/>
      <c r="V4" s="280"/>
      <c r="W4" s="280"/>
      <c r="X4" s="280"/>
      <c r="Y4" s="281"/>
    </row>
    <row r="5" spans="1:25" s="12" customFormat="1" x14ac:dyDescent="0.25">
      <c r="A5" s="15"/>
      <c r="B5" s="41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84">
        <v>2029</v>
      </c>
      <c r="Y5" s="273">
        <v>2030</v>
      </c>
    </row>
    <row r="6" spans="1:25" s="12" customFormat="1" x14ac:dyDescent="0.25">
      <c r="A6" s="41"/>
      <c r="B6" s="101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265" t="s">
        <v>7</v>
      </c>
      <c r="P6" s="265" t="s">
        <v>7</v>
      </c>
      <c r="Q6" s="265" t="s">
        <v>7</v>
      </c>
      <c r="R6" s="265" t="s">
        <v>7</v>
      </c>
      <c r="S6" s="265" t="s">
        <v>7</v>
      </c>
      <c r="T6" s="306" t="s">
        <v>61</v>
      </c>
      <c r="U6" s="306" t="s">
        <v>61</v>
      </c>
      <c r="V6" s="306" t="s">
        <v>61</v>
      </c>
      <c r="W6" s="306" t="s">
        <v>61</v>
      </c>
      <c r="X6" s="306" t="s">
        <v>61</v>
      </c>
      <c r="Y6" s="419" t="s">
        <v>61</v>
      </c>
    </row>
    <row r="7" spans="1:25" s="12" customFormat="1" x14ac:dyDescent="0.25">
      <c r="A7" s="15"/>
      <c r="B7" s="102"/>
      <c r="C7" s="23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49"/>
      <c r="P7" s="249"/>
      <c r="Q7" s="249"/>
      <c r="R7" s="249"/>
      <c r="S7" s="287"/>
      <c r="T7" s="287"/>
      <c r="U7" s="287"/>
      <c r="V7" s="287"/>
      <c r="W7" s="287"/>
      <c r="X7" s="287"/>
      <c r="Y7" s="334"/>
    </row>
    <row r="8" spans="1:25" s="12" customFormat="1" x14ac:dyDescent="0.25">
      <c r="A8" s="15"/>
      <c r="B8" s="103" t="s">
        <v>180</v>
      </c>
      <c r="C8" s="104">
        <v>39.353496999999997</v>
      </c>
      <c r="D8" s="105">
        <v>39.87850199999999</v>
      </c>
      <c r="E8" s="105">
        <v>41.193637000000003</v>
      </c>
      <c r="F8" s="105">
        <v>41.396535999999998</v>
      </c>
      <c r="G8" s="105">
        <v>42.512808</v>
      </c>
      <c r="H8" s="105">
        <v>42.652054000000007</v>
      </c>
      <c r="I8" s="105">
        <v>43.473229999999994</v>
      </c>
      <c r="J8" s="105">
        <v>45.806092000000007</v>
      </c>
      <c r="K8" s="105">
        <v>47.219547999999996</v>
      </c>
      <c r="L8" s="105">
        <v>49.41740699999999</v>
      </c>
      <c r="M8" s="105">
        <v>54.196268000000003</v>
      </c>
      <c r="N8" s="105">
        <v>56.692755999999996</v>
      </c>
      <c r="O8" s="258">
        <v>59.387571000000001</v>
      </c>
      <c r="P8" s="258">
        <v>62.737705000000012</v>
      </c>
      <c r="Q8" s="258">
        <v>68.885544999999993</v>
      </c>
      <c r="R8" s="258">
        <v>74.860021000000003</v>
      </c>
      <c r="S8" s="266">
        <v>80.605595000000008</v>
      </c>
      <c r="T8" s="266">
        <v>83.954671396632733</v>
      </c>
      <c r="U8" s="266">
        <v>87.529316922528025</v>
      </c>
      <c r="V8" s="266">
        <v>90.51241155039591</v>
      </c>
      <c r="W8" s="266">
        <v>93.581490676810176</v>
      </c>
      <c r="X8" s="266">
        <v>97.409669257774681</v>
      </c>
      <c r="Y8" s="307">
        <v>101.67300907953165</v>
      </c>
    </row>
    <row r="9" spans="1:25" s="12" customFormat="1" x14ac:dyDescent="0.25">
      <c r="A9" s="15"/>
      <c r="B9" s="106" t="s">
        <v>23</v>
      </c>
      <c r="C9" s="107">
        <v>11.646368077706892</v>
      </c>
      <c r="D9" s="108">
        <v>1.3340745804623078</v>
      </c>
      <c r="E9" s="108">
        <v>3.2978545683586935</v>
      </c>
      <c r="F9" s="108">
        <v>0.49254937115652542</v>
      </c>
      <c r="G9" s="108">
        <v>2.6965348018491042</v>
      </c>
      <c r="H9" s="108">
        <v>0.32753893838299852</v>
      </c>
      <c r="I9" s="108">
        <v>1.9252906319587648</v>
      </c>
      <c r="J9" s="108">
        <v>5.3662035234097072</v>
      </c>
      <c r="K9" s="108">
        <v>3.0857380280334468</v>
      </c>
      <c r="L9" s="108">
        <v>4.6545532371466081</v>
      </c>
      <c r="M9" s="108">
        <v>9.6704001486763715</v>
      </c>
      <c r="N9" s="108">
        <v>4.6063835982211643</v>
      </c>
      <c r="O9" s="112">
        <v>4.7533674319872654</v>
      </c>
      <c r="P9" s="112">
        <v>5.6411365940526537</v>
      </c>
      <c r="Q9" s="112">
        <v>9.7992746148428456</v>
      </c>
      <c r="R9" s="112">
        <v>8.6730474441336192</v>
      </c>
      <c r="S9" s="110">
        <v>7.6750900190102778</v>
      </c>
      <c r="T9" s="110">
        <v>4.1548932138429473</v>
      </c>
      <c r="U9" s="110">
        <v>4.2578280236573729</v>
      </c>
      <c r="V9" s="110">
        <v>3.4081091144675613</v>
      </c>
      <c r="W9" s="110">
        <v>3.3907826273145592</v>
      </c>
      <c r="X9" s="110">
        <v>4.0907433225074064</v>
      </c>
      <c r="Y9" s="285">
        <v>4.3767111152743121</v>
      </c>
    </row>
    <row r="10" spans="1:25" s="12" customFormat="1" x14ac:dyDescent="0.25">
      <c r="A10" s="15"/>
      <c r="B10" s="103" t="s">
        <v>91</v>
      </c>
      <c r="C10" s="55">
        <v>327.43</v>
      </c>
      <c r="D10" s="56">
        <v>339.91</v>
      </c>
      <c r="E10" s="56">
        <v>340.14</v>
      </c>
      <c r="F10" s="56">
        <v>348.32</v>
      </c>
      <c r="G10" s="56">
        <v>357.02</v>
      </c>
      <c r="H10" s="56">
        <v>373.47</v>
      </c>
      <c r="I10" s="56">
        <v>384.12</v>
      </c>
      <c r="J10" s="56">
        <v>420.1</v>
      </c>
      <c r="K10" s="56">
        <v>427.08</v>
      </c>
      <c r="L10" s="56">
        <v>448.36</v>
      </c>
      <c r="M10" s="56">
        <v>476.4</v>
      </c>
      <c r="N10" s="56">
        <v>504.06</v>
      </c>
      <c r="O10" s="38">
        <v>530.65</v>
      </c>
      <c r="P10" s="38">
        <v>545.17999999999995</v>
      </c>
      <c r="Q10" s="38">
        <v>585.86</v>
      </c>
      <c r="R10" s="38">
        <v>657.28729082555924</v>
      </c>
      <c r="S10" s="19">
        <v>713.4184042971367</v>
      </c>
      <c r="T10" s="19">
        <v>740.27090827420784</v>
      </c>
      <c r="U10" s="19">
        <v>766.21893522899393</v>
      </c>
      <c r="V10" s="19">
        <v>799.48359573221637</v>
      </c>
      <c r="W10" s="19">
        <v>822.24429987353437</v>
      </c>
      <c r="X10" s="19">
        <v>857.31655669234794</v>
      </c>
      <c r="Y10" s="20">
        <v>899.21233507132172</v>
      </c>
    </row>
    <row r="11" spans="1:25" s="12" customFormat="1" x14ac:dyDescent="0.25">
      <c r="A11" s="15"/>
      <c r="B11" s="106" t="s">
        <v>23</v>
      </c>
      <c r="C11" s="109">
        <v>11.401061513336952</v>
      </c>
      <c r="D11" s="110">
        <v>3.8115016950187819</v>
      </c>
      <c r="E11" s="110">
        <v>6.7664970139147407E-2</v>
      </c>
      <c r="F11" s="110">
        <v>2.4048921032516102</v>
      </c>
      <c r="G11" s="110">
        <v>2.4977032613688444</v>
      </c>
      <c r="H11" s="110">
        <v>4.6075850092431869</v>
      </c>
      <c r="I11" s="110">
        <v>2.8516346694513528</v>
      </c>
      <c r="J11" s="110">
        <v>9.3668645215037039</v>
      </c>
      <c r="K11" s="110">
        <v>1.6615091644846425</v>
      </c>
      <c r="L11" s="110">
        <v>4.9826730354968651</v>
      </c>
      <c r="M11" s="110">
        <v>6.2539031135694367</v>
      </c>
      <c r="N11" s="110">
        <v>5.8060453400503809</v>
      </c>
      <c r="O11" s="110">
        <v>5.2751656548823522</v>
      </c>
      <c r="P11" s="110">
        <v>2.7381513238481148</v>
      </c>
      <c r="Q11" s="110">
        <v>7.4617557503943832</v>
      </c>
      <c r="R11" s="110">
        <v>12.191870212262179</v>
      </c>
      <c r="S11" s="110">
        <v>8.5398142113894071</v>
      </c>
      <c r="T11" s="110">
        <v>3.7639208373838384</v>
      </c>
      <c r="U11" s="110">
        <v>3.5052068999008368</v>
      </c>
      <c r="V11" s="110">
        <v>4.3414041305675832</v>
      </c>
      <c r="W11" s="110">
        <v>2.8469257234067902</v>
      </c>
      <c r="X11" s="110">
        <v>4.2654302163247504</v>
      </c>
      <c r="Y11" s="285">
        <v>4.8868504931963264</v>
      </c>
    </row>
    <row r="12" spans="1:25" s="12" customFormat="1" x14ac:dyDescent="0.25">
      <c r="A12" s="15"/>
      <c r="B12" s="106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/>
    </row>
    <row r="13" spans="1:25" x14ac:dyDescent="0.25">
      <c r="A13" s="15"/>
      <c r="B13" s="103" t="s">
        <v>181</v>
      </c>
      <c r="C13" s="104">
        <v>46.181013408911085</v>
      </c>
      <c r="D13" s="105">
        <v>46.780061912040267</v>
      </c>
      <c r="E13" s="105">
        <v>47.857931095025087</v>
      </c>
      <c r="F13" s="105">
        <v>46.307845726322917</v>
      </c>
      <c r="G13" s="105">
        <v>45.983086422863266</v>
      </c>
      <c r="H13" s="105">
        <v>45.545839732232508</v>
      </c>
      <c r="I13" s="105">
        <v>46.471656068288588</v>
      </c>
      <c r="J13" s="105">
        <v>49.036993780371745</v>
      </c>
      <c r="K13" s="105">
        <v>50.718163614210702</v>
      </c>
      <c r="L13" s="105">
        <v>52.535251754036551</v>
      </c>
      <c r="M13" s="105">
        <v>56.573054891498153</v>
      </c>
      <c r="N13" s="105">
        <v>57.874156127629725</v>
      </c>
      <c r="O13" s="258">
        <v>59.387571000000001</v>
      </c>
      <c r="P13" s="258">
        <v>60.79551501581939</v>
      </c>
      <c r="Q13" s="258">
        <v>59.837760809205577</v>
      </c>
      <c r="R13" s="258">
        <v>59.089890446636545</v>
      </c>
      <c r="S13" s="266">
        <v>61.820401766562632</v>
      </c>
      <c r="T13" s="266">
        <v>61.920784219096269</v>
      </c>
      <c r="U13" s="266">
        <v>62.43482406527032</v>
      </c>
      <c r="V13" s="266">
        <v>62.995447309524231</v>
      </c>
      <c r="W13" s="266">
        <v>63.328766954936057</v>
      </c>
      <c r="X13" s="266">
        <v>64.475912092751329</v>
      </c>
      <c r="Y13" s="307">
        <v>65.899652283318545</v>
      </c>
    </row>
    <row r="14" spans="1:25" s="12" customFormat="1" x14ac:dyDescent="0.25">
      <c r="A14" s="15"/>
      <c r="B14" s="106" t="s">
        <v>23</v>
      </c>
      <c r="C14" s="109">
        <f>100*((1+Domácnosti!C9/100)/(1+'Cenová inflácia'!C30/100)-1)</f>
        <v>6.9251180491576969</v>
      </c>
      <c r="D14" s="110">
        <f t="shared" ref="D14" si="0">(D13/C13-1)*100</f>
        <v>1.2971748753646706</v>
      </c>
      <c r="E14" s="110">
        <f t="shared" ref="E14" si="1">(E13/D13-1)*100</f>
        <v>2.3041208987955475</v>
      </c>
      <c r="F14" s="110">
        <f t="shared" ref="F14:Q14" si="2">(F13/E13-1)*100</f>
        <v>-3.2389310052379217</v>
      </c>
      <c r="G14" s="110">
        <f t="shared" si="2"/>
        <v>-0.7013051424999639</v>
      </c>
      <c r="H14" s="110">
        <f t="shared" si="2"/>
        <v>-0.95088591185421567</v>
      </c>
      <c r="I14" s="110">
        <f t="shared" si="2"/>
        <v>2.0327132873145581</v>
      </c>
      <c r="J14" s="110">
        <f t="shared" si="2"/>
        <v>5.520220127971065</v>
      </c>
      <c r="K14" s="110">
        <f t="shared" si="2"/>
        <v>3.4283705101675332</v>
      </c>
      <c r="L14" s="110">
        <f t="shared" si="2"/>
        <v>3.5827167435469098</v>
      </c>
      <c r="M14" s="110">
        <f t="shared" si="2"/>
        <v>7.6858928103477719</v>
      </c>
      <c r="N14" s="110">
        <f t="shared" si="2"/>
        <v>2.2998603109324112</v>
      </c>
      <c r="O14" s="110">
        <f t="shared" si="2"/>
        <v>2.6150098310422809</v>
      </c>
      <c r="P14" s="110">
        <f t="shared" si="2"/>
        <v>2.370772187027792</v>
      </c>
      <c r="Q14" s="110">
        <f t="shared" si="2"/>
        <v>-1.5753698383254133</v>
      </c>
      <c r="R14" s="110">
        <f t="shared" ref="R14" si="3">(R13/Q13-1)*100</f>
        <v>-1.2498301280919222</v>
      </c>
      <c r="S14" s="110">
        <f t="shared" ref="S14:U14" si="4">(S13/R13-1)*100</f>
        <v>4.6209449692447446</v>
      </c>
      <c r="T14" s="110">
        <f t="shared" si="4"/>
        <v>0.1623775479698164</v>
      </c>
      <c r="U14" s="110">
        <f t="shared" si="4"/>
        <v>0.83015719625774143</v>
      </c>
      <c r="V14" s="110">
        <f t="shared" ref="V14" si="5">(V13/U13-1)*100</f>
        <v>0.89793356936158641</v>
      </c>
      <c r="W14" s="110">
        <f t="shared" ref="W14" si="6">(W13/V13-1)*100</f>
        <v>0.52911703884581662</v>
      </c>
      <c r="X14" s="110">
        <f t="shared" ref="X14" si="7">(X13/W13-1)*100</f>
        <v>1.8114124006733956</v>
      </c>
      <c r="Y14" s="285">
        <f t="shared" ref="Y14" si="8">(Y13/X13-1)*100</f>
        <v>2.2081737882499564</v>
      </c>
    </row>
    <row r="15" spans="1:25" s="12" customFormat="1" x14ac:dyDescent="0.25">
      <c r="A15" s="15"/>
      <c r="B15" s="103" t="s">
        <v>90</v>
      </c>
      <c r="C15" s="55">
        <v>384.23648146134917</v>
      </c>
      <c r="D15" s="56">
        <v>398.73641303080069</v>
      </c>
      <c r="E15" s="56">
        <v>395.16774599586421</v>
      </c>
      <c r="F15" s="56">
        <v>389.64489259180522</v>
      </c>
      <c r="G15" s="56">
        <v>386.16318909564012</v>
      </c>
      <c r="H15" s="56">
        <v>398.80857237958281</v>
      </c>
      <c r="I15" s="56">
        <v>410.61344024704431</v>
      </c>
      <c r="J15" s="56">
        <v>449.7314699349198</v>
      </c>
      <c r="K15" s="56">
        <v>458.72343624206457</v>
      </c>
      <c r="L15" s="56">
        <v>476.64794464913615</v>
      </c>
      <c r="M15" s="56">
        <v>497.29260602057911</v>
      </c>
      <c r="N15" s="56">
        <v>514.56392660983079</v>
      </c>
      <c r="O15" s="38">
        <v>530.65</v>
      </c>
      <c r="P15" s="38">
        <v>528.30269893239495</v>
      </c>
      <c r="Q15" s="38">
        <v>508.91011383710736</v>
      </c>
      <c r="R15" s="38">
        <v>518.82210942538768</v>
      </c>
      <c r="S15" s="19">
        <v>547.15572016196893</v>
      </c>
      <c r="T15" s="19">
        <v>545.98695239202743</v>
      </c>
      <c r="U15" s="19">
        <v>546.54538728827208</v>
      </c>
      <c r="V15" s="19">
        <v>556.43006154726095</v>
      </c>
      <c r="W15" s="19">
        <v>556.431803662422</v>
      </c>
      <c r="X15" s="19">
        <v>567.46180708897396</v>
      </c>
      <c r="Y15" s="20">
        <v>582.8270525928649</v>
      </c>
    </row>
    <row r="16" spans="1:25" s="12" customFormat="1" x14ac:dyDescent="0.25">
      <c r="A16" s="15"/>
      <c r="B16" s="106" t="s">
        <v>23</v>
      </c>
      <c r="C16" s="109">
        <f>100*((1+Domácnosti!C11/100)/(1+'Cenová inflácia'!C10/100)-1)</f>
        <v>6.5145665523079987</v>
      </c>
      <c r="D16" s="110">
        <f>100*((1+Domácnosti!D11/100)/(1+'Cenová inflácia'!D10/100)-1)</f>
        <v>2.1529018688394963</v>
      </c>
      <c r="E16" s="110">
        <f>100*((1+Domácnosti!E11/100)/(1+'Cenová inflácia'!E10/100)-1)</f>
        <v>-0.88689230843309597</v>
      </c>
      <c r="F16" s="110">
        <f>100*((1+Domácnosti!F11/100)/(1+'Cenová inflácia'!F10/100)-1)</f>
        <v>-1.4473021448674128</v>
      </c>
      <c r="G16" s="110">
        <f>100*((1+Domácnosti!G11/100)/(1+'Cenová inflácia'!G10/100)-1)</f>
        <v>-1.0783502332168071</v>
      </c>
      <c r="H16" s="110">
        <f>100*((1+Domácnosti!H11/100)/(1+'Cenová inflácia'!H10/100)-1)</f>
        <v>3.1745170788122001</v>
      </c>
      <c r="I16" s="110">
        <f>100*((1+Domácnosti!I11/100)/(1+'Cenová inflácia'!I10/100)-1)</f>
        <v>2.9227088354577102</v>
      </c>
      <c r="J16" s="110">
        <f>100*((1+Domácnosti!J11/100)/(1+'Cenová inflácia'!J10/100)-1)</f>
        <v>9.7275941405648538</v>
      </c>
      <c r="K16" s="110">
        <f>100*((1+Domácnosti!K11/100)/(1+'Cenová inflácia'!K10/100)-1)</f>
        <v>2.1923745833562602</v>
      </c>
      <c r="L16" s="110">
        <f>100*((1+Domácnosti!L11/100)/(1+'Cenová inflácia'!L10/100)-1)</f>
        <v>3.626833722193612</v>
      </c>
      <c r="M16" s="110">
        <f>100*((1+Domácnosti!M11/100)/(1+'Cenová inflácia'!M10/100)-1)</f>
        <v>3.6681851013902422</v>
      </c>
      <c r="N16" s="110">
        <f>100*((1+Domácnosti!N11/100)/(1+'Cenová inflácia'!N10/100)-1)</f>
        <v>3.0469530759763108</v>
      </c>
      <c r="O16" s="110">
        <f>100*((1+Domácnosti!O11/100)/(1+'Cenová inflácia'!O10/100)-1)</f>
        <v>3.2792909808486259</v>
      </c>
      <c r="P16" s="110">
        <f>100*((1+Domácnosti!P11/100)/(1+'Cenová inflácia'!P10/100)-1)</f>
        <v>-0.40929156887253848</v>
      </c>
      <c r="Q16" s="110">
        <f>100*((1+Domácnosti!Q11/100)/(1+'Cenová inflácia'!Q10/100)-1)</f>
        <v>-4.7149447072765476</v>
      </c>
      <c r="R16" s="110">
        <f>100*((1+Domácnosti!R11/100)/(1+'Cenová inflácia'!R10/100)-1)</f>
        <v>1.4968739636278094</v>
      </c>
      <c r="S16" s="110">
        <f>100*((1+Domácnosti!S11/100)/(1+'Cenová inflácia'!S10/100)-1)</f>
        <v>5.6192527592867414</v>
      </c>
      <c r="T16" s="110">
        <f>100*((1+Domácnosti!T11/100)/(1+'Cenová inflácia'!T10/100)-1)</f>
        <v>-0.21867636865180451</v>
      </c>
      <c r="U16" s="110">
        <f>100*((1+Domácnosti!U11/100)/(1+'Cenová inflácia'!U10/100)-1)</f>
        <v>-0.25816799480830044</v>
      </c>
      <c r="V16" s="110">
        <f>100*((1+Domácnosti!V11/100)/(1+'Cenová inflácia'!V10/100)-1)</f>
        <v>1.845043021977788</v>
      </c>
      <c r="W16" s="110">
        <f>100*((1+Domácnosti!W11/100)/(1+'Cenová inflácia'!W10/100)-1)</f>
        <v>-0.3572528165754707</v>
      </c>
      <c r="X16" s="110">
        <f>100*((1+Domácnosti!X11/100)/(1+'Cenová inflácia'!X10/100)-1)</f>
        <v>1.9099171072572751</v>
      </c>
      <c r="Y16" s="285">
        <f>100*((1+Domácnosti!Y11/100)/(1+'Cenová inflácia'!Y10/100)-1)</f>
        <v>2.7619056710953105</v>
      </c>
    </row>
    <row r="17" spans="1:25" s="12" customFormat="1" x14ac:dyDescent="0.25">
      <c r="A17" s="15"/>
      <c r="B17" s="106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</row>
    <row r="18" spans="1:25" x14ac:dyDescent="0.25">
      <c r="A18" s="15"/>
      <c r="B18" s="103" t="s">
        <v>182</v>
      </c>
      <c r="C18" s="104">
        <v>19.781126001000001</v>
      </c>
      <c r="D18" s="105">
        <v>19.459195125000001</v>
      </c>
      <c r="E18" s="105">
        <v>19.858007733000001</v>
      </c>
      <c r="F18" s="105">
        <v>20.680124526000004</v>
      </c>
      <c r="G18" s="105">
        <v>21.193772418000002</v>
      </c>
      <c r="H18" s="105">
        <v>21.516814536000002</v>
      </c>
      <c r="I18" s="105">
        <v>22.699030067999999</v>
      </c>
      <c r="J18" s="105">
        <v>23.858284725000001</v>
      </c>
      <c r="K18" s="105">
        <v>25.247460528000001</v>
      </c>
      <c r="L18" s="105">
        <v>26.890544916000003</v>
      </c>
      <c r="M18" s="105">
        <v>29.086946696999998</v>
      </c>
      <c r="N18" s="105">
        <v>31.660151796000001</v>
      </c>
      <c r="O18" s="258">
        <v>32.250289830000007</v>
      </c>
      <c r="P18" s="258">
        <v>34.224414923999994</v>
      </c>
      <c r="Q18" s="258">
        <v>37.47541476</v>
      </c>
      <c r="R18" s="258">
        <v>41.170151880000006</v>
      </c>
      <c r="S18" s="266">
        <v>43.774248239999999</v>
      </c>
      <c r="T18" s="266">
        <v>46.428821490715677</v>
      </c>
      <c r="U18" s="266">
        <v>48.285858493037217</v>
      </c>
      <c r="V18" s="266">
        <v>50.139621301681416</v>
      </c>
      <c r="W18" s="266">
        <v>52.273258872866116</v>
      </c>
      <c r="X18" s="266">
        <v>54.447716412748122</v>
      </c>
      <c r="Y18" s="307">
        <v>56.700585981147682</v>
      </c>
    </row>
    <row r="19" spans="1:25" x14ac:dyDescent="0.25">
      <c r="A19" s="15"/>
      <c r="B19" s="106" t="s">
        <v>23</v>
      </c>
      <c r="C19" s="107">
        <v>10.856605172367505</v>
      </c>
      <c r="D19" s="108">
        <v>-1.6274648671856351</v>
      </c>
      <c r="E19" s="108">
        <v>2.0494815198580874</v>
      </c>
      <c r="F19" s="108">
        <v>4.139976195264583</v>
      </c>
      <c r="G19" s="108">
        <v>2.4837756240501108</v>
      </c>
      <c r="H19" s="108">
        <v>1.5242313243188255</v>
      </c>
      <c r="I19" s="108">
        <v>5.4943798954163015</v>
      </c>
      <c r="J19" s="108">
        <v>5.1070669254465795</v>
      </c>
      <c r="K19" s="108">
        <v>5.822613901259821</v>
      </c>
      <c r="L19" s="108">
        <v>6.5079194249171524</v>
      </c>
      <c r="M19" s="108">
        <v>8.1679333306969415</v>
      </c>
      <c r="N19" s="108">
        <v>8.846597498889075</v>
      </c>
      <c r="O19" s="112">
        <v>1.8639772727639503</v>
      </c>
      <c r="P19" s="112">
        <v>6.1212631092809833</v>
      </c>
      <c r="Q19" s="112">
        <v>9.4990662169661455</v>
      </c>
      <c r="R19" s="112">
        <v>9.8590960064400601</v>
      </c>
      <c r="S19" s="110">
        <v>6.3252046472654255</v>
      </c>
      <c r="T19" s="110">
        <v>6.0642349268033469</v>
      </c>
      <c r="U19" s="110">
        <v>3.9997504625287172</v>
      </c>
      <c r="V19" s="110">
        <v>3.8391422799524344</v>
      </c>
      <c r="W19" s="110">
        <v>4.2553922741996209</v>
      </c>
      <c r="X19" s="110">
        <v>4.1597895114412253</v>
      </c>
      <c r="Y19" s="285">
        <v>4.1376750336439949</v>
      </c>
    </row>
    <row r="20" spans="1:25" x14ac:dyDescent="0.25">
      <c r="A20" s="15"/>
      <c r="B20" s="103" t="s">
        <v>88</v>
      </c>
      <c r="C20" s="37">
        <v>12.769673230551543</v>
      </c>
      <c r="D20" s="38">
        <v>13.098657802854181</v>
      </c>
      <c r="E20" s="38">
        <v>13.825859721114149</v>
      </c>
      <c r="F20" s="38">
        <v>14.114745398534781</v>
      </c>
      <c r="G20" s="38">
        <v>14.468480308641711</v>
      </c>
      <c r="H20" s="38">
        <v>14.851899860347993</v>
      </c>
      <c r="I20" s="38">
        <v>15.134421932932524</v>
      </c>
      <c r="J20" s="38">
        <v>15.669495712937161</v>
      </c>
      <c r="K20" s="38">
        <v>16.019758744498318</v>
      </c>
      <c r="L20" s="38">
        <v>16.857658179802865</v>
      </c>
      <c r="M20" s="38">
        <v>17.854625777494682</v>
      </c>
      <c r="N20" s="38">
        <v>19.052491400607579</v>
      </c>
      <c r="O20" s="38">
        <v>19.779885780473602</v>
      </c>
      <c r="P20" s="38">
        <v>21.153333352804417</v>
      </c>
      <c r="Q20" s="38">
        <v>22.403769687134954</v>
      </c>
      <c r="R20" s="38">
        <v>24.723435603509632</v>
      </c>
      <c r="S20" s="19">
        <v>26.633132590353569</v>
      </c>
      <c r="T20" s="19">
        <v>28.211732102737059</v>
      </c>
      <c r="U20" s="19">
        <v>29.455584117378727</v>
      </c>
      <c r="V20" s="19">
        <v>30.958271224507453</v>
      </c>
      <c r="W20" s="19">
        <v>32.221654192589433</v>
      </c>
      <c r="X20" s="19">
        <v>33.822304978729107</v>
      </c>
      <c r="Y20" s="20">
        <v>35.30743183540681</v>
      </c>
    </row>
    <row r="21" spans="1:25" x14ac:dyDescent="0.25">
      <c r="A21" s="15"/>
      <c r="B21" s="106" t="s">
        <v>23</v>
      </c>
      <c r="C21" s="111">
        <v>6.6609239696458156</v>
      </c>
      <c r="D21" s="112">
        <v>2.5762959346175007</v>
      </c>
      <c r="E21" s="112">
        <v>5.5517284992475435</v>
      </c>
      <c r="F21" s="112">
        <v>2.0894590517178457</v>
      </c>
      <c r="G21" s="112">
        <v>2.5061373770415285</v>
      </c>
      <c r="H21" s="112">
        <v>2.6500333381749508</v>
      </c>
      <c r="I21" s="112">
        <v>1.9022621700999665</v>
      </c>
      <c r="J21" s="112">
        <v>3.5354755032983132</v>
      </c>
      <c r="K21" s="112">
        <v>2.2353178301198984</v>
      </c>
      <c r="L21" s="112">
        <v>5.2304123218603671</v>
      </c>
      <c r="M21" s="112">
        <v>5.9140337706353741</v>
      </c>
      <c r="N21" s="112">
        <v>6.7089931653609547</v>
      </c>
      <c r="O21" s="112">
        <v>3.8178438954331595</v>
      </c>
      <c r="P21" s="112">
        <v>6.9436577519909726</v>
      </c>
      <c r="Q21" s="112">
        <v>5.9112968791973364</v>
      </c>
      <c r="R21" s="112">
        <v>10.353908957146229</v>
      </c>
      <c r="S21" s="110">
        <v>7.7242379152711482</v>
      </c>
      <c r="T21" s="110">
        <v>5.9272017928347465</v>
      </c>
      <c r="U21" s="110">
        <v>4.4089884666138168</v>
      </c>
      <c r="V21" s="110">
        <v>5.1015355904693971</v>
      </c>
      <c r="W21" s="110">
        <v>4.0809222159726266</v>
      </c>
      <c r="X21" s="110">
        <v>4.9676244942998826</v>
      </c>
      <c r="Y21" s="285">
        <v>4.3909687929657659</v>
      </c>
    </row>
    <row r="22" spans="1:25" x14ac:dyDescent="0.25">
      <c r="A22" s="15"/>
      <c r="B22" s="106"/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0"/>
      <c r="T22" s="110"/>
      <c r="U22" s="110"/>
      <c r="V22" s="110"/>
      <c r="W22" s="110"/>
      <c r="X22" s="110"/>
      <c r="Y22" s="285"/>
    </row>
    <row r="23" spans="1:25" x14ac:dyDescent="0.25">
      <c r="A23" s="15"/>
      <c r="B23" s="103" t="s">
        <v>183</v>
      </c>
      <c r="C23" s="104">
        <v>23.856949558639148</v>
      </c>
      <c r="D23" s="105">
        <v>23.093726105574778</v>
      </c>
      <c r="E23" s="105">
        <v>23.34221909229689</v>
      </c>
      <c r="F23" s="105">
        <v>23.394158515328915</v>
      </c>
      <c r="G23" s="105">
        <v>23.138742976429807</v>
      </c>
      <c r="H23" s="105">
        <v>23.169610913197882</v>
      </c>
      <c r="I23" s="105">
        <v>24.459528095555399</v>
      </c>
      <c r="J23" s="105">
        <v>25.793488695170829</v>
      </c>
      <c r="K23" s="105">
        <v>27.437877291101451</v>
      </c>
      <c r="L23" s="105">
        <v>28.846093891607755</v>
      </c>
      <c r="M23" s="105">
        <v>30.442908899398507</v>
      </c>
      <c r="N23" s="105">
        <v>32.27198495776539</v>
      </c>
      <c r="O23" s="258">
        <v>32.250289830000007</v>
      </c>
      <c r="P23" s="258">
        <v>33.17593010972184</v>
      </c>
      <c r="Q23" s="258">
        <v>32.211012876757209</v>
      </c>
      <c r="R23" s="258">
        <v>32.013391170332149</v>
      </c>
      <c r="S23" s="266">
        <v>33.122409740740537</v>
      </c>
      <c r="T23" s="266">
        <v>33.782654834379315</v>
      </c>
      <c r="U23" s="266">
        <v>33.856434233512928</v>
      </c>
      <c r="V23" s="266">
        <v>34.315120443590011</v>
      </c>
      <c r="W23" s="266">
        <v>34.660788043594216</v>
      </c>
      <c r="X23" s="266">
        <v>35.286991671490242</v>
      </c>
      <c r="Y23" s="307">
        <v>36.002579419027136</v>
      </c>
    </row>
    <row r="24" spans="1:25" x14ac:dyDescent="0.25">
      <c r="A24" s="15"/>
      <c r="B24" s="106" t="s">
        <v>23</v>
      </c>
      <c r="C24" s="109">
        <f>100*((1+Domácnosti!C19/100)/(1+'Cenová inflácia'!C10/100)-1)</f>
        <v>5.9939922384081745</v>
      </c>
      <c r="D24" s="110">
        <f t="shared" ref="D24" si="9">(D23/C23-1)*100</f>
        <v>-3.1991661431332918</v>
      </c>
      <c r="E24" s="110">
        <f t="shared" ref="E24" si="10">(E23/D23-1)*100</f>
        <v>1.0760194590777816</v>
      </c>
      <c r="F24" s="110">
        <f t="shared" ref="F24" si="11">(F23/E23-1)*100</f>
        <v>0.22251279035061522</v>
      </c>
      <c r="G24" s="110">
        <f t="shared" ref="G24" si="12">(G23/F23-1)*100</f>
        <v>-1.0917919476853499</v>
      </c>
      <c r="H24" s="110">
        <f t="shared" ref="H24" si="13">(H23/G23-1)*100</f>
        <v>0.13340368921301859</v>
      </c>
      <c r="I24" s="110">
        <f t="shared" ref="I24" si="14">(I23/H23-1)*100</f>
        <v>5.5672802930961218</v>
      </c>
      <c r="J24" s="110">
        <f t="shared" ref="J24" si="15">(J23/I23-1)*100</f>
        <v>5.4537462636404133</v>
      </c>
      <c r="K24" s="110">
        <f t="shared" ref="K24" si="16">(K23/J23-1)*100</f>
        <v>6.3752081595635168</v>
      </c>
      <c r="L24" s="110">
        <f t="shared" ref="L24" si="17">(L23/K23-1)*100</f>
        <v>5.1323817275143568</v>
      </c>
      <c r="M24" s="110">
        <f t="shared" ref="M24" si="18">(M23/L23-1)*100</f>
        <v>5.5356368657432542</v>
      </c>
      <c r="N24" s="110">
        <f t="shared" ref="N24:P24" si="19">(N23/M23-1)*100</f>
        <v>6.0082171004460783</v>
      </c>
      <c r="O24" s="110">
        <f t="shared" si="19"/>
        <v>-6.7225885838062549E-2</v>
      </c>
      <c r="P24" s="110">
        <f t="shared" si="19"/>
        <v>2.8701766235315507</v>
      </c>
      <c r="Q24" s="110">
        <f t="shared" ref="Q24" si="20">(Q23/P23-1)*100</f>
        <v>-2.9084858503541144</v>
      </c>
      <c r="R24" s="110">
        <f t="shared" ref="R24:S26" si="21">(R23/Q23-1)*100</f>
        <v>-0.61352217386390073</v>
      </c>
      <c r="S24" s="110">
        <f t="shared" si="21"/>
        <v>3.4642333406907255</v>
      </c>
      <c r="T24" s="110">
        <f>100*((1+Domácnosti!T19/100)/(1+'Cenová inflácia'!T10/100)-1)</f>
        <v>1.9933486084096286</v>
      </c>
      <c r="U24" s="110">
        <f>100*((1+Domácnosti!U19/100)/(1+'Cenová inflácia'!U10/100)-1)</f>
        <v>0.21839431949712829</v>
      </c>
      <c r="V24" s="110">
        <f>100*((1+Domácnosti!V19/100)/(1+'Cenová inflácia'!V10/100)-1)</f>
        <v>1.3547977525142141</v>
      </c>
      <c r="W24" s="110">
        <f>100*((1+Domácnosti!W19/100)/(1+'Cenová inflácia'!W10/100)-1)</f>
        <v>1.00733319754025</v>
      </c>
      <c r="X24" s="110">
        <f>100*((1+Domácnosti!X19/100)/(1+'Cenová inflácia'!X10/100)-1)</f>
        <v>1.8066629850089333</v>
      </c>
      <c r="Y24" s="285">
        <f>100*((1+Domácnosti!Y19/100)/(1+'Cenová inflácia'!Y10/100)-1)</f>
        <v>2.0279080580140718</v>
      </c>
    </row>
    <row r="25" spans="1:25" x14ac:dyDescent="0.25">
      <c r="A25" s="15"/>
      <c r="B25" s="103" t="s">
        <v>89</v>
      </c>
      <c r="C25" s="113">
        <v>15.40081439884524</v>
      </c>
      <c r="D25" s="114">
        <v>15.545186412213662</v>
      </c>
      <c r="E25" s="114">
        <v>16.251693074592943</v>
      </c>
      <c r="F25" s="114">
        <v>15.967147143707294</v>
      </c>
      <c r="G25" s="114">
        <v>15.79626507817285</v>
      </c>
      <c r="H25" s="114">
        <v>15.992736309099213</v>
      </c>
      <c r="I25" s="114">
        <v>16.308221865409838</v>
      </c>
      <c r="J25" s="114">
        <v>16.940486928935016</v>
      </c>
      <c r="K25" s="114">
        <v>17.409599439798139</v>
      </c>
      <c r="L25" s="114">
        <v>18.083590056142203</v>
      </c>
      <c r="M25" s="114">
        <v>18.686964693794543</v>
      </c>
      <c r="N25" s="114">
        <v>19.420681235206359</v>
      </c>
      <c r="O25" s="266">
        <v>19.779885780473602</v>
      </c>
      <c r="P25" s="266">
        <v>20.50528870862188</v>
      </c>
      <c r="Q25" s="266">
        <v>19.256574436915098</v>
      </c>
      <c r="R25" s="266">
        <v>19.224631897317899</v>
      </c>
      <c r="S25" s="266">
        <v>20.152339921421376</v>
      </c>
      <c r="T25" s="266">
        <v>20.527490840949479</v>
      </c>
      <c r="U25" s="266">
        <v>20.653273600251822</v>
      </c>
      <c r="V25" s="266">
        <v>21.187571389947351</v>
      </c>
      <c r="W25" s="266">
        <v>21.365186530642188</v>
      </c>
      <c r="X25" s="266">
        <v>21.919879707123577</v>
      </c>
      <c r="Y25" s="307">
        <v>22.418791565201229</v>
      </c>
    </row>
    <row r="26" spans="1:25" x14ac:dyDescent="0.25">
      <c r="A26" s="15"/>
      <c r="B26" s="106" t="s">
        <v>23</v>
      </c>
      <c r="C26" s="109">
        <f>100*((1+Domácnosti!C21/100)/(1+'Cenová inflácia'!C10/100)-1)</f>
        <v>1.9823503507223617</v>
      </c>
      <c r="D26" s="110">
        <f>(D25/C25-1)*100</f>
        <v>0.93743103208390188</v>
      </c>
      <c r="E26" s="110">
        <f>(E25/D25-1)*100</f>
        <v>4.5448580907604175</v>
      </c>
      <c r="F26" s="110">
        <f t="shared" ref="F26:K26" si="22">(F25/E25-1)*100</f>
        <v>-1.7508694606747977</v>
      </c>
      <c r="G26" s="110">
        <f t="shared" si="22"/>
        <v>-1.07021037632129</v>
      </c>
      <c r="H26" s="110">
        <f t="shared" si="22"/>
        <v>1.2437828179893362</v>
      </c>
      <c r="I26" s="110">
        <f t="shared" si="22"/>
        <v>1.972680285681494</v>
      </c>
      <c r="J26" s="110">
        <f t="shared" si="22"/>
        <v>3.8769711912383764</v>
      </c>
      <c r="K26" s="110">
        <f t="shared" si="22"/>
        <v>2.7691796158578086</v>
      </c>
      <c r="L26" s="110">
        <f t="shared" ref="L26" si="23">(L25/K25-1)*100</f>
        <v>3.8713734837765967</v>
      </c>
      <c r="M26" s="110">
        <f t="shared" ref="M26" si="24">(M25/L25-1)*100</f>
        <v>3.3365865725727417</v>
      </c>
      <c r="N26" s="110">
        <f t="shared" ref="N26" si="25">(N25/M25-1)*100</f>
        <v>3.9263548330856768</v>
      </c>
      <c r="O26" s="110">
        <f t="shared" ref="O26:Q26" si="26">(O25/N25-1)*100</f>
        <v>1.8495980697941006</v>
      </c>
      <c r="P26" s="110">
        <f t="shared" si="26"/>
        <v>3.6673767290627213</v>
      </c>
      <c r="Q26" s="110">
        <f t="shared" si="26"/>
        <v>-6.0897180695716475</v>
      </c>
      <c r="R26" s="110">
        <f t="shared" ref="R26" si="27">(R25/Q25-1)*100</f>
        <v>-0.16587861824460814</v>
      </c>
      <c r="S26" s="110">
        <f t="shared" si="21"/>
        <v>4.825621780736955</v>
      </c>
      <c r="T26" s="110">
        <f>100*((1+Domácnosti!T21/100)/(1+'Cenová inflácia'!T10/100)-1)</f>
        <v>1.8615749882688881</v>
      </c>
      <c r="U26" s="110">
        <f>100*((1+Domácnosti!U21/100)/(1+'Cenová inflácia'!U10/100)-1)</f>
        <v>0.61275272402716574</v>
      </c>
      <c r="V26" s="110">
        <f>100*((1+Domácnosti!V21/100)/(1+'Cenová inflácia'!V10/100)-1)</f>
        <v>2.586988387589173</v>
      </c>
      <c r="W26" s="110">
        <f>100*((1+Domácnosti!W21/100)/(1+'Cenová inflácia'!W10/100)-1)</f>
        <v>0.83829872440739361</v>
      </c>
      <c r="X26" s="110">
        <f>100*((1+Domácnosti!X21/100)/(1+'Cenová inflácia'!X10/100)-1)</f>
        <v>2.5962477588756139</v>
      </c>
      <c r="Y26" s="285">
        <f>100*((1+Domácnosti!Y21/100)/(1+'Cenová inflácia'!Y10/100)-1)</f>
        <v>2.2760702373540775</v>
      </c>
    </row>
    <row r="27" spans="1:25" x14ac:dyDescent="0.25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2"/>
      <c r="P27" s="52"/>
      <c r="Q27" s="52"/>
      <c r="R27" s="52"/>
      <c r="S27" s="25"/>
      <c r="T27" s="25"/>
      <c r="U27" s="25"/>
      <c r="V27" s="25"/>
      <c r="W27" s="25"/>
      <c r="X27" s="25"/>
      <c r="Y27" s="21"/>
    </row>
    <row r="28" spans="1:25" x14ac:dyDescent="0.25">
      <c r="A28" s="15"/>
      <c r="B28" s="17" t="s">
        <v>185</v>
      </c>
      <c r="C28" s="55">
        <v>8.450523616580389</v>
      </c>
      <c r="D28" s="56">
        <v>9.2941274172336712</v>
      </c>
      <c r="E28" s="56">
        <v>10.228842638116504</v>
      </c>
      <c r="F28" s="56">
        <v>8.9869232320473706</v>
      </c>
      <c r="G28" s="56">
        <v>8.1814112260037994</v>
      </c>
      <c r="H28" s="56">
        <v>7.4897760713537265</v>
      </c>
      <c r="I28" s="56">
        <v>8.6029486397131265</v>
      </c>
      <c r="J28" s="56">
        <v>9.6294148808348137</v>
      </c>
      <c r="K28" s="56">
        <v>9.8402550588153961</v>
      </c>
      <c r="L28" s="56">
        <v>7.4718928890025822</v>
      </c>
      <c r="M28" s="56">
        <v>10.45835334352015</v>
      </c>
      <c r="N28" s="56">
        <v>9.9227221712584637</v>
      </c>
      <c r="O28" s="38">
        <v>11.675212802988503</v>
      </c>
      <c r="P28" s="38">
        <v>11.283213051683195</v>
      </c>
      <c r="Q28" s="38">
        <v>5.883046224108206</v>
      </c>
      <c r="R28" s="38">
        <v>7.6647670376537027</v>
      </c>
      <c r="S28" s="19">
        <v>8.0677381458872883</v>
      </c>
      <c r="T28" s="19">
        <v>7.8059715990810883</v>
      </c>
      <c r="U28" s="19">
        <v>8.1623930597629197</v>
      </c>
      <c r="V28" s="19">
        <v>7.9704099075165082</v>
      </c>
      <c r="W28" s="19">
        <v>7.551459238550569</v>
      </c>
      <c r="X28" s="19">
        <v>7.6228817784662715</v>
      </c>
      <c r="Y28" s="20">
        <v>7.6491280955764784</v>
      </c>
    </row>
    <row r="29" spans="1:25" s="12" customFormat="1" x14ac:dyDescent="0.25">
      <c r="A29" s="41"/>
      <c r="B29" s="115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1"/>
      <c r="P29" s="251"/>
      <c r="Q29" s="251"/>
      <c r="R29" s="251"/>
      <c r="S29" s="308"/>
      <c r="T29" s="308"/>
      <c r="U29" s="308"/>
      <c r="V29" s="308"/>
      <c r="W29" s="308"/>
      <c r="X29" s="308"/>
      <c r="Y29" s="309"/>
    </row>
  </sheetData>
  <mergeCells count="3">
    <mergeCell ref="A1:W1"/>
    <mergeCell ref="A2:W2"/>
    <mergeCell ref="A3:W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72"/>
  <sheetViews>
    <sheetView showGridLines="0" zoomScale="90" zoomScaleNormal="90" workbookViewId="0">
      <pane xSplit="2" ySplit="6" topLeftCell="H7" activePane="bottomRight" state="frozen"/>
      <selection pane="topRight" activeCell="C1" sqref="C1"/>
      <selection pane="bottomLeft" activeCell="A7" sqref="A7"/>
      <selection pane="bottomRight" activeCell="M11" sqref="M11"/>
    </sheetView>
  </sheetViews>
  <sheetFormatPr defaultColWidth="9.140625" defaultRowHeight="15.75" x14ac:dyDescent="0.25"/>
  <cols>
    <col min="1" max="1" width="5.7109375" style="7" customWidth="1"/>
    <col min="2" max="2" width="59" style="7" customWidth="1"/>
    <col min="3" max="3" width="11.140625" style="7" customWidth="1"/>
    <col min="4" max="4" width="11.140625" style="116" customWidth="1"/>
    <col min="5" max="18" width="11.140625" style="7" customWidth="1"/>
    <col min="19" max="20" width="11.140625" style="257" customWidth="1"/>
    <col min="21" max="21" width="9.140625" style="257"/>
    <col min="22" max="16384" width="9.140625" style="7"/>
  </cols>
  <sheetData>
    <row r="1" spans="1:25" x14ac:dyDescent="0.25">
      <c r="A1" s="502" t="str">
        <f>'Súhrnné indikátory'!A1:Q1</f>
        <v>74. zasadnutie Výboru pre makroekonomické prognózy, 3.2.2026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</row>
    <row r="2" spans="1:25" ht="18.75" x14ac:dyDescent="0.3">
      <c r="A2" s="500" t="s">
        <v>12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</row>
    <row r="3" spans="1:25" x14ac:dyDescent="0.25">
      <c r="A3" s="508" t="s">
        <v>60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</row>
    <row r="4" spans="1:25" x14ac:dyDescent="0.25">
      <c r="A4" s="61"/>
      <c r="B4" s="62"/>
      <c r="C4" s="233"/>
      <c r="D4" s="46"/>
      <c r="E4" s="8"/>
      <c r="F4" s="8"/>
      <c r="G4" s="8"/>
      <c r="H4" s="8"/>
      <c r="I4" s="46"/>
      <c r="J4" s="46"/>
      <c r="K4" s="46"/>
      <c r="L4" s="46"/>
      <c r="M4" s="46"/>
      <c r="N4" s="46"/>
      <c r="O4" s="46"/>
      <c r="P4" s="46"/>
      <c r="Q4" s="46"/>
      <c r="R4" s="46"/>
      <c r="S4" s="82"/>
      <c r="T4" s="82"/>
      <c r="U4" s="82"/>
      <c r="V4" s="82"/>
      <c r="W4" s="82"/>
      <c r="X4" s="82"/>
      <c r="Y4" s="272"/>
    </row>
    <row r="5" spans="1:25" s="12" customFormat="1" x14ac:dyDescent="0.25">
      <c r="A5" s="15"/>
      <c r="B5" s="41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84">
        <v>2029</v>
      </c>
      <c r="Y5" s="273">
        <v>2030</v>
      </c>
    </row>
    <row r="6" spans="1:25" s="12" customFormat="1" x14ac:dyDescent="0.25">
      <c r="A6" s="41"/>
      <c r="B6" s="13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74" t="s">
        <v>61</v>
      </c>
      <c r="T6" s="274" t="s">
        <v>61</v>
      </c>
      <c r="U6" s="274" t="s">
        <v>61</v>
      </c>
      <c r="V6" s="274" t="s">
        <v>61</v>
      </c>
      <c r="W6" s="274" t="s">
        <v>61</v>
      </c>
      <c r="X6" s="274" t="s">
        <v>61</v>
      </c>
      <c r="Y6" s="275" t="s">
        <v>61</v>
      </c>
    </row>
    <row r="7" spans="1:25" s="12" customFormat="1" x14ac:dyDescent="0.25">
      <c r="A7" s="61"/>
      <c r="B7" s="118"/>
      <c r="C7" s="233"/>
      <c r="D7" s="46"/>
      <c r="E7" s="8"/>
      <c r="F7" s="8"/>
      <c r="G7" s="8"/>
      <c r="H7" s="8"/>
      <c r="I7" s="46"/>
      <c r="J7" s="46"/>
      <c r="K7" s="46"/>
      <c r="L7" s="46"/>
      <c r="M7" s="46"/>
      <c r="N7" s="46"/>
      <c r="O7" s="46"/>
      <c r="P7" s="46"/>
      <c r="Q7" s="46"/>
      <c r="R7" s="132"/>
      <c r="S7" s="310"/>
      <c r="T7" s="310"/>
      <c r="U7" s="310"/>
      <c r="V7" s="310"/>
      <c r="W7" s="310"/>
      <c r="X7" s="310"/>
      <c r="Y7" s="311"/>
    </row>
    <row r="8" spans="1:25" s="12" customFormat="1" x14ac:dyDescent="0.25">
      <c r="A8" s="15"/>
      <c r="B8" s="118" t="s">
        <v>5</v>
      </c>
      <c r="C8" s="47"/>
      <c r="D8" s="10"/>
      <c r="E8" s="229"/>
      <c r="F8" s="229"/>
      <c r="G8" s="229"/>
      <c r="H8" s="229"/>
      <c r="I8" s="10"/>
      <c r="J8" s="10"/>
      <c r="K8" s="10"/>
      <c r="L8" s="28"/>
      <c r="M8" s="28"/>
      <c r="N8" s="28"/>
      <c r="O8" s="28"/>
      <c r="P8" s="28"/>
      <c r="Q8" s="28"/>
      <c r="R8" s="28"/>
      <c r="S8" s="28"/>
      <c r="T8" s="28"/>
      <c r="U8" s="28"/>
      <c r="V8" s="19"/>
      <c r="W8" s="19"/>
      <c r="X8" s="19"/>
      <c r="Y8" s="20"/>
    </row>
    <row r="9" spans="1:25" s="12" customFormat="1" x14ac:dyDescent="0.25">
      <c r="A9" s="15"/>
      <c r="B9" s="11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9"/>
      <c r="T9" s="110"/>
      <c r="U9" s="110"/>
      <c r="V9" s="110"/>
      <c r="W9" s="110"/>
      <c r="X9" s="110"/>
      <c r="Y9" s="285"/>
    </row>
    <row r="10" spans="1:25" x14ac:dyDescent="0.25">
      <c r="A10" s="15"/>
      <c r="B10" s="119" t="s">
        <v>92</v>
      </c>
      <c r="C10" s="120">
        <v>2247.1390000000001</v>
      </c>
      <c r="D10" s="121">
        <v>2203.1579999999994</v>
      </c>
      <c r="E10" s="121">
        <v>2169.8219999999997</v>
      </c>
      <c r="F10" s="121">
        <v>2208.3130000000001</v>
      </c>
      <c r="G10" s="121">
        <v>2209.4319999999998</v>
      </c>
      <c r="H10" s="121">
        <v>2192.2510000000002</v>
      </c>
      <c r="I10" s="121">
        <v>2223.1490000000003</v>
      </c>
      <c r="J10" s="121">
        <v>2267.0970000000002</v>
      </c>
      <c r="K10" s="121">
        <v>2321.0490000000004</v>
      </c>
      <c r="L10" s="121">
        <v>2372.2560000000003</v>
      </c>
      <c r="M10" s="121">
        <v>2419.902</v>
      </c>
      <c r="N10" s="121">
        <v>2445.19</v>
      </c>
      <c r="O10" s="121">
        <v>2399.0700000000002</v>
      </c>
      <c r="P10" s="121">
        <v>2385.1180000000004</v>
      </c>
      <c r="Q10" s="121">
        <v>2427.297</v>
      </c>
      <c r="R10" s="121">
        <v>2434.058</v>
      </c>
      <c r="S10" s="121">
        <v>2430.29</v>
      </c>
      <c r="T10" s="121">
        <v>2426.0352500000004</v>
      </c>
      <c r="U10" s="121">
        <v>2417.196204392581</v>
      </c>
      <c r="V10" s="121">
        <v>2414.2725337406155</v>
      </c>
      <c r="W10" s="121">
        <v>2408.793222066472</v>
      </c>
      <c r="X10" s="121">
        <v>2403.0770191729289</v>
      </c>
      <c r="Y10" s="312">
        <v>2399.8724629962567</v>
      </c>
    </row>
    <row r="11" spans="1:25" x14ac:dyDescent="0.25">
      <c r="A11" s="15"/>
      <c r="B11" s="122" t="s">
        <v>33</v>
      </c>
      <c r="C11" s="70">
        <v>3.2233363099503753</v>
      </c>
      <c r="D11" s="71">
        <v>-1.9571997993893864</v>
      </c>
      <c r="E11" s="71">
        <v>-1.5131007399378449</v>
      </c>
      <c r="F11" s="71">
        <v>1.7739243126855708</v>
      </c>
      <c r="G11" s="71">
        <v>5.0672164679532727E-2</v>
      </c>
      <c r="H11" s="71">
        <v>-0.77762067354866238</v>
      </c>
      <c r="I11" s="71">
        <v>1.4094189032186621</v>
      </c>
      <c r="J11" s="71">
        <v>1.9768355607293842</v>
      </c>
      <c r="K11" s="71">
        <v>2.3797834852236299</v>
      </c>
      <c r="L11" s="71">
        <v>2.2062007307902531</v>
      </c>
      <c r="M11" s="71">
        <v>2.0084678887944518</v>
      </c>
      <c r="N11" s="71">
        <v>1.0450009959080964</v>
      </c>
      <c r="O11" s="71">
        <v>-1.8861519963683793</v>
      </c>
      <c r="P11" s="71">
        <v>-0.58155868732465699</v>
      </c>
      <c r="Q11" s="71">
        <v>1.7684240360434922</v>
      </c>
      <c r="R11" s="71">
        <v>0.27854028575819978</v>
      </c>
      <c r="S11" s="71">
        <v>-0.15480321339919056</v>
      </c>
      <c r="T11" s="71">
        <v>-0.17507169926220811</v>
      </c>
      <c r="U11" s="71">
        <v>-0.36434118619749212</v>
      </c>
      <c r="V11" s="71">
        <v>-0.1209529721522995</v>
      </c>
      <c r="W11" s="71">
        <v>-0.22695497701967771</v>
      </c>
      <c r="X11" s="71">
        <v>-0.23730566995864288</v>
      </c>
      <c r="Y11" s="313">
        <v>-0.13335220432406647</v>
      </c>
    </row>
    <row r="12" spans="1:25" x14ac:dyDescent="0.25">
      <c r="A12" s="15"/>
      <c r="B12" s="119" t="s">
        <v>94</v>
      </c>
      <c r="C12" s="120">
        <v>1801.5820000000003</v>
      </c>
      <c r="D12" s="121">
        <v>1756.6509999999998</v>
      </c>
      <c r="E12" s="121">
        <v>1719.903</v>
      </c>
      <c r="F12" s="121">
        <v>1758.6189999999997</v>
      </c>
      <c r="G12" s="121">
        <v>1762.5520000000001</v>
      </c>
      <c r="H12" s="121">
        <v>1746.0839999999998</v>
      </c>
      <c r="I12" s="121">
        <v>1764.2810000000002</v>
      </c>
      <c r="J12" s="121">
        <v>1801.6089999999999</v>
      </c>
      <c r="K12" s="121">
        <v>1850.4820000000002</v>
      </c>
      <c r="L12" s="121">
        <v>1896.194</v>
      </c>
      <c r="M12" s="121">
        <v>1939.963</v>
      </c>
      <c r="N12" s="121">
        <v>1957.9569999999999</v>
      </c>
      <c r="O12" s="121">
        <v>1909.2920000000001</v>
      </c>
      <c r="P12" s="121">
        <v>1894.2690000000002</v>
      </c>
      <c r="Q12" s="121">
        <v>1926.9070000000002</v>
      </c>
      <c r="R12" s="121">
        <v>1931.2050000000002</v>
      </c>
      <c r="S12" s="121">
        <v>1921.0019999999997</v>
      </c>
      <c r="T12" s="121">
        <v>1909.2119530000004</v>
      </c>
      <c r="U12" s="121">
        <v>1901.866909333414</v>
      </c>
      <c r="V12" s="121">
        <v>1901.6164084125894</v>
      </c>
      <c r="W12" s="121">
        <v>1898.99890222559</v>
      </c>
      <c r="X12" s="121">
        <v>1895.0663539424597</v>
      </c>
      <c r="Y12" s="312">
        <v>1891.2541476734964</v>
      </c>
    </row>
    <row r="13" spans="1:25" x14ac:dyDescent="0.25">
      <c r="A13" s="15"/>
      <c r="B13" s="122" t="s">
        <v>33</v>
      </c>
      <c r="C13" s="70">
        <v>3.8532021243541603</v>
      </c>
      <c r="D13" s="71">
        <v>-2.493974739978555</v>
      </c>
      <c r="E13" s="71">
        <v>-2.0919351652661677</v>
      </c>
      <c r="F13" s="71">
        <v>2.2510571817131453</v>
      </c>
      <c r="G13" s="71">
        <v>0.22364139134174454</v>
      </c>
      <c r="H13" s="71">
        <v>-0.93432704396808619</v>
      </c>
      <c r="I13" s="71">
        <v>1.0421606291564744</v>
      </c>
      <c r="J13" s="71">
        <v>2.115762738475313</v>
      </c>
      <c r="K13" s="71">
        <v>2.712741776933858</v>
      </c>
      <c r="L13" s="71">
        <v>2.4702753120538157</v>
      </c>
      <c r="M13" s="71">
        <v>2.3082553789327553</v>
      </c>
      <c r="N13" s="71">
        <v>0.92754346345780281</v>
      </c>
      <c r="O13" s="71">
        <v>-2.4854989154511453</v>
      </c>
      <c r="P13" s="71">
        <v>-0.78683616754272601</v>
      </c>
      <c r="Q13" s="71">
        <v>1.7229865452055515</v>
      </c>
      <c r="R13" s="71">
        <v>0.22305176119035153</v>
      </c>
      <c r="S13" s="71">
        <v>-0.52832299005027838</v>
      </c>
      <c r="T13" s="71">
        <v>-0.61374464992745015</v>
      </c>
      <c r="U13" s="71">
        <v>-0.38471599002116719</v>
      </c>
      <c r="V13" s="71">
        <v>-1.3171317067206534E-2</v>
      </c>
      <c r="W13" s="71">
        <v>-0.13764638206842372</v>
      </c>
      <c r="X13" s="71">
        <v>-0.20708533735966927</v>
      </c>
      <c r="Y13" s="313">
        <v>-0.20116479093370554</v>
      </c>
    </row>
    <row r="14" spans="1:25" x14ac:dyDescent="0.25">
      <c r="A14" s="15"/>
      <c r="B14" s="119" t="s">
        <v>93</v>
      </c>
      <c r="C14" s="120">
        <v>445.55700000000002</v>
      </c>
      <c r="D14" s="121">
        <v>446.50700000000006</v>
      </c>
      <c r="E14" s="121">
        <v>449.91900000000004</v>
      </c>
      <c r="F14" s="121">
        <v>449.69400000000002</v>
      </c>
      <c r="G14" s="121">
        <v>446.88</v>
      </c>
      <c r="H14" s="121">
        <v>446.16700000000003</v>
      </c>
      <c r="I14" s="121">
        <v>458.86799999999999</v>
      </c>
      <c r="J14" s="121">
        <v>465.48799999999994</v>
      </c>
      <c r="K14" s="121">
        <v>470.56700000000001</v>
      </c>
      <c r="L14" s="121">
        <v>476.06200000000001</v>
      </c>
      <c r="M14" s="121">
        <v>479.93899999999996</v>
      </c>
      <c r="N14" s="121">
        <v>487.233</v>
      </c>
      <c r="O14" s="121">
        <v>489.77800000000002</v>
      </c>
      <c r="P14" s="121">
        <v>490.84899999999999</v>
      </c>
      <c r="Q14" s="121">
        <v>500.39</v>
      </c>
      <c r="R14" s="121">
        <v>502.85300000000001</v>
      </c>
      <c r="S14" s="121">
        <v>509.28800000000001</v>
      </c>
      <c r="T14" s="121">
        <v>516.82329699999991</v>
      </c>
      <c r="U14" s="121">
        <v>515.32929505916695</v>
      </c>
      <c r="V14" s="121">
        <v>512.65612532802606</v>
      </c>
      <c r="W14" s="121">
        <v>509.79431984088211</v>
      </c>
      <c r="X14" s="121">
        <v>508.01066523046916</v>
      </c>
      <c r="Y14" s="312">
        <v>508.61831532276011</v>
      </c>
    </row>
    <row r="15" spans="1:25" x14ac:dyDescent="0.25">
      <c r="A15" s="15"/>
      <c r="B15" s="122" t="s">
        <v>33</v>
      </c>
      <c r="C15" s="70">
        <v>0.75255127999294125</v>
      </c>
      <c r="D15" s="71">
        <v>0.21321626638119984</v>
      </c>
      <c r="E15" s="71">
        <v>0.76415375346858827</v>
      </c>
      <c r="F15" s="71">
        <v>-5.0009001620299198E-2</v>
      </c>
      <c r="G15" s="71">
        <v>-0.6257588493508992</v>
      </c>
      <c r="H15" s="71">
        <v>-0.15955066237020032</v>
      </c>
      <c r="I15" s="71">
        <v>2.8466919337378105</v>
      </c>
      <c r="J15" s="71">
        <v>1.4426806837696038</v>
      </c>
      <c r="K15" s="71">
        <v>1.0911129825043941</v>
      </c>
      <c r="L15" s="71">
        <v>1.1677401942762566</v>
      </c>
      <c r="M15" s="71">
        <v>0.8143897223470864</v>
      </c>
      <c r="N15" s="71">
        <v>1.5197764715932705</v>
      </c>
      <c r="O15" s="71">
        <v>0.52233736220659299</v>
      </c>
      <c r="P15" s="71">
        <v>0.21867049969577224</v>
      </c>
      <c r="Q15" s="71">
        <v>1.9437749694916295</v>
      </c>
      <c r="R15" s="71">
        <v>0.49221607146425761</v>
      </c>
      <c r="S15" s="71">
        <v>1.279698042966837</v>
      </c>
      <c r="T15" s="71">
        <v>1.4795748181775092</v>
      </c>
      <c r="U15" s="71">
        <v>-0.28907403158975331</v>
      </c>
      <c r="V15" s="71">
        <v>-0.51873040340816301</v>
      </c>
      <c r="W15" s="71">
        <v>-0.55823101407650455</v>
      </c>
      <c r="X15" s="71">
        <v>-0.34987730168701825</v>
      </c>
      <c r="Y15" s="313">
        <v>0.11961364866528434</v>
      </c>
    </row>
    <row r="16" spans="1:25" x14ac:dyDescent="0.25">
      <c r="A16" s="15"/>
      <c r="B16" s="122"/>
      <c r="C16" s="4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84"/>
      <c r="T16" s="84"/>
      <c r="U16" s="84"/>
      <c r="V16" s="84"/>
      <c r="W16" s="84"/>
      <c r="X16" s="84"/>
      <c r="Y16" s="273"/>
    </row>
    <row r="17" spans="1:27" x14ac:dyDescent="0.25">
      <c r="A17" s="15"/>
      <c r="B17" s="119" t="s">
        <v>32</v>
      </c>
      <c r="C17" s="120">
        <v>2433.75</v>
      </c>
      <c r="D17" s="121">
        <v>2365.8000000000002</v>
      </c>
      <c r="E17" s="121">
        <v>2317.5</v>
      </c>
      <c r="F17" s="121">
        <v>2315.3132500000002</v>
      </c>
      <c r="G17" s="121">
        <v>2328.9587500000002</v>
      </c>
      <c r="H17" s="121">
        <v>2329.2472500000003</v>
      </c>
      <c r="I17" s="121">
        <v>2363.0522499999997</v>
      </c>
      <c r="J17" s="121">
        <v>2423.99775</v>
      </c>
      <c r="K17" s="121">
        <v>2492.1179999999999</v>
      </c>
      <c r="L17" s="121">
        <v>2530.6732499999998</v>
      </c>
      <c r="M17" s="121">
        <v>2566.7335000000003</v>
      </c>
      <c r="N17" s="121">
        <v>2583.6357499999999</v>
      </c>
      <c r="O17" s="121">
        <v>2531.27025</v>
      </c>
      <c r="P17" s="121">
        <v>2560.5619999999994</v>
      </c>
      <c r="Q17" s="121">
        <v>2603.9257499999985</v>
      </c>
      <c r="R17" s="121">
        <v>2609.9609999999998</v>
      </c>
      <c r="S17" s="121">
        <v>2620.7690000000002</v>
      </c>
      <c r="T17" s="121">
        <v>2611.0539245782111</v>
      </c>
      <c r="U17" s="121">
        <v>2590.0182227408786</v>
      </c>
      <c r="V17" s="121">
        <v>2577.2118210678218</v>
      </c>
      <c r="W17" s="121">
        <v>2564.9346212067858</v>
      </c>
      <c r="X17" s="121">
        <v>2554.3597511309854</v>
      </c>
      <c r="Y17" s="312">
        <v>2546.096283296687</v>
      </c>
    </row>
    <row r="18" spans="1:27" x14ac:dyDescent="0.25">
      <c r="A18" s="15"/>
      <c r="B18" s="122" t="s">
        <v>33</v>
      </c>
      <c r="C18" s="70">
        <v>3.244212066899288</v>
      </c>
      <c r="D18" s="71">
        <v>-2.7919876733435989</v>
      </c>
      <c r="E18" s="71">
        <v>-2.0415926959168273</v>
      </c>
      <c r="F18" s="71">
        <v>-9.4358144552308953E-2</v>
      </c>
      <c r="G18" s="71">
        <v>0.58935869692795517</v>
      </c>
      <c r="H18" s="71">
        <v>1.2387510083633479E-2</v>
      </c>
      <c r="I18" s="71">
        <v>1.4513272474615757</v>
      </c>
      <c r="J18" s="71">
        <v>2.5791008218290612</v>
      </c>
      <c r="K18" s="71">
        <v>2.8102439451521688</v>
      </c>
      <c r="L18" s="71">
        <v>1.5470876579680271</v>
      </c>
      <c r="M18" s="71">
        <v>1.4249271414237485</v>
      </c>
      <c r="N18" s="71">
        <v>0.65851207380898114</v>
      </c>
      <c r="O18" s="71">
        <v>-2.0268143448626597</v>
      </c>
      <c r="P18" s="71">
        <v>1.1571956807061357</v>
      </c>
      <c r="Q18" s="71">
        <v>1.6935247027800582</v>
      </c>
      <c r="R18" s="71">
        <v>0.23177504197273713</v>
      </c>
      <c r="S18" s="71">
        <v>0.41410580464613655</v>
      </c>
      <c r="T18" s="71">
        <v>-0.37069560200800877</v>
      </c>
      <c r="U18" s="71">
        <v>-0.80564026806648759</v>
      </c>
      <c r="V18" s="71">
        <v>-0.49445218418210368</v>
      </c>
      <c r="W18" s="71">
        <v>-0.47637527349029263</v>
      </c>
      <c r="X18" s="71">
        <v>-0.41228614516595208</v>
      </c>
      <c r="Y18" s="313">
        <v>-0.3235044644999463</v>
      </c>
    </row>
    <row r="19" spans="1:27" x14ac:dyDescent="0.25">
      <c r="A19" s="15"/>
      <c r="B19" s="119" t="s">
        <v>95</v>
      </c>
      <c r="C19" s="120">
        <v>339.6</v>
      </c>
      <c r="D19" s="121">
        <v>371.09999999999991</v>
      </c>
      <c r="E19" s="121">
        <v>370.37499999999994</v>
      </c>
      <c r="F19" s="121">
        <v>368.50799999999998</v>
      </c>
      <c r="G19" s="121">
        <v>360.12075000000004</v>
      </c>
      <c r="H19" s="121">
        <v>362.19375000000002</v>
      </c>
      <c r="I19" s="121">
        <v>363.77875000000006</v>
      </c>
      <c r="J19" s="121">
        <v>367.40924999999993</v>
      </c>
      <c r="K19" s="121">
        <v>384.43824999999993</v>
      </c>
      <c r="L19" s="121">
        <v>385.52999999999986</v>
      </c>
      <c r="M19" s="121">
        <v>379.09774999999991</v>
      </c>
      <c r="N19" s="121">
        <v>388.70924999999988</v>
      </c>
      <c r="O19" s="121">
        <v>378.18300000000022</v>
      </c>
      <c r="P19" s="121">
        <v>383.17824999999959</v>
      </c>
      <c r="Q19" s="121">
        <v>389.57249999999851</v>
      </c>
      <c r="R19" s="121">
        <v>395.27051881189584</v>
      </c>
      <c r="S19" s="121">
        <v>391.49725000000001</v>
      </c>
      <c r="T19" s="121">
        <v>399.08823717880807</v>
      </c>
      <c r="U19" s="121">
        <v>399.33404209281053</v>
      </c>
      <c r="V19" s="121">
        <v>398.39562278209416</v>
      </c>
      <c r="W19" s="121">
        <v>394.66164208510713</v>
      </c>
      <c r="X19" s="121">
        <v>387.53849998653482</v>
      </c>
      <c r="Y19" s="312">
        <v>380.44347810723661</v>
      </c>
    </row>
    <row r="20" spans="1:27" x14ac:dyDescent="0.25">
      <c r="A20" s="15"/>
      <c r="B20" s="122" t="s">
        <v>33</v>
      </c>
      <c r="C20" s="70">
        <v>8.2562958240357318</v>
      </c>
      <c r="D20" s="71">
        <v>9.2756183745582597</v>
      </c>
      <c r="E20" s="71">
        <v>-0.19536513069252637</v>
      </c>
      <c r="F20" s="71">
        <v>-0.50408369895375005</v>
      </c>
      <c r="G20" s="71">
        <v>-2.276002149207057</v>
      </c>
      <c r="H20" s="71">
        <v>0.57564025399812202</v>
      </c>
      <c r="I20" s="71">
        <v>0.43761108522717418</v>
      </c>
      <c r="J20" s="71">
        <v>0.99799672190854505</v>
      </c>
      <c r="K20" s="71">
        <v>4.6348860296794303</v>
      </c>
      <c r="L20" s="71">
        <v>0.28398578965540544</v>
      </c>
      <c r="M20" s="71">
        <v>-1.6684175031774329</v>
      </c>
      <c r="N20" s="71">
        <v>2.535361921826218</v>
      </c>
      <c r="O20" s="71">
        <v>-2.7080009029884611</v>
      </c>
      <c r="P20" s="71">
        <v>1.3208552473271906</v>
      </c>
      <c r="Q20" s="71">
        <v>1.6687403316860916</v>
      </c>
      <c r="R20" s="71">
        <v>1.4626337361844932</v>
      </c>
      <c r="S20" s="71">
        <v>-0.95460415900420204</v>
      </c>
      <c r="T20" s="71">
        <v>1.9389630907517441</v>
      </c>
      <c r="U20" s="71">
        <v>6.159162087564507E-2</v>
      </c>
      <c r="V20" s="71">
        <v>-0.23499607140887724</v>
      </c>
      <c r="W20" s="71">
        <v>-0.93725444845798034</v>
      </c>
      <c r="X20" s="71">
        <v>-1.8048731721022504</v>
      </c>
      <c r="Y20" s="313">
        <v>-1.8307914902763733</v>
      </c>
      <c r="AA20" s="152"/>
    </row>
    <row r="21" spans="1:27" x14ac:dyDescent="0.25">
      <c r="A21" s="15"/>
      <c r="B21" s="119"/>
      <c r="C21" s="123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1"/>
      <c r="T21" s="121"/>
      <c r="U21" s="121"/>
      <c r="V21" s="121"/>
      <c r="W21" s="121"/>
      <c r="X21" s="121"/>
      <c r="Y21" s="312"/>
    </row>
    <row r="22" spans="1:27" x14ac:dyDescent="0.25">
      <c r="A22" s="15"/>
      <c r="B22" s="125" t="s">
        <v>103</v>
      </c>
      <c r="C22" s="120">
        <v>2279.98225</v>
      </c>
      <c r="D22" s="121">
        <v>2176.6437500000002</v>
      </c>
      <c r="E22" s="121">
        <v>2151.9297500000002</v>
      </c>
      <c r="F22" s="121">
        <v>2192.54925</v>
      </c>
      <c r="G22" s="121">
        <v>2191.2502500000001</v>
      </c>
      <c r="H22" s="121">
        <v>2176.0532499999999</v>
      </c>
      <c r="I22" s="121">
        <v>2204.6455000000001</v>
      </c>
      <c r="J22" s="121">
        <v>2251.6312499999999</v>
      </c>
      <c r="K22" s="121">
        <v>2306.9682499999999</v>
      </c>
      <c r="L22" s="121">
        <v>2348.9295000000002</v>
      </c>
      <c r="M22" s="121">
        <v>2392.80575</v>
      </c>
      <c r="N22" s="121">
        <v>2416.0677500000002</v>
      </c>
      <c r="O22" s="121">
        <v>2372.0425000000005</v>
      </c>
      <c r="P22" s="121">
        <v>2355.107</v>
      </c>
      <c r="Q22" s="121">
        <v>2394.9012499999999</v>
      </c>
      <c r="R22" s="121">
        <v>2399.1930000000002</v>
      </c>
      <c r="S22" s="121">
        <v>2393.605</v>
      </c>
      <c r="T22" s="121">
        <v>2391.2660429911248</v>
      </c>
      <c r="U22" s="121">
        <v>2382.3691776710684</v>
      </c>
      <c r="V22" s="121">
        <v>2379.4429243394748</v>
      </c>
      <c r="W22" s="121">
        <v>2373.8991313744827</v>
      </c>
      <c r="X22" s="121">
        <v>2368.1157103665678</v>
      </c>
      <c r="Y22" s="312">
        <v>2364.8893051863397</v>
      </c>
    </row>
    <row r="23" spans="1:27" x14ac:dyDescent="0.25">
      <c r="A23" s="15"/>
      <c r="B23" s="126" t="s">
        <v>33</v>
      </c>
      <c r="C23" s="70">
        <v>2.5768587279583199</v>
      </c>
      <c r="D23" s="71">
        <v>-4.5324256362083482</v>
      </c>
      <c r="E23" s="71">
        <v>-1.1354177733494453</v>
      </c>
      <c r="F23" s="71">
        <v>1.8875848526189065</v>
      </c>
      <c r="G23" s="71">
        <v>-5.9246103593790789E-2</v>
      </c>
      <c r="H23" s="71">
        <v>-0.69353101043571064</v>
      </c>
      <c r="I23" s="71">
        <v>1.313949922870683</v>
      </c>
      <c r="J23" s="71">
        <v>2.1312156534916804</v>
      </c>
      <c r="K23" s="71">
        <v>2.4576404329083701</v>
      </c>
      <c r="L23" s="71">
        <v>1.818891525706956</v>
      </c>
      <c r="M23" s="71">
        <v>1.8679253677047258</v>
      </c>
      <c r="N23" s="71">
        <v>0.97216416334673372</v>
      </c>
      <c r="O23" s="71">
        <v>-1.8221860707341331</v>
      </c>
      <c r="P23" s="71">
        <v>-0.71396275572636059</v>
      </c>
      <c r="Q23" s="71">
        <v>1.6897002981180798</v>
      </c>
      <c r="R23" s="71">
        <v>0.17920363104744208</v>
      </c>
      <c r="S23" s="71">
        <v>-0.23291164987561119</v>
      </c>
      <c r="T23" s="71">
        <v>-9.7716916904633244E-2</v>
      </c>
      <c r="U23" s="71">
        <v>-0.37205669131351593</v>
      </c>
      <c r="V23" s="71">
        <v>-0.1228295496357279</v>
      </c>
      <c r="W23" s="71">
        <v>-0.23298701171959868</v>
      </c>
      <c r="X23" s="71">
        <v>-0.243625389616553</v>
      </c>
      <c r="Y23" s="313">
        <v>-0.13624356133039583</v>
      </c>
    </row>
    <row r="24" spans="1:27" x14ac:dyDescent="0.25">
      <c r="A24" s="15"/>
      <c r="B24" s="126"/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313"/>
    </row>
    <row r="25" spans="1:27" x14ac:dyDescent="0.25">
      <c r="A25" s="15"/>
      <c r="B25" s="125" t="s">
        <v>217</v>
      </c>
      <c r="C25" s="423">
        <v>12.741583333333335</v>
      </c>
      <c r="D25" s="423">
        <v>14.986461538461539</v>
      </c>
      <c r="E25" s="423">
        <v>17.197583333333331</v>
      </c>
      <c r="F25" s="423">
        <v>20.541333333333331</v>
      </c>
      <c r="G25" s="423">
        <v>13.437749999999999</v>
      </c>
      <c r="H25" s="423">
        <v>12.302833333333334</v>
      </c>
      <c r="I25" s="423">
        <v>17.243583333333333</v>
      </c>
      <c r="J25" s="423">
        <v>22.774583333333332</v>
      </c>
      <c r="K25" s="423">
        <v>30.703666666666667</v>
      </c>
      <c r="L25" s="423">
        <v>39.77360720494822</v>
      </c>
      <c r="M25" s="423">
        <v>58.975583333333333</v>
      </c>
      <c r="N25" s="423">
        <v>67.870180887012538</v>
      </c>
      <c r="O25" s="423">
        <v>74.188249999999996</v>
      </c>
      <c r="P25" s="423">
        <v>68.250666666666675</v>
      </c>
      <c r="Q25" s="423">
        <v>79.658083333333323</v>
      </c>
      <c r="R25" s="423">
        <v>96.761333333333326</v>
      </c>
      <c r="S25" s="423">
        <v>108.08691666666667</v>
      </c>
      <c r="T25" s="423">
        <v>129.41358333333332</v>
      </c>
      <c r="U25" s="423">
        <v>146.43667572973894</v>
      </c>
      <c r="V25" s="423">
        <v>159.27821830954196</v>
      </c>
      <c r="W25" s="121">
        <v>168.58999311943575</v>
      </c>
      <c r="X25" s="121">
        <v>175.16076832352474</v>
      </c>
      <c r="Y25" s="312">
        <v>179.71201525474689</v>
      </c>
    </row>
    <row r="26" spans="1:27" x14ac:dyDescent="0.25">
      <c r="A26" s="15"/>
      <c r="B26" s="126" t="s">
        <v>23</v>
      </c>
      <c r="C26" s="70"/>
      <c r="D26" s="424">
        <f>(D25/C25-1)*100</f>
        <v>17.618518408582418</v>
      </c>
      <c r="E26" s="424">
        <f t="shared" ref="E26:Y26" si="0">(E25/D25-1)*100</f>
        <v>14.754128512572006</v>
      </c>
      <c r="F26" s="424">
        <f t="shared" si="0"/>
        <v>19.44313881310844</v>
      </c>
      <c r="G26" s="424">
        <f t="shared" si="0"/>
        <v>-34.581899909126314</v>
      </c>
      <c r="H26" s="424">
        <f t="shared" si="0"/>
        <v>-8.4457343429269471</v>
      </c>
      <c r="I26" s="424">
        <f t="shared" si="0"/>
        <v>40.159448365552649</v>
      </c>
      <c r="J26" s="424">
        <f t="shared" si="0"/>
        <v>32.075699656393923</v>
      </c>
      <c r="K26" s="424">
        <f t="shared" si="0"/>
        <v>34.815492416619406</v>
      </c>
      <c r="L26" s="424">
        <f t="shared" si="0"/>
        <v>29.540252103271779</v>
      </c>
      <c r="M26" s="424">
        <f t="shared" si="0"/>
        <v>48.278186158574535</v>
      </c>
      <c r="N26" s="424">
        <f t="shared" si="0"/>
        <v>15.081830566060606</v>
      </c>
      <c r="O26" s="424">
        <f t="shared" si="0"/>
        <v>9.3090500576468393</v>
      </c>
      <c r="P26" s="424">
        <f t="shared" si="0"/>
        <v>-8.0034012573868765</v>
      </c>
      <c r="Q26" s="424">
        <f t="shared" si="0"/>
        <v>16.714000351644899</v>
      </c>
      <c r="R26" s="424">
        <f t="shared" si="0"/>
        <v>21.470827923929047</v>
      </c>
      <c r="S26" s="424">
        <f t="shared" si="0"/>
        <v>11.704658196800377</v>
      </c>
      <c r="T26" s="424">
        <f t="shared" si="0"/>
        <v>19.731034360464527</v>
      </c>
      <c r="U26" s="424">
        <f t="shared" si="0"/>
        <v>13.154022906976358</v>
      </c>
      <c r="V26" s="424">
        <f t="shared" si="0"/>
        <v>8.7693486046509062</v>
      </c>
      <c r="W26" s="71">
        <f t="shared" si="0"/>
        <v>5.8462324031006263</v>
      </c>
      <c r="X26" s="71">
        <f t="shared" si="0"/>
        <v>3.8974882687337065</v>
      </c>
      <c r="Y26" s="313">
        <f t="shared" si="0"/>
        <v>2.5983255124891524</v>
      </c>
    </row>
    <row r="27" spans="1:27" x14ac:dyDescent="0.25">
      <c r="A27" s="41"/>
      <c r="B27" s="125"/>
      <c r="C27" s="57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50"/>
      <c r="T27" s="150"/>
      <c r="U27" s="150"/>
      <c r="V27" s="150"/>
      <c r="W27" s="150"/>
      <c r="X27" s="150"/>
      <c r="Y27" s="151"/>
    </row>
    <row r="28" spans="1:27" x14ac:dyDescent="0.25">
      <c r="A28" s="61"/>
      <c r="B28" s="127"/>
      <c r="C28" s="23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82"/>
      <c r="T28" s="82"/>
      <c r="U28" s="82"/>
      <c r="V28" s="82"/>
      <c r="W28" s="82"/>
      <c r="X28" s="82"/>
      <c r="Y28" s="272"/>
    </row>
    <row r="29" spans="1:27" x14ac:dyDescent="0.25">
      <c r="A29" s="15"/>
      <c r="B29" s="128" t="s">
        <v>97</v>
      </c>
      <c r="C29" s="4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84"/>
      <c r="T29" s="84"/>
      <c r="U29" s="84"/>
      <c r="V29" s="84"/>
      <c r="W29" s="84"/>
      <c r="X29" s="84"/>
      <c r="Y29" s="273"/>
    </row>
    <row r="30" spans="1:27" x14ac:dyDescent="0.25">
      <c r="A30" s="15"/>
      <c r="B30" s="128"/>
      <c r="C30" s="4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4"/>
      <c r="T30" s="84"/>
      <c r="U30" s="84"/>
      <c r="V30" s="84"/>
      <c r="W30" s="84"/>
      <c r="X30" s="84"/>
      <c r="Y30" s="273"/>
    </row>
    <row r="31" spans="1:27" x14ac:dyDescent="0.25">
      <c r="A31" s="15"/>
      <c r="B31" s="119" t="s">
        <v>34</v>
      </c>
      <c r="C31" s="67">
        <v>1.58826027461898</v>
      </c>
      <c r="D31" s="68">
        <v>-4.5518727705129436E-2</v>
      </c>
      <c r="E31" s="68">
        <v>0.6143179769328988</v>
      </c>
      <c r="F31" s="68">
        <v>-0.98128579346019595</v>
      </c>
      <c r="G31" s="68">
        <v>0.98898614018254616</v>
      </c>
      <c r="H31" s="68">
        <v>0.32502960755818044</v>
      </c>
      <c r="I31" s="68">
        <v>0.2403008202766177</v>
      </c>
      <c r="J31" s="68">
        <v>0.60499295081166693</v>
      </c>
      <c r="K31" s="68">
        <v>0.72593327724486123</v>
      </c>
      <c r="L31" s="68">
        <v>-0.1252940644350331</v>
      </c>
      <c r="M31" s="68">
        <v>-0.30569155510629109</v>
      </c>
      <c r="N31" s="68">
        <v>-0.1767874926945634</v>
      </c>
      <c r="O31" s="68">
        <v>-1.0457324413251534</v>
      </c>
      <c r="P31" s="68">
        <v>1.3071418368145959</v>
      </c>
      <c r="Q31" s="68">
        <v>0.9518783671251585</v>
      </c>
      <c r="R31" s="68">
        <v>-8.9066525323200363E-2</v>
      </c>
      <c r="S31" s="68">
        <v>-0.12218331032081142</v>
      </c>
      <c r="T31" s="68">
        <v>-0.29167729392403086</v>
      </c>
      <c r="U31" s="68">
        <v>-0.40243518725943117</v>
      </c>
      <c r="V31" s="68">
        <v>-0.52906617435781733</v>
      </c>
      <c r="W31" s="68">
        <v>-0.61909813295545346</v>
      </c>
      <c r="X31" s="68">
        <v>-0.53149932330806005</v>
      </c>
      <c r="Y31" s="276">
        <v>-0.42285297471698069</v>
      </c>
    </row>
    <row r="32" spans="1:27" x14ac:dyDescent="0.25">
      <c r="A32" s="15"/>
      <c r="B32" s="119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313"/>
    </row>
    <row r="33" spans="1:25" x14ac:dyDescent="0.25">
      <c r="A33" s="15"/>
      <c r="B33" s="119" t="s">
        <v>154</v>
      </c>
      <c r="C33" s="18">
        <v>59.380199311563018</v>
      </c>
      <c r="D33" s="19">
        <v>59.13490544977185</v>
      </c>
      <c r="E33" s="19">
        <v>59.378533930504631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59.621586571786878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60.046990174036893</v>
      </c>
      <c r="Q33" s="19">
        <v>60.858897677108082</v>
      </c>
      <c r="R33" s="19">
        <v>60.835560096262007</v>
      </c>
      <c r="S33" s="19">
        <v>60.71072924855897</v>
      </c>
      <c r="T33" s="19">
        <v>60.523586053768227</v>
      </c>
      <c r="U33" s="19">
        <v>60.336685002697799</v>
      </c>
      <c r="V33" s="19">
        <v>60.07198515689349</v>
      </c>
      <c r="W33" s="19">
        <v>59.752751084813838</v>
      </c>
      <c r="X33" s="19">
        <v>59.488924500059156</v>
      </c>
      <c r="Y33" s="20">
        <v>58.975896928127568</v>
      </c>
    </row>
    <row r="34" spans="1:25" x14ac:dyDescent="0.25">
      <c r="A34" s="15"/>
      <c r="B34" s="119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0"/>
    </row>
    <row r="35" spans="1:25" x14ac:dyDescent="0.25">
      <c r="A35" s="15"/>
      <c r="B35" s="119" t="s">
        <v>155</v>
      </c>
      <c r="C35" s="67">
        <v>69.408945892899979</v>
      </c>
      <c r="D35" s="68">
        <v>69.255302907230742</v>
      </c>
      <c r="E35" s="68">
        <v>69.690493356679369</v>
      </c>
      <c r="F35" s="68">
        <v>69.039251474522544</v>
      </c>
      <c r="G35" s="68">
        <v>69.833615141851652</v>
      </c>
      <c r="H35" s="68">
        <v>70.316418932409817</v>
      </c>
      <c r="I35" s="68">
        <v>70.813180183050292</v>
      </c>
      <c r="J35" s="68">
        <v>71.638734828758018</v>
      </c>
      <c r="K35" s="68">
        <v>72.670530063713244</v>
      </c>
      <c r="L35" s="68">
        <v>73.174350712310485</v>
      </c>
      <c r="M35" s="68">
        <v>73.560286415922377</v>
      </c>
      <c r="N35" s="68">
        <v>74.020951424847553</v>
      </c>
      <c r="O35" s="68">
        <v>73.830966323333087</v>
      </c>
      <c r="P35" s="68">
        <v>75.536352280880919</v>
      </c>
      <c r="Q35" s="68">
        <v>77.030186458019472</v>
      </c>
      <c r="R35" s="68">
        <v>77.554811180712832</v>
      </c>
      <c r="S35" s="68">
        <v>77.918715506524435</v>
      </c>
      <c r="T35" s="68">
        <v>78.151838024070145</v>
      </c>
      <c r="U35" s="68">
        <v>78.370881556484832</v>
      </c>
      <c r="V35" s="68">
        <v>78.449842425134392</v>
      </c>
      <c r="W35" s="68">
        <v>78.447026522359323</v>
      </c>
      <c r="X35" s="68">
        <v>78.538910403531432</v>
      </c>
      <c r="Y35" s="276">
        <v>78.674954026080115</v>
      </c>
    </row>
    <row r="36" spans="1:25" x14ac:dyDescent="0.25">
      <c r="A36" s="41"/>
      <c r="B36" s="126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314"/>
      <c r="T36" s="314"/>
      <c r="U36" s="314"/>
      <c r="V36" s="314"/>
      <c r="W36" s="314"/>
      <c r="X36" s="314"/>
      <c r="Y36" s="315"/>
    </row>
    <row r="37" spans="1:25" s="12" customFormat="1" x14ac:dyDescent="0.25">
      <c r="A37" s="61"/>
      <c r="B37" s="131"/>
      <c r="C37" s="241"/>
      <c r="D37" s="132"/>
      <c r="E37" s="132"/>
      <c r="F37" s="132"/>
      <c r="G37" s="132"/>
      <c r="H37" s="132"/>
      <c r="I37" s="132"/>
      <c r="J37" s="132"/>
      <c r="K37" s="132"/>
      <c r="L37" s="33"/>
      <c r="M37" s="33"/>
      <c r="N37" s="33"/>
      <c r="O37" s="33"/>
      <c r="P37" s="33"/>
      <c r="Q37" s="33"/>
      <c r="R37" s="33"/>
      <c r="S37" s="35"/>
      <c r="T37" s="35"/>
      <c r="U37" s="35"/>
      <c r="V37" s="35"/>
      <c r="W37" s="35"/>
      <c r="X37" s="35"/>
      <c r="Y37" s="36"/>
    </row>
    <row r="38" spans="1:25" x14ac:dyDescent="0.25">
      <c r="A38" s="15"/>
      <c r="B38" s="133" t="s">
        <v>35</v>
      </c>
      <c r="C38" s="55"/>
      <c r="D38" s="56"/>
      <c r="E38" s="56"/>
      <c r="F38" s="56"/>
      <c r="G38" s="56"/>
      <c r="H38" s="56"/>
      <c r="I38" s="56"/>
      <c r="J38" s="56"/>
      <c r="K38" s="56"/>
      <c r="L38" s="38"/>
      <c r="M38" s="38"/>
      <c r="N38" s="38"/>
      <c r="O38" s="38"/>
      <c r="P38" s="38"/>
      <c r="Q38" s="38"/>
      <c r="R38" s="38"/>
      <c r="S38" s="19"/>
      <c r="T38" s="19"/>
      <c r="U38" s="19"/>
      <c r="V38" s="19"/>
      <c r="W38" s="19"/>
      <c r="X38" s="19"/>
      <c r="Y38" s="20"/>
    </row>
    <row r="39" spans="1:25" x14ac:dyDescent="0.25">
      <c r="A39" s="15"/>
      <c r="B39" s="133"/>
      <c r="C39" s="55"/>
      <c r="D39" s="56"/>
      <c r="E39" s="56"/>
      <c r="F39" s="56"/>
      <c r="G39" s="56"/>
      <c r="H39" s="56"/>
      <c r="I39" s="56"/>
      <c r="J39" s="56"/>
      <c r="K39" s="56"/>
      <c r="L39" s="38"/>
      <c r="M39" s="38"/>
      <c r="N39" s="38"/>
      <c r="O39" s="38"/>
      <c r="P39" s="38"/>
      <c r="Q39" s="38"/>
      <c r="R39" s="38"/>
      <c r="S39" s="19"/>
      <c r="T39" s="19"/>
      <c r="U39" s="19"/>
      <c r="V39" s="19"/>
      <c r="W39" s="19"/>
      <c r="X39" s="19"/>
      <c r="Y39" s="20"/>
    </row>
    <row r="40" spans="1:25" x14ac:dyDescent="0.25">
      <c r="A40" s="15"/>
      <c r="B40" s="119" t="s">
        <v>199</v>
      </c>
      <c r="C40" s="244">
        <v>257.44999999999993</v>
      </c>
      <c r="D40" s="245">
        <v>324.17499999999995</v>
      </c>
      <c r="E40" s="245">
        <v>389.00000000000006</v>
      </c>
      <c r="F40" s="245">
        <v>364.62824999999998</v>
      </c>
      <c r="G40" s="245">
        <v>377.48699999999997</v>
      </c>
      <c r="H40" s="245">
        <v>385.99525000000006</v>
      </c>
      <c r="I40" s="245">
        <v>358.71500000000003</v>
      </c>
      <c r="J40" s="245">
        <v>314.23599999999999</v>
      </c>
      <c r="K40" s="245">
        <v>265.99349999999998</v>
      </c>
      <c r="L40" s="245">
        <v>223.98250000000002</v>
      </c>
      <c r="M40" s="245">
        <v>179.50150000000002</v>
      </c>
      <c r="N40" s="245">
        <v>157.74424999999999</v>
      </c>
      <c r="O40" s="245">
        <v>181.44225</v>
      </c>
      <c r="P40" s="245">
        <v>187.6095</v>
      </c>
      <c r="Q40" s="245">
        <v>170.40499999999997</v>
      </c>
      <c r="R40" s="245">
        <v>161.89875000000001</v>
      </c>
      <c r="S40" s="245">
        <v>147.70400000000012</v>
      </c>
      <c r="T40" s="245">
        <v>149.34406829237167</v>
      </c>
      <c r="U40" s="245">
        <v>159.27095729798998</v>
      </c>
      <c r="V40" s="245">
        <v>157.53179988418151</v>
      </c>
      <c r="W40" s="245">
        <v>152.8782530467854</v>
      </c>
      <c r="X40" s="245">
        <v>149.00796608714813</v>
      </c>
      <c r="Y40" s="316">
        <v>145.84016311165158</v>
      </c>
    </row>
    <row r="41" spans="1:25" x14ac:dyDescent="0.25">
      <c r="A41" s="15"/>
      <c r="B41" s="122" t="s">
        <v>23</v>
      </c>
      <c r="C41" s="70">
        <v>-11.786876820284419</v>
      </c>
      <c r="D41" s="71">
        <v>25.917653913381255</v>
      </c>
      <c r="E41" s="71">
        <v>19.996915246394732</v>
      </c>
      <c r="F41" s="71">
        <v>-6.2652313624678824</v>
      </c>
      <c r="G41" s="71">
        <v>3.5265369592180518</v>
      </c>
      <c r="H41" s="71">
        <v>2.2539186779942266</v>
      </c>
      <c r="I41" s="71">
        <v>-7.0675092504376753</v>
      </c>
      <c r="J41" s="71">
        <v>-12.39953723708237</v>
      </c>
      <c r="K41" s="71">
        <v>-15.352314820708003</v>
      </c>
      <c r="L41" s="71">
        <v>-15.793994966042391</v>
      </c>
      <c r="M41" s="71">
        <v>-19.859140781087802</v>
      </c>
      <c r="N41" s="71">
        <v>-12.120929351565323</v>
      </c>
      <c r="O41" s="71">
        <v>15.023051553384681</v>
      </c>
      <c r="P41" s="71">
        <v>3.3990153891940711</v>
      </c>
      <c r="Q41" s="71">
        <v>-9.1703778326790655</v>
      </c>
      <c r="R41" s="71">
        <v>-4.9917842786303073</v>
      </c>
      <c r="S41" s="71">
        <v>-8.7676711524949269</v>
      </c>
      <c r="T41" s="71">
        <v>1.1103750016056013</v>
      </c>
      <c r="U41" s="71">
        <v>6.646992491315018</v>
      </c>
      <c r="V41" s="71">
        <v>-1.0919488670835142</v>
      </c>
      <c r="W41" s="71">
        <v>-2.954036480772404</v>
      </c>
      <c r="X41" s="71">
        <v>-2.5316138054330306</v>
      </c>
      <c r="Y41" s="313">
        <v>-2.1259286054839843</v>
      </c>
    </row>
    <row r="42" spans="1:25" x14ac:dyDescent="0.25">
      <c r="A42" s="15"/>
      <c r="B42" s="122"/>
      <c r="C42" s="70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313"/>
    </row>
    <row r="43" spans="1:25" x14ac:dyDescent="0.25">
      <c r="A43" s="15"/>
      <c r="B43" s="119" t="s">
        <v>36</v>
      </c>
      <c r="C43" s="37">
        <v>9.5663644470867997</v>
      </c>
      <c r="D43" s="38">
        <v>12.051227241888862</v>
      </c>
      <c r="E43" s="38">
        <v>14.372806207278776</v>
      </c>
      <c r="F43" s="38">
        <v>13.605828709320708</v>
      </c>
      <c r="G43" s="38">
        <v>13.94770244332442</v>
      </c>
      <c r="H43" s="38">
        <v>14.215866538624084</v>
      </c>
      <c r="I43" s="38">
        <v>13.179488437154207</v>
      </c>
      <c r="J43" s="38">
        <v>11.475864688323266</v>
      </c>
      <c r="K43" s="38">
        <v>9.6440444847860576</v>
      </c>
      <c r="L43" s="38">
        <v>8.1310523102569174</v>
      </c>
      <c r="M43" s="38">
        <v>6.5362760288176363</v>
      </c>
      <c r="N43" s="38">
        <v>5.7541913197002961</v>
      </c>
      <c r="O43" s="38">
        <v>6.6885912163563228</v>
      </c>
      <c r="P43" s="38">
        <v>6.8267027730984049</v>
      </c>
      <c r="Q43" s="38">
        <v>6.1422020427809514</v>
      </c>
      <c r="R43" s="38">
        <v>5.8407987633573457</v>
      </c>
      <c r="S43" s="19">
        <v>5.3352154779909391</v>
      </c>
      <c r="T43" s="19">
        <v>5.4102368092604776</v>
      </c>
      <c r="U43" s="19">
        <v>5.793168592608299</v>
      </c>
      <c r="V43" s="19">
        <v>5.7603864097996302</v>
      </c>
      <c r="W43" s="19">
        <v>5.625047055116787</v>
      </c>
      <c r="X43" s="19">
        <v>5.511938503152761</v>
      </c>
      <c r="Y43" s="20">
        <v>5.4176673935313682</v>
      </c>
    </row>
    <row r="44" spans="1:25" x14ac:dyDescent="0.25">
      <c r="A44" s="15"/>
      <c r="B44" s="119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9"/>
      <c r="T44" s="19"/>
      <c r="U44" s="19"/>
      <c r="V44" s="19"/>
      <c r="W44" s="19"/>
      <c r="X44" s="19"/>
      <c r="Y44" s="20"/>
    </row>
    <row r="45" spans="1:25" x14ac:dyDescent="0.25">
      <c r="A45" s="15"/>
      <c r="B45" s="119" t="s">
        <v>129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6.2172601298269354</v>
      </c>
      <c r="S45" s="19">
        <v>5.9858882543977003</v>
      </c>
      <c r="T45" s="19">
        <v>5.9332678590293009</v>
      </c>
      <c r="U45" s="19">
        <v>6.3516411249715912</v>
      </c>
      <c r="V45" s="19">
        <v>6.325232979589428</v>
      </c>
      <c r="W45" s="19">
        <v>6.1727214086480577</v>
      </c>
      <c r="X45" s="19">
        <v>6.029575857996317</v>
      </c>
      <c r="Y45" s="20">
        <v>5.9196078230592653</v>
      </c>
    </row>
    <row r="46" spans="1:25" x14ac:dyDescent="0.25">
      <c r="A46" s="15"/>
      <c r="B46" s="119"/>
      <c r="C46" s="4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84"/>
      <c r="T46" s="84"/>
      <c r="U46" s="84"/>
      <c r="V46" s="84"/>
      <c r="W46" s="84"/>
      <c r="X46" s="84"/>
      <c r="Y46" s="273"/>
    </row>
    <row r="47" spans="1:25" x14ac:dyDescent="0.25">
      <c r="A47" s="15"/>
      <c r="B47" s="119" t="s">
        <v>102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5.3012516056334791</v>
      </c>
      <c r="S47" s="19">
        <v>5.0092893352541941</v>
      </c>
      <c r="T47" s="19">
        <v>4.9915645195649505</v>
      </c>
      <c r="U47" s="19">
        <v>5.3430857287865337</v>
      </c>
      <c r="V47" s="19">
        <v>5.3078584545467855</v>
      </c>
      <c r="W47" s="19">
        <v>5.188688714633507</v>
      </c>
      <c r="X47" s="19">
        <v>5.0997975745486546</v>
      </c>
      <c r="Y47" s="20">
        <v>5.0151280502968447</v>
      </c>
    </row>
    <row r="48" spans="1:25" x14ac:dyDescent="0.25">
      <c r="A48" s="41"/>
      <c r="B48" s="119"/>
      <c r="C48" s="57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50"/>
      <c r="T48" s="150"/>
      <c r="U48" s="150"/>
      <c r="V48" s="150"/>
      <c r="W48" s="150"/>
      <c r="X48" s="150"/>
      <c r="Y48" s="151"/>
    </row>
    <row r="49" spans="1:25" s="12" customFormat="1" x14ac:dyDescent="0.25">
      <c r="A49" s="61"/>
      <c r="B49" s="134"/>
      <c r="C49" s="233"/>
      <c r="D49" s="46"/>
      <c r="E49" s="46"/>
      <c r="F49" s="46"/>
      <c r="G49" s="46"/>
      <c r="H49" s="46"/>
      <c r="I49" s="46"/>
      <c r="J49" s="132"/>
      <c r="K49" s="132"/>
      <c r="L49" s="33"/>
      <c r="M49" s="33"/>
      <c r="N49" s="33"/>
      <c r="O49" s="33"/>
      <c r="P49" s="33"/>
      <c r="Q49" s="33"/>
      <c r="R49" s="33"/>
      <c r="S49" s="35"/>
      <c r="T49" s="35"/>
      <c r="U49" s="35"/>
      <c r="V49" s="35"/>
      <c r="W49" s="35"/>
      <c r="X49" s="35"/>
      <c r="Y49" s="36"/>
    </row>
    <row r="50" spans="1:25" x14ac:dyDescent="0.25">
      <c r="A50" s="15"/>
      <c r="B50" s="118" t="s">
        <v>139</v>
      </c>
      <c r="C50" s="47"/>
      <c r="D50" s="10"/>
      <c r="E50" s="10"/>
      <c r="F50" s="10"/>
      <c r="G50" s="10"/>
      <c r="H50" s="10"/>
      <c r="I50" s="10"/>
      <c r="J50" s="56"/>
      <c r="K50" s="56"/>
      <c r="L50" s="38"/>
      <c r="M50" s="38"/>
      <c r="N50" s="38"/>
      <c r="O50" s="38"/>
      <c r="P50" s="38"/>
      <c r="Q50" s="38"/>
      <c r="R50" s="38"/>
      <c r="S50" s="19"/>
      <c r="T50" s="19"/>
      <c r="U50" s="19"/>
      <c r="V50" s="19"/>
      <c r="W50" s="19"/>
      <c r="X50" s="19"/>
      <c r="Y50" s="20"/>
    </row>
    <row r="51" spans="1:25" x14ac:dyDescent="0.25">
      <c r="A51" s="15"/>
      <c r="B51" s="118"/>
      <c r="C51" s="47"/>
      <c r="D51" s="10"/>
      <c r="E51" s="10"/>
      <c r="F51" s="10"/>
      <c r="G51" s="10"/>
      <c r="H51" s="10"/>
      <c r="I51" s="10"/>
      <c r="J51" s="56"/>
      <c r="K51" s="56"/>
      <c r="L51" s="38"/>
      <c r="M51" s="38"/>
      <c r="N51" s="38"/>
      <c r="O51" s="38"/>
      <c r="P51" s="38"/>
      <c r="Q51" s="38"/>
      <c r="R51" s="38"/>
      <c r="S51" s="19"/>
      <c r="T51" s="19"/>
      <c r="U51" s="19"/>
      <c r="V51" s="19"/>
      <c r="W51" s="19"/>
      <c r="X51" s="19"/>
      <c r="Y51" s="20"/>
    </row>
    <row r="52" spans="1:25" x14ac:dyDescent="0.25">
      <c r="A52" s="15"/>
      <c r="B52" s="119" t="s">
        <v>195</v>
      </c>
      <c r="C52" s="135">
        <v>723</v>
      </c>
      <c r="D52" s="136">
        <v>745</v>
      </c>
      <c r="E52" s="136">
        <v>769</v>
      </c>
      <c r="F52" s="136">
        <v>786</v>
      </c>
      <c r="G52" s="136">
        <v>806</v>
      </c>
      <c r="H52" s="136">
        <v>824</v>
      </c>
      <c r="I52" s="136">
        <v>858</v>
      </c>
      <c r="J52" s="136">
        <v>883</v>
      </c>
      <c r="K52" s="136">
        <v>912</v>
      </c>
      <c r="L52" s="136">
        <v>954</v>
      </c>
      <c r="M52" s="136">
        <v>1013</v>
      </c>
      <c r="N52" s="136">
        <v>1092</v>
      </c>
      <c r="O52" s="136">
        <v>1133</v>
      </c>
      <c r="P52" s="136">
        <v>1211</v>
      </c>
      <c r="Q52" s="136">
        <v>1304</v>
      </c>
      <c r="R52" s="136">
        <v>1430</v>
      </c>
      <c r="S52" s="121">
        <v>1524</v>
      </c>
      <c r="T52" s="121">
        <v>1618</v>
      </c>
      <c r="U52" s="121">
        <v>1689</v>
      </c>
      <c r="V52" s="121">
        <v>1756</v>
      </c>
      <c r="W52" s="121">
        <v>1835</v>
      </c>
      <c r="X52" s="121">
        <v>1916</v>
      </c>
      <c r="Y52" s="312">
        <v>1998</v>
      </c>
    </row>
    <row r="53" spans="1:25" x14ac:dyDescent="0.25">
      <c r="A53" s="15"/>
      <c r="B53" s="126" t="s">
        <v>33</v>
      </c>
      <c r="C53" s="107">
        <v>8.071748878923767</v>
      </c>
      <c r="D53" s="108">
        <v>3.0428769017980528</v>
      </c>
      <c r="E53" s="108">
        <v>3.2214765100671228</v>
      </c>
      <c r="F53" s="108">
        <v>2.2106631989596837</v>
      </c>
      <c r="G53" s="108">
        <v>2.5445292620865034</v>
      </c>
      <c r="H53" s="108">
        <v>2.2332506203474045</v>
      </c>
      <c r="I53" s="108">
        <v>4.126213592233019</v>
      </c>
      <c r="J53" s="108">
        <v>2.9137529137529095</v>
      </c>
      <c r="K53" s="108">
        <v>3.2842582106455298</v>
      </c>
      <c r="L53" s="108">
        <v>4.6052631578947345</v>
      </c>
      <c r="M53" s="108">
        <v>6.1844863731656208</v>
      </c>
      <c r="N53" s="108">
        <v>7.7986179664363275</v>
      </c>
      <c r="O53" s="108">
        <v>3.7545787545787634</v>
      </c>
      <c r="P53" s="108">
        <v>6.884377758164173</v>
      </c>
      <c r="Q53" s="108">
        <v>7.6796036333608653</v>
      </c>
      <c r="R53" s="108">
        <v>9.6625766871165641</v>
      </c>
      <c r="S53" s="71">
        <v>6.5734265734265662</v>
      </c>
      <c r="T53" s="71">
        <v>6.1679790026246684</v>
      </c>
      <c r="U53" s="71">
        <v>4.3881334981458631</v>
      </c>
      <c r="V53" s="71">
        <v>3.9668442865600895</v>
      </c>
      <c r="W53" s="71">
        <v>4.4988610478359892</v>
      </c>
      <c r="X53" s="71">
        <v>4.4141689373297099</v>
      </c>
      <c r="Y53" s="313">
        <v>4.2797494780793421</v>
      </c>
    </row>
    <row r="54" spans="1:25" x14ac:dyDescent="0.25">
      <c r="A54" s="15"/>
      <c r="B54" s="119" t="s">
        <v>196</v>
      </c>
      <c r="C54" s="135">
        <v>871.97131902522278</v>
      </c>
      <c r="D54" s="136">
        <v>884.14889917772007</v>
      </c>
      <c r="E54" s="136">
        <v>903.92584811752056</v>
      </c>
      <c r="F54" s="136">
        <v>889.15366877653616</v>
      </c>
      <c r="G54" s="136">
        <v>879.96730696055852</v>
      </c>
      <c r="H54" s="136">
        <v>887.29488096541593</v>
      </c>
      <c r="I54" s="136">
        <v>924.54501549702661</v>
      </c>
      <c r="J54" s="136">
        <v>954.62229495359679</v>
      </c>
      <c r="K54" s="136">
        <v>991.12320867807966</v>
      </c>
      <c r="L54" s="136">
        <v>1023.3773119346406</v>
      </c>
      <c r="M54" s="136">
        <v>1060.2235785123282</v>
      </c>
      <c r="N54" s="136">
        <v>1113.1029251202838</v>
      </c>
      <c r="O54" s="136">
        <v>1133</v>
      </c>
      <c r="P54" s="136">
        <v>1173.9003121628105</v>
      </c>
      <c r="Q54" s="136">
        <v>1120.8191039455596</v>
      </c>
      <c r="R54" s="136">
        <v>1111.9499754824553</v>
      </c>
      <c r="S54" s="121">
        <v>1153.1563527517606</v>
      </c>
      <c r="T54" s="121">
        <v>1177.2931934737155</v>
      </c>
      <c r="U54" s="121">
        <v>1184.2704925428457</v>
      </c>
      <c r="V54" s="121">
        <v>1201.7911171762948</v>
      </c>
      <c r="W54" s="121">
        <v>1216.7319855584908</v>
      </c>
      <c r="X54" s="121">
        <v>1241.7394244792506</v>
      </c>
      <c r="Y54" s="312">
        <v>1268.6492111939228</v>
      </c>
    </row>
    <row r="55" spans="1:25" x14ac:dyDescent="0.25">
      <c r="A55" s="15"/>
      <c r="B55" s="126" t="s">
        <v>33</v>
      </c>
      <c r="C55" s="109">
        <f>100*((1+'Trh práce'!C53/100)/(1+'Cenová inflácia'!C10/100)-1)</f>
        <v>3.3312908513920991</v>
      </c>
      <c r="D55" s="110">
        <f>(D54/C54-1)*100</f>
        <v>1.3965574195846875</v>
      </c>
      <c r="E55" s="110">
        <f t="shared" ref="E55:S55" si="1">(E54/D54-1)*100</f>
        <v>2.2368346506107306</v>
      </c>
      <c r="F55" s="110">
        <f t="shared" si="1"/>
        <v>-1.6342246846628328</v>
      </c>
      <c r="G55" s="110">
        <f t="shared" si="1"/>
        <v>-1.0331579499208488</v>
      </c>
      <c r="H55" s="110">
        <f t="shared" si="1"/>
        <v>0.83270980034100273</v>
      </c>
      <c r="I55" s="110">
        <f t="shared" si="1"/>
        <v>4.1981685379589795</v>
      </c>
      <c r="J55" s="110">
        <f t="shared" si="1"/>
        <v>3.2531979462785632</v>
      </c>
      <c r="K55" s="110">
        <f t="shared" si="1"/>
        <v>3.8235974497387026</v>
      </c>
      <c r="L55" s="110">
        <f t="shared" si="1"/>
        <v>3.2542980503483587</v>
      </c>
      <c r="M55" s="110">
        <f t="shared" si="1"/>
        <v>3.6004576364930152</v>
      </c>
      <c r="N55" s="110">
        <f t="shared" si="1"/>
        <v>4.9875656115999645</v>
      </c>
      <c r="O55" s="110">
        <f t="shared" si="1"/>
        <v>1.7875323503948382</v>
      </c>
      <c r="P55" s="110">
        <f t="shared" si="1"/>
        <v>3.6099128122515811</v>
      </c>
      <c r="Q55" s="110">
        <f t="shared" si="1"/>
        <v>-4.5217815914413766</v>
      </c>
      <c r="R55" s="110">
        <f t="shared" si="1"/>
        <v>-0.79130775268576592</v>
      </c>
      <c r="S55" s="110">
        <f t="shared" si="1"/>
        <v>3.7057761749962337</v>
      </c>
      <c r="T55" s="110">
        <f t="shared" ref="T55" si="2">(T54/S54-1)*100</f>
        <v>2.0931108487030059</v>
      </c>
      <c r="U55" s="110">
        <f t="shared" ref="U55" si="3">(U54/T54-1)*100</f>
        <v>0.59265602721638722</v>
      </c>
      <c r="V55" s="110">
        <f t="shared" ref="V55" si="4">(V54/U54-1)*100</f>
        <v>1.4794444971629073</v>
      </c>
      <c r="W55" s="110">
        <f t="shared" ref="W55" si="5">(W54/V54-1)*100</f>
        <v>1.2432167427981033</v>
      </c>
      <c r="X55" s="110">
        <f t="shared" ref="X55" si="6">(X54/W54-1)*100</f>
        <v>2.0552955965303266</v>
      </c>
      <c r="Y55" s="313">
        <f>(Y54/X54-1)*100</f>
        <v>2.1671041592286944</v>
      </c>
    </row>
    <row r="56" spans="1:25" x14ac:dyDescent="0.25">
      <c r="A56" s="15"/>
      <c r="B56" s="126"/>
      <c r="C56" s="70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110"/>
      <c r="U56" s="110"/>
      <c r="V56" s="110"/>
      <c r="W56" s="110"/>
      <c r="X56" s="110"/>
      <c r="Y56" s="285"/>
    </row>
    <row r="57" spans="1:25" x14ac:dyDescent="0.25">
      <c r="A57" s="15"/>
      <c r="B57" s="119" t="s">
        <v>197</v>
      </c>
      <c r="C57" s="135">
        <v>725</v>
      </c>
      <c r="D57" s="136">
        <v>741</v>
      </c>
      <c r="E57" s="136">
        <v>767</v>
      </c>
      <c r="F57" s="136">
        <v>787</v>
      </c>
      <c r="G57" s="136">
        <v>804</v>
      </c>
      <c r="H57" s="136">
        <v>821</v>
      </c>
      <c r="I57" s="136">
        <v>853</v>
      </c>
      <c r="J57" s="136">
        <v>877</v>
      </c>
      <c r="K57" s="136">
        <v>900</v>
      </c>
      <c r="L57" s="136">
        <v>941</v>
      </c>
      <c r="M57" s="136">
        <v>998</v>
      </c>
      <c r="N57" s="136">
        <v>1061</v>
      </c>
      <c r="O57" s="136">
        <v>1084</v>
      </c>
      <c r="P57" s="136">
        <v>1157</v>
      </c>
      <c r="Q57" s="136">
        <v>1261</v>
      </c>
      <c r="R57" s="136">
        <v>1375</v>
      </c>
      <c r="S57" s="121">
        <v>1458</v>
      </c>
      <c r="T57" s="121">
        <v>1542</v>
      </c>
      <c r="U57" s="121">
        <v>1614</v>
      </c>
      <c r="V57" s="121">
        <v>1684</v>
      </c>
      <c r="W57" s="121">
        <v>1762</v>
      </c>
      <c r="X57" s="121">
        <v>1844</v>
      </c>
      <c r="Y57" s="312">
        <v>1922</v>
      </c>
    </row>
    <row r="58" spans="1:25" x14ac:dyDescent="0.25">
      <c r="A58" s="15"/>
      <c r="B58" s="126" t="s">
        <v>33</v>
      </c>
      <c r="C58" s="107">
        <v>7.7265973254086129</v>
      </c>
      <c r="D58" s="108">
        <v>2.2068965517241468</v>
      </c>
      <c r="E58" s="108">
        <v>3.5087719298245723</v>
      </c>
      <c r="F58" s="108">
        <v>2.6075619295958363</v>
      </c>
      <c r="G58" s="108">
        <v>2.1601016518424387</v>
      </c>
      <c r="H58" s="108">
        <v>2.1144278606965106</v>
      </c>
      <c r="I58" s="108">
        <v>3.897685749086488</v>
      </c>
      <c r="J58" s="108">
        <v>2.8135990621336537</v>
      </c>
      <c r="K58" s="108">
        <v>2.6225769669327326</v>
      </c>
      <c r="L58" s="108">
        <v>4.5555555555555571</v>
      </c>
      <c r="M58" s="108">
        <v>6.0573857598299696</v>
      </c>
      <c r="N58" s="108">
        <v>6.3126252505010028</v>
      </c>
      <c r="O58" s="108">
        <v>2.1677662582469281</v>
      </c>
      <c r="P58" s="108">
        <v>6.7343173431734238</v>
      </c>
      <c r="Q58" s="108">
        <v>8.9887640449438209</v>
      </c>
      <c r="R58" s="108">
        <v>9.0404440919904729</v>
      </c>
      <c r="S58" s="71">
        <v>6.0363636363636397</v>
      </c>
      <c r="T58" s="71">
        <v>5.7613168724279795</v>
      </c>
      <c r="U58" s="71">
        <v>4.6692607003891107</v>
      </c>
      <c r="V58" s="71">
        <v>4.3370508054523027</v>
      </c>
      <c r="W58" s="71">
        <v>4.6318289786223321</v>
      </c>
      <c r="X58" s="71">
        <v>4.6538024971623182</v>
      </c>
      <c r="Y58" s="313">
        <v>4.2299349240780826</v>
      </c>
    </row>
    <row r="59" spans="1:25" x14ac:dyDescent="0.25">
      <c r="A59" s="15"/>
      <c r="B59" s="119" t="s">
        <v>198</v>
      </c>
      <c r="C59" s="135">
        <v>716</v>
      </c>
      <c r="D59" s="136">
        <v>759</v>
      </c>
      <c r="E59" s="136">
        <v>779</v>
      </c>
      <c r="F59" s="136">
        <v>781</v>
      </c>
      <c r="G59" s="136">
        <v>810</v>
      </c>
      <c r="H59" s="136">
        <v>838</v>
      </c>
      <c r="I59" s="136">
        <v>877</v>
      </c>
      <c r="J59" s="136">
        <v>906</v>
      </c>
      <c r="K59" s="136">
        <v>957</v>
      </c>
      <c r="L59" s="136">
        <v>1005</v>
      </c>
      <c r="M59" s="136">
        <v>1072</v>
      </c>
      <c r="N59" s="136">
        <v>1216</v>
      </c>
      <c r="O59" s="136">
        <v>1320</v>
      </c>
      <c r="P59" s="136">
        <v>1409</v>
      </c>
      <c r="Q59" s="136">
        <v>1464</v>
      </c>
      <c r="R59" s="136">
        <v>1629</v>
      </c>
      <c r="S59" s="121">
        <v>1759</v>
      </c>
      <c r="T59" s="121">
        <v>1887</v>
      </c>
      <c r="U59" s="121">
        <v>1952</v>
      </c>
      <c r="V59" s="121">
        <v>2018</v>
      </c>
      <c r="W59" s="121">
        <v>2100</v>
      </c>
      <c r="X59" s="121">
        <v>2184</v>
      </c>
      <c r="Y59" s="312">
        <v>2279</v>
      </c>
    </row>
    <row r="60" spans="1:25" x14ac:dyDescent="0.25">
      <c r="A60" s="15"/>
      <c r="B60" s="126" t="s">
        <v>33</v>
      </c>
      <c r="C60" s="107">
        <v>9.6477794793261786</v>
      </c>
      <c r="D60" s="108">
        <v>6.0055865921787799</v>
      </c>
      <c r="E60" s="108">
        <v>2.6350461133069825</v>
      </c>
      <c r="F60" s="108">
        <v>0.25673940949935137</v>
      </c>
      <c r="G60" s="108">
        <v>3.7131882202304789</v>
      </c>
      <c r="H60" s="108">
        <v>3.4567901234567877</v>
      </c>
      <c r="I60" s="108">
        <v>4.6539379474940246</v>
      </c>
      <c r="J60" s="108">
        <v>3.3067274800456126</v>
      </c>
      <c r="K60" s="108">
        <v>5.6291390728476776</v>
      </c>
      <c r="L60" s="108">
        <v>5.0156739811912265</v>
      </c>
      <c r="M60" s="108">
        <v>6.6666666666666652</v>
      </c>
      <c r="N60" s="108">
        <v>13.432835820895516</v>
      </c>
      <c r="O60" s="108">
        <v>8.5526315789473664</v>
      </c>
      <c r="P60" s="108">
        <v>6.7424242424242387</v>
      </c>
      <c r="Q60" s="108">
        <v>3.9034776437189445</v>
      </c>
      <c r="R60" s="108">
        <v>11.270491803278681</v>
      </c>
      <c r="S60" s="71">
        <v>7.980356046654391</v>
      </c>
      <c r="T60" s="71">
        <v>7.2768618533257445</v>
      </c>
      <c r="U60" s="71">
        <v>3.4446210916799114</v>
      </c>
      <c r="V60" s="71">
        <v>3.3811475409835978</v>
      </c>
      <c r="W60" s="71">
        <v>4.0634291377601661</v>
      </c>
      <c r="X60" s="71">
        <v>4.0000000000000036</v>
      </c>
      <c r="Y60" s="313">
        <v>4.3498168498168566</v>
      </c>
    </row>
    <row r="61" spans="1:25" x14ac:dyDescent="0.25">
      <c r="A61" s="41"/>
      <c r="B61" s="137"/>
      <c r="C61" s="57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50"/>
      <c r="T61" s="333"/>
      <c r="U61" s="333"/>
      <c r="V61" s="333"/>
      <c r="W61" s="333"/>
      <c r="X61" s="333"/>
      <c r="Y61" s="321"/>
    </row>
    <row r="62" spans="1:25" x14ac:dyDescent="0.25">
      <c r="A62" s="15"/>
      <c r="B62" s="119"/>
      <c r="C62" s="4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4"/>
      <c r="T62" s="84"/>
      <c r="U62" s="84"/>
      <c r="V62" s="84"/>
      <c r="W62" s="84"/>
      <c r="X62" s="84"/>
      <c r="Y62" s="273"/>
    </row>
    <row r="63" spans="1:25" x14ac:dyDescent="0.25">
      <c r="A63" s="15"/>
      <c r="B63" s="118" t="s">
        <v>15</v>
      </c>
      <c r="C63" s="4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4"/>
      <c r="T63" s="84"/>
      <c r="U63" s="84"/>
      <c r="V63" s="84"/>
      <c r="W63" s="84"/>
      <c r="X63" s="84"/>
      <c r="Y63" s="273"/>
    </row>
    <row r="64" spans="1:25" x14ac:dyDescent="0.25">
      <c r="A64" s="15"/>
      <c r="B64" s="12"/>
      <c r="C64" s="4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4"/>
      <c r="T64" s="84"/>
      <c r="U64" s="84"/>
      <c r="V64" s="84"/>
      <c r="W64" s="84"/>
      <c r="X64" s="84"/>
      <c r="Y64" s="273"/>
    </row>
    <row r="65" spans="1:25" s="139" customFormat="1" x14ac:dyDescent="0.25">
      <c r="A65" s="138"/>
      <c r="B65" s="25" t="s">
        <v>96</v>
      </c>
      <c r="C65" s="18">
        <f>'Trh práce'!C43-'Trh práce'!C67</f>
        <v>12.416245249749148</v>
      </c>
      <c r="D65" s="19">
        <f>'Trh práce'!D43-'Trh práce'!D67</f>
        <v>12.726448201417126</v>
      </c>
      <c r="E65" s="19">
        <f>'Trh práce'!E43-'Trh práce'!E67</f>
        <v>13.128255478153969</v>
      </c>
      <c r="F65" s="19">
        <f>'Trh práce'!F43-'Trh práce'!F67</f>
        <v>13.113334269612064</v>
      </c>
      <c r="G65" s="19">
        <f>'Trh práce'!G43-'Trh práce'!G67</f>
        <v>12.922835739623403</v>
      </c>
      <c r="H65" s="19">
        <f>'Trh práce'!H43-'Trh práce'!H67</f>
        <v>12.570989553204196</v>
      </c>
      <c r="I65" s="19">
        <f>'Trh práce'!I43-'Trh práce'!I67</f>
        <v>11.918523678831846</v>
      </c>
      <c r="J65" s="19">
        <f>'Trh práce'!J43-'Trh práce'!J67</f>
        <v>10.930358456811577</v>
      </c>
      <c r="K65" s="19">
        <f>'Trh práce'!K43-'Trh práce'!K67</f>
        <v>9.8392510020326291</v>
      </c>
      <c r="L65" s="19">
        <f>'Trh práce'!L43-'Trh práce'!L67</f>
        <v>8.8771802048804549</v>
      </c>
      <c r="M65" s="19">
        <f>'Trh práce'!M43-'Trh práce'!M67</f>
        <v>7.987561363427</v>
      </c>
      <c r="N65" s="19">
        <f>'Trh práce'!N43-'Trh práce'!N67</f>
        <v>7.3857681267125406</v>
      </c>
      <c r="O65" s="19">
        <f>'Trh práce'!O43-'Trh práce'!O67</f>
        <v>7.1853417008491434</v>
      </c>
      <c r="P65" s="19">
        <f>'Trh práce'!P43-'Trh práce'!P67</f>
        <v>6.83140437030898</v>
      </c>
      <c r="Q65" s="19">
        <f>'Trh práce'!Q43-'Trh práce'!Q67</f>
        <v>6.43794872119713</v>
      </c>
      <c r="R65" s="19">
        <f>'Trh práce'!R43-'Trh práce'!R67</f>
        <v>6.0851416241430512</v>
      </c>
      <c r="S65" s="19">
        <f>'Trh práce'!S43-'Trh práce'!S67</f>
        <v>5.8732547698077431</v>
      </c>
      <c r="T65" s="19">
        <f>'Trh práce'!T43-'Trh práce'!T67</f>
        <v>5.7104571272016642</v>
      </c>
      <c r="U65" s="19">
        <f>'Trh práce'!U43-'Trh práce'!U67</f>
        <v>5.5645622838693045</v>
      </c>
      <c r="V65" s="19">
        <f>'Trh práce'!V43-'Trh práce'!V67</f>
        <v>5.4616081222076884</v>
      </c>
      <c r="W65" s="19">
        <f>'Trh práce'!W43-'Trh práce'!W67</f>
        <v>5.3739056257087956</v>
      </c>
      <c r="X65" s="19">
        <f>'Trh práce'!X43-'Trh práce'!X67</f>
        <v>5.2948346315010308</v>
      </c>
      <c r="Y65" s="20">
        <f>'Trh práce'!Y43-'Trh práce'!Y67</f>
        <v>5.2278119250554944</v>
      </c>
    </row>
    <row r="66" spans="1:25" s="139" customFormat="1" x14ac:dyDescent="0.25">
      <c r="A66" s="138"/>
      <c r="B66" s="25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20"/>
    </row>
    <row r="67" spans="1:25" s="139" customFormat="1" x14ac:dyDescent="0.25">
      <c r="A67" s="138"/>
      <c r="B67" s="25" t="s">
        <v>151</v>
      </c>
      <c r="C67" s="18">
        <v>-2.8498808026623483</v>
      </c>
      <c r="D67" s="19">
        <v>-0.67522095952826378</v>
      </c>
      <c r="E67" s="19">
        <v>1.2445507291248075</v>
      </c>
      <c r="F67" s="19">
        <v>0.49249443970864337</v>
      </c>
      <c r="G67" s="19">
        <v>1.0248667037010162</v>
      </c>
      <c r="H67" s="19">
        <v>1.6448769854198879</v>
      </c>
      <c r="I67" s="19">
        <v>1.2609647583223609</v>
      </c>
      <c r="J67" s="19">
        <v>0.54550623151168876</v>
      </c>
      <c r="K67" s="19">
        <v>-0.19520651724657112</v>
      </c>
      <c r="L67" s="19">
        <v>-0.74612789462353701</v>
      </c>
      <c r="M67" s="19">
        <v>-1.4512853346093633</v>
      </c>
      <c r="N67" s="19">
        <v>-1.6315768070122445</v>
      </c>
      <c r="O67" s="19">
        <v>-0.49675048449282083</v>
      </c>
      <c r="P67" s="19">
        <v>-4.7015972105754478E-3</v>
      </c>
      <c r="Q67" s="19">
        <v>-0.2957466784161783</v>
      </c>
      <c r="R67" s="19">
        <v>-0.24434286078570538</v>
      </c>
      <c r="S67" s="19">
        <v>-0.53803929181680399</v>
      </c>
      <c r="T67" s="19">
        <v>-0.30022031794118692</v>
      </c>
      <c r="U67" s="19">
        <v>0.22860630873899404</v>
      </c>
      <c r="V67" s="19">
        <v>0.29877828759194147</v>
      </c>
      <c r="W67" s="19">
        <v>0.25114142940799167</v>
      </c>
      <c r="X67" s="19">
        <v>0.2171038716517304</v>
      </c>
      <c r="Y67" s="20">
        <v>0.18985546847587395</v>
      </c>
    </row>
    <row r="68" spans="1:25" s="139" customFormat="1" x14ac:dyDescent="0.25">
      <c r="A68" s="138"/>
      <c r="B68" s="25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20"/>
    </row>
    <row r="69" spans="1:25" x14ac:dyDescent="0.25">
      <c r="A69" s="15"/>
      <c r="B69" s="76" t="s">
        <v>157</v>
      </c>
      <c r="C69" s="18">
        <v>28.853696094667399</v>
      </c>
      <c r="D69" s="19">
        <v>30.378818657194113</v>
      </c>
      <c r="E69" s="19">
        <v>28.894158131097829</v>
      </c>
      <c r="F69" s="19">
        <v>28.870947024043829</v>
      </c>
      <c r="G69" s="19">
        <v>28.746046807134253</v>
      </c>
      <c r="H69" s="19">
        <v>28.826426289059228</v>
      </c>
      <c r="I69" s="19">
        <v>29.647790189166209</v>
      </c>
      <c r="J69" s="19">
        <v>29.683230812035184</v>
      </c>
      <c r="K69" s="19">
        <v>30.932337616183894</v>
      </c>
      <c r="L69" s="19">
        <v>31.650691864924781</v>
      </c>
      <c r="M69" s="19">
        <v>32.220074776143605</v>
      </c>
      <c r="N69" s="19">
        <v>33.485980225555259</v>
      </c>
      <c r="O69" s="19">
        <v>34.192207898036429</v>
      </c>
      <c r="P69" s="19">
        <v>33.589054776455548</v>
      </c>
      <c r="Q69" s="19">
        <v>34.081027261637182</v>
      </c>
      <c r="R69" s="19">
        <v>33.32571295190435</v>
      </c>
      <c r="S69" s="19">
        <v>33.618832644996239</v>
      </c>
      <c r="T69" s="19">
        <v>33.979992042337557</v>
      </c>
      <c r="U69" s="19">
        <v>33.731944555997792</v>
      </c>
      <c r="V69" s="19">
        <v>33.813622069337612</v>
      </c>
      <c r="W69" s="19">
        <v>33.827445866518694</v>
      </c>
      <c r="X69" s="19">
        <v>33.703364530302466</v>
      </c>
      <c r="Y69" s="20">
        <v>33.592803354095849</v>
      </c>
    </row>
    <row r="70" spans="1:25" x14ac:dyDescent="0.25">
      <c r="A70" s="15"/>
      <c r="B70" s="76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20"/>
    </row>
    <row r="71" spans="1:25" x14ac:dyDescent="0.25">
      <c r="A71" s="15"/>
      <c r="B71" s="76" t="s">
        <v>156</v>
      </c>
      <c r="C71" s="19">
        <v>35.384454708949058</v>
      </c>
      <c r="D71" s="19">
        <v>37.576818385272141</v>
      </c>
      <c r="E71" s="19">
        <v>36.385834028283782</v>
      </c>
      <c r="F71" s="19">
        <v>36.53723108874658</v>
      </c>
      <c r="G71" s="19">
        <v>36.582874580481075</v>
      </c>
      <c r="H71" s="19">
        <v>36.901790398149046</v>
      </c>
      <c r="I71" s="19">
        <v>37.469694614712452</v>
      </c>
      <c r="J71" s="19">
        <v>37.875640392385769</v>
      </c>
      <c r="K71" s="19">
        <v>39.210538125747703</v>
      </c>
      <c r="L71" s="19">
        <v>40.670828057834484</v>
      </c>
      <c r="M71" s="19">
        <v>41.48290111383163</v>
      </c>
      <c r="N71" s="19">
        <v>42.619371024193548</v>
      </c>
      <c r="O71" s="19">
        <v>43.52464403236354</v>
      </c>
      <c r="P71" s="19">
        <v>42.649146957389569</v>
      </c>
      <c r="Q71" s="19">
        <v>42.488447841877274</v>
      </c>
      <c r="R71" s="19">
        <v>41.781285407427553</v>
      </c>
      <c r="S71" s="19">
        <v>42.550660668446803</v>
      </c>
      <c r="T71" s="19">
        <v>42.979420124693682</v>
      </c>
      <c r="U71" s="19">
        <v>42.714619531415885</v>
      </c>
      <c r="V71" s="19">
        <v>43.265383056082818</v>
      </c>
      <c r="W71" s="19">
        <v>43.153598216883964</v>
      </c>
      <c r="X71" s="19">
        <v>43.343804883111012</v>
      </c>
      <c r="Y71" s="20">
        <v>43.372174532272609</v>
      </c>
    </row>
    <row r="72" spans="1:25" x14ac:dyDescent="0.25">
      <c r="A72" s="41"/>
      <c r="B72" s="99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2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&amp;L_x000D_&amp;1#&amp;"Calibri"&amp;10&amp;K000000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9"/>
  <sheetViews>
    <sheetView showGridLines="0" zoomScale="70" zoomScaleNormal="70" workbookViewId="0">
      <pane xSplit="2" ySplit="6" topLeftCell="I8" activePane="bottomRight" state="frozen"/>
      <selection pane="topRight" activeCell="C1" sqref="C1"/>
      <selection pane="bottomLeft" activeCell="A7" sqref="A7"/>
      <selection pane="bottomRight" activeCell="AA34" sqref="AA34"/>
    </sheetView>
  </sheetViews>
  <sheetFormatPr defaultColWidth="9.140625" defaultRowHeight="15.75" x14ac:dyDescent="0.25"/>
  <cols>
    <col min="1" max="1" width="5.7109375" style="43" customWidth="1"/>
    <col min="2" max="2" width="36.140625" style="7" customWidth="1"/>
    <col min="3" max="4" width="11.140625" style="7" customWidth="1"/>
    <col min="5" max="5" width="11.140625" style="116" customWidth="1"/>
    <col min="6" max="20" width="11.140625" style="7" customWidth="1"/>
    <col min="21" max="16384" width="9.140625" style="7"/>
  </cols>
  <sheetData>
    <row r="1" spans="1:25" x14ac:dyDescent="0.25">
      <c r="A1" s="502" t="str">
        <f>'Súhrnné indikátory'!A1:Q1</f>
        <v>74. zasadnutie Výboru pre makroekonomické prognózy, 3.2.2026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</row>
    <row r="2" spans="1:25" ht="18.75" x14ac:dyDescent="0.3">
      <c r="A2" s="500" t="s">
        <v>145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</row>
    <row r="3" spans="1:25" x14ac:dyDescent="0.25">
      <c r="A3" s="508" t="s">
        <v>60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</row>
    <row r="4" spans="1:25" x14ac:dyDescent="0.25">
      <c r="A4" s="44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5"/>
    </row>
    <row r="5" spans="1:25" s="12" customFormat="1" x14ac:dyDescent="0.25">
      <c r="A5" s="47"/>
      <c r="B5" s="418">
        <f>'Externé prostredie'!$B$5</f>
        <v>0</v>
      </c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0">
        <v>2029</v>
      </c>
      <c r="Y5" s="11">
        <v>2030</v>
      </c>
    </row>
    <row r="6" spans="1:25" s="12" customFormat="1" x14ac:dyDescent="0.25">
      <c r="A6" s="57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6" t="s">
        <v>61</v>
      </c>
      <c r="V6" s="6" t="s">
        <v>61</v>
      </c>
      <c r="W6" s="6" t="s">
        <v>61</v>
      </c>
      <c r="X6" s="6" t="s">
        <v>61</v>
      </c>
      <c r="Y6" s="100" t="s">
        <v>61</v>
      </c>
    </row>
    <row r="7" spans="1:25" s="12" customFormat="1" x14ac:dyDescent="0.25">
      <c r="A7" s="44"/>
      <c r="B7" s="11"/>
      <c r="C7" s="242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140"/>
    </row>
    <row r="8" spans="1:25" s="12" customFormat="1" x14ac:dyDescent="0.25">
      <c r="A8" s="47"/>
      <c r="B8" s="102" t="s">
        <v>143</v>
      </c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50"/>
    </row>
    <row r="9" spans="1:25" s="12" customFormat="1" x14ac:dyDescent="0.25">
      <c r="A9" s="47"/>
      <c r="B9" s="11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50"/>
    </row>
    <row r="10" spans="1:25" x14ac:dyDescent="0.25">
      <c r="A10" s="141"/>
      <c r="B10" s="17" t="s">
        <v>125</v>
      </c>
      <c r="C10" s="55">
        <v>4.5876307055422894</v>
      </c>
      <c r="D10" s="56">
        <v>1.6236443564852099</v>
      </c>
      <c r="E10" s="56">
        <v>0.96309892889521187</v>
      </c>
      <c r="F10" s="56">
        <v>3.908765900839728</v>
      </c>
      <c r="G10" s="56">
        <v>3.6150362463793551</v>
      </c>
      <c r="H10" s="56">
        <v>1.3889746916249779</v>
      </c>
      <c r="I10" s="56">
        <v>-6.9055864163058978E-2</v>
      </c>
      <c r="J10" s="56">
        <v>-0.32875013973152623</v>
      </c>
      <c r="K10" s="56">
        <v>-0.51947654708678348</v>
      </c>
      <c r="L10" s="56">
        <v>1.3083863171367671</v>
      </c>
      <c r="M10" s="56">
        <v>2.4942252144670052</v>
      </c>
      <c r="N10" s="56">
        <v>2.6775097969561568</v>
      </c>
      <c r="O10" s="56">
        <v>1.9325023003922803</v>
      </c>
      <c r="P10" s="56">
        <v>3.1603780536386905</v>
      </c>
      <c r="Q10" s="56">
        <v>12.779234288381435</v>
      </c>
      <c r="R10" s="56">
        <v>10.537266647706801</v>
      </c>
      <c r="S10" s="38">
        <v>2.7651790519279906</v>
      </c>
      <c r="T10" s="38">
        <v>3.9913252912436192</v>
      </c>
      <c r="U10" s="38">
        <v>3.7731158722984492</v>
      </c>
      <c r="V10" s="38">
        <v>2.4511365840859778</v>
      </c>
      <c r="W10" s="38">
        <v>3.2156665994805822</v>
      </c>
      <c r="X10" s="38">
        <v>2.3113678981687036</v>
      </c>
      <c r="Y10" s="39">
        <v>2.0678332191524484</v>
      </c>
    </row>
    <row r="11" spans="1:25" x14ac:dyDescent="0.25">
      <c r="A11" s="47" t="s">
        <v>6</v>
      </c>
      <c r="B11" s="142" t="s">
        <v>164</v>
      </c>
      <c r="C11" s="55">
        <v>4.4711628780762513</v>
      </c>
      <c r="D11" s="56">
        <v>4.2016215413242852</v>
      </c>
      <c r="E11" s="56">
        <v>-0.49220795786220073</v>
      </c>
      <c r="F11" s="56">
        <v>7.0094479758107786</v>
      </c>
      <c r="G11" s="56">
        <v>6.3089693271419112</v>
      </c>
      <c r="H11" s="56">
        <v>0.80300655197669268</v>
      </c>
      <c r="I11" s="56">
        <v>-0.89491195539248558</v>
      </c>
      <c r="J11" s="56">
        <v>-1.5886969964371223</v>
      </c>
      <c r="K11" s="56">
        <v>-1.1862344220351706</v>
      </c>
      <c r="L11" s="56">
        <v>-1.888214946065625</v>
      </c>
      <c r="M11" s="56">
        <v>1.3025080059388294</v>
      </c>
      <c r="N11" s="56">
        <v>3.9175605559262472</v>
      </c>
      <c r="O11" s="56">
        <v>3.2515616904095213</v>
      </c>
      <c r="P11" s="56">
        <v>-0.70421866286205503</v>
      </c>
      <c r="Q11" s="56">
        <v>13.278165793638852</v>
      </c>
      <c r="R11" s="56">
        <v>8.5992995940561414</v>
      </c>
      <c r="S11" s="38">
        <v>1.4120812732604682</v>
      </c>
      <c r="T11" s="38">
        <v>3.9668251371033802</v>
      </c>
      <c r="U11" s="38">
        <v>9.0050770813463465</v>
      </c>
      <c r="V11" s="38">
        <v>-0.33236097284043975</v>
      </c>
      <c r="W11" s="38">
        <v>5.7510585987143426</v>
      </c>
      <c r="X11" s="38">
        <v>1.4613791393425446</v>
      </c>
      <c r="Y11" s="39">
        <v>1.2411442204238066</v>
      </c>
    </row>
    <row r="12" spans="1:25" x14ac:dyDescent="0.25">
      <c r="A12" s="47"/>
      <c r="B12" s="21" t="s">
        <v>38</v>
      </c>
      <c r="C12" s="55">
        <v>4.6040101483600271</v>
      </c>
      <c r="D12" s="56">
        <v>0.46895995700080295</v>
      </c>
      <c r="E12" s="56">
        <v>1.1836456285359009</v>
      </c>
      <c r="F12" s="56">
        <v>2.315806170195911</v>
      </c>
      <c r="G12" s="56">
        <v>2.7446192801591218</v>
      </c>
      <c r="H12" s="56">
        <v>1.4906230942846044</v>
      </c>
      <c r="I12" s="56">
        <v>0.1579612468407765</v>
      </c>
      <c r="J12" s="56">
        <v>4.3293523907195208E-3</v>
      </c>
      <c r="K12" s="56">
        <v>6.606261000619007E-2</v>
      </c>
      <c r="L12" s="56">
        <v>2.0285315847289764</v>
      </c>
      <c r="M12" s="56">
        <v>2.7462988893904194</v>
      </c>
      <c r="N12" s="56">
        <v>2.3774857529279103</v>
      </c>
      <c r="O12" s="56">
        <v>1.6681411512068367</v>
      </c>
      <c r="P12" s="56">
        <v>3.6095793730812398</v>
      </c>
      <c r="Q12" s="56">
        <v>12.506107872304995</v>
      </c>
      <c r="R12" s="56">
        <v>11.324396535965441</v>
      </c>
      <c r="S12" s="38">
        <v>2.5775215200703139</v>
      </c>
      <c r="T12" s="38">
        <v>3.3649705461309631</v>
      </c>
      <c r="U12" s="38">
        <v>2.7357143786637339</v>
      </c>
      <c r="V12" s="38">
        <v>2.7767347154638244</v>
      </c>
      <c r="W12" s="38">
        <v>2.5764572485005521</v>
      </c>
      <c r="X12" s="38">
        <v>2.2882862942462001</v>
      </c>
      <c r="Y12" s="39">
        <v>2.0460041430481857</v>
      </c>
    </row>
    <row r="13" spans="1:25" x14ac:dyDescent="0.25">
      <c r="A13" s="47" t="s">
        <v>6</v>
      </c>
      <c r="B13" s="142" t="s">
        <v>165</v>
      </c>
      <c r="C13" s="55">
        <v>8.0206548209614823</v>
      </c>
      <c r="D13" s="56">
        <v>-3.6335803499982444</v>
      </c>
      <c r="E13" s="56">
        <v>1.7127219426252616</v>
      </c>
      <c r="F13" s="56">
        <v>5.3185674227096857</v>
      </c>
      <c r="G13" s="56">
        <v>3.7483907062019428</v>
      </c>
      <c r="H13" s="56">
        <v>3.7364050988188513</v>
      </c>
      <c r="I13" s="56">
        <v>-0.73401850077349229</v>
      </c>
      <c r="J13" s="56">
        <v>-0.39685293727955706</v>
      </c>
      <c r="K13" s="56">
        <v>-0.82690909844265192</v>
      </c>
      <c r="L13" s="56">
        <v>4.231806259839388</v>
      </c>
      <c r="M13" s="56">
        <v>4.2411206706375326</v>
      </c>
      <c r="N13" s="56">
        <v>4.3568221926978401</v>
      </c>
      <c r="O13" s="56">
        <v>2.7820210071904716</v>
      </c>
      <c r="P13" s="56">
        <v>1.8831708310725448</v>
      </c>
      <c r="Q13" s="56">
        <v>19.262742787366793</v>
      </c>
      <c r="R13" s="56">
        <v>17.543237553397994</v>
      </c>
      <c r="S13" s="38">
        <v>2.5011371550194283</v>
      </c>
      <c r="T13" s="38">
        <v>3.2823719916403427</v>
      </c>
      <c r="U13" s="38">
        <v>2.4436809275577787</v>
      </c>
      <c r="V13" s="38">
        <v>3.1086926544280358</v>
      </c>
      <c r="W13" s="38">
        <v>2.4593663241981645</v>
      </c>
      <c r="X13" s="38">
        <v>2.3225976155579975</v>
      </c>
      <c r="Y13" s="39">
        <v>2.1825666458761495</v>
      </c>
    </row>
    <row r="14" spans="1:25" x14ac:dyDescent="0.25">
      <c r="A14" s="47"/>
      <c r="B14" s="21" t="s">
        <v>39</v>
      </c>
      <c r="C14" s="55">
        <v>3.8213324545504523</v>
      </c>
      <c r="D14" s="56">
        <v>1.4250572006718532</v>
      </c>
      <c r="E14" s="56">
        <v>0.87692418028779695</v>
      </c>
      <c r="F14" s="56">
        <v>1.5266090148782885</v>
      </c>
      <c r="G14" s="56">
        <v>2.5260370247765618</v>
      </c>
      <c r="H14" s="56">
        <v>0.9661475796636898</v>
      </c>
      <c r="I14" s="56">
        <v>0.36037587326578358</v>
      </c>
      <c r="J14" s="56">
        <v>0.12439182813095417</v>
      </c>
      <c r="K14" s="56">
        <v>0.2692827897696759</v>
      </c>
      <c r="L14" s="56">
        <v>1.3934581321679573</v>
      </c>
      <c r="M14" s="56">
        <v>2.3593189910797729</v>
      </c>
      <c r="N14" s="56">
        <v>1.9025804371182842</v>
      </c>
      <c r="O14" s="56">
        <v>1.3854120019841876</v>
      </c>
      <c r="P14" s="56">
        <v>4.0379699255253199</v>
      </c>
      <c r="Q14" s="56">
        <v>10.536968357018139</v>
      </c>
      <c r="R14" s="56">
        <v>9.3666248713153202</v>
      </c>
      <c r="S14" s="38">
        <v>2.6068202600079804</v>
      </c>
      <c r="T14" s="38">
        <v>3.4242392932280152</v>
      </c>
      <c r="U14" s="38">
        <v>2.83736955715157</v>
      </c>
      <c r="V14" s="38">
        <v>2.6734767498056256</v>
      </c>
      <c r="W14" s="38">
        <v>2.6065525844729542</v>
      </c>
      <c r="X14" s="38">
        <v>2.2727040382331865</v>
      </c>
      <c r="Y14" s="39">
        <v>1.9990801086851029</v>
      </c>
    </row>
    <row r="15" spans="1:25" x14ac:dyDescent="0.25">
      <c r="A15" s="47" t="s">
        <v>6</v>
      </c>
      <c r="B15" s="142" t="s">
        <v>167</v>
      </c>
      <c r="C15" s="55">
        <v>6.6319291550467119</v>
      </c>
      <c r="D15" s="56">
        <v>-16.253336086321479</v>
      </c>
      <c r="E15" s="56">
        <v>11.478089359254163</v>
      </c>
      <c r="F15" s="56">
        <v>15.463250411605213</v>
      </c>
      <c r="G15" s="56">
        <v>5.6732003887600024</v>
      </c>
      <c r="H15" s="56">
        <v>-3.4902455725774995</v>
      </c>
      <c r="I15" s="56">
        <v>-2.7573925806384292</v>
      </c>
      <c r="J15" s="56">
        <v>-12.730784362816994</v>
      </c>
      <c r="K15" s="56">
        <v>-7.1492975294676908</v>
      </c>
      <c r="L15" s="56">
        <v>7.6026695857904558</v>
      </c>
      <c r="M15" s="56">
        <v>7.332140981885038</v>
      </c>
      <c r="N15" s="56">
        <v>-1.6915727116376789</v>
      </c>
      <c r="O15" s="56">
        <v>-11.57668024756634</v>
      </c>
      <c r="P15" s="56">
        <v>17.236431517256868</v>
      </c>
      <c r="Q15" s="56">
        <v>25.94585681042474</v>
      </c>
      <c r="R15" s="56">
        <v>-6.7167634286642741</v>
      </c>
      <c r="S15" s="38">
        <v>-1.5583899471010465</v>
      </c>
      <c r="T15" s="38">
        <v>-2.9297715713385353</v>
      </c>
      <c r="U15" s="38">
        <v>-2.3659126145896381</v>
      </c>
      <c r="V15" s="38">
        <v>-6.195256984231623E-2</v>
      </c>
      <c r="W15" s="38">
        <v>6.1142282531797765</v>
      </c>
      <c r="X15" s="38">
        <v>4.4834741925601884</v>
      </c>
      <c r="Y15" s="39">
        <v>1.2894471525869644</v>
      </c>
    </row>
    <row r="16" spans="1:25" x14ac:dyDescent="0.25">
      <c r="A16" s="47" t="s">
        <v>6</v>
      </c>
      <c r="B16" s="142" t="s">
        <v>168</v>
      </c>
      <c r="C16" s="55">
        <v>0.47292770933651251</v>
      </c>
      <c r="D16" s="56">
        <v>-1.6083417888456908</v>
      </c>
      <c r="E16" s="56">
        <v>-1.4109817179677853</v>
      </c>
      <c r="F16" s="56">
        <v>-0.28975910358571833</v>
      </c>
      <c r="G16" s="56">
        <v>2.060897014808627</v>
      </c>
      <c r="H16" s="56">
        <v>0.95155494553009756</v>
      </c>
      <c r="I16" s="56">
        <v>0.16729815413425442</v>
      </c>
      <c r="J16" s="56">
        <v>0.44213930396062029</v>
      </c>
      <c r="K16" s="56">
        <v>0.11670987385077325</v>
      </c>
      <c r="L16" s="56">
        <v>0.55712079970713368</v>
      </c>
      <c r="M16" s="56">
        <v>1.3391797128520011</v>
      </c>
      <c r="N16" s="56">
        <v>1.4030793105535899</v>
      </c>
      <c r="O16" s="56">
        <v>1.5446785741446867</v>
      </c>
      <c r="P16" s="56">
        <v>2.4020691747572931</v>
      </c>
      <c r="Q16" s="56">
        <v>7.601181337289753</v>
      </c>
      <c r="R16" s="56">
        <v>8.128540470022072</v>
      </c>
      <c r="S16" s="38">
        <v>3.3339977746569938</v>
      </c>
      <c r="T16" s="38">
        <v>2.788531446074427</v>
      </c>
      <c r="U16" s="38">
        <v>2.130779994033638</v>
      </c>
      <c r="V16" s="38">
        <v>1.913969234730617</v>
      </c>
      <c r="W16" s="38">
        <v>1.7878372797993425</v>
      </c>
      <c r="X16" s="38">
        <v>1.3519168418969052</v>
      </c>
      <c r="Y16" s="39">
        <v>1.0503977474607629</v>
      </c>
    </row>
    <row r="17" spans="1:25" x14ac:dyDescent="0.25">
      <c r="A17" s="47" t="s">
        <v>6</v>
      </c>
      <c r="B17" s="142" t="s">
        <v>166</v>
      </c>
      <c r="C17" s="55">
        <v>7.3581704008733206</v>
      </c>
      <c r="D17" s="56">
        <v>6.8770071780209552</v>
      </c>
      <c r="E17" s="56">
        <v>2.3030839660141966</v>
      </c>
      <c r="F17" s="56">
        <v>2.2351229662913141</v>
      </c>
      <c r="G17" s="56">
        <v>2.7311331162836794</v>
      </c>
      <c r="H17" s="56">
        <v>1.4061910982142045</v>
      </c>
      <c r="I17" s="56">
        <v>0.8338304328656454</v>
      </c>
      <c r="J17" s="56">
        <v>0.79049688988346301</v>
      </c>
      <c r="K17" s="56">
        <v>0.95144929077257689</v>
      </c>
      <c r="L17" s="56">
        <v>1.8579999325895713</v>
      </c>
      <c r="M17" s="56">
        <v>3.0004715381242608</v>
      </c>
      <c r="N17" s="56">
        <v>2.8658793732108778</v>
      </c>
      <c r="O17" s="56">
        <v>2.6443239352073711</v>
      </c>
      <c r="P17" s="56">
        <v>0.32284815424443725</v>
      </c>
      <c r="Q17" s="56">
        <v>12.791212690346043</v>
      </c>
      <c r="R17" s="56">
        <v>10.270757959608146</v>
      </c>
      <c r="S17" s="56">
        <v>4.0407633934202991</v>
      </c>
      <c r="T17" s="56">
        <v>5.5109288898135933</v>
      </c>
      <c r="U17" s="56">
        <v>3.6143436090051217</v>
      </c>
      <c r="V17" s="56">
        <v>3.6278064809610155</v>
      </c>
      <c r="W17" s="56">
        <v>3.1090017303738504</v>
      </c>
      <c r="X17" s="56">
        <v>2.9802020251334715</v>
      </c>
      <c r="Y17" s="317">
        <v>2.9734470707031058</v>
      </c>
    </row>
    <row r="18" spans="1:25" x14ac:dyDescent="0.25">
      <c r="A18" s="47"/>
      <c r="B18" s="16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56"/>
      <c r="T18" s="56"/>
      <c r="U18" s="56"/>
      <c r="V18" s="56"/>
      <c r="W18" s="56"/>
      <c r="X18" s="56"/>
      <c r="Y18" s="317"/>
    </row>
    <row r="19" spans="1:25" x14ac:dyDescent="0.25">
      <c r="A19" s="47"/>
      <c r="B19" s="17" t="s">
        <v>126</v>
      </c>
      <c r="C19" s="55">
        <v>3.9361763407000483</v>
      </c>
      <c r="D19" s="56">
        <v>0.92553250447988678</v>
      </c>
      <c r="E19" s="56">
        <v>0.69464782545025638</v>
      </c>
      <c r="F19" s="56">
        <v>4.080964889159544</v>
      </c>
      <c r="G19" s="56">
        <v>3.7419332302882635</v>
      </c>
      <c r="H19" s="56">
        <v>1.4638293573966177</v>
      </c>
      <c r="I19" s="56">
        <v>-0.10204335598197334</v>
      </c>
      <c r="J19" s="56">
        <v>-0.34381384224426714</v>
      </c>
      <c r="K19" s="56">
        <v>-0.48166666666666913</v>
      </c>
      <c r="L19" s="56">
        <v>1.3908660045887755</v>
      </c>
      <c r="M19" s="56">
        <v>2.5329732497543</v>
      </c>
      <c r="N19" s="56">
        <v>2.7716472009665871</v>
      </c>
      <c r="O19" s="56">
        <v>2.0142486539019178</v>
      </c>
      <c r="P19" s="56">
        <v>2.8195849755302982</v>
      </c>
      <c r="Q19" s="56">
        <v>12.141846308652958</v>
      </c>
      <c r="R19" s="56">
        <v>10.985964538485327</v>
      </c>
      <c r="S19" s="56">
        <v>3.1398393025286131</v>
      </c>
      <c r="T19" s="56">
        <v>4.2328736710666837</v>
      </c>
      <c r="U19" s="56">
        <v>3.9823630525632758</v>
      </c>
      <c r="V19" s="56">
        <v>2.5327099364737427</v>
      </c>
      <c r="W19" s="56">
        <v>3.4624372147265881</v>
      </c>
      <c r="X19" s="56">
        <v>2.4851815849158632</v>
      </c>
      <c r="Y19" s="317">
        <v>2.0806836661286576</v>
      </c>
    </row>
    <row r="20" spans="1:25" x14ac:dyDescent="0.25">
      <c r="A20" s="47"/>
      <c r="B20" s="17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317"/>
    </row>
    <row r="21" spans="1:25" x14ac:dyDescent="0.25">
      <c r="A21" s="47"/>
      <c r="B21" s="21" t="s">
        <v>43</v>
      </c>
      <c r="C21" s="55">
        <v>4.4000000000000039</v>
      </c>
      <c r="D21" s="56">
        <v>1.2999999999999901</v>
      </c>
      <c r="E21" s="56">
        <v>0.8999999999999897</v>
      </c>
      <c r="F21" s="56">
        <v>4.2727846769101241</v>
      </c>
      <c r="G21" s="56">
        <v>3.7293096487686528</v>
      </c>
      <c r="H21" s="56">
        <v>1.4254439309170586</v>
      </c>
      <c r="I21" s="56">
        <v>2.8779739063700127E-2</v>
      </c>
      <c r="J21" s="56">
        <v>-0.19180972475305591</v>
      </c>
      <c r="K21" s="56">
        <v>-0.6774286537907237</v>
      </c>
      <c r="L21" s="56">
        <v>1.2093068253277384</v>
      </c>
      <c r="M21" s="56">
        <v>2.5378769774888843</v>
      </c>
      <c r="N21" s="56">
        <v>3.0810105341661176</v>
      </c>
      <c r="O21" s="56">
        <v>2.1656794031200466</v>
      </c>
      <c r="P21" s="56">
        <v>2.9372679490010878</v>
      </c>
      <c r="Q21" s="56">
        <v>13.902788537419841</v>
      </c>
      <c r="R21" s="56">
        <v>10.854930517918259</v>
      </c>
      <c r="S21" s="56">
        <v>2.2356316249001251</v>
      </c>
      <c r="T21" s="56">
        <v>3.5445006270727442</v>
      </c>
      <c r="U21" s="56">
        <v>3.5664884192722734</v>
      </c>
      <c r="V21" s="56">
        <v>3.7259482241269515</v>
      </c>
      <c r="W21" s="56">
        <v>3.2579105807402531</v>
      </c>
      <c r="X21" s="56">
        <v>2.2900459619913605</v>
      </c>
      <c r="Y21" s="317">
        <v>2.0678635512348942</v>
      </c>
    </row>
    <row r="22" spans="1:25" x14ac:dyDescent="0.25">
      <c r="A22" s="47"/>
      <c r="B22" s="21"/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317"/>
    </row>
    <row r="23" spans="1:25" x14ac:dyDescent="0.25">
      <c r="A23" s="47"/>
      <c r="B23" s="21" t="s">
        <v>105</v>
      </c>
      <c r="C23" s="55"/>
      <c r="D23" s="56"/>
      <c r="E23" s="56"/>
      <c r="F23" s="56">
        <v>4.1217501585288474</v>
      </c>
      <c r="G23" s="56">
        <v>3.7758830694275325</v>
      </c>
      <c r="H23" s="56">
        <v>1.7605633802816989</v>
      </c>
      <c r="I23" s="56">
        <v>-0.28835063437139263</v>
      </c>
      <c r="J23" s="56">
        <v>-0.1735106998264957</v>
      </c>
      <c r="K23" s="56">
        <v>-0.63731170336036591</v>
      </c>
      <c r="L23" s="56">
        <v>0.69970845481048816</v>
      </c>
      <c r="M23" s="56">
        <v>2.7214823393167498</v>
      </c>
      <c r="N23" s="56">
        <v>2.5366403607666399</v>
      </c>
      <c r="O23" s="56">
        <v>2.1990104452996206</v>
      </c>
      <c r="P23" s="56">
        <v>1.5255513717052027</v>
      </c>
      <c r="Q23" s="56">
        <v>11.7</v>
      </c>
      <c r="R23" s="56">
        <v>14.700000000000003</v>
      </c>
      <c r="S23" s="56">
        <v>1.9000000000000128</v>
      </c>
      <c r="T23" s="56">
        <v>3.6999999999999922</v>
      </c>
      <c r="U23" s="56">
        <v>3.8061624577522268</v>
      </c>
      <c r="V23" s="56">
        <v>3.9079748745530107</v>
      </c>
      <c r="W23" s="56">
        <v>3.2818478620157299</v>
      </c>
      <c r="X23" s="56">
        <v>2.2430871497403526</v>
      </c>
      <c r="Y23" s="317">
        <v>2.0649709417125628</v>
      </c>
    </row>
    <row r="24" spans="1:25" s="12" customFormat="1" x14ac:dyDescent="0.25">
      <c r="A24" s="57"/>
      <c r="B24" s="17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318"/>
    </row>
    <row r="25" spans="1:25" s="12" customFormat="1" x14ac:dyDescent="0.25">
      <c r="A25" s="47"/>
      <c r="B25" s="143"/>
      <c r="C25" s="230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/>
    </row>
    <row r="26" spans="1:25" s="12" customFormat="1" x14ac:dyDescent="0.25">
      <c r="A26" s="47"/>
      <c r="B26" s="102" t="s">
        <v>144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9"/>
    </row>
    <row r="27" spans="1:25" s="12" customFormat="1" x14ac:dyDescent="0.25">
      <c r="A27" s="47"/>
      <c r="B27" s="21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9"/>
    </row>
    <row r="28" spans="1:25" x14ac:dyDescent="0.25">
      <c r="A28" s="47"/>
      <c r="B28" s="17" t="s">
        <v>104</v>
      </c>
      <c r="C28" s="55">
        <v>2.9853625083060331</v>
      </c>
      <c r="D28" s="56">
        <v>-1.1225724418678085</v>
      </c>
      <c r="E28" s="56">
        <v>0.47052855326972232</v>
      </c>
      <c r="F28" s="56">
        <v>1.6197705120554629</v>
      </c>
      <c r="G28" s="56">
        <v>1.3388823912712677</v>
      </c>
      <c r="H28" s="56">
        <v>0.5340618702974087</v>
      </c>
      <c r="I28" s="56">
        <v>-0.13260251884382734</v>
      </c>
      <c r="J28" s="56">
        <v>-0.18569282768539086</v>
      </c>
      <c r="K28" s="56">
        <v>-0.39090934238954489</v>
      </c>
      <c r="L28" s="56">
        <v>1.1818725837364541</v>
      </c>
      <c r="M28" s="56">
        <v>2.1086483817274626</v>
      </c>
      <c r="N28" s="56">
        <v>2.4012078364240796</v>
      </c>
      <c r="O28" s="56">
        <v>2.4077795660856216</v>
      </c>
      <c r="P28" s="56">
        <v>2.2440841083069207</v>
      </c>
      <c r="Q28" s="56">
        <v>7.3338745894481194</v>
      </c>
      <c r="R28" s="56">
        <v>10.024590180771732</v>
      </c>
      <c r="S28" s="56">
        <v>3.3936971912854608</v>
      </c>
      <c r="T28" s="56">
        <v>4.1423966929472034</v>
      </c>
      <c r="U28" s="56">
        <v>3.7187526388529291</v>
      </c>
      <c r="V28" s="56">
        <v>2.3937650342674699</v>
      </c>
      <c r="W28" s="56">
        <v>2.4907292803678649</v>
      </c>
      <c r="X28" s="56">
        <v>2.2136793336617</v>
      </c>
      <c r="Y28" s="317">
        <v>2.2079436280135312</v>
      </c>
    </row>
    <row r="29" spans="1:25" x14ac:dyDescent="0.25">
      <c r="A29" s="47"/>
      <c r="B29" s="21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9"/>
    </row>
    <row r="30" spans="1:25" x14ac:dyDescent="0.25">
      <c r="A30" s="47"/>
      <c r="B30" s="21" t="s">
        <v>44</v>
      </c>
      <c r="C30" s="37">
        <v>4.4154732907366601</v>
      </c>
      <c r="D30" s="38">
        <v>4.0920605806582522E-2</v>
      </c>
      <c r="E30" s="38">
        <v>0.95665795146750998</v>
      </c>
      <c r="F30" s="38">
        <v>3.8234671886392624</v>
      </c>
      <c r="G30" s="38">
        <v>3.3955782537982371</v>
      </c>
      <c r="H30" s="38">
        <v>1.2852155985895841</v>
      </c>
      <c r="I30" s="38">
        <v>-9.9613035435042185E-2</v>
      </c>
      <c r="J30" s="38">
        <v>-0.1313107784392642</v>
      </c>
      <c r="K30" s="38">
        <v>-0.30338450734588296</v>
      </c>
      <c r="L30" s="38">
        <v>1.0704527820761811</v>
      </c>
      <c r="M30" s="38">
        <v>1.8798763848521638</v>
      </c>
      <c r="N30" s="38">
        <v>2.309419315302863</v>
      </c>
      <c r="O30" s="38">
        <v>2.1524099538684727</v>
      </c>
      <c r="P30" s="38">
        <v>3.2005536482906161</v>
      </c>
      <c r="Q30" s="38">
        <v>11.533226449769662</v>
      </c>
      <c r="R30" s="38">
        <v>10.051222999059451</v>
      </c>
      <c r="S30" s="38">
        <v>2.9646903848666195</v>
      </c>
      <c r="T30" s="38">
        <v>4.0205779168742684</v>
      </c>
      <c r="U30" s="38">
        <v>3.4030179974325447</v>
      </c>
      <c r="V30" s="38">
        <v>2.4878364266801123</v>
      </c>
      <c r="W30" s="38">
        <v>2.8466037231411834</v>
      </c>
      <c r="X30" s="38">
        <v>2.2387774298462837</v>
      </c>
      <c r="Y30" s="39">
        <v>2.1216867953409491</v>
      </c>
    </row>
    <row r="31" spans="1:25" x14ac:dyDescent="0.25">
      <c r="A31" s="47"/>
      <c r="B31" s="21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9"/>
    </row>
    <row r="32" spans="1:25" x14ac:dyDescent="0.25">
      <c r="A32" s="47"/>
      <c r="B32" s="21" t="s">
        <v>45</v>
      </c>
      <c r="C32" s="37">
        <v>4.5099178068085166</v>
      </c>
      <c r="D32" s="38">
        <v>0.53732344063845972</v>
      </c>
      <c r="E32" s="38">
        <v>0.86759798235813701</v>
      </c>
      <c r="F32" s="38">
        <v>2.0085070168955221</v>
      </c>
      <c r="G32" s="38">
        <v>1.8750456658595871</v>
      </c>
      <c r="H32" s="38">
        <v>1.085566077811051</v>
      </c>
      <c r="I32" s="38">
        <v>0.30795086188464271</v>
      </c>
      <c r="J32" s="38">
        <v>0.69315409897956481</v>
      </c>
      <c r="K32" s="38">
        <v>1.2775578604381721</v>
      </c>
      <c r="L32" s="38">
        <v>3.1925451389284376</v>
      </c>
      <c r="M32" s="38">
        <v>4.2394347415251499</v>
      </c>
      <c r="N32" s="38">
        <v>5.5510523916291854</v>
      </c>
      <c r="O32" s="38">
        <v>6.508034987275324</v>
      </c>
      <c r="P32" s="38">
        <v>3.8851333790501652</v>
      </c>
      <c r="Q32" s="38">
        <v>11.493093635040651</v>
      </c>
      <c r="R32" s="38">
        <v>10.216529834778566</v>
      </c>
      <c r="S32" s="38">
        <v>5.3189438041114423</v>
      </c>
      <c r="T32" s="38">
        <v>5.4017759495991635</v>
      </c>
      <c r="U32" s="38">
        <v>4.057397214530778</v>
      </c>
      <c r="V32" s="38">
        <v>2.9929434769399466</v>
      </c>
      <c r="W32" s="38">
        <v>3.3499839006864374</v>
      </c>
      <c r="X32" s="38">
        <v>3.199319904914022</v>
      </c>
      <c r="Y32" s="39">
        <v>3.1351689001118066</v>
      </c>
    </row>
    <row r="33" spans="1:25" x14ac:dyDescent="0.25">
      <c r="A33" s="47"/>
      <c r="B33" s="21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9"/>
    </row>
    <row r="34" spans="1:25" x14ac:dyDescent="0.25">
      <c r="A34" s="47"/>
      <c r="B34" s="21" t="s">
        <v>140</v>
      </c>
      <c r="C34" s="37">
        <v>2.5350277366289697</v>
      </c>
      <c r="D34" s="38">
        <v>-1.9474683080170085</v>
      </c>
      <c r="E34" s="38">
        <v>-0.15966312832577101</v>
      </c>
      <c r="F34" s="38">
        <v>0.90861878683692332</v>
      </c>
      <c r="G34" s="38">
        <v>0.72058460202057972</v>
      </c>
      <c r="H34" s="38">
        <v>0.53554493682306248</v>
      </c>
      <c r="I34" s="38">
        <v>-0.28808124807410129</v>
      </c>
      <c r="J34" s="38">
        <v>-4.7700210821455258E-3</v>
      </c>
      <c r="K34" s="38">
        <v>-0.371646231181888</v>
      </c>
      <c r="L34" s="38">
        <v>2.1747939137103822</v>
      </c>
      <c r="M34" s="38">
        <v>3.1053015645076343</v>
      </c>
      <c r="N34" s="38">
        <v>1.3126966181657984</v>
      </c>
      <c r="O34" s="38">
        <v>0.73015877816704489</v>
      </c>
      <c r="P34" s="38">
        <v>1.8750987175996769</v>
      </c>
      <c r="Q34" s="38">
        <v>10.509131172378371</v>
      </c>
      <c r="R34" s="38">
        <v>9.0521664598657523</v>
      </c>
      <c r="S34" s="38">
        <v>0.16800666313312451</v>
      </c>
      <c r="T34" s="38">
        <v>3.6796210127532314</v>
      </c>
      <c r="U34" s="38">
        <v>3.4561420719033675</v>
      </c>
      <c r="V34" s="38">
        <v>3.1932925772652609</v>
      </c>
      <c r="W34" s="38">
        <v>2.3868167796393447</v>
      </c>
      <c r="X34" s="38">
        <v>2.6877400281917652</v>
      </c>
      <c r="Y34" s="39">
        <v>2.6974077761724891</v>
      </c>
    </row>
    <row r="35" spans="1:25" x14ac:dyDescent="0.25">
      <c r="A35" s="47"/>
      <c r="B35" s="144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9"/>
    </row>
    <row r="36" spans="1:25" x14ac:dyDescent="0.25">
      <c r="A36" s="47"/>
      <c r="B36" s="21" t="s">
        <v>46</v>
      </c>
      <c r="C36" s="37">
        <v>1.3315375994498613</v>
      </c>
      <c r="D36" s="38">
        <v>-5.1510922065175491</v>
      </c>
      <c r="E36" s="38">
        <v>2.8916705767546791</v>
      </c>
      <c r="F36" s="38">
        <v>3.9471732895572487</v>
      </c>
      <c r="G36" s="38">
        <v>1.2374452491679566</v>
      </c>
      <c r="H36" s="38">
        <v>-1.8469147189485891</v>
      </c>
      <c r="I36" s="38">
        <v>-3.3136389057299098</v>
      </c>
      <c r="J36" s="38">
        <v>-1.3828180375146881</v>
      </c>
      <c r="K36" s="38">
        <v>-1.4696537317328007</v>
      </c>
      <c r="L36" s="38">
        <v>2.2181958916237532</v>
      </c>
      <c r="M36" s="38">
        <v>1.78430819263804</v>
      </c>
      <c r="N36" s="38">
        <v>-2.5612418908305123E-2</v>
      </c>
      <c r="O36" s="38">
        <v>-2.2219470427985777</v>
      </c>
      <c r="P36" s="38">
        <v>5.104496073544551</v>
      </c>
      <c r="Q36" s="38">
        <v>14.620478852367459</v>
      </c>
      <c r="R36" s="38">
        <v>4.4624826204120671</v>
      </c>
      <c r="S36" s="38">
        <v>-1.547321247963096</v>
      </c>
      <c r="T36" s="38">
        <v>0.33933550450409022</v>
      </c>
      <c r="U36" s="38">
        <v>3.4860878232080061</v>
      </c>
      <c r="V36" s="38">
        <v>2.8174371453274283</v>
      </c>
      <c r="W36" s="38">
        <v>2.2387414674678086</v>
      </c>
      <c r="X36" s="38">
        <v>2.5020454996829145</v>
      </c>
      <c r="Y36" s="39">
        <v>2.4653988256072568</v>
      </c>
    </row>
    <row r="37" spans="1:25" x14ac:dyDescent="0.25">
      <c r="A37" s="47"/>
      <c r="B37" s="21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9"/>
    </row>
    <row r="38" spans="1:25" x14ac:dyDescent="0.25">
      <c r="A38" s="47"/>
      <c r="B38" s="21" t="s">
        <v>47</v>
      </c>
      <c r="C38" s="37">
        <v>3.0173402562241103</v>
      </c>
      <c r="D38" s="38">
        <v>-4.061312154115404</v>
      </c>
      <c r="E38" s="38">
        <v>3.7454896770213963</v>
      </c>
      <c r="F38" s="38">
        <v>5.3556716780848168</v>
      </c>
      <c r="G38" s="38">
        <v>2.5077038088081371</v>
      </c>
      <c r="H38" s="38">
        <v>-1.4008926122590637</v>
      </c>
      <c r="I38" s="38">
        <v>-3.3642064449526332</v>
      </c>
      <c r="J38" s="38">
        <v>-1.1166575099492371</v>
      </c>
      <c r="K38" s="38">
        <v>-1.0861740417101085</v>
      </c>
      <c r="L38" s="38">
        <v>2.7792640966548987</v>
      </c>
      <c r="M38" s="38">
        <v>2.3858006408458365</v>
      </c>
      <c r="N38" s="38">
        <v>0.21780103245130356</v>
      </c>
      <c r="O38" s="38">
        <v>-1.868590818264837</v>
      </c>
      <c r="P38" s="38">
        <v>6.0328631933824317</v>
      </c>
      <c r="Q38" s="38">
        <v>19.286812661233643</v>
      </c>
      <c r="R38" s="38">
        <v>4.2009096573304427</v>
      </c>
      <c r="S38" s="38">
        <v>-2.0363699183174155</v>
      </c>
      <c r="T38" s="38">
        <v>0.32061761386479315</v>
      </c>
      <c r="U38" s="38">
        <v>3.5694164196450773</v>
      </c>
      <c r="V38" s="38">
        <v>3.0610421442746061</v>
      </c>
      <c r="W38" s="38">
        <v>2.5066659790564216</v>
      </c>
      <c r="X38" s="38">
        <v>2.7471407500946565</v>
      </c>
      <c r="Y38" s="39">
        <v>2.6912727454276419</v>
      </c>
    </row>
    <row r="39" spans="1:25" x14ac:dyDescent="0.25">
      <c r="A39" s="47"/>
      <c r="B39" s="21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9"/>
    </row>
    <row r="40" spans="1:25" x14ac:dyDescent="0.25">
      <c r="A40" s="47"/>
      <c r="B40" s="21" t="s">
        <v>106</v>
      </c>
      <c r="C40" s="37">
        <v>-1.6364261129061641</v>
      </c>
      <c r="D40" s="38">
        <v>-1.13591302619519</v>
      </c>
      <c r="E40" s="38">
        <v>-0.82299394694149708</v>
      </c>
      <c r="F40" s="38">
        <v>-1.3368984944932549</v>
      </c>
      <c r="G40" s="38">
        <v>-1.2391835076214441</v>
      </c>
      <c r="H40" s="38">
        <v>-0.4523591729238774</v>
      </c>
      <c r="I40" s="38">
        <v>5.2327959819487013E-2</v>
      </c>
      <c r="J40" s="38">
        <v>-0.26916619206337478</v>
      </c>
      <c r="K40" s="38">
        <v>-0.38769068561194109</v>
      </c>
      <c r="L40" s="38">
        <v>-0.54589630502074327</v>
      </c>
      <c r="M40" s="38">
        <v>-0.58747643173463482</v>
      </c>
      <c r="N40" s="38">
        <v>-0.24288444652742491</v>
      </c>
      <c r="O40" s="38">
        <v>-0.36008473482668224</v>
      </c>
      <c r="P40" s="38">
        <v>-0.87554659176252159</v>
      </c>
      <c r="Q40" s="38">
        <v>-3.9118605860634759</v>
      </c>
      <c r="R40" s="38">
        <v>0.25102752360015579</v>
      </c>
      <c r="S40" s="38">
        <v>0.4992145247644908</v>
      </c>
      <c r="T40" s="38">
        <v>1.8658069581811709E-2</v>
      </c>
      <c r="U40" s="38">
        <v>-8.0456759647506981E-2</v>
      </c>
      <c r="V40" s="38">
        <v>-0.23636962510640291</v>
      </c>
      <c r="W40" s="38">
        <v>-0.26137276930199294</v>
      </c>
      <c r="X40" s="38">
        <v>-0.23854216148736507</v>
      </c>
      <c r="Y40" s="39">
        <v>-0.21995434838977257</v>
      </c>
    </row>
    <row r="41" spans="1:25" x14ac:dyDescent="0.25">
      <c r="A41" s="57"/>
      <c r="B41" s="145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8"/>
    </row>
    <row r="43" spans="1:25" x14ac:dyDescent="0.25">
      <c r="A43" s="43" t="s">
        <v>6</v>
      </c>
      <c r="B43" s="512" t="s">
        <v>147</v>
      </c>
      <c r="C43" s="513"/>
      <c r="D43" s="513"/>
      <c r="E43" s="513"/>
      <c r="F43" s="513"/>
      <c r="G43" s="513"/>
      <c r="H43" s="513"/>
      <c r="I43" s="513"/>
      <c r="J43" s="513"/>
      <c r="K43" s="513"/>
      <c r="L43" s="513"/>
      <c r="M43" s="513"/>
      <c r="N43" s="513"/>
      <c r="O43" s="513"/>
      <c r="P43" s="513"/>
    </row>
    <row r="44" spans="1:25" x14ac:dyDescent="0.25"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</row>
    <row r="45" spans="1:25" x14ac:dyDescent="0.25">
      <c r="B45" s="325" t="s">
        <v>37</v>
      </c>
      <c r="C45" s="60">
        <v>0.17396396442500001</v>
      </c>
      <c r="D45" s="328"/>
      <c r="E45" s="7"/>
      <c r="H45" s="12"/>
    </row>
    <row r="46" spans="1:25" x14ac:dyDescent="0.25">
      <c r="B46" s="325" t="s">
        <v>127</v>
      </c>
      <c r="C46" s="60">
        <v>0.16561514460900001</v>
      </c>
      <c r="D46" s="328"/>
      <c r="E46" s="7"/>
    </row>
    <row r="47" spans="1:25" x14ac:dyDescent="0.25">
      <c r="B47" s="325" t="s">
        <v>128</v>
      </c>
      <c r="C47" s="60">
        <v>3.2555668783000001E-2</v>
      </c>
      <c r="D47" s="328"/>
      <c r="E47" s="7"/>
    </row>
    <row r="48" spans="1:25" x14ac:dyDescent="0.25">
      <c r="B48" s="324" t="s">
        <v>41</v>
      </c>
      <c r="C48" s="60">
        <v>0.33255469000600002</v>
      </c>
      <c r="D48" s="328"/>
      <c r="E48" s="7"/>
    </row>
    <row r="49" spans="2:5" x14ac:dyDescent="0.25">
      <c r="B49" s="324" t="s">
        <v>40</v>
      </c>
      <c r="C49" s="60">
        <v>0.29531053217699998</v>
      </c>
      <c r="D49" s="328"/>
      <c r="E49" s="7"/>
    </row>
  </sheetData>
  <mergeCells count="4">
    <mergeCell ref="B43:P43"/>
    <mergeCell ref="A1:X1"/>
    <mergeCell ref="A2:X2"/>
    <mergeCell ref="A3:X3"/>
  </mergeCells>
  <pageMargins left="0.7" right="0.7" top="0.75" bottom="0.75" header="0.3" footer="0.3"/>
  <pageSetup paperSize="9" scale="53" orientation="landscape" r:id="rId1"/>
  <headerFooter>
    <oddFooter>&amp;L_x000D_&amp;1#&amp;"Calibri"&amp;10&amp;K000000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2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Y8" sqref="Y8:Y1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3" width="11.140625" style="7" customWidth="1"/>
    <col min="4" max="4" width="11.140625" style="116" customWidth="1"/>
    <col min="5" max="20" width="11.140625" style="7" customWidth="1"/>
    <col min="21" max="16384" width="9.140625" style="7"/>
  </cols>
  <sheetData>
    <row r="1" spans="1:25" x14ac:dyDescent="0.25">
      <c r="A1" s="502" t="str">
        <f>'Súhrnné indikátory'!A1:Q1</f>
        <v>74. zasadnutie Výboru pre makroekonomické prognózy, 3.2.2026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</row>
    <row r="2" spans="1:25" ht="18.75" x14ac:dyDescent="0.3">
      <c r="A2" s="500" t="s">
        <v>132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</row>
    <row r="3" spans="1:25" x14ac:dyDescent="0.25">
      <c r="A3" s="508" t="s">
        <v>60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</row>
    <row r="4" spans="1:25" s="12" customFormat="1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5"/>
    </row>
    <row r="5" spans="1:25" s="12" customFormat="1" x14ac:dyDescent="0.25">
      <c r="A5" s="15"/>
      <c r="B5" s="41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0">
        <v>2029</v>
      </c>
      <c r="Y5" s="11">
        <v>2030</v>
      </c>
    </row>
    <row r="6" spans="1:25" s="12" customFormat="1" x14ac:dyDescent="0.25">
      <c r="A6" s="41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61</v>
      </c>
      <c r="U6" s="6" t="s">
        <v>61</v>
      </c>
      <c r="V6" s="6" t="s">
        <v>61</v>
      </c>
      <c r="W6" s="6" t="s">
        <v>61</v>
      </c>
      <c r="X6" s="6" t="s">
        <v>61</v>
      </c>
      <c r="Y6" s="100" t="s">
        <v>61</v>
      </c>
    </row>
    <row r="7" spans="1:25" x14ac:dyDescent="0.25">
      <c r="A7" s="15"/>
      <c r="B7" s="11"/>
      <c r="C7" s="233"/>
      <c r="D7" s="10"/>
      <c r="E7" s="10"/>
      <c r="F7" s="10"/>
      <c r="G7" s="10"/>
      <c r="H7" s="10"/>
      <c r="I7" s="10"/>
      <c r="J7" s="10"/>
      <c r="K7" s="10"/>
      <c r="L7" s="10"/>
      <c r="M7" s="10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9"/>
    </row>
    <row r="8" spans="1:25" x14ac:dyDescent="0.25">
      <c r="A8" s="15"/>
      <c r="B8" s="17" t="s">
        <v>107</v>
      </c>
      <c r="C8" s="67">
        <v>-1.7765100247380834</v>
      </c>
      <c r="D8" s="68">
        <v>0.36201209811908425</v>
      </c>
      <c r="E8" s="68">
        <v>-0.11624747671166373</v>
      </c>
      <c r="F8" s="68">
        <v>-5.016316126428931E-2</v>
      </c>
      <c r="G8" s="68">
        <v>3.3987016974605821</v>
      </c>
      <c r="H8" s="68">
        <v>3.9357330808807647</v>
      </c>
      <c r="I8" s="68">
        <v>3.291536027522699</v>
      </c>
      <c r="J8" s="68">
        <v>0.75060512297485094</v>
      </c>
      <c r="K8" s="68">
        <v>1.3728003575721353</v>
      </c>
      <c r="L8" s="68">
        <v>6.3559024048499183E-2</v>
      </c>
      <c r="M8" s="68">
        <v>-0.20958030293173543</v>
      </c>
      <c r="N8" s="68">
        <v>-1.5992633098517812</v>
      </c>
      <c r="O8" s="68">
        <v>-0.25579442400180546</v>
      </c>
      <c r="P8" s="68">
        <v>-1.4351121641869755</v>
      </c>
      <c r="Q8" s="68">
        <v>-6.5744109574560241</v>
      </c>
      <c r="R8" s="68">
        <v>0.69844288872140592</v>
      </c>
      <c r="S8" s="56">
        <v>-0.80552566472351228</v>
      </c>
      <c r="T8" s="56">
        <v>-1.0665979182288399</v>
      </c>
      <c r="U8" s="56">
        <v>-1.0863298117947808</v>
      </c>
      <c r="V8" s="56">
        <v>-0.57981367185545052</v>
      </c>
      <c r="W8" s="56">
        <v>-0.37624300359969848</v>
      </c>
      <c r="X8" s="56">
        <v>-0.58471182058052895</v>
      </c>
      <c r="Y8" s="317">
        <v>-0.89514865985502456</v>
      </c>
    </row>
    <row r="9" spans="1:25" x14ac:dyDescent="0.25">
      <c r="A9" s="15"/>
      <c r="B9" s="17"/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56"/>
      <c r="T9" s="56"/>
      <c r="U9" s="56"/>
      <c r="V9" s="56"/>
      <c r="W9" s="56"/>
      <c r="X9" s="56"/>
      <c r="Y9" s="317"/>
    </row>
    <row r="10" spans="1:25" x14ac:dyDescent="0.25">
      <c r="A10" s="15"/>
      <c r="B10" s="16" t="s">
        <v>48</v>
      </c>
      <c r="C10" s="67">
        <v>-0.49449462772964153</v>
      </c>
      <c r="D10" s="68">
        <v>-1.409709140674682</v>
      </c>
      <c r="E10" s="68">
        <v>-0.94771373666341296</v>
      </c>
      <c r="F10" s="68">
        <v>-0.37636119721320405</v>
      </c>
      <c r="G10" s="68">
        <v>0.57155935095380661</v>
      </c>
      <c r="H10" s="68">
        <v>0.64823905967247364</v>
      </c>
      <c r="I10" s="68">
        <v>0.22957774257043131</v>
      </c>
      <c r="J10" s="68">
        <v>0.15913327206012198</v>
      </c>
      <c r="K10" s="68">
        <v>0.52264740402778909</v>
      </c>
      <c r="L10" s="68">
        <v>1.226579556876465</v>
      </c>
      <c r="M10" s="68">
        <v>1.2330769444647796</v>
      </c>
      <c r="N10" s="68">
        <v>1.4626238515631957</v>
      </c>
      <c r="O10" s="68">
        <v>1.264000100703131</v>
      </c>
      <c r="P10" s="68">
        <v>0.85701447909964024</v>
      </c>
      <c r="Q10" s="68">
        <v>0.55876859647409094</v>
      </c>
      <c r="R10" s="68">
        <v>0.76199697938638011</v>
      </c>
      <c r="S10" s="56">
        <v>0.49083179950845163</v>
      </c>
      <c r="T10" s="56">
        <v>0.19047037194930358</v>
      </c>
      <c r="U10" s="56">
        <v>0.24295443259973784</v>
      </c>
      <c r="V10" s="56">
        <v>0.31986006436696268</v>
      </c>
      <c r="W10" s="56">
        <v>0.3501596069178573</v>
      </c>
      <c r="X10" s="56">
        <v>0.32816621252669825</v>
      </c>
      <c r="Y10" s="317">
        <v>0.29240011959090245</v>
      </c>
    </row>
    <row r="11" spans="1:25" x14ac:dyDescent="0.25">
      <c r="A11" s="15"/>
      <c r="B11" s="16"/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56"/>
      <c r="T11" s="56"/>
      <c r="U11" s="56"/>
      <c r="V11" s="56"/>
      <c r="W11" s="56"/>
      <c r="X11" s="56"/>
      <c r="Y11" s="317"/>
    </row>
    <row r="12" spans="1:25" x14ac:dyDescent="0.25">
      <c r="A12" s="15"/>
      <c r="B12" s="16" t="s">
        <v>49</v>
      </c>
      <c r="C12" s="67">
        <v>-2.8418633957509716</v>
      </c>
      <c r="D12" s="68">
        <v>-0.87598815604830238</v>
      </c>
      <c r="E12" s="68">
        <v>-2.7444376303991427</v>
      </c>
      <c r="F12" s="68">
        <v>-3.3582679339646164</v>
      </c>
      <c r="G12" s="68">
        <v>-1.6409096646707015</v>
      </c>
      <c r="H12" s="68">
        <v>-0.55168504915984906</v>
      </c>
      <c r="I12" s="68">
        <v>-1.0284533940553917</v>
      </c>
      <c r="J12" s="68">
        <v>-2.4400879616964928</v>
      </c>
      <c r="K12" s="68">
        <v>-2.4281495546513794</v>
      </c>
      <c r="L12" s="68">
        <v>-1.827585121499598</v>
      </c>
      <c r="M12" s="68">
        <v>-1.3133756486945192</v>
      </c>
      <c r="N12" s="68">
        <v>-2.2817441758479524</v>
      </c>
      <c r="O12" s="68">
        <v>-0.72404460996102415</v>
      </c>
      <c r="P12" s="68">
        <v>-3.2164712595111866</v>
      </c>
      <c r="Q12" s="68">
        <v>-2.8686869602823628</v>
      </c>
      <c r="R12" s="68">
        <v>-3.9153431940125256</v>
      </c>
      <c r="S12" s="56">
        <v>-3.5394348918536074</v>
      </c>
      <c r="T12" s="56">
        <v>-2.9414404493087525</v>
      </c>
      <c r="U12" s="56">
        <v>-2.8058955938101398</v>
      </c>
      <c r="V12" s="56">
        <v>-2.8472506768762207</v>
      </c>
      <c r="W12" s="56">
        <v>-2.7879913640011242</v>
      </c>
      <c r="X12" s="56">
        <v>-2.6089313608325297</v>
      </c>
      <c r="Y12" s="317">
        <v>-2.4077519487849077</v>
      </c>
    </row>
    <row r="13" spans="1:25" x14ac:dyDescent="0.25">
      <c r="A13" s="15"/>
      <c r="B13" s="16"/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56"/>
      <c r="T13" s="56"/>
      <c r="U13" s="56"/>
      <c r="V13" s="56"/>
      <c r="W13" s="56"/>
      <c r="X13" s="56"/>
      <c r="Y13" s="317"/>
    </row>
    <row r="14" spans="1:25" x14ac:dyDescent="0.25">
      <c r="A14" s="15"/>
      <c r="B14" s="16" t="s">
        <v>50</v>
      </c>
      <c r="C14" s="67">
        <v>-1.1040516213044451</v>
      </c>
      <c r="D14" s="68">
        <v>-1.5219951799582405</v>
      </c>
      <c r="E14" s="68">
        <v>-0.82369707666255354</v>
      </c>
      <c r="F14" s="68">
        <v>-1.0972592055514754</v>
      </c>
      <c r="G14" s="68">
        <v>-1.4020332590023783</v>
      </c>
      <c r="H14" s="68">
        <v>-1.0970942468738101</v>
      </c>
      <c r="I14" s="68">
        <v>-0.75408531151877378</v>
      </c>
      <c r="J14" s="68">
        <v>-0.53236763204853188</v>
      </c>
      <c r="K14" s="68">
        <v>-0.92181436074614953</v>
      </c>
      <c r="L14" s="68">
        <v>-1.1971564745218506</v>
      </c>
      <c r="M14" s="68">
        <v>-1.3430934346993852</v>
      </c>
      <c r="N14" s="68">
        <v>-1.1085838899742702</v>
      </c>
      <c r="O14" s="68">
        <v>-0.73898017572686092</v>
      </c>
      <c r="P14" s="68">
        <v>-1.0389403683851408</v>
      </c>
      <c r="Q14" s="68">
        <v>-0.74522052565103425</v>
      </c>
      <c r="R14" s="68">
        <v>-0.56935536469714121</v>
      </c>
      <c r="S14" s="56">
        <v>-0.77013824144426701</v>
      </c>
      <c r="T14" s="56">
        <v>-0.84827373013313889</v>
      </c>
      <c r="U14" s="56">
        <v>-0.80827716190072252</v>
      </c>
      <c r="V14" s="56">
        <v>-0.89111972695662711</v>
      </c>
      <c r="W14" s="56">
        <v>-0.89976865851167398</v>
      </c>
      <c r="X14" s="56">
        <v>-0.81434718901397196</v>
      </c>
      <c r="Y14" s="317">
        <v>-0.70798482035229893</v>
      </c>
    </row>
    <row r="15" spans="1:25" x14ac:dyDescent="0.25">
      <c r="A15" s="15"/>
      <c r="B15" s="1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56"/>
      <c r="T15" s="56"/>
      <c r="U15" s="56"/>
      <c r="V15" s="56"/>
      <c r="W15" s="56"/>
      <c r="X15" s="56"/>
      <c r="Y15" s="317"/>
    </row>
    <row r="16" spans="1:25" s="12" customFormat="1" x14ac:dyDescent="0.25">
      <c r="A16" s="15"/>
      <c r="B16" s="16" t="s">
        <v>17</v>
      </c>
      <c r="C16" s="67">
        <v>-6.2169196695231408</v>
      </c>
      <c r="D16" s="68">
        <v>-3.4456803785621428</v>
      </c>
      <c r="E16" s="68">
        <v>-4.6320959204367718</v>
      </c>
      <c r="F16" s="68">
        <v>-4.8820514979935883</v>
      </c>
      <c r="G16" s="68">
        <v>0.92731812474130759</v>
      </c>
      <c r="H16" s="68">
        <v>2.9351928445195834</v>
      </c>
      <c r="I16" s="68">
        <v>1.7385750645189688</v>
      </c>
      <c r="J16" s="68">
        <v>-2.0627171987100525</v>
      </c>
      <c r="K16" s="68">
        <v>-1.4545161537976117</v>
      </c>
      <c r="L16" s="68">
        <v>-1.7346030150964864</v>
      </c>
      <c r="M16" s="68">
        <v>-1.6329724418608587</v>
      </c>
      <c r="N16" s="68">
        <v>-3.5269675241108072</v>
      </c>
      <c r="O16" s="68">
        <v>-0.45481910898655387</v>
      </c>
      <c r="P16" s="68">
        <v>-4.8335093129836704</v>
      </c>
      <c r="Q16" s="68">
        <v>-9.629549846915328</v>
      </c>
      <c r="R16" s="68">
        <v>-3.0242586906018776</v>
      </c>
      <c r="S16" s="56">
        <v>-4.6242669985129323</v>
      </c>
      <c r="T16" s="56">
        <v>-4.66584172572143</v>
      </c>
      <c r="U16" s="56">
        <v>-4.4575481349059043</v>
      </c>
      <c r="V16" s="56">
        <v>-3.9983240113213294</v>
      </c>
      <c r="W16" s="56">
        <v>-3.7138434191946352</v>
      </c>
      <c r="X16" s="56">
        <v>-3.6798241579003328</v>
      </c>
      <c r="Y16" s="317">
        <v>-3.7184853094013288</v>
      </c>
    </row>
    <row r="17" spans="1:25" s="12" customFormat="1" x14ac:dyDescent="0.25">
      <c r="A17" s="41"/>
      <c r="B17" s="40"/>
      <c r="C17" s="149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3"/>
      <c r="T17" s="13"/>
      <c r="U17" s="13"/>
      <c r="V17" s="13"/>
      <c r="W17" s="13"/>
      <c r="X17" s="13"/>
      <c r="Y17" s="14"/>
    </row>
    <row r="18" spans="1:25" x14ac:dyDescent="0.25">
      <c r="D18" s="6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5" x14ac:dyDescent="0.25">
      <c r="B19" s="12"/>
      <c r="C19" s="12"/>
    </row>
    <row r="21" spans="1:25" x14ac:dyDescent="0.25">
      <c r="D21" s="152"/>
      <c r="E21" s="152"/>
      <c r="F21" s="152"/>
      <c r="G21" s="152"/>
      <c r="H21" s="152"/>
      <c r="I21" s="152"/>
      <c r="J21" s="152"/>
      <c r="K21" s="152"/>
    </row>
    <row r="22" spans="1:25" x14ac:dyDescent="0.25">
      <c r="D22" s="152"/>
      <c r="E22" s="152"/>
      <c r="F22" s="152"/>
      <c r="G22" s="152"/>
      <c r="H22" s="152"/>
      <c r="I22" s="152"/>
      <c r="J22" s="152"/>
      <c r="K22" s="152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Súhrnné indikátory</vt:lpstr>
      <vt:lpstr>Externé prostredie</vt:lpstr>
      <vt:lpstr>Hrubý domáci produkt</vt:lpstr>
      <vt:lpstr>Ponuková strana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Hárok1</vt:lpstr>
      <vt:lpstr>'Súhrnné indikátory'!Oblasť_tlače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Zudel Branislav</cp:lastModifiedBy>
  <cp:lastPrinted>2024-01-15T11:42:01Z</cp:lastPrinted>
  <dcterms:created xsi:type="dcterms:W3CDTF">2012-05-17T12:46:57Z</dcterms:created>
  <dcterms:modified xsi:type="dcterms:W3CDTF">2026-02-10T15:41:31Z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2026-01-16T09:12:29Z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db71c29a-307b-4beb-a4fa-3f24be1a8583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