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FP_NEW\3_MAKRO\3_5_Vybor\2025\Makrovybor 2025-aug\3-FINAL\"/>
    </mc:Choice>
  </mc:AlternateContent>
  <xr:revisionPtr revIDLastSave="0" documentId="13_ncr:1_{0E9CFE2C-879F-4D69-A602-C780A0BFEEC8}" xr6:coauthVersionLast="47" xr6:coauthVersionMax="47" xr10:uidLastSave="{00000000-0000-0000-0000-000000000000}"/>
  <bookViews>
    <workbookView xWindow="-120" yWindow="-120" windowWidth="29040" windowHeight="17520" tabRatio="861" activeTab="4" xr2:uid="{00000000-000D-0000-FFFF-FFFF00000000}"/>
  </bookViews>
  <sheets>
    <sheet name="Súhrnné indikátory" sheetId="1" r:id="rId1"/>
    <sheet name="Hrubý domáci produkt" sheetId="4" r:id="rId2"/>
    <sheet name="Trh práce" sheetId="5" r:id="rId3"/>
    <sheet name="Cenová inflácia" sheetId="7" r:id="rId4"/>
    <sheet name="Verejná správa" sheetId="17" r:id="rId5"/>
    <sheet name="Ponuková strana" sheetId="19" r:id="rId6"/>
    <sheet name="Domácnosti" sheetId="6" r:id="rId7"/>
    <sheet name="Externé prostredie" sheetId="21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'Súhrnné indikátory'!$A$1:$R$63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8" l="1"/>
  <c r="X48" i="17"/>
  <c r="X50" i="17"/>
  <c r="X47" i="17"/>
  <c r="X33" i="17" l="1"/>
  <c r="X35" i="17"/>
  <c r="X32" i="17"/>
  <c r="X46" i="17"/>
  <c r="X54" i="17"/>
  <c r="X39" i="17"/>
  <c r="X31" i="17" l="1"/>
  <c r="H53" i="1"/>
  <c r="H54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B5" i="7" l="1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U26" i="5" l="1"/>
  <c r="V26" i="5" l="1"/>
  <c r="X26" i="5" l="1"/>
  <c r="W26" i="5"/>
  <c r="O26" i="5" l="1"/>
  <c r="R26" i="5"/>
  <c r="H26" i="5"/>
  <c r="P26" i="5"/>
  <c r="G26" i="5"/>
  <c r="I26" i="5"/>
  <c r="D26" i="5"/>
  <c r="L26" i="5"/>
  <c r="Q26" i="5"/>
  <c r="J26" i="5"/>
  <c r="K26" i="5"/>
  <c r="F26" i="5"/>
  <c r="T26" i="5"/>
  <c r="S26" i="5"/>
  <c r="N26" i="5"/>
  <c r="E26" i="5"/>
  <c r="M26" i="5" l="1"/>
  <c r="M12" i="13" l="1"/>
  <c r="E12" i="13"/>
  <c r="G12" i="13" l="1"/>
  <c r="O12" i="13"/>
  <c r="C12" i="13"/>
  <c r="Q12" i="13"/>
  <c r="I12" i="13"/>
  <c r="E9" i="13"/>
  <c r="K9" i="13"/>
  <c r="K12" i="13"/>
  <c r="M9" i="13"/>
  <c r="I9" i="13"/>
  <c r="G9" i="13"/>
  <c r="Q9" i="13"/>
  <c r="C9" i="13"/>
  <c r="O9" i="13"/>
  <c r="S9" i="13" l="1"/>
  <c r="S12" i="13" l="1"/>
  <c r="D17" i="13" l="1"/>
  <c r="J17" i="13"/>
  <c r="F17" i="13"/>
  <c r="C15" i="13"/>
  <c r="P17" i="13"/>
  <c r="L17" i="13"/>
  <c r="H17" i="13"/>
  <c r="R17" i="13"/>
  <c r="N17" i="13"/>
  <c r="M15" i="13" l="1"/>
  <c r="M17" i="13"/>
  <c r="M18" i="13" s="1"/>
  <c r="G15" i="13"/>
  <c r="C17" i="13"/>
  <c r="C18" i="13" s="1"/>
  <c r="G17" i="13"/>
  <c r="G18" i="13" s="1"/>
  <c r="O15" i="13"/>
  <c r="O17" i="13"/>
  <c r="O18" i="13" s="1"/>
  <c r="S17" i="13"/>
  <c r="K15" i="13"/>
  <c r="K17" i="13"/>
  <c r="K18" i="13" s="1"/>
  <c r="Q15" i="13"/>
  <c r="Q17" i="13"/>
  <c r="Q18" i="13" s="1"/>
  <c r="I15" i="13"/>
  <c r="I17" i="13"/>
  <c r="I18" i="13" s="1"/>
  <c r="E15" i="13"/>
  <c r="E17" i="13"/>
  <c r="E18" i="13" s="1"/>
  <c r="U15" i="13" l="1"/>
  <c r="T17" i="13" l="1"/>
  <c r="S18" i="13" s="1"/>
  <c r="S15" i="13"/>
  <c r="Y15" i="13" l="1"/>
  <c r="W15" i="13" l="1"/>
  <c r="AC15" i="13" l="1"/>
  <c r="AA15" i="13"/>
  <c r="AG15" i="13" l="1"/>
  <c r="AE15" i="13" l="1"/>
  <c r="AK15" i="13" l="1"/>
  <c r="AI15" i="13" l="1"/>
  <c r="H16" i="6" l="1"/>
  <c r="H55" i="5"/>
  <c r="H24" i="6"/>
  <c r="Q16" i="6"/>
  <c r="Q55" i="5"/>
  <c r="Q24" i="6"/>
  <c r="M16" i="6"/>
  <c r="M55" i="5"/>
  <c r="M24" i="6"/>
  <c r="F16" i="6"/>
  <c r="F55" i="5"/>
  <c r="F24" i="6"/>
  <c r="J16" i="6"/>
  <c r="J55" i="5"/>
  <c r="J24" i="6"/>
  <c r="C31" i="1"/>
  <c r="N16" i="6"/>
  <c r="N55" i="5"/>
  <c r="N24" i="6"/>
  <c r="K16" i="6"/>
  <c r="K55" i="5"/>
  <c r="K24" i="6"/>
  <c r="P16" i="6"/>
  <c r="P55" i="5"/>
  <c r="P24" i="6"/>
  <c r="I16" i="6"/>
  <c r="I55" i="5"/>
  <c r="I24" i="6"/>
  <c r="L16" i="6"/>
  <c r="L55" i="5"/>
  <c r="L24" i="6"/>
  <c r="D16" i="6"/>
  <c r="D55" i="5"/>
  <c r="D24" i="6"/>
  <c r="O16" i="6"/>
  <c r="O55" i="5"/>
  <c r="O24" i="6"/>
  <c r="E16" i="6"/>
  <c r="E55" i="5"/>
  <c r="E24" i="6"/>
  <c r="G16" i="6"/>
  <c r="G55" i="5"/>
  <c r="G24" i="6"/>
  <c r="R16" i="6"/>
  <c r="R55" i="5"/>
  <c r="R24" i="6"/>
  <c r="C16" i="6"/>
  <c r="C55" i="5"/>
  <c r="C24" i="6"/>
  <c r="S16" i="6" l="1"/>
  <c r="S55" i="5"/>
  <c r="S24" i="6"/>
  <c r="AL17" i="13" l="1"/>
  <c r="AK9" i="13" l="1"/>
  <c r="AK17" i="13"/>
  <c r="AK18" i="13" s="1"/>
  <c r="AK12" i="13" l="1"/>
  <c r="AB17" i="13"/>
  <c r="AJ17" i="13"/>
  <c r="Z17" i="13"/>
  <c r="AF17" i="13"/>
  <c r="AD17" i="13"/>
  <c r="AH17" i="13"/>
  <c r="AE9" i="13" l="1"/>
  <c r="AE17" i="13"/>
  <c r="AE18" i="13" s="1"/>
  <c r="AG9" i="13"/>
  <c r="AG17" i="13"/>
  <c r="AG18" i="13" s="1"/>
  <c r="AC9" i="13"/>
  <c r="AC17" i="13"/>
  <c r="AC18" i="13" s="1"/>
  <c r="AA9" i="13"/>
  <c r="AA17" i="13"/>
  <c r="AA18" i="13" s="1"/>
  <c r="AI9" i="13"/>
  <c r="AI17" i="13"/>
  <c r="AI18" i="13" s="1"/>
  <c r="Y9" i="13"/>
  <c r="Y17" i="13"/>
  <c r="Y18" i="13" s="1"/>
  <c r="AG12" i="13"/>
  <c r="AI12" i="13"/>
  <c r="X17" i="13"/>
  <c r="AA12" i="13" l="1"/>
  <c r="Y12" i="13"/>
  <c r="AC12" i="13"/>
  <c r="W9" i="13"/>
  <c r="W17" i="13"/>
  <c r="W18" i="13" s="1"/>
  <c r="AE12" i="13"/>
  <c r="F65" i="5"/>
  <c r="L65" i="5"/>
  <c r="N65" i="5"/>
  <c r="J65" i="5"/>
  <c r="V17" i="13"/>
  <c r="H65" i="5"/>
  <c r="P65" i="5"/>
  <c r="U9" i="13" l="1"/>
  <c r="U17" i="13"/>
  <c r="U18" i="13" s="1"/>
  <c r="K65" i="5"/>
  <c r="I65" i="5"/>
  <c r="Q65" i="5"/>
  <c r="M65" i="5"/>
  <c r="G65" i="5"/>
  <c r="D65" i="5"/>
  <c r="C65" i="5"/>
  <c r="E65" i="5"/>
  <c r="O65" i="5"/>
  <c r="W12" i="13" l="1"/>
  <c r="R65" i="5"/>
  <c r="D31" i="1" l="1"/>
  <c r="U12" i="13"/>
  <c r="E31" i="1" l="1"/>
  <c r="T16" i="6"/>
  <c r="T55" i="5"/>
  <c r="T24" i="6"/>
  <c r="F31" i="1" l="1"/>
  <c r="U55" i="5"/>
  <c r="U24" i="6"/>
  <c r="G31" i="1" l="1"/>
  <c r="V55" i="5"/>
  <c r="V24" i="6"/>
  <c r="S65" i="5"/>
  <c r="H31" i="1" l="1"/>
  <c r="W55" i="5"/>
  <c r="W24" i="6"/>
  <c r="X55" i="5" l="1"/>
  <c r="X24" i="6"/>
  <c r="T65" i="5" l="1"/>
  <c r="U65" i="5" l="1"/>
  <c r="V65" i="5" l="1"/>
  <c r="W65" i="5" l="1"/>
  <c r="X65" i="5" l="1"/>
  <c r="G26" i="6" l="1"/>
  <c r="M26" i="6"/>
  <c r="R26" i="6"/>
  <c r="F26" i="6"/>
  <c r="H26" i="6"/>
  <c r="I26" i="6"/>
  <c r="N26" i="6"/>
  <c r="C26" i="6"/>
  <c r="J26" i="6"/>
  <c r="D26" i="6"/>
  <c r="E26" i="6"/>
  <c r="Q26" i="6"/>
  <c r="K26" i="6"/>
  <c r="L26" i="6"/>
  <c r="P26" i="6"/>
  <c r="O26" i="6"/>
  <c r="S26" i="6"/>
  <c r="P14" i="6" l="1"/>
  <c r="I14" i="6"/>
  <c r="D14" i="6"/>
  <c r="R14" i="6"/>
  <c r="J14" i="6"/>
  <c r="K14" i="6"/>
  <c r="L14" i="6"/>
  <c r="C14" i="6"/>
  <c r="E14" i="6"/>
  <c r="H14" i="6"/>
  <c r="N14" i="6"/>
  <c r="G14" i="6"/>
  <c r="Q14" i="6"/>
  <c r="M14" i="6"/>
  <c r="O14" i="6"/>
  <c r="F14" i="6"/>
  <c r="S14" i="6" l="1"/>
  <c r="T26" i="6" l="1"/>
  <c r="U26" i="6" l="1"/>
  <c r="V26" i="6" l="1"/>
  <c r="W26" i="6" l="1"/>
  <c r="X26" i="6" l="1"/>
  <c r="C41" i="1" l="1"/>
  <c r="J20" i="15"/>
  <c r="G20" i="15"/>
  <c r="N20" i="15"/>
  <c r="S20" i="15"/>
  <c r="P20" i="15"/>
  <c r="H20" i="15"/>
  <c r="L20" i="15"/>
  <c r="M20" i="15"/>
  <c r="E20" i="15"/>
  <c r="R20" i="15"/>
  <c r="F20" i="15"/>
  <c r="K20" i="15"/>
  <c r="O20" i="15"/>
  <c r="U20" i="15"/>
  <c r="Q20" i="15"/>
  <c r="I20" i="15"/>
  <c r="T20" i="15"/>
  <c r="V20" i="15" l="1"/>
  <c r="D41" i="1" l="1"/>
  <c r="W20" i="15" l="1"/>
  <c r="E41" i="1" l="1"/>
  <c r="X20" i="15" l="1"/>
  <c r="F41" i="1" l="1"/>
  <c r="G41" i="1" l="1"/>
  <c r="Y20" i="15"/>
  <c r="Z20" i="15" l="1"/>
  <c r="H41" i="1" l="1"/>
  <c r="T14" i="6" l="1"/>
  <c r="U14" i="6" l="1"/>
  <c r="U16" i="6" l="1"/>
  <c r="V14" i="6" l="1"/>
  <c r="W14" i="6" l="1"/>
  <c r="V16" i="6"/>
  <c r="W16" i="6" l="1"/>
  <c r="X14" i="6" l="1"/>
  <c r="X16" i="6" l="1"/>
</calcChain>
</file>

<file path=xl/sharedStrings.xml><?xml version="1.0" encoding="utf-8"?>
<sst xmlns="http://schemas.openxmlformats.org/spreadsheetml/2006/main" count="1032" uniqueCount="222">
  <si>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</si>
  <si>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</si>
  <si>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</si>
  <si>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</si>
  <si>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</si>
  <si>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</si>
  <si>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</si>
  <si>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</si>
  <si>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</si>
  <si>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</si>
  <si>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</si>
  <si>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</si>
  <si>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</si>
  <si>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</si>
  <si>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</si>
  <si>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</si>
  <si>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</si>
  <si>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</si>
  <si>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</si>
  <si>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</si>
  <si>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</si>
  <si>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</si>
  <si>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</si>
  <si>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</si>
  <si>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</si>
  <si>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</si>
  <si>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</si>
  <si>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</si>
  <si>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</si>
  <si>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</si>
  <si>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</si>
  <si>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</si>
  <si>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</si>
  <si>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</si>
  <si>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</si>
  <si>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</si>
  <si>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</si>
  <si>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</si>
  <si>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</si>
  <si>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</si>
  <si>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</si>
  <si>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</si>
  <si>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</si>
  <si>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</si>
  <si>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</si>
  <si>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</si>
  <si>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</si>
  <si>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</si>
  <si>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</si>
  <si>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</si>
  <si>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</si>
  <si>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</si>
  <si>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</si>
  <si>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</si>
  <si>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</si>
  <si>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</si>
  <si>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</si>
  <si>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</si>
  <si>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</si>
  <si>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</si>
  <si>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</si>
  <si>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</si>
  <si>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</si>
  <si>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</si>
  <si>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</si>
  <si>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</si>
  <si>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</si>
  <si>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</si>
  <si>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</si>
  <si>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</si>
  <si>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</si>
  <si>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</si>
  <si>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</si>
  <si>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</si>
  <si>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</si>
  <si>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</si>
  <si>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</si>
  <si>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</si>
  <si>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</si>
  <si>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</si>
  <si>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</si>
  <si>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</si>
  <si>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</si>
  <si>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</si>
  <si>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</si>
  <si>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</si>
  <si>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</si>
  <si>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</si>
  <si>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</si>
  <si>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</si>
  <si>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</si>
  <si>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</si>
  <si>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</si>
  <si>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</si>
  <si>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</si>
  <si>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</si>
  <si>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</si>
  <si>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</si>
  <si>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</si>
  <si>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</si>
  <si>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</si>
  <si>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</si>
  <si>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</si>
  <si>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</si>
  <si>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</si>
  <si>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</si>
  <si>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</si>
  <si>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</si>
  <si>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</si>
  <si>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</si>
  <si>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</si>
  <si>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</si>
  <si>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</si>
  <si>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</si>
  <si>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</si>
  <si>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</si>
  <si>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</si>
  <si>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</si>
  <si>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</si>
  <si>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</si>
  <si>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</si>
  <si>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</si>
  <si>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</si>
  <si>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</si>
  <si>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</si>
  <si>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</si>
  <si>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</si>
  <si>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</si>
  <si>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</si>
  <si>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</si>
  <si>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</si>
  <si>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</si>
  <si>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</si>
  <si>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</si>
  <si>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</si>
  <si>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</si>
  <si>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</si>
  <si>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</si>
  <si>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</si>
  <si>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</si>
  <si>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</si>
  <si>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</si>
  <si>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</si>
  <si>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</si>
  <si>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</si>
  <si>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</si>
  <si>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</si>
  <si>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</si>
  <si>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</si>
  <si>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</si>
  <si>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</si>
  <si>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</si>
  <si>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</si>
  <si>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</si>
  <si>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</si>
  <si>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</si>
  <si>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</si>
  <si>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</si>
  <si>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</si>
  <si>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</si>
  <si>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</si>
  <si>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</si>
  <si>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</si>
  <si>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</si>
  <si>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</si>
  <si>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</si>
  <si>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</si>
  <si>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</si>
  <si>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</si>
  <si>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</si>
  <si>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</si>
  <si>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</si>
  <si>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</si>
  <si>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</si>
  <si>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</si>
  <si>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</si>
  <si>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</si>
  <si>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</si>
  <si>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</si>
  <si>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</si>
  <si>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</si>
  <si>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</si>
  <si>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</si>
  <si>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</si>
  <si>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</si>
  <si>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</si>
  <si>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</si>
  <si>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</si>
  <si>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</si>
  <si>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</si>
  <si>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</si>
  <si>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</si>
  <si>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</si>
  <si>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</si>
  <si>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</si>
  <si>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</si>
  <si>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</si>
  <si>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</si>
  <si>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</si>
  <si>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</si>
  <si>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</si>
  <si>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</si>
  <si>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</si>
  <si>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</si>
  <si>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</si>
  <si>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</si>
  <si>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</si>
  <si>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</si>
  <si>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</si>
  <si>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</si>
  <si>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</si>
  <si>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</si>
  <si>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</si>
  <si>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</si>
  <si>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</si>
  <si>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</si>
  <si>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</si>
  <si>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</si>
  <si>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Súkromné kompenzácie</t>
  </si>
  <si>
    <t>Súkromná medzispotreba</t>
  </si>
  <si>
    <t>Povinné ukazovatele</t>
  </si>
  <si>
    <t>73. zasadnutie Výboru pre makroekonomické prognózy, 3.9.2025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</si>
</sst>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</numFmts>
  <fonts count="83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8"/>
      <name val="Arial Narrow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497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7" fillId="0" borderId="6" xfId="0" applyFont="1" applyBorder="1"/>
    <xf numFmtId="0" fontId="63" fillId="0" borderId="2" xfId="0" applyFont="1" applyBorder="1" applyAlignment="1">
      <alignment horizontal="left"/>
    </xf>
    <xf numFmtId="0" fontId="65" fillId="0" borderId="2" xfId="0" applyFont="1" applyFill="1" applyBorder="1"/>
    <xf numFmtId="0" fontId="58" fillId="0" borderId="6" xfId="0" applyFont="1" applyBorder="1"/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67" fillId="55" borderId="0" xfId="0" applyFont="1" applyFill="1" applyBorder="1"/>
    <xf numFmtId="0" fontId="59" fillId="55" borderId="36" xfId="0" applyFont="1" applyFill="1" applyBorder="1"/>
    <xf numFmtId="0" fontId="70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5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5" fillId="0" borderId="1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0" xfId="0" applyFont="1" applyBorder="1" applyAlignment="1">
      <alignment horizontal="center"/>
    </xf>
    <xf numFmtId="0" fontId="74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7" fillId="0" borderId="26" xfId="0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7" fillId="0" borderId="2" xfId="0" applyFont="1" applyFill="1" applyBorder="1"/>
    <xf numFmtId="0" fontId="54" fillId="0" borderId="26" xfId="0" applyFont="1" applyFill="1" applyBorder="1" applyAlignment="1">
      <alignment horizontal="center"/>
    </xf>
    <xf numFmtId="0" fontId="54" fillId="0" borderId="2" xfId="0" applyFont="1" applyFill="1" applyBorder="1"/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6" fillId="0" borderId="2" xfId="0" applyFont="1" applyFill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6" fillId="0" borderId="35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74" fillId="0" borderId="3" xfId="0" applyFont="1" applyFill="1" applyBorder="1" applyAlignment="1">
      <alignment horizontal="center"/>
    </xf>
    <xf numFmtId="0" fontId="52" fillId="0" borderId="3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165" fontId="58" fillId="0" borderId="0" xfId="0" applyNumberFormat="1" applyFont="1" applyBorder="1"/>
    <xf numFmtId="165" fontId="77" fillId="0" borderId="27" xfId="0" applyNumberFormat="1" applyFont="1" applyFill="1" applyBorder="1" applyAlignment="1">
      <alignment horizontal="center"/>
    </xf>
    <xf numFmtId="165" fontId="77" fillId="0" borderId="0" xfId="0" applyNumberFormat="1" applyFont="1" applyFill="1" applyAlignment="1">
      <alignment horizontal="center"/>
    </xf>
    <xf numFmtId="165" fontId="77" fillId="0" borderId="32" xfId="0" applyNumberFormat="1" applyFont="1" applyFill="1" applyBorder="1" applyAlignment="1">
      <alignment horizontal="center"/>
    </xf>
    <xf numFmtId="3" fontId="59" fillId="0" borderId="1" xfId="0" applyNumberFormat="1" applyFont="1" applyBorder="1" applyAlignment="1">
      <alignment horizontal="center"/>
    </xf>
    <xf numFmtId="3" fontId="59" fillId="0" borderId="3" xfId="0" applyNumberFormat="1" applyFont="1" applyBorder="1" applyAlignment="1">
      <alignment horizontal="center"/>
    </xf>
    <xf numFmtId="0" fontId="76" fillId="0" borderId="0" xfId="0" applyFont="1" applyFill="1"/>
    <xf numFmtId="0" fontId="76" fillId="0" borderId="30" xfId="0" applyFont="1" applyFill="1" applyBorder="1" applyAlignment="1">
      <alignment horizontal="center" vertical="center"/>
    </xf>
    <xf numFmtId="0" fontId="76" fillId="0" borderId="35" xfId="0" applyFont="1" applyFill="1" applyBorder="1" applyAlignment="1">
      <alignment horizontal="center" vertical="center"/>
    </xf>
    <xf numFmtId="0" fontId="77" fillId="0" borderId="36" xfId="0" applyFont="1" applyFill="1" applyBorder="1" applyAlignment="1">
      <alignment horizontal="center" vertical="center"/>
    </xf>
    <xf numFmtId="0" fontId="77" fillId="0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center"/>
    </xf>
    <xf numFmtId="0" fontId="75" fillId="0" borderId="35" xfId="0" applyFont="1" applyFill="1" applyBorder="1" applyAlignment="1">
      <alignment horizontal="center"/>
    </xf>
    <xf numFmtId="0" fontId="76" fillId="0" borderId="2" xfId="0" applyFont="1" applyFill="1" applyBorder="1" applyAlignment="1"/>
    <xf numFmtId="0" fontId="77" fillId="0" borderId="27" xfId="0" applyFont="1" applyFill="1" applyBorder="1" applyAlignment="1">
      <alignment horizontal="center"/>
    </xf>
    <xf numFmtId="0" fontId="76" fillId="0" borderId="0" xfId="0" applyFont="1" applyFill="1" applyBorder="1"/>
    <xf numFmtId="0" fontId="76" fillId="0" borderId="28" xfId="0" applyFont="1" applyFill="1" applyBorder="1" applyAlignment="1">
      <alignment horizontal="center"/>
    </xf>
    <xf numFmtId="0" fontId="76" fillId="0" borderId="3" xfId="0" applyFont="1" applyFill="1" applyBorder="1" applyAlignment="1"/>
    <xf numFmtId="0" fontId="75" fillId="0" borderId="1" xfId="0" applyFont="1" applyFill="1" applyBorder="1" applyAlignment="1">
      <alignment horizontal="center"/>
    </xf>
    <xf numFmtId="0" fontId="78" fillId="0" borderId="1" xfId="0" applyFont="1" applyFill="1" applyBorder="1" applyAlignment="1">
      <alignment horizontal="center"/>
    </xf>
    <xf numFmtId="0" fontId="78" fillId="0" borderId="29" xfId="0" applyFont="1" applyFill="1" applyBorder="1" applyAlignment="1">
      <alignment horizontal="center"/>
    </xf>
    <xf numFmtId="0" fontId="76" fillId="0" borderId="1" xfId="0" applyFont="1" applyFill="1" applyBorder="1" applyAlignment="1">
      <alignment horizontal="center"/>
    </xf>
    <xf numFmtId="0" fontId="76" fillId="0" borderId="3" xfId="0" applyFont="1" applyFill="1" applyBorder="1" applyAlignment="1">
      <alignment horizontal="center"/>
    </xf>
    <xf numFmtId="0" fontId="76" fillId="0" borderId="30" xfId="0" applyFont="1" applyFill="1" applyBorder="1" applyAlignment="1">
      <alignment horizontal="center"/>
    </xf>
    <xf numFmtId="0" fontId="76" fillId="0" borderId="35" xfId="0" applyFont="1" applyFill="1" applyBorder="1" applyAlignment="1"/>
    <xf numFmtId="0" fontId="78" fillId="0" borderId="36" xfId="0" applyFont="1" applyFill="1" applyBorder="1" applyAlignment="1">
      <alignment horizontal="center" vertical="center"/>
    </xf>
    <xf numFmtId="0" fontId="78" fillId="0" borderId="39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0" fontId="77" fillId="0" borderId="27" xfId="0" applyFont="1" applyFill="1" applyBorder="1"/>
    <xf numFmtId="0" fontId="79" fillId="0" borderId="2" xfId="0" applyFont="1" applyFill="1" applyBorder="1"/>
    <xf numFmtId="0" fontId="77" fillId="0" borderId="53" xfId="0" applyFont="1" applyFill="1" applyBorder="1"/>
    <xf numFmtId="165" fontId="77" fillId="0" borderId="33" xfId="0" applyNumberFormat="1" applyFont="1" applyFill="1" applyBorder="1" applyAlignment="1">
      <alignment horizontal="center"/>
    </xf>
    <xf numFmtId="165" fontId="77" fillId="0" borderId="37" xfId="0" applyNumberFormat="1" applyFont="1" applyFill="1" applyBorder="1" applyAlignment="1">
      <alignment horizontal="center"/>
    </xf>
    <xf numFmtId="165" fontId="77" fillId="0" borderId="38" xfId="0" applyNumberFormat="1" applyFont="1" applyFill="1" applyBorder="1" applyAlignment="1">
      <alignment horizontal="center"/>
    </xf>
    <xf numFmtId="0" fontId="76" fillId="0" borderId="3" xfId="0" applyFont="1" applyFill="1" applyBorder="1"/>
    <xf numFmtId="0" fontId="76" fillId="0" borderId="1" xfId="0" applyFont="1" applyFill="1" applyBorder="1"/>
    <xf numFmtId="0" fontId="77" fillId="0" borderId="1" xfId="0" applyFont="1" applyFill="1" applyBorder="1"/>
    <xf numFmtId="0" fontId="77" fillId="0" borderId="3" xfId="0" applyFont="1" applyFill="1" applyBorder="1"/>
    <xf numFmtId="0" fontId="76" fillId="0" borderId="5" xfId="0" applyFont="1" applyFill="1" applyBorder="1"/>
    <xf numFmtId="0" fontId="75" fillId="0" borderId="2" xfId="0" applyFont="1" applyFill="1" applyBorder="1" applyAlignment="1">
      <alignment horizontal="left"/>
    </xf>
    <xf numFmtId="0" fontId="54" fillId="0" borderId="4" xfId="0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center" vertical="top"/>
    </xf>
    <xf numFmtId="0" fontId="75" fillId="0" borderId="0" xfId="0" applyFont="1" applyFill="1" applyAlignment="1"/>
    <xf numFmtId="0" fontId="76" fillId="0" borderId="0" xfId="0" applyFont="1" applyFill="1" applyAlignment="1"/>
    <xf numFmtId="0" fontId="77" fillId="0" borderId="0" xfId="0" applyFont="1" applyFill="1" applyAlignment="1"/>
    <xf numFmtId="0" fontId="76" fillId="0" borderId="0" xfId="0" applyFont="1" applyFill="1" applyAlignment="1">
      <alignment horizontal="center"/>
    </xf>
    <xf numFmtId="0" fontId="75" fillId="0" borderId="0" xfId="0" applyFont="1" applyFill="1" applyAlignment="1">
      <alignment horizontal="left"/>
    </xf>
    <xf numFmtId="166" fontId="81" fillId="0" borderId="0" xfId="1365" applyNumberFormat="1" applyFont="1" applyFill="1" applyAlignment="1">
      <alignment horizontal="center"/>
    </xf>
    <xf numFmtId="0" fontId="77" fillId="0" borderId="0" xfId="0" applyFont="1" applyFill="1"/>
    <xf numFmtId="170" fontId="76" fillId="0" borderId="0" xfId="0" applyNumberFormat="1" applyFont="1" applyFill="1"/>
    <xf numFmtId="166" fontId="58" fillId="0" borderId="0" xfId="1365" applyNumberFormat="1" applyFont="1"/>
    <xf numFmtId="0" fontId="75" fillId="0" borderId="0" xfId="0" applyFont="1" applyFill="1" applyAlignment="1"/>
    <xf numFmtId="14" fontId="75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5" fillId="0" borderId="1" xfId="0" applyFont="1" applyFill="1" applyBorder="1" applyAlignment="1">
      <alignment vertical="center"/>
    </xf>
    <xf numFmtId="0" fontId="76" fillId="0" borderId="5" xfId="0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 vertical="center"/>
    </xf>
    <xf numFmtId="0" fontId="76" fillId="0" borderId="4" xfId="0" applyFont="1" applyFill="1" applyBorder="1"/>
    <xf numFmtId="165" fontId="76" fillId="0" borderId="5" xfId="0" applyNumberFormat="1" applyFont="1" applyFill="1" applyBorder="1" applyAlignment="1">
      <alignment horizontal="center"/>
    </xf>
    <xf numFmtId="0" fontId="75" fillId="0" borderId="52" xfId="0" applyFont="1" applyFill="1" applyBorder="1" applyAlignment="1">
      <alignment horizontal="center"/>
    </xf>
    <xf numFmtId="0" fontId="80" fillId="0" borderId="2" xfId="0" applyFont="1" applyFill="1" applyBorder="1" applyAlignment="1">
      <alignment horizontal="center"/>
    </xf>
    <xf numFmtId="0" fontId="75" fillId="0" borderId="41" xfId="0" applyFont="1" applyFill="1" applyBorder="1" applyAlignment="1">
      <alignment vertical="center"/>
    </xf>
    <xf numFmtId="0" fontId="75" fillId="0" borderId="37" xfId="0" applyFont="1" applyFill="1" applyBorder="1" applyAlignment="1">
      <alignment vertical="center"/>
    </xf>
    <xf numFmtId="0" fontId="75" fillId="0" borderId="42" xfId="0" applyFont="1" applyFill="1" applyBorder="1" applyAlignment="1">
      <alignment vertical="center"/>
    </xf>
    <xf numFmtId="0" fontId="75" fillId="0" borderId="28" xfId="0" applyFont="1" applyFill="1" applyBorder="1" applyAlignment="1">
      <alignment vertical="center"/>
    </xf>
    <xf numFmtId="0" fontId="75" fillId="0" borderId="29" xfId="0" applyFont="1" applyFill="1" applyBorder="1" applyAlignment="1">
      <alignment vertical="center"/>
    </xf>
    <xf numFmtId="0" fontId="78" fillId="0" borderId="0" xfId="0" applyFont="1" applyFill="1" applyBorder="1" applyAlignment="1"/>
    <xf numFmtId="0" fontId="75" fillId="0" borderId="0" xfId="0" applyFont="1" applyFill="1" applyAlignment="1"/>
    <xf numFmtId="0" fontId="75" fillId="0" borderId="36" xfId="0" applyFont="1" applyFill="1" applyBorder="1" applyAlignment="1">
      <alignment horizontal="center" vertical="center"/>
    </xf>
    <xf numFmtId="0" fontId="75" fillId="0" borderId="35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14" fontId="57" fillId="0" borderId="0" xfId="0" applyNumberFormat="1" applyFont="1" applyFill="1" applyAlignment="1">
      <alignment horizontal="left"/>
    </xf>
    <xf numFmtId="0" fontId="54" fillId="0" borderId="0" xfId="0" applyFont="1" applyAlignment="1">
      <alignment horizontal="center"/>
    </xf>
    <xf numFmtId="0" fontId="57" fillId="0" borderId="1" xfId="0" applyFont="1" applyBorder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 applyBorder="1" applyAlignment="1"/>
    <xf numFmtId="0" fontId="72" fillId="0" borderId="0" xfId="0" applyFont="1" applyAlignment="1"/>
    <xf numFmtId="0" fontId="54" fillId="0" borderId="0" xfId="0" applyFont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9" sqref="A9"/>
    </sheetView>
  </sheetViews>
  <sheetFormatPr defaultColWidth="9.140625" defaultRowHeight="15" customHeight="1" x14ac:dyDescent="0.3"/>
  <cols>
    <col min="1" max="1" width="5.7109375" style="449" customWidth="1"/>
    <col min="2" max="2" width="50.140625" style="408" customWidth="1"/>
    <col min="3" max="3" width="11.140625" style="408" customWidth="1"/>
    <col min="4" max="8" width="11.140625" style="452" customWidth="1"/>
    <col min="9" max="18" width="11.140625" style="408" customWidth="1"/>
    <col min="19" max="16384" width="9.140625" style="408"/>
  </cols>
  <sheetData>
    <row r="1" spans="1:18" ht="15" customHeight="1" x14ac:dyDescent="0.3">
      <c r="A1" s="477" t="s">
        <v>221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56"/>
      <c r="P1" s="456"/>
    </row>
    <row r="2" spans="1:18" ht="15" customHeight="1" x14ac:dyDescent="0.3">
      <c r="A2" s="478" t="s">
        <v>58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57"/>
      <c r="P2" s="457"/>
    </row>
    <row r="3" spans="1:18" ht="15" customHeight="1" thickBot="1" x14ac:dyDescent="0.35">
      <c r="A3" s="479" t="s">
        <v>60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58"/>
      <c r="P3" s="458"/>
    </row>
    <row r="4" spans="1:18" ht="15" customHeight="1" x14ac:dyDescent="0.3">
      <c r="A4" s="466" t="s">
        <v>220</v>
      </c>
      <c r="B4" s="467"/>
      <c r="C4" s="467"/>
      <c r="D4" s="467"/>
      <c r="E4" s="467"/>
      <c r="F4" s="467"/>
      <c r="G4" s="467"/>
      <c r="H4" s="468"/>
      <c r="I4" s="473" t="s">
        <v>59</v>
      </c>
      <c r="J4" s="473"/>
      <c r="K4" s="473"/>
      <c r="L4" s="474"/>
      <c r="M4" s="473" t="s">
        <v>121</v>
      </c>
      <c r="N4" s="473"/>
      <c r="O4" s="473"/>
      <c r="P4" s="474"/>
    </row>
    <row r="5" spans="1:18" ht="15" customHeight="1" x14ac:dyDescent="0.3">
      <c r="A5" s="469"/>
      <c r="B5" s="459"/>
      <c r="C5" s="459"/>
      <c r="D5" s="459"/>
      <c r="E5" s="459"/>
      <c r="F5" s="459"/>
      <c r="G5" s="459"/>
      <c r="H5" s="470"/>
      <c r="I5" s="475"/>
      <c r="J5" s="475"/>
      <c r="K5" s="475"/>
      <c r="L5" s="476"/>
      <c r="M5" s="475"/>
      <c r="N5" s="475"/>
      <c r="O5" s="475"/>
      <c r="P5" s="476"/>
    </row>
    <row r="6" spans="1:18" ht="15" customHeight="1" x14ac:dyDescent="0.3">
      <c r="A6" s="409"/>
      <c r="B6" s="410"/>
      <c r="C6" s="411"/>
      <c r="D6" s="411"/>
      <c r="E6" s="411"/>
      <c r="F6" s="411"/>
      <c r="G6" s="411"/>
      <c r="H6" s="412"/>
      <c r="I6" s="413"/>
      <c r="J6" s="413"/>
      <c r="K6" s="413"/>
      <c r="L6" s="414"/>
      <c r="M6" s="464"/>
      <c r="N6" s="413"/>
      <c r="O6" s="413"/>
      <c r="P6" s="414"/>
    </row>
    <row r="7" spans="1:18" s="417" customFormat="1" ht="15" customHeight="1" x14ac:dyDescent="0.3">
      <c r="A7" s="347"/>
      <c r="B7" s="415"/>
      <c r="C7" s="344">
        <v>2024</v>
      </c>
      <c r="D7" s="344">
        <v>2025</v>
      </c>
      <c r="E7" s="344">
        <v>2026</v>
      </c>
      <c r="F7" s="344">
        <v>2027</v>
      </c>
      <c r="G7" s="344">
        <v>2028</v>
      </c>
      <c r="H7" s="416">
        <v>2029</v>
      </c>
      <c r="I7" s="348">
        <v>2025</v>
      </c>
      <c r="J7" s="348">
        <v>2025</v>
      </c>
      <c r="K7" s="348">
        <v>2025</v>
      </c>
      <c r="L7" s="349">
        <v>2025</v>
      </c>
      <c r="M7" s="399">
        <v>2025</v>
      </c>
      <c r="N7" s="348">
        <v>2025</v>
      </c>
      <c r="O7" s="348">
        <v>2025</v>
      </c>
      <c r="P7" s="349">
        <v>2025</v>
      </c>
    </row>
    <row r="8" spans="1:18" s="417" customFormat="1" ht="15" customHeight="1" x14ac:dyDescent="0.3">
      <c r="A8" s="418"/>
      <c r="B8" s="419"/>
      <c r="C8" s="420" t="s">
        <v>7</v>
      </c>
      <c r="D8" s="421" t="s">
        <v>61</v>
      </c>
      <c r="E8" s="421" t="s">
        <v>61</v>
      </c>
      <c r="F8" s="421" t="s">
        <v>61</v>
      </c>
      <c r="G8" s="421" t="s">
        <v>61</v>
      </c>
      <c r="H8" s="422" t="s">
        <v>61</v>
      </c>
      <c r="I8" s="423" t="s">
        <v>0</v>
      </c>
      <c r="J8" s="423" t="s">
        <v>1</v>
      </c>
      <c r="K8" s="423" t="s">
        <v>2</v>
      </c>
      <c r="L8" s="424" t="s">
        <v>3</v>
      </c>
      <c r="M8" s="460" t="s">
        <v>0</v>
      </c>
      <c r="N8" s="423" t="s">
        <v>1</v>
      </c>
      <c r="O8" s="423" t="s">
        <v>2</v>
      </c>
      <c r="P8" s="424" t="s">
        <v>3</v>
      </c>
    </row>
    <row r="9" spans="1:18" s="417" customFormat="1" ht="15" customHeight="1" x14ac:dyDescent="0.3">
      <c r="A9" s="425"/>
      <c r="B9" s="426"/>
      <c r="C9" s="427"/>
      <c r="D9" s="427"/>
      <c r="E9" s="427"/>
      <c r="F9" s="427"/>
      <c r="G9" s="427"/>
      <c r="H9" s="428"/>
      <c r="I9" s="429"/>
      <c r="J9" s="429"/>
      <c r="K9" s="429"/>
      <c r="L9" s="430"/>
      <c r="M9" s="461"/>
      <c r="N9" s="429"/>
      <c r="O9" s="429"/>
      <c r="P9" s="430"/>
    </row>
    <row r="10" spans="1:18" s="417" customFormat="1" ht="15" customHeight="1" x14ac:dyDescent="0.3">
      <c r="A10" s="342"/>
      <c r="B10" s="343" t="s">
        <v>163</v>
      </c>
      <c r="C10" s="364"/>
      <c r="D10" s="364"/>
      <c r="E10" s="364"/>
      <c r="F10" s="364"/>
      <c r="G10" s="364"/>
      <c r="H10" s="431"/>
      <c r="L10" s="346"/>
      <c r="M10" s="462"/>
      <c r="P10" s="346"/>
    </row>
    <row r="11" spans="1:18" ht="15" customHeight="1" x14ac:dyDescent="0.3">
      <c r="A11" s="337" t="s">
        <v>6</v>
      </c>
      <c r="B11" s="341" t="s">
        <v>62</v>
      </c>
      <c r="C11" s="338">
        <v>2.0616777177357326</v>
      </c>
      <c r="D11" s="338">
        <v>0.84869324729861528</v>
      </c>
      <c r="E11" s="338">
        <v>1.2524763927384663</v>
      </c>
      <c r="F11" s="338">
        <v>1.3965551607126203</v>
      </c>
      <c r="G11" s="338">
        <v>1.7954995236856286</v>
      </c>
      <c r="H11" s="403">
        <v>2.3884625872116372</v>
      </c>
      <c r="I11" s="338"/>
      <c r="J11" s="338"/>
      <c r="K11" s="338"/>
      <c r="L11" s="339"/>
      <c r="M11" s="340"/>
      <c r="N11" s="338"/>
      <c r="O11" s="338"/>
      <c r="P11" s="339"/>
    </row>
    <row r="12" spans="1:18" ht="15" customHeight="1" x14ac:dyDescent="0.3">
      <c r="A12" s="337" t="s">
        <v>6</v>
      </c>
      <c r="B12" s="341" t="s">
        <v>64</v>
      </c>
      <c r="C12" s="338">
        <v>2.9413504579146599</v>
      </c>
      <c r="D12" s="338">
        <v>1.129255516245542</v>
      </c>
      <c r="E12" s="338">
        <v>0.91579346640848769</v>
      </c>
      <c r="F12" s="338">
        <v>1.4425573717954832</v>
      </c>
      <c r="G12" s="338">
        <v>1.2074993192805916</v>
      </c>
      <c r="H12" s="403">
        <v>1.7730244598981981</v>
      </c>
      <c r="I12" s="338"/>
      <c r="J12" s="338"/>
      <c r="K12" s="338"/>
      <c r="L12" s="339"/>
      <c r="M12" s="340"/>
      <c r="N12" s="338"/>
      <c r="O12" s="338"/>
      <c r="P12" s="339"/>
      <c r="R12" s="453"/>
    </row>
    <row r="13" spans="1:18" ht="15" customHeight="1" x14ac:dyDescent="0.3">
      <c r="A13" s="337"/>
      <c r="B13" s="341" t="s">
        <v>136</v>
      </c>
      <c r="C13" s="338">
        <v>1.8465035231366445</v>
      </c>
      <c r="D13" s="338">
        <v>3.3519812322057696</v>
      </c>
      <c r="E13" s="338">
        <v>2.7096910167268673</v>
      </c>
      <c r="F13" s="338">
        <v>-3.5369968227237036</v>
      </c>
      <c r="G13" s="338">
        <v>1.4144324579034251</v>
      </c>
      <c r="H13" s="403">
        <v>5.5554060490008661</v>
      </c>
      <c r="I13" s="338"/>
      <c r="J13" s="338"/>
      <c r="K13" s="338"/>
      <c r="L13" s="339"/>
      <c r="M13" s="340"/>
      <c r="N13" s="338"/>
      <c r="O13" s="338"/>
      <c r="P13" s="339"/>
    </row>
    <row r="14" spans="1:18" ht="15" customHeight="1" x14ac:dyDescent="0.3">
      <c r="A14" s="337"/>
      <c r="B14" s="341" t="s">
        <v>67</v>
      </c>
      <c r="C14" s="338">
        <v>3.7404640916800291</v>
      </c>
      <c r="D14" s="338">
        <v>1.9237840269625162</v>
      </c>
      <c r="E14" s="338">
        <v>-0.77762098096234578</v>
      </c>
      <c r="F14" s="338">
        <v>0.23441459302919743</v>
      </c>
      <c r="G14" s="338">
        <v>-0.38077191612984063</v>
      </c>
      <c r="H14" s="403">
        <v>0.16873495052394105</v>
      </c>
      <c r="I14" s="338"/>
      <c r="J14" s="338"/>
      <c r="K14" s="338"/>
      <c r="L14" s="339"/>
      <c r="M14" s="340"/>
      <c r="N14" s="338"/>
      <c r="O14" s="338"/>
      <c r="P14" s="339"/>
    </row>
    <row r="15" spans="1:18" ht="15" customHeight="1" x14ac:dyDescent="0.3">
      <c r="A15" s="337"/>
      <c r="B15" s="341" t="s">
        <v>65</v>
      </c>
      <c r="C15" s="338">
        <v>0.3112590333987475</v>
      </c>
      <c r="D15" s="338">
        <v>2.788750466424661</v>
      </c>
      <c r="E15" s="338">
        <v>0.96992630526873125</v>
      </c>
      <c r="F15" s="338">
        <v>4.6037196616607545</v>
      </c>
      <c r="G15" s="338">
        <v>3.3565261874458185</v>
      </c>
      <c r="H15" s="403">
        <v>2.9159087654417215</v>
      </c>
      <c r="I15" s="338"/>
      <c r="J15" s="338"/>
      <c r="K15" s="338"/>
      <c r="L15" s="339"/>
      <c r="M15" s="340"/>
      <c r="N15" s="338"/>
      <c r="O15" s="338"/>
      <c r="P15" s="339"/>
    </row>
    <row r="16" spans="1:18" ht="15" customHeight="1" x14ac:dyDescent="0.3">
      <c r="A16" s="337"/>
      <c r="B16" s="341" t="s">
        <v>66</v>
      </c>
      <c r="C16" s="338">
        <v>2.2786956538494607</v>
      </c>
      <c r="D16" s="338">
        <v>4.2248914781698899</v>
      </c>
      <c r="E16" s="338">
        <v>0.70221403599177723</v>
      </c>
      <c r="F16" s="338">
        <v>3.614526033002341</v>
      </c>
      <c r="G16" s="338">
        <v>2.738100692815526</v>
      </c>
      <c r="H16" s="403">
        <v>3.0825134715383617</v>
      </c>
      <c r="I16" s="338"/>
      <c r="J16" s="338"/>
      <c r="K16" s="338"/>
      <c r="L16" s="339"/>
      <c r="M16" s="340"/>
      <c r="N16" s="338"/>
      <c r="O16" s="338"/>
      <c r="P16" s="339"/>
    </row>
    <row r="17" spans="1:16" ht="15" customHeight="1" x14ac:dyDescent="0.3">
      <c r="A17" s="337"/>
      <c r="B17" s="341"/>
      <c r="C17" s="338"/>
      <c r="D17" s="338"/>
      <c r="E17" s="338"/>
      <c r="F17" s="338"/>
      <c r="G17" s="338"/>
      <c r="H17" s="403"/>
      <c r="I17" s="338"/>
      <c r="J17" s="338"/>
      <c r="K17" s="338"/>
      <c r="L17" s="339"/>
      <c r="M17" s="340"/>
      <c r="N17" s="338"/>
      <c r="O17" s="338"/>
      <c r="P17" s="339"/>
    </row>
    <row r="18" spans="1:16" ht="15" customHeight="1" x14ac:dyDescent="0.3">
      <c r="A18" s="337"/>
      <c r="B18" s="343" t="s">
        <v>176</v>
      </c>
      <c r="C18" s="338"/>
      <c r="D18" s="338"/>
      <c r="E18" s="338"/>
      <c r="F18" s="338"/>
      <c r="G18" s="338"/>
      <c r="H18" s="403"/>
      <c r="I18" s="338"/>
      <c r="J18" s="338"/>
      <c r="K18" s="338"/>
      <c r="L18" s="339"/>
      <c r="M18" s="340"/>
      <c r="N18" s="338"/>
      <c r="O18" s="338"/>
      <c r="P18" s="339"/>
    </row>
    <row r="19" spans="1:16" ht="15" customHeight="1" x14ac:dyDescent="0.3">
      <c r="A19" s="337" t="s">
        <v>6</v>
      </c>
      <c r="B19" s="341" t="s">
        <v>63</v>
      </c>
      <c r="C19" s="338">
        <v>5.7754626488269123</v>
      </c>
      <c r="D19" s="338">
        <v>4.7225676302768971</v>
      </c>
      <c r="E19" s="338">
        <v>5.1382373019651872</v>
      </c>
      <c r="F19" s="338">
        <v>3.9607622090764627</v>
      </c>
      <c r="G19" s="338">
        <v>3.9650982522102529</v>
      </c>
      <c r="H19" s="403">
        <v>4.4865899493547357</v>
      </c>
      <c r="I19" s="338"/>
      <c r="J19" s="338"/>
      <c r="K19" s="338"/>
      <c r="L19" s="339"/>
      <c r="M19" s="340"/>
      <c r="N19" s="338"/>
      <c r="O19" s="338"/>
      <c r="P19" s="339"/>
    </row>
    <row r="20" spans="1:16" ht="15" customHeight="1" x14ac:dyDescent="0.3">
      <c r="A20" s="337" t="s">
        <v>6</v>
      </c>
      <c r="B20" s="341" t="s">
        <v>10</v>
      </c>
      <c r="C20" s="338">
        <v>6.4769046199803171</v>
      </c>
      <c r="D20" s="338">
        <v>5.3675912256363478</v>
      </c>
      <c r="E20" s="338">
        <v>4.5508999121210092</v>
      </c>
      <c r="F20" s="338">
        <v>4.1220852006516928</v>
      </c>
      <c r="G20" s="338">
        <v>3.4764874983353566</v>
      </c>
      <c r="H20" s="403">
        <v>3.8002867994665568</v>
      </c>
      <c r="I20" s="338"/>
      <c r="J20" s="338"/>
      <c r="K20" s="338"/>
      <c r="L20" s="339"/>
      <c r="M20" s="340"/>
      <c r="N20" s="338"/>
      <c r="O20" s="338"/>
      <c r="P20" s="339"/>
    </row>
    <row r="21" spans="1:16" ht="15" customHeight="1" x14ac:dyDescent="0.3">
      <c r="A21" s="337"/>
      <c r="B21" s="341"/>
      <c r="C21" s="338"/>
      <c r="D21" s="338"/>
      <c r="E21" s="338"/>
      <c r="F21" s="338"/>
      <c r="G21" s="338"/>
      <c r="H21" s="403"/>
      <c r="I21" s="338"/>
      <c r="J21" s="338"/>
      <c r="K21" s="338"/>
      <c r="L21" s="339"/>
      <c r="M21" s="340"/>
      <c r="N21" s="338"/>
      <c r="O21" s="338"/>
      <c r="P21" s="339"/>
    </row>
    <row r="22" spans="1:16" ht="15" customHeight="1" x14ac:dyDescent="0.3">
      <c r="A22" s="337"/>
      <c r="B22" s="343" t="s">
        <v>184</v>
      </c>
      <c r="C22" s="338"/>
      <c r="D22" s="338"/>
      <c r="E22" s="338"/>
      <c r="F22" s="338"/>
      <c r="G22" s="338"/>
      <c r="H22" s="403"/>
      <c r="I22" s="338"/>
      <c r="J22" s="338"/>
      <c r="K22" s="338"/>
      <c r="L22" s="339"/>
      <c r="M22" s="340"/>
      <c r="N22" s="338"/>
      <c r="O22" s="338"/>
      <c r="P22" s="339"/>
    </row>
    <row r="23" spans="1:16" ht="15" customHeight="1" x14ac:dyDescent="0.3">
      <c r="A23" s="337"/>
      <c r="B23" s="341" t="s">
        <v>69</v>
      </c>
      <c r="C23" s="338">
        <v>130.985118</v>
      </c>
      <c r="D23" s="338">
        <v>137.170978783148</v>
      </c>
      <c r="E23" s="338">
        <v>144.21914918245446</v>
      </c>
      <c r="F23" s="338">
        <v>149.93132674152471</v>
      </c>
      <c r="G23" s="338">
        <v>155.87625115766858</v>
      </c>
      <c r="H23" s="403">
        <v>162.86977937553948</v>
      </c>
      <c r="I23" s="338"/>
      <c r="J23" s="338"/>
      <c r="K23" s="338"/>
      <c r="L23" s="339"/>
      <c r="M23" s="340"/>
      <c r="N23" s="338"/>
      <c r="O23" s="338"/>
      <c r="P23" s="339"/>
    </row>
    <row r="24" spans="1:16" ht="15" customHeight="1" x14ac:dyDescent="0.3">
      <c r="A24" s="337"/>
      <c r="B24" s="341"/>
      <c r="C24" s="338"/>
      <c r="D24" s="338"/>
      <c r="E24" s="338"/>
      <c r="F24" s="338"/>
      <c r="G24" s="338"/>
      <c r="H24" s="403"/>
      <c r="I24" s="338"/>
      <c r="J24" s="338"/>
      <c r="K24" s="338"/>
      <c r="L24" s="339"/>
      <c r="M24" s="340"/>
      <c r="N24" s="338"/>
      <c r="O24" s="338"/>
      <c r="P24" s="339"/>
    </row>
    <row r="25" spans="1:16" ht="15" customHeight="1" x14ac:dyDescent="0.3">
      <c r="A25" s="342"/>
      <c r="B25" s="343" t="s">
        <v>5</v>
      </c>
      <c r="C25" s="344"/>
      <c r="D25" s="344"/>
      <c r="E25" s="344"/>
      <c r="F25" s="344"/>
      <c r="G25" s="344"/>
      <c r="H25" s="416"/>
      <c r="I25" s="344"/>
      <c r="J25" s="344"/>
      <c r="K25" s="344"/>
      <c r="L25" s="345"/>
      <c r="M25" s="350"/>
      <c r="N25" s="344"/>
      <c r="O25" s="338"/>
      <c r="P25" s="339"/>
    </row>
    <row r="26" spans="1:16" ht="15" customHeight="1" x14ac:dyDescent="0.3">
      <c r="A26" s="337" t="s">
        <v>6</v>
      </c>
      <c r="B26" s="341" t="s">
        <v>70</v>
      </c>
      <c r="C26" s="338">
        <v>-0.23291164987561119</v>
      </c>
      <c r="D26" s="338">
        <v>-1.2471577551576019E-3</v>
      </c>
      <c r="E26" s="338">
        <v>-0.23692126439984751</v>
      </c>
      <c r="F26" s="338">
        <v>-0.15689821393287673</v>
      </c>
      <c r="G26" s="338">
        <v>-0.24521580909743212</v>
      </c>
      <c r="H26" s="403">
        <v>-0.1980927607559746</v>
      </c>
      <c r="I26" s="338"/>
      <c r="J26" s="338"/>
      <c r="K26" s="338"/>
      <c r="L26" s="339"/>
      <c r="M26" s="340"/>
      <c r="N26" s="338"/>
      <c r="O26" s="338"/>
      <c r="P26" s="339"/>
    </row>
    <row r="27" spans="1:16" ht="15" customHeight="1" x14ac:dyDescent="0.3">
      <c r="A27" s="337"/>
      <c r="B27" s="341" t="s">
        <v>119</v>
      </c>
      <c r="C27" s="338">
        <v>-0.15480321339919056</v>
      </c>
      <c r="D27" s="338">
        <v>-7.9867910339426196E-3</v>
      </c>
      <c r="E27" s="338">
        <v>-0.22864828300167561</v>
      </c>
      <c r="F27" s="338">
        <v>-0.15210836905579228</v>
      </c>
      <c r="G27" s="338">
        <v>-0.23869281376043272</v>
      </c>
      <c r="H27" s="403">
        <v>-0.19214517165181411</v>
      </c>
      <c r="I27" s="338"/>
      <c r="J27" s="338"/>
      <c r="K27" s="338"/>
      <c r="L27" s="339"/>
      <c r="M27" s="340"/>
      <c r="N27" s="338"/>
      <c r="O27" s="338"/>
      <c r="P27" s="339"/>
    </row>
    <row r="28" spans="1:16" ht="15" customHeight="1" x14ac:dyDescent="0.3">
      <c r="A28" s="337"/>
      <c r="B28" s="341"/>
      <c r="C28" s="338"/>
      <c r="D28" s="338"/>
      <c r="E28" s="338"/>
      <c r="F28" s="338"/>
      <c r="G28" s="338"/>
      <c r="H28" s="403"/>
      <c r="I28" s="338"/>
      <c r="J28" s="338"/>
      <c r="K28" s="338"/>
      <c r="L28" s="339"/>
      <c r="M28" s="340"/>
      <c r="N28" s="338"/>
      <c r="O28" s="338"/>
      <c r="P28" s="339"/>
    </row>
    <row r="29" spans="1:16" ht="15" customHeight="1" x14ac:dyDescent="0.3">
      <c r="A29" s="337"/>
      <c r="B29" s="432" t="s">
        <v>139</v>
      </c>
      <c r="C29" s="338"/>
      <c r="D29" s="338"/>
      <c r="E29" s="338"/>
      <c r="F29" s="338"/>
      <c r="G29" s="338"/>
      <c r="H29" s="403"/>
      <c r="I29" s="338"/>
      <c r="J29" s="338"/>
      <c r="K29" s="338"/>
      <c r="L29" s="339"/>
      <c r="M29" s="340"/>
      <c r="N29" s="338"/>
      <c r="O29" s="338"/>
      <c r="P29" s="339"/>
    </row>
    <row r="30" spans="1:16" ht="15" customHeight="1" x14ac:dyDescent="0.3">
      <c r="A30" s="337" t="s">
        <v>6</v>
      </c>
      <c r="B30" s="341" t="s">
        <v>178</v>
      </c>
      <c r="C30" s="338">
        <v>6.5734265734265662</v>
      </c>
      <c r="D30" s="338">
        <v>6.4960629921259949</v>
      </c>
      <c r="E30" s="338">
        <v>4.9907578558225474</v>
      </c>
      <c r="F30" s="338">
        <v>4.5187793427230005</v>
      </c>
      <c r="G30" s="338">
        <v>4.0988208871420628</v>
      </c>
      <c r="H30" s="403">
        <v>4.3689320388349495</v>
      </c>
      <c r="I30" s="338"/>
      <c r="J30" s="338"/>
      <c r="K30" s="338"/>
      <c r="L30" s="339"/>
      <c r="M30" s="340"/>
      <c r="N30" s="338"/>
      <c r="O30" s="338"/>
      <c r="P30" s="339"/>
    </row>
    <row r="31" spans="1:16" ht="15" customHeight="1" x14ac:dyDescent="0.3">
      <c r="A31" s="337"/>
      <c r="B31" s="341" t="s">
        <v>179</v>
      </c>
      <c r="C31" s="338">
        <f t="shared" ref="C31:E31" si="0">100*((1+C30/100)/(1+C38/100)-1)</f>
        <v>3.7057761749962337</v>
      </c>
      <c r="D31" s="338">
        <f t="shared" si="0"/>
        <v>2.3385845974061237</v>
      </c>
      <c r="E31" s="338">
        <f t="shared" si="0"/>
        <v>0.56102081086457645</v>
      </c>
      <c r="F31" s="338">
        <f t="shared" ref="F31:G31" si="1">100*((1+F30/100)/(1+F38/100)-1)</f>
        <v>1.5136678118994773</v>
      </c>
      <c r="G31" s="338">
        <f t="shared" si="1"/>
        <v>1.8481724160554602</v>
      </c>
      <c r="H31" s="403">
        <f t="shared" ref="H31" si="2">100*((1+H30/100)/(1+H38/100)-1)</f>
        <v>2.2412073349907358</v>
      </c>
      <c r="I31" s="338"/>
      <c r="J31" s="338"/>
      <c r="K31" s="338"/>
      <c r="L31" s="339"/>
      <c r="M31" s="340"/>
      <c r="N31" s="338"/>
      <c r="O31" s="338"/>
      <c r="P31" s="339"/>
    </row>
    <row r="32" spans="1:16" ht="15" customHeight="1" x14ac:dyDescent="0.3">
      <c r="A32" s="337"/>
      <c r="B32" s="341"/>
      <c r="C32" s="338"/>
      <c r="D32" s="338"/>
      <c r="E32" s="338"/>
      <c r="F32" s="338"/>
      <c r="G32" s="338"/>
      <c r="H32" s="403"/>
      <c r="I32" s="338"/>
      <c r="J32" s="338"/>
      <c r="K32" s="338"/>
      <c r="L32" s="339"/>
      <c r="M32" s="340"/>
      <c r="N32" s="338"/>
      <c r="O32" s="338"/>
      <c r="P32" s="339"/>
    </row>
    <row r="33" spans="1:18" ht="15" customHeight="1" x14ac:dyDescent="0.3">
      <c r="A33" s="337"/>
      <c r="B33" s="432" t="s">
        <v>153</v>
      </c>
      <c r="C33" s="338"/>
      <c r="D33" s="338"/>
      <c r="E33" s="338"/>
      <c r="F33" s="338"/>
      <c r="G33" s="338"/>
      <c r="H33" s="403"/>
      <c r="I33" s="338"/>
      <c r="J33" s="338"/>
      <c r="K33" s="338"/>
      <c r="L33" s="339"/>
      <c r="M33" s="340"/>
      <c r="N33" s="338"/>
      <c r="O33" s="338"/>
      <c r="P33" s="339"/>
    </row>
    <row r="34" spans="1:18" ht="15" customHeight="1" x14ac:dyDescent="0.3">
      <c r="A34" s="337"/>
      <c r="B34" s="341" t="s">
        <v>36</v>
      </c>
      <c r="C34" s="338">
        <v>5.3352154779909391</v>
      </c>
      <c r="D34" s="338">
        <v>5.3950783930880863</v>
      </c>
      <c r="E34" s="338">
        <v>5.6045281867648473</v>
      </c>
      <c r="F34" s="338">
        <v>5.616739762050134</v>
      </c>
      <c r="G34" s="338">
        <v>5.5025770782451122</v>
      </c>
      <c r="H34" s="403">
        <v>5.5108772908186836</v>
      </c>
      <c r="I34" s="338"/>
      <c r="J34" s="338"/>
      <c r="K34" s="338"/>
      <c r="L34" s="339"/>
      <c r="M34" s="340"/>
      <c r="N34" s="338"/>
      <c r="O34" s="338"/>
      <c r="P34" s="339"/>
    </row>
    <row r="35" spans="1:18" ht="15" customHeight="1" x14ac:dyDescent="0.3">
      <c r="A35" s="337"/>
      <c r="B35" s="346" t="s">
        <v>200</v>
      </c>
      <c r="C35" s="338">
        <v>147.70400000000012</v>
      </c>
      <c r="D35" s="338">
        <v>148.94528784239617</v>
      </c>
      <c r="E35" s="338">
        <v>153.92875645340382</v>
      </c>
      <c r="F35" s="338">
        <v>153.55850941793804</v>
      </c>
      <c r="G35" s="338">
        <v>149.52815972611484</v>
      </c>
      <c r="H35" s="403">
        <v>149.22207739264286</v>
      </c>
      <c r="I35" s="338"/>
      <c r="J35" s="338"/>
      <c r="K35" s="338"/>
      <c r="L35" s="339"/>
      <c r="M35" s="340"/>
      <c r="N35" s="338"/>
      <c r="O35" s="338"/>
      <c r="P35" s="339"/>
    </row>
    <row r="36" spans="1:18" ht="15" customHeight="1" x14ac:dyDescent="0.3">
      <c r="A36" s="347"/>
      <c r="B36" s="346"/>
      <c r="C36" s="344"/>
      <c r="D36" s="344"/>
      <c r="E36" s="344"/>
      <c r="F36" s="344"/>
      <c r="G36" s="344"/>
      <c r="H36" s="416"/>
      <c r="I36" s="348"/>
      <c r="J36" s="348"/>
      <c r="K36" s="348"/>
      <c r="L36" s="349"/>
      <c r="M36" s="399"/>
      <c r="N36" s="348"/>
      <c r="O36" s="344"/>
      <c r="P36" s="345"/>
    </row>
    <row r="37" spans="1:18" ht="15" customHeight="1" x14ac:dyDescent="0.3">
      <c r="A37" s="351"/>
      <c r="B37" s="432" t="s">
        <v>145</v>
      </c>
      <c r="C37" s="344"/>
      <c r="D37" s="344"/>
      <c r="E37" s="344"/>
      <c r="F37" s="344"/>
      <c r="G37" s="344"/>
      <c r="H37" s="416"/>
      <c r="I37" s="348"/>
      <c r="J37" s="348"/>
      <c r="K37" s="348"/>
      <c r="L37" s="349"/>
      <c r="M37" s="399"/>
      <c r="N37" s="348"/>
      <c r="O37" s="352"/>
      <c r="P37" s="465"/>
    </row>
    <row r="38" spans="1:18" ht="15" customHeight="1" x14ac:dyDescent="0.3">
      <c r="A38" s="337"/>
      <c r="B38" s="341" t="s">
        <v>118</v>
      </c>
      <c r="C38" s="338">
        <v>2.7651790519279906</v>
      </c>
      <c r="D38" s="338">
        <v>4.0624740034026718</v>
      </c>
      <c r="E38" s="338">
        <v>4.4050239439090699</v>
      </c>
      <c r="F38" s="338">
        <v>2.9603023864647193</v>
      </c>
      <c r="G38" s="404">
        <v>2.2098074199039974</v>
      </c>
      <c r="H38" s="403">
        <v>2.0810833120082251</v>
      </c>
      <c r="I38" s="338"/>
      <c r="J38" s="338"/>
      <c r="K38" s="338"/>
      <c r="L38" s="339"/>
      <c r="M38" s="340"/>
      <c r="N38" s="338"/>
      <c r="O38" s="338"/>
      <c r="P38" s="339"/>
    </row>
    <row r="39" spans="1:18" ht="15" customHeight="1" thickBot="1" x14ac:dyDescent="0.35">
      <c r="A39" s="353"/>
      <c r="B39" s="433"/>
      <c r="C39" s="405"/>
      <c r="D39" s="405"/>
      <c r="E39" s="405"/>
      <c r="F39" s="405"/>
      <c r="G39" s="405"/>
      <c r="H39" s="434"/>
      <c r="I39" s="354"/>
      <c r="J39" s="354"/>
      <c r="K39" s="354"/>
      <c r="L39" s="355"/>
      <c r="M39" s="463"/>
      <c r="N39" s="354"/>
      <c r="O39" s="354"/>
      <c r="P39" s="355"/>
    </row>
    <row r="40" spans="1:18" ht="15" customHeight="1" x14ac:dyDescent="0.3">
      <c r="A40" s="350"/>
      <c r="B40" s="341"/>
      <c r="C40" s="435"/>
      <c r="D40" s="435"/>
      <c r="E40" s="435"/>
      <c r="F40" s="435"/>
      <c r="G40" s="435"/>
      <c r="H40" s="436"/>
      <c r="I40" s="356"/>
      <c r="J40" s="356"/>
      <c r="K40" s="356"/>
      <c r="L40" s="357"/>
      <c r="M40" s="340"/>
      <c r="N40" s="338"/>
      <c r="O40" s="338"/>
      <c r="P40" s="339"/>
    </row>
    <row r="41" spans="1:18" ht="15" customHeight="1" x14ac:dyDescent="0.3">
      <c r="A41" s="350"/>
      <c r="B41" s="432" t="s">
        <v>13</v>
      </c>
      <c r="C41" s="338">
        <f t="shared" ref="C41:H41" si="3">$C$59*C26+$C$59*C30+$C$60*C20+$C$61*C12+$C$62*C19+$C$63*C11</f>
        <v>5.9605638925305113</v>
      </c>
      <c r="D41" s="338">
        <f t="shared" si="3"/>
        <v>5.5286039212987612</v>
      </c>
      <c r="E41" s="338">
        <f t="shared" si="3"/>
        <v>4.4116278048244322</v>
      </c>
      <c r="F41" s="338">
        <f t="shared" si="3"/>
        <v>3.9922670550211321</v>
      </c>
      <c r="G41" s="338">
        <f t="shared" si="3"/>
        <v>3.5609728919264523</v>
      </c>
      <c r="H41" s="339">
        <f t="shared" si="3"/>
        <v>3.9255106560829134</v>
      </c>
      <c r="I41" s="360"/>
      <c r="J41" s="360"/>
      <c r="K41" s="360"/>
      <c r="L41" s="360"/>
      <c r="M41" s="362"/>
      <c r="N41" s="360"/>
      <c r="O41" s="360"/>
      <c r="P41" s="361"/>
      <c r="R41" s="453"/>
    </row>
    <row r="42" spans="1:18" ht="15" customHeight="1" x14ac:dyDescent="0.3">
      <c r="A42" s="363"/>
      <c r="B42" s="437"/>
      <c r="C42" s="439"/>
      <c r="D42" s="439"/>
      <c r="E42" s="439"/>
      <c r="F42" s="439"/>
      <c r="G42" s="439"/>
      <c r="H42" s="440"/>
      <c r="I42" s="438"/>
      <c r="J42" s="438"/>
      <c r="K42" s="438"/>
      <c r="L42" s="437"/>
      <c r="M42" s="441"/>
      <c r="N42" s="438"/>
      <c r="O42" s="438"/>
      <c r="P42" s="437"/>
    </row>
    <row r="43" spans="1:18" ht="15" customHeight="1" x14ac:dyDescent="0.3">
      <c r="A43" s="350"/>
      <c r="B43" s="442"/>
      <c r="C43" s="358"/>
      <c r="D43" s="358"/>
      <c r="E43" s="358"/>
      <c r="F43" s="358"/>
      <c r="G43" s="358"/>
      <c r="H43" s="359"/>
      <c r="I43" s="356"/>
      <c r="J43" s="356"/>
      <c r="K43" s="356"/>
      <c r="L43" s="357"/>
      <c r="M43" s="340"/>
      <c r="N43" s="338"/>
      <c r="O43" s="338"/>
      <c r="P43" s="339"/>
    </row>
    <row r="44" spans="1:18" ht="15" customHeight="1" x14ac:dyDescent="0.3">
      <c r="A44" s="350"/>
      <c r="B44" s="432" t="s">
        <v>14</v>
      </c>
      <c r="C44" s="338"/>
      <c r="D44" s="338"/>
      <c r="E44" s="338"/>
      <c r="F44" s="338"/>
      <c r="G44" s="338"/>
      <c r="H44" s="339"/>
      <c r="I44" s="360"/>
      <c r="J44" s="360"/>
      <c r="K44" s="360"/>
      <c r="L44" s="361"/>
      <c r="M44" s="340"/>
      <c r="N44" s="338"/>
      <c r="O44" s="338"/>
      <c r="P44" s="339"/>
    </row>
    <row r="45" spans="1:18" ht="15" customHeight="1" x14ac:dyDescent="0.3">
      <c r="A45" s="350"/>
      <c r="B45" s="341" t="s">
        <v>194</v>
      </c>
      <c r="C45" s="338">
        <v>5.0780117173864658</v>
      </c>
      <c r="D45" s="338">
        <v>6.0086713859294649</v>
      </c>
      <c r="E45" s="338">
        <v>4.2295406777507427</v>
      </c>
      <c r="F45" s="338">
        <v>3.6795954239001727</v>
      </c>
      <c r="G45" s="338">
        <v>3.50618923531274</v>
      </c>
      <c r="H45" s="339">
        <v>3.6846810050918499</v>
      </c>
      <c r="I45" s="360"/>
      <c r="J45" s="360"/>
      <c r="K45" s="360"/>
      <c r="L45" s="361"/>
      <c r="M45" s="362"/>
      <c r="N45" s="360"/>
      <c r="O45" s="360"/>
      <c r="P45" s="361"/>
    </row>
    <row r="46" spans="1:18" ht="15" customHeight="1" x14ac:dyDescent="0.3">
      <c r="A46" s="350"/>
      <c r="B46" s="341" t="s">
        <v>185</v>
      </c>
      <c r="C46" s="338">
        <v>5.9939540504984237</v>
      </c>
      <c r="D46" s="338">
        <v>6.409516743966762</v>
      </c>
      <c r="E46" s="338">
        <v>6.1430025097309304</v>
      </c>
      <c r="F46" s="338">
        <v>5.7589515565779275</v>
      </c>
      <c r="G46" s="338">
        <v>5.7951837528848635</v>
      </c>
      <c r="H46" s="339">
        <v>5.7054141987243119</v>
      </c>
      <c r="I46" s="360"/>
      <c r="J46" s="360"/>
      <c r="K46" s="360"/>
      <c r="L46" s="361"/>
      <c r="M46" s="340"/>
      <c r="N46" s="338"/>
      <c r="O46" s="338"/>
      <c r="P46" s="339"/>
    </row>
    <row r="47" spans="1:18" ht="15" customHeight="1" x14ac:dyDescent="0.3">
      <c r="A47" s="350"/>
      <c r="B47" s="341"/>
      <c r="C47" s="338"/>
      <c r="D47" s="338"/>
      <c r="E47" s="338"/>
      <c r="F47" s="338"/>
      <c r="G47" s="338"/>
      <c r="H47" s="339"/>
      <c r="I47" s="360"/>
      <c r="J47" s="360"/>
      <c r="K47" s="360"/>
      <c r="L47" s="361"/>
      <c r="M47" s="340"/>
      <c r="N47" s="338"/>
      <c r="O47" s="338"/>
      <c r="P47" s="339"/>
    </row>
    <row r="48" spans="1:18" ht="15" customHeight="1" x14ac:dyDescent="0.3">
      <c r="A48" s="350"/>
      <c r="B48" s="343" t="s">
        <v>15</v>
      </c>
      <c r="C48" s="344"/>
      <c r="D48" s="344"/>
      <c r="E48" s="344"/>
      <c r="F48" s="344"/>
      <c r="G48" s="344"/>
      <c r="H48" s="345"/>
      <c r="I48" s="348"/>
      <c r="J48" s="348"/>
      <c r="K48" s="348"/>
      <c r="L48" s="349"/>
      <c r="M48" s="350"/>
      <c r="N48" s="344"/>
      <c r="O48" s="344"/>
      <c r="P48" s="345"/>
    </row>
    <row r="49" spans="1:17" ht="15" customHeight="1" x14ac:dyDescent="0.3">
      <c r="A49" s="443"/>
      <c r="B49" s="341" t="s">
        <v>16</v>
      </c>
      <c r="C49" s="338">
        <v>2.0105595338131055</v>
      </c>
      <c r="D49" s="338">
        <v>1.7948697251701118</v>
      </c>
      <c r="E49" s="338">
        <v>2.0439416524217879</v>
      </c>
      <c r="F49" s="338">
        <v>1.7478027262270324</v>
      </c>
      <c r="G49" s="338">
        <v>1.6477878617381148</v>
      </c>
      <c r="H49" s="339">
        <v>1.8771116761696405</v>
      </c>
      <c r="I49" s="338"/>
      <c r="J49" s="338"/>
      <c r="K49" s="338"/>
      <c r="L49" s="339"/>
      <c r="M49" s="340"/>
      <c r="N49" s="338"/>
      <c r="O49" s="338"/>
      <c r="P49" s="339"/>
    </row>
    <row r="50" spans="1:17" ht="15" customHeight="1" x14ac:dyDescent="0.3">
      <c r="A50" s="350"/>
      <c r="B50" s="341" t="s">
        <v>68</v>
      </c>
      <c r="C50" s="338">
        <v>0.47740505054398863</v>
      </c>
      <c r="D50" s="338">
        <v>-0.45652568165363006</v>
      </c>
      <c r="E50" s="338">
        <v>-1.2285970116646339</v>
      </c>
      <c r="F50" s="338">
        <v>-1.5695696313431595</v>
      </c>
      <c r="G50" s="338">
        <v>-1.426533341406977</v>
      </c>
      <c r="H50" s="339">
        <v>-0.9317643874081738</v>
      </c>
      <c r="I50" s="360"/>
      <c r="J50" s="360"/>
      <c r="K50" s="360"/>
      <c r="L50" s="361"/>
      <c r="M50" s="340"/>
      <c r="N50" s="338"/>
      <c r="O50" s="338"/>
      <c r="P50" s="339"/>
    </row>
    <row r="51" spans="1:17" ht="15" customHeight="1" x14ac:dyDescent="0.3">
      <c r="A51" s="350"/>
      <c r="B51" s="341"/>
      <c r="C51" s="338"/>
      <c r="D51" s="338"/>
      <c r="E51" s="338"/>
      <c r="F51" s="338"/>
      <c r="G51" s="338"/>
      <c r="H51" s="339"/>
      <c r="I51" s="360"/>
      <c r="J51" s="360"/>
      <c r="K51" s="360"/>
      <c r="L51" s="361"/>
      <c r="M51" s="340"/>
      <c r="N51" s="338"/>
      <c r="O51" s="338"/>
      <c r="P51" s="339"/>
    </row>
    <row r="52" spans="1:17" ht="15" customHeight="1" x14ac:dyDescent="0.3">
      <c r="A52" s="350"/>
      <c r="B52" s="432" t="s">
        <v>75</v>
      </c>
      <c r="C52" s="338"/>
      <c r="D52" s="338"/>
      <c r="E52" s="338"/>
      <c r="F52" s="338"/>
      <c r="G52" s="338"/>
      <c r="H52" s="339"/>
      <c r="I52" s="360"/>
      <c r="J52" s="360"/>
      <c r="K52" s="360"/>
      <c r="L52" s="361"/>
      <c r="M52" s="340"/>
      <c r="N52" s="338"/>
      <c r="O52" s="338"/>
      <c r="P52" s="339"/>
    </row>
    <row r="53" spans="1:17" ht="15" customHeight="1" x14ac:dyDescent="0.3">
      <c r="A53" s="350"/>
      <c r="B53" s="341" t="s">
        <v>203</v>
      </c>
      <c r="C53" s="338">
        <f>'Externé prostredie'!S$13</f>
        <v>0.9</v>
      </c>
      <c r="D53" s="338">
        <f>'Externé prostredie'!T$13</f>
        <v>1.2075900584699824</v>
      </c>
      <c r="E53" s="338">
        <f>'Externé prostredie'!U$13</f>
        <v>1.0929686073360152</v>
      </c>
      <c r="F53" s="338">
        <f>'Externé prostredie'!V$13</f>
        <v>1.3114961511099725</v>
      </c>
      <c r="G53" s="338">
        <f>'Externé prostredie'!W$13</f>
        <v>1.1006063123999494</v>
      </c>
      <c r="H53" s="339">
        <f>'Externé prostredie'!X$13</f>
        <v>1.2054108080999715</v>
      </c>
      <c r="I53" s="338"/>
      <c r="J53" s="338"/>
      <c r="K53" s="338"/>
      <c r="L53" s="339"/>
      <c r="M53" s="340"/>
      <c r="N53" s="338"/>
      <c r="O53" s="338"/>
      <c r="P53" s="339"/>
    </row>
    <row r="54" spans="1:17" ht="15" customHeight="1" x14ac:dyDescent="0.3">
      <c r="A54" s="350"/>
      <c r="B54" s="341" t="s">
        <v>204</v>
      </c>
      <c r="C54" s="338">
        <f>'Externé prostredie'!S$14</f>
        <v>2.3669253808255135</v>
      </c>
      <c r="D54" s="338">
        <f>'Externé prostredie'!T$14</f>
        <v>2.1038430129915802</v>
      </c>
      <c r="E54" s="338">
        <f>'Externé prostredie'!U$14</f>
        <v>1.8673197114927558</v>
      </c>
      <c r="F54" s="338">
        <f>'Externé prostredie'!V$14</f>
        <v>2.0290870000000001</v>
      </c>
      <c r="G54" s="338">
        <f>'Externé prostredie'!W$14</f>
        <v>1.9842040000000003</v>
      </c>
      <c r="H54" s="339">
        <f>'Externé prostredie'!X$14</f>
        <v>2.0238520000000002</v>
      </c>
      <c r="I54" s="338"/>
      <c r="J54" s="338"/>
      <c r="K54" s="338"/>
      <c r="L54" s="339"/>
      <c r="M54" s="340"/>
      <c r="N54" s="338"/>
      <c r="O54" s="338"/>
      <c r="P54" s="339"/>
    </row>
    <row r="55" spans="1:17" ht="15" customHeight="1" x14ac:dyDescent="0.3">
      <c r="A55" s="444"/>
      <c r="B55" s="437"/>
      <c r="C55" s="439"/>
      <c r="D55" s="439"/>
      <c r="E55" s="439"/>
      <c r="F55" s="439"/>
      <c r="G55" s="439"/>
      <c r="H55" s="440"/>
      <c r="I55" s="438"/>
      <c r="J55" s="438"/>
      <c r="K55" s="438"/>
      <c r="L55" s="437"/>
      <c r="M55" s="441"/>
      <c r="N55" s="438"/>
      <c r="O55" s="438"/>
      <c r="P55" s="437"/>
    </row>
    <row r="56" spans="1:17" ht="15" customHeight="1" x14ac:dyDescent="0.3">
      <c r="A56" s="445"/>
      <c r="B56" s="364"/>
      <c r="C56" s="365"/>
      <c r="D56" s="366"/>
      <c r="E56" s="366"/>
      <c r="F56" s="366"/>
      <c r="G56" s="366"/>
      <c r="H56" s="366"/>
      <c r="I56" s="417"/>
      <c r="J56" s="417"/>
      <c r="K56" s="417"/>
      <c r="L56" s="417"/>
      <c r="M56" s="417"/>
      <c r="N56" s="348"/>
      <c r="O56" s="348"/>
      <c r="P56" s="348"/>
      <c r="Q56" s="348"/>
    </row>
    <row r="57" spans="1:17" ht="15" customHeight="1" x14ac:dyDescent="0.3">
      <c r="A57" s="348" t="s">
        <v>6</v>
      </c>
      <c r="B57" s="471" t="s">
        <v>78</v>
      </c>
      <c r="C57" s="472"/>
      <c r="D57" s="472"/>
      <c r="E57" s="472"/>
      <c r="F57" s="472"/>
      <c r="G57" s="472"/>
      <c r="H57" s="472"/>
      <c r="I57" s="472"/>
      <c r="J57" s="472"/>
      <c r="K57" s="455"/>
      <c r="L57" s="455"/>
      <c r="M57" s="446"/>
    </row>
    <row r="58" spans="1:17" ht="15" customHeight="1" x14ac:dyDescent="0.3">
      <c r="A58" s="348"/>
      <c r="B58" s="447"/>
      <c r="C58" s="447"/>
      <c r="D58" s="448"/>
      <c r="E58" s="448"/>
      <c r="F58" s="448"/>
      <c r="G58" s="448"/>
      <c r="H58" s="448"/>
      <c r="I58" s="447"/>
      <c r="J58" s="447"/>
      <c r="K58" s="447"/>
      <c r="L58" s="447"/>
      <c r="M58" s="447"/>
    </row>
    <row r="59" spans="1:17" s="417" customFormat="1" ht="15" customHeight="1" x14ac:dyDescent="0.3">
      <c r="A59" s="449"/>
      <c r="B59" s="450" t="s">
        <v>130</v>
      </c>
      <c r="C59" s="451">
        <v>0.55882742405606423</v>
      </c>
      <c r="D59" s="452"/>
      <c r="E59" s="452"/>
      <c r="F59" s="364"/>
      <c r="G59" s="364"/>
      <c r="H59" s="364"/>
      <c r="I59" s="408"/>
      <c r="J59" s="408"/>
      <c r="K59" s="408"/>
      <c r="L59" s="408"/>
      <c r="M59" s="408"/>
    </row>
    <row r="60" spans="1:17" ht="15" customHeight="1" x14ac:dyDescent="0.3">
      <c r="B60" s="450" t="s">
        <v>21</v>
      </c>
      <c r="C60" s="451">
        <v>0.24365495896409611</v>
      </c>
    </row>
    <row r="61" spans="1:17" ht="15" customHeight="1" x14ac:dyDescent="0.3">
      <c r="B61" s="450" t="s">
        <v>22</v>
      </c>
      <c r="C61" s="451">
        <v>4.2278324566337976E-2</v>
      </c>
    </row>
    <row r="62" spans="1:17" ht="15" customHeight="1" x14ac:dyDescent="0.3">
      <c r="B62" s="450" t="s">
        <v>73</v>
      </c>
      <c r="C62" s="451">
        <v>0.10629898853426513</v>
      </c>
    </row>
    <row r="63" spans="1:17" ht="15" customHeight="1" x14ac:dyDescent="0.3">
      <c r="B63" s="450" t="s">
        <v>74</v>
      </c>
      <c r="C63" s="451">
        <v>4.8940303879236535E-2</v>
      </c>
    </row>
  </sheetData>
  <mergeCells count="6">
    <mergeCell ref="B57:J57"/>
    <mergeCell ref="M4:P5"/>
    <mergeCell ref="A1:N1"/>
    <mergeCell ref="A2:N2"/>
    <mergeCell ref="A3:N3"/>
    <mergeCell ref="I4:L5"/>
  </mergeCells>
  <phoneticPr fontId="8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7"/>
  <sheetViews>
    <sheetView showGridLines="0" zoomScale="70" zoomScaleNormal="70" workbookViewId="0">
      <pane xSplit="4" ySplit="6" topLeftCell="Q7" activePane="bottomRight" state="frozen"/>
      <selection pane="topRight" activeCell="E1" sqref="E1"/>
      <selection pane="bottomLeft" activeCell="A7" sqref="A7"/>
      <selection pane="bottomRight" activeCell="V35" sqref="V35"/>
    </sheetView>
  </sheetViews>
  <sheetFormatPr defaultColWidth="9.140625" defaultRowHeight="15.75" x14ac:dyDescent="0.25"/>
  <cols>
    <col min="1" max="1" width="5.7109375" style="139" customWidth="1"/>
    <col min="2" max="2" width="45.7109375" style="139" customWidth="1"/>
    <col min="3" max="3" width="5.7109375" style="139" customWidth="1"/>
    <col min="4" max="4" width="35.7109375" style="167" customWidth="1"/>
    <col min="5" max="6" width="11.140625" style="167" customWidth="1"/>
    <col min="7" max="13" width="11.140625" style="139" customWidth="1"/>
    <col min="14" max="14" width="11.140625" style="168" customWidth="1"/>
    <col min="15" max="22" width="11.140625" style="139" customWidth="1"/>
    <col min="23" max="23" width="10.140625" style="139" customWidth="1"/>
    <col min="24" max="24" width="9.42578125" style="139" bestFit="1" customWidth="1"/>
    <col min="25" max="16384" width="9.140625" style="139"/>
  </cols>
  <sheetData>
    <row r="1" spans="1:26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</row>
    <row r="2" spans="1:26" ht="18.75" x14ac:dyDescent="0.3">
      <c r="A2" s="478" t="s">
        <v>149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</row>
    <row r="3" spans="1:26" x14ac:dyDescent="0.25">
      <c r="A3" s="493" t="s">
        <v>124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</row>
    <row r="4" spans="1:26" s="52" customFormat="1" x14ac:dyDescent="0.25">
      <c r="A4" s="153"/>
      <c r="B4" s="154"/>
      <c r="C4" s="155"/>
      <c r="D4" s="156"/>
      <c r="E4" s="243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6"/>
    </row>
    <row r="5" spans="1:26" s="52" customFormat="1" x14ac:dyDescent="0.25">
      <c r="A5" s="138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1">
        <v>2029</v>
      </c>
    </row>
    <row r="6" spans="1:26" s="52" customFormat="1" x14ac:dyDescent="0.25">
      <c r="A6" s="158"/>
      <c r="B6" s="374"/>
      <c r="C6" s="146"/>
      <c r="D6" s="148"/>
      <c r="E6" s="117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7</v>
      </c>
      <c r="U6" s="6" t="s">
        <v>61</v>
      </c>
      <c r="V6" s="6" t="s">
        <v>61</v>
      </c>
      <c r="W6" s="6" t="s">
        <v>61</v>
      </c>
      <c r="X6" s="6" t="s">
        <v>61</v>
      </c>
      <c r="Y6" s="6" t="s">
        <v>61</v>
      </c>
      <c r="Z6" s="100" t="s">
        <v>61</v>
      </c>
    </row>
    <row r="7" spans="1:26" x14ac:dyDescent="0.25">
      <c r="A7" s="138"/>
      <c r="B7" s="29"/>
      <c r="C7" s="27"/>
      <c r="D7" s="29"/>
      <c r="E7" s="27"/>
      <c r="F7" s="28"/>
      <c r="G7" s="157"/>
      <c r="H7" s="157"/>
      <c r="I7" s="157"/>
      <c r="J7" s="157"/>
      <c r="K7" s="157"/>
      <c r="L7" s="157"/>
      <c r="M7" s="157"/>
      <c r="N7" s="157"/>
      <c r="O7" s="157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60"/>
    </row>
    <row r="8" spans="1:26" x14ac:dyDescent="0.25">
      <c r="A8" s="138"/>
      <c r="B8" s="26" t="s">
        <v>53</v>
      </c>
      <c r="C8" s="138"/>
      <c r="D8" s="161" t="s">
        <v>113</v>
      </c>
      <c r="E8" s="120">
        <v>49950.718999999997</v>
      </c>
      <c r="F8" s="377">
        <v>38417.745999999999</v>
      </c>
      <c r="G8" s="377">
        <v>48038.232000000004</v>
      </c>
      <c r="H8" s="377">
        <v>55000.120999999999</v>
      </c>
      <c r="I8" s="377">
        <v>57681.853999999999</v>
      </c>
      <c r="J8" s="377">
        <v>59115.742999999995</v>
      </c>
      <c r="K8" s="377">
        <v>59281.902000000002</v>
      </c>
      <c r="L8" s="377">
        <v>63870.542999999998</v>
      </c>
      <c r="M8" s="377">
        <v>65664.421000000002</v>
      </c>
      <c r="N8" s="377">
        <v>70106.668999999994</v>
      </c>
      <c r="O8" s="377">
        <v>75262.289000000004</v>
      </c>
      <c r="P8" s="377">
        <v>76982.112000000008</v>
      </c>
      <c r="Q8" s="377">
        <v>70268.70199999999</v>
      </c>
      <c r="R8" s="377">
        <v>83863.754000000001</v>
      </c>
      <c r="S8" s="377">
        <v>103678.944</v>
      </c>
      <c r="T8" s="377">
        <v>99895.623999999996</v>
      </c>
      <c r="U8" s="379">
        <v>99324.616000000009</v>
      </c>
      <c r="V8" s="379">
        <v>105465.83647284018</v>
      </c>
      <c r="W8" s="379">
        <v>110939.00459323908</v>
      </c>
      <c r="X8" s="379">
        <v>118435.06603201106</v>
      </c>
      <c r="Y8" s="136">
        <v>124781.73465531351</v>
      </c>
      <c r="Z8" s="380">
        <v>131798.44789215719</v>
      </c>
    </row>
    <row r="9" spans="1:26" x14ac:dyDescent="0.25">
      <c r="A9" s="138"/>
      <c r="B9" s="26"/>
      <c r="C9" s="138"/>
      <c r="D9" s="161"/>
      <c r="E9" s="244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2"/>
      <c r="V9" s="382"/>
      <c r="W9" s="382"/>
      <c r="X9" s="382"/>
      <c r="Y9" s="401"/>
      <c r="Z9" s="383"/>
    </row>
    <row r="10" spans="1:26" x14ac:dyDescent="0.25">
      <c r="A10" s="138"/>
      <c r="B10" s="26" t="s">
        <v>109</v>
      </c>
      <c r="C10" s="138"/>
      <c r="D10" s="161" t="s">
        <v>114</v>
      </c>
      <c r="E10" s="135">
        <v>64963.47800000001</v>
      </c>
      <c r="F10" s="379">
        <v>71991.635999999999</v>
      </c>
      <c r="G10" s="379">
        <v>75852.819000000003</v>
      </c>
      <c r="H10" s="379">
        <v>71676.865000000005</v>
      </c>
      <c r="I10" s="379">
        <v>76544.141000000003</v>
      </c>
      <c r="J10" s="379">
        <v>78505.527000000002</v>
      </c>
      <c r="K10" s="379">
        <v>79737.413</v>
      </c>
      <c r="L10" s="379">
        <v>80298.225000000006</v>
      </c>
      <c r="M10" s="379">
        <v>82472.661999999997</v>
      </c>
      <c r="N10" s="379">
        <v>86742.171999999991</v>
      </c>
      <c r="O10" s="379">
        <v>88431.751999999979</v>
      </c>
      <c r="P10" s="379">
        <v>90973.928999999989</v>
      </c>
      <c r="Q10" s="379">
        <v>94669.399000000005</v>
      </c>
      <c r="R10" s="379">
        <v>96823.979000000007</v>
      </c>
      <c r="S10" s="379">
        <v>94320.582999999984</v>
      </c>
      <c r="T10" s="379">
        <v>99696.471999999994</v>
      </c>
      <c r="U10" s="379">
        <v>100132.504</v>
      </c>
      <c r="V10" s="379">
        <v>102303.52600000001</v>
      </c>
      <c r="W10" s="379">
        <v>104412.69499999999</v>
      </c>
      <c r="X10" s="379">
        <v>105298.83849178749</v>
      </c>
      <c r="Y10" s="136">
        <v>106617.68158572493</v>
      </c>
      <c r="Z10" s="380">
        <v>108106.65632014252</v>
      </c>
    </row>
    <row r="11" spans="1:26" x14ac:dyDescent="0.25">
      <c r="A11" s="138"/>
      <c r="B11" s="26"/>
      <c r="C11" s="138"/>
      <c r="D11" s="161"/>
      <c r="E11" s="244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2"/>
      <c r="V11" s="382"/>
      <c r="W11" s="382"/>
      <c r="X11" s="382"/>
      <c r="Y11" s="401"/>
      <c r="Z11" s="383"/>
    </row>
    <row r="12" spans="1:26" x14ac:dyDescent="0.25">
      <c r="A12" s="138"/>
      <c r="B12" s="26" t="s">
        <v>54</v>
      </c>
      <c r="C12" s="138"/>
      <c r="D12" s="161" t="s">
        <v>112</v>
      </c>
      <c r="E12" s="135">
        <v>44298.250000000029</v>
      </c>
      <c r="F12" s="379">
        <v>39985.25700000002</v>
      </c>
      <c r="G12" s="379">
        <v>43719.931000000011</v>
      </c>
      <c r="H12" s="379">
        <v>45458.085000000036</v>
      </c>
      <c r="I12" s="379">
        <v>46755.929000000033</v>
      </c>
      <c r="J12" s="379">
        <v>47098.189000000049</v>
      </c>
      <c r="K12" s="379">
        <v>47874.640000000007</v>
      </c>
      <c r="L12" s="379">
        <v>49933.266000000032</v>
      </c>
      <c r="M12" s="379">
        <v>49617.315000000017</v>
      </c>
      <c r="N12" s="379">
        <v>50406.284000000021</v>
      </c>
      <c r="O12" s="379">
        <v>52826.809000000037</v>
      </c>
      <c r="P12" s="379">
        <v>54251.940999999948</v>
      </c>
      <c r="Q12" s="379">
        <v>53267.885000000009</v>
      </c>
      <c r="R12" s="379">
        <v>58477.660000000018</v>
      </c>
      <c r="S12" s="379">
        <v>63323.605999999978</v>
      </c>
      <c r="T12" s="379">
        <v>72217.123000000007</v>
      </c>
      <c r="U12" s="379">
        <v>75785.95299999998</v>
      </c>
      <c r="V12" s="379">
        <v>78667.392945091095</v>
      </c>
      <c r="W12" s="379">
        <v>83021.34493019685</v>
      </c>
      <c r="X12" s="379">
        <v>85746.07713042933</v>
      </c>
      <c r="Y12" s="136">
        <v>88910.186301451846</v>
      </c>
      <c r="Z12" s="380">
        <v>92833.713242727827</v>
      </c>
    </row>
    <row r="13" spans="1:26" x14ac:dyDescent="0.25">
      <c r="A13" s="138"/>
      <c r="B13" s="26"/>
      <c r="C13" s="138"/>
      <c r="D13" s="161"/>
      <c r="E13" s="384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401"/>
      <c r="Z13" s="383"/>
    </row>
    <row r="14" spans="1:26" x14ac:dyDescent="0.25">
      <c r="A14" s="138"/>
      <c r="B14" s="21" t="s">
        <v>108</v>
      </c>
      <c r="C14" s="162"/>
      <c r="D14" s="161" t="s">
        <v>112</v>
      </c>
      <c r="E14" s="135">
        <v>12464.28721521055</v>
      </c>
      <c r="F14" s="379">
        <v>8955.4917512175598</v>
      </c>
      <c r="G14" s="379">
        <v>12290.247910976881</v>
      </c>
      <c r="H14" s="379">
        <v>13245.704632158133</v>
      </c>
      <c r="I14" s="379">
        <v>14383.354670367935</v>
      </c>
      <c r="J14" s="379">
        <v>13924.698350656266</v>
      </c>
      <c r="K14" s="379">
        <v>14381.621520561872</v>
      </c>
      <c r="L14" s="379">
        <v>15796.660526113839</v>
      </c>
      <c r="M14" s="379">
        <v>14493.515278825449</v>
      </c>
      <c r="N14" s="379">
        <v>13939.877114223378</v>
      </c>
      <c r="O14" s="379">
        <v>13887.199858128024</v>
      </c>
      <c r="P14" s="379">
        <v>13154.938552987584</v>
      </c>
      <c r="Q14" s="379">
        <v>12134.148658593815</v>
      </c>
      <c r="R14" s="379">
        <v>13580.340733521123</v>
      </c>
      <c r="S14" s="379">
        <v>11685.792322233672</v>
      </c>
      <c r="T14" s="379">
        <v>21532.669379875057</v>
      </c>
      <c r="U14" s="379">
        <v>24866.727279105482</v>
      </c>
      <c r="V14" s="379">
        <v>24065.984963153333</v>
      </c>
      <c r="W14" s="379">
        <v>25080.686356905782</v>
      </c>
      <c r="X14" s="379">
        <v>25156.21598598317</v>
      </c>
      <c r="Y14" s="136">
        <v>25725.055096662909</v>
      </c>
      <c r="Z14" s="380">
        <v>26980.527310683821</v>
      </c>
    </row>
    <row r="15" spans="1:26" x14ac:dyDescent="0.25">
      <c r="A15" s="138"/>
      <c r="B15" s="26"/>
      <c r="C15" s="138"/>
      <c r="D15" s="29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6"/>
    </row>
    <row r="16" spans="1:26" s="52" customFormat="1" x14ac:dyDescent="0.25">
      <c r="A16" s="138"/>
      <c r="B16" s="26" t="s">
        <v>116</v>
      </c>
      <c r="C16" s="138"/>
      <c r="D16" s="161" t="s">
        <v>115</v>
      </c>
      <c r="E16" s="120">
        <v>36996.112000000001</v>
      </c>
      <c r="F16" s="377">
        <v>37004.756000000001</v>
      </c>
      <c r="G16" s="377">
        <v>37833.258000000002</v>
      </c>
      <c r="H16" s="377">
        <v>38578.481</v>
      </c>
      <c r="I16" s="377">
        <v>40113.717000000004</v>
      </c>
      <c r="J16" s="377">
        <v>39960.461000000003</v>
      </c>
      <c r="K16" s="377">
        <v>40637.881000000001</v>
      </c>
      <c r="L16" s="377">
        <v>41901.201999999997</v>
      </c>
      <c r="M16" s="377">
        <v>43296.390999999996</v>
      </c>
      <c r="N16" s="377">
        <v>46439.745000000003</v>
      </c>
      <c r="O16" s="377">
        <v>49239.614999999998</v>
      </c>
      <c r="P16" s="377">
        <v>51811.625999999997</v>
      </c>
      <c r="Q16" s="377">
        <v>53280.307999999997</v>
      </c>
      <c r="R16" s="377">
        <v>56575.555000000008</v>
      </c>
      <c r="S16" s="377">
        <v>66458.282000000007</v>
      </c>
      <c r="T16" s="377">
        <v>70804.929000000004</v>
      </c>
      <c r="U16" s="379">
        <v>75435.313999999998</v>
      </c>
      <c r="V16" s="379">
        <v>79525.536667408189</v>
      </c>
      <c r="W16" s="379">
        <v>83144.664245719032</v>
      </c>
      <c r="X16" s="379">
        <v>86571.958145723314</v>
      </c>
      <c r="Y16" s="136">
        <v>89581.621447723504</v>
      </c>
      <c r="Z16" s="380">
        <v>92985.979982349454</v>
      </c>
    </row>
    <row r="17" spans="1:26" x14ac:dyDescent="0.25">
      <c r="A17" s="138"/>
      <c r="B17" s="26"/>
      <c r="C17" s="138"/>
      <c r="D17" s="29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6"/>
    </row>
    <row r="18" spans="1:26" x14ac:dyDescent="0.25">
      <c r="A18" s="138"/>
      <c r="B18" s="26" t="s">
        <v>55</v>
      </c>
      <c r="C18" s="138"/>
      <c r="D18" s="161"/>
      <c r="E18" s="244">
        <v>223.42699999999999</v>
      </c>
      <c r="F18" s="381">
        <v>255.691</v>
      </c>
      <c r="G18" s="381">
        <v>389.95400000000001</v>
      </c>
      <c r="H18" s="381">
        <v>568.02200000000005</v>
      </c>
      <c r="I18" s="381">
        <v>568.08399999999995</v>
      </c>
      <c r="J18" s="381">
        <v>604.21900000000005</v>
      </c>
      <c r="K18" s="381">
        <v>712.24400000000003</v>
      </c>
      <c r="L18" s="381">
        <v>669.43499999999995</v>
      </c>
      <c r="M18" s="381">
        <v>607.101</v>
      </c>
      <c r="N18" s="381">
        <v>792.96799999999996</v>
      </c>
      <c r="O18" s="381">
        <v>779.3599999999999</v>
      </c>
      <c r="P18" s="381">
        <v>824.49900000000014</v>
      </c>
      <c r="Q18" s="381">
        <v>776.52100000000007</v>
      </c>
      <c r="R18" s="381">
        <v>772.87899999999991</v>
      </c>
      <c r="S18" s="381">
        <v>904.9380000000001</v>
      </c>
      <c r="T18" s="381">
        <v>983.29644961420013</v>
      </c>
      <c r="U18" s="382">
        <v>826.711078436962</v>
      </c>
      <c r="V18" s="382">
        <v>849.64287550142035</v>
      </c>
      <c r="W18" s="382">
        <v>872.58323313995868</v>
      </c>
      <c r="X18" s="382">
        <v>891.78006426903767</v>
      </c>
      <c r="Y18" s="401">
        <v>913.18278581149457</v>
      </c>
      <c r="Z18" s="383">
        <v>913.18278581149457</v>
      </c>
    </row>
    <row r="19" spans="1:26" x14ac:dyDescent="0.25">
      <c r="A19" s="138"/>
      <c r="B19" s="26"/>
      <c r="C19" s="138"/>
      <c r="D19" s="161"/>
      <c r="E19" s="244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2"/>
      <c r="V19" s="382"/>
      <c r="W19" s="382"/>
      <c r="X19" s="382"/>
      <c r="Y19" s="401"/>
      <c r="Z19" s="383"/>
    </row>
    <row r="20" spans="1:26" x14ac:dyDescent="0.25">
      <c r="A20" s="138"/>
      <c r="B20" s="26" t="s">
        <v>56</v>
      </c>
      <c r="C20" s="138"/>
      <c r="D20" s="161" t="s">
        <v>115</v>
      </c>
      <c r="E20" s="120">
        <f>1000*'Verejná správa'!C15-'Atypické základne'!E18</f>
        <v>3122.8569999999991</v>
      </c>
      <c r="F20" s="377">
        <f>1000*'Verejná správa'!D15-'Atypické základne'!F18</f>
        <v>3644.5910000000003</v>
      </c>
      <c r="G20" s="377">
        <f>1000*'Verejná správa'!E15-'Atypické základne'!G18</f>
        <v>3681.9149999999995</v>
      </c>
      <c r="H20" s="377">
        <f>1000*'Verejná správa'!F15-'Atypické základne'!H18</f>
        <v>3637.2599999999993</v>
      </c>
      <c r="I20" s="377">
        <f>1000*'Verejná správa'!G15-'Atypické základne'!I18</f>
        <v>3725.2560000000003</v>
      </c>
      <c r="J20" s="377">
        <f>1000*'Verejná správa'!H15-'Atypické základne'!J18</f>
        <v>3697.6459999999997</v>
      </c>
      <c r="K20" s="377">
        <f>1000*'Verejná správa'!I15-'Atypické základne'!K18</f>
        <v>3678.8839999999996</v>
      </c>
      <c r="L20" s="377">
        <f>1000*'Verejná správa'!J15-'Atypické základne'!L18</f>
        <v>4061.4839999999999</v>
      </c>
      <c r="M20" s="377">
        <f>1000*'Verejná správa'!K15-'Atypické základne'!M18</f>
        <v>3917.8919999999994</v>
      </c>
      <c r="N20" s="377">
        <f>1000*'Verejná správa'!L15-'Atypické základne'!N18</f>
        <v>4044.4280000000008</v>
      </c>
      <c r="O20" s="377">
        <f>1000*'Verejná správa'!M15-'Atypické základne'!O18</f>
        <v>4115.3869999999997</v>
      </c>
      <c r="P20" s="377">
        <f>1000*'Verejná správa'!N15-'Atypické základne'!P18</f>
        <v>4267.9210000000012</v>
      </c>
      <c r="Q20" s="377">
        <f>1000*'Verejná správa'!O15-'Atypické základne'!Q18</f>
        <v>4378.2070000000003</v>
      </c>
      <c r="R20" s="377">
        <f>1000*'Verejná správa'!P15-'Atypické základne'!R18</f>
        <v>4943.902000000001</v>
      </c>
      <c r="S20" s="377">
        <f>1000*'Verejná správa'!Q15-'Atypické základne'!S18</f>
        <v>5692.8399999999992</v>
      </c>
      <c r="T20" s="377">
        <f>1000*'Verejná správa'!R15-'Atypické základne'!T18</f>
        <v>5696.3545503857986</v>
      </c>
      <c r="U20" s="379">
        <f>1000*'Verejná správa'!S15-'Atypické základne'!U18</f>
        <v>6637.2149215630398</v>
      </c>
      <c r="V20" s="379">
        <f>1000*'Verejná správa'!T15-'Atypické základne'!V18</f>
        <v>7349.3571244985778</v>
      </c>
      <c r="W20" s="379">
        <f>1000*'Verejná správa'!U15-'Atypické základne'!W18</f>
        <v>7207.7883750624869</v>
      </c>
      <c r="X20" s="379">
        <f>1000*'Verejná správa'!V15-'Atypické základne'!X18</f>
        <v>7199.6062986295638</v>
      </c>
      <c r="Y20" s="136">
        <f>1000*'Verejná správa'!W15-'Atypické základne'!Y18</f>
        <v>7027.9100158167703</v>
      </c>
      <c r="Z20" s="380">
        <f>1000*'Verejná správa'!X15-'Atypické základne'!Z18</f>
        <v>7122.2289887915231</v>
      </c>
    </row>
    <row r="21" spans="1:26" x14ac:dyDescent="0.25">
      <c r="A21" s="138"/>
      <c r="B21" s="26"/>
      <c r="C21" s="138"/>
      <c r="D21" s="161"/>
      <c r="E21" s="244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2"/>
      <c r="V21" s="382"/>
      <c r="W21" s="382"/>
      <c r="X21" s="382"/>
      <c r="Y21" s="401"/>
      <c r="Z21" s="383"/>
    </row>
    <row r="22" spans="1:26" x14ac:dyDescent="0.25">
      <c r="A22" s="138"/>
      <c r="B22" s="26" t="s">
        <v>110</v>
      </c>
      <c r="C22" s="138"/>
      <c r="D22" s="161"/>
      <c r="E22" s="244">
        <v>523.952</v>
      </c>
      <c r="F22" s="381">
        <v>526.35699999999997</v>
      </c>
      <c r="G22" s="381">
        <v>333.82600000000002</v>
      </c>
      <c r="H22" s="381">
        <v>683.00899999999979</v>
      </c>
      <c r="I22" s="381">
        <v>604.90099999999995</v>
      </c>
      <c r="J22" s="381">
        <v>770.55700000000002</v>
      </c>
      <c r="K22" s="381">
        <v>1178.9639999999999</v>
      </c>
      <c r="L22" s="381">
        <v>1847.6220000000001</v>
      </c>
      <c r="M22" s="381">
        <v>865.303</v>
      </c>
      <c r="N22" s="381">
        <v>775.048</v>
      </c>
      <c r="O22" s="381">
        <v>1011.3589999999999</v>
      </c>
      <c r="P22" s="381">
        <v>824.69699999999989</v>
      </c>
      <c r="Q22" s="381">
        <v>857.36999999999989</v>
      </c>
      <c r="R22" s="381">
        <v>931.00400000000002</v>
      </c>
      <c r="S22" s="381">
        <v>928.91499999999996</v>
      </c>
      <c r="T22" s="381">
        <v>1563.8620000000001</v>
      </c>
      <c r="U22" s="382">
        <v>890.35566684700939</v>
      </c>
      <c r="V22" s="382">
        <v>932.92576995542868</v>
      </c>
      <c r="W22" s="382">
        <v>1020.4836749596941</v>
      </c>
      <c r="X22" s="382">
        <v>1116.8903880083562</v>
      </c>
      <c r="Y22" s="401">
        <v>1159.5779386380352</v>
      </c>
      <c r="Z22" s="383">
        <v>1261.9904329291128</v>
      </c>
    </row>
    <row r="23" spans="1:26" x14ac:dyDescent="0.25">
      <c r="A23" s="138"/>
      <c r="B23" s="26"/>
      <c r="C23" s="138"/>
      <c r="D23" s="161"/>
      <c r="E23" s="244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2"/>
      <c r="V23" s="382"/>
      <c r="W23" s="382"/>
      <c r="X23" s="382"/>
      <c r="Y23" s="401"/>
      <c r="Z23" s="383"/>
    </row>
    <row r="24" spans="1:26" x14ac:dyDescent="0.25">
      <c r="A24" s="138"/>
      <c r="B24" s="26" t="s">
        <v>111</v>
      </c>
      <c r="C24" s="138"/>
      <c r="D24" s="161" t="s">
        <v>115</v>
      </c>
      <c r="E24" s="120">
        <v>1850.1430000000003</v>
      </c>
      <c r="F24" s="377">
        <v>2013.9740000000002</v>
      </c>
      <c r="G24" s="377">
        <v>2179.3820000000001</v>
      </c>
      <c r="H24" s="377">
        <v>2004.903</v>
      </c>
      <c r="I24" s="377">
        <v>1806.4560000000001</v>
      </c>
      <c r="J24" s="377">
        <v>1761.8950000000002</v>
      </c>
      <c r="K24" s="377">
        <v>1978.8410000000003</v>
      </c>
      <c r="L24" s="377">
        <v>3340.8620000000001</v>
      </c>
      <c r="M24" s="377">
        <v>1917.5129999999999</v>
      </c>
      <c r="N24" s="377">
        <v>2091.8270000000002</v>
      </c>
      <c r="O24" s="377">
        <v>2359.3810000000003</v>
      </c>
      <c r="P24" s="377">
        <v>2563.777</v>
      </c>
      <c r="Q24" s="377">
        <v>2351.2190000000001</v>
      </c>
      <c r="R24" s="377">
        <v>2134.3589999999999</v>
      </c>
      <c r="S24" s="377">
        <v>2445.7430000000004</v>
      </c>
      <c r="T24" s="377">
        <v>2820.817</v>
      </c>
      <c r="U24" s="377">
        <v>3790.7563331529909</v>
      </c>
      <c r="V24" s="377">
        <v>5955.34268064352</v>
      </c>
      <c r="W24" s="377">
        <v>6130.4050650484332</v>
      </c>
      <c r="X24" s="377">
        <v>4424.09985988883</v>
      </c>
      <c r="Y24" s="121">
        <v>4487.9052980786828</v>
      </c>
      <c r="Z24" s="313">
        <v>5451.9435736862051</v>
      </c>
    </row>
    <row r="25" spans="1:26" x14ac:dyDescent="0.25">
      <c r="A25" s="138"/>
      <c r="B25" s="26"/>
      <c r="C25" s="138"/>
      <c r="D25" s="161"/>
      <c r="E25" s="120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9"/>
      <c r="V25" s="379"/>
      <c r="W25" s="379"/>
      <c r="X25" s="379"/>
      <c r="Y25" s="136"/>
      <c r="Z25" s="380"/>
    </row>
    <row r="26" spans="1:26" x14ac:dyDescent="0.25">
      <c r="A26" s="138"/>
      <c r="B26" s="76" t="s">
        <v>201</v>
      </c>
      <c r="C26" s="138"/>
      <c r="D26" s="161"/>
      <c r="E26" s="120"/>
      <c r="F26" s="377"/>
      <c r="G26" s="377"/>
      <c r="H26" s="377"/>
      <c r="I26" s="377"/>
      <c r="J26" s="377"/>
      <c r="K26" s="377"/>
      <c r="L26" s="377"/>
      <c r="M26" s="377"/>
      <c r="N26" s="385">
        <v>6.52571732361206</v>
      </c>
      <c r="O26" s="385">
        <v>18.769582305979043</v>
      </c>
      <c r="P26" s="385">
        <v>27.578773119392682</v>
      </c>
      <c r="Q26" s="385">
        <v>26.817491043980173</v>
      </c>
      <c r="R26" s="385">
        <v>56.321419560511963</v>
      </c>
      <c r="S26" s="385">
        <v>91.939332737311005</v>
      </c>
      <c r="T26" s="385">
        <v>93.236055434617512</v>
      </c>
      <c r="U26" s="385">
        <v>68.774018555116385</v>
      </c>
      <c r="V26" s="385">
        <v>72.304662361189528</v>
      </c>
      <c r="W26" s="385">
        <v>73.877395833333338</v>
      </c>
      <c r="X26" s="385">
        <v>76.05020833333333</v>
      </c>
      <c r="Y26" s="56">
        <v>76.251649305555546</v>
      </c>
      <c r="Z26" s="318">
        <v>76.455885416666675</v>
      </c>
    </row>
    <row r="27" spans="1:26" x14ac:dyDescent="0.25">
      <c r="A27" s="158"/>
      <c r="B27" s="163"/>
      <c r="C27" s="158"/>
      <c r="D27" s="164"/>
      <c r="E27" s="165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320"/>
      <c r="V27" s="320"/>
      <c r="W27" s="320"/>
      <c r="X27" s="320"/>
      <c r="Y27" s="320"/>
      <c r="Z27" s="321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20"/>
  <sheetViews>
    <sheetView zoomScale="80" zoomScaleNormal="8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W11" sqref="W11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3" width="9.140625" style="182" customWidth="1"/>
    <col min="4" max="22" width="9.140625" style="169" customWidth="1"/>
    <col min="23" max="16384" width="9.140625" style="169"/>
  </cols>
  <sheetData>
    <row r="1" spans="1:38" x14ac:dyDescent="0.25">
      <c r="A1" s="485" t="str">
        <f>'Súhrnné indikátory'!A1:M1</f>
        <v>73. zasadnutie Výboru pre makroekonomické prognózy, 3.9.2025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</row>
    <row r="2" spans="1:38" ht="18.75" x14ac:dyDescent="0.3">
      <c r="A2" s="486" t="s">
        <v>131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</row>
    <row r="3" spans="1:38" x14ac:dyDescent="0.25">
      <c r="A3" s="487" t="s">
        <v>60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</row>
    <row r="4" spans="1:38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</row>
    <row r="5" spans="1:38" s="119" customFormat="1" x14ac:dyDescent="0.25">
      <c r="A5" s="174"/>
      <c r="B5" s="371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</row>
    <row r="6" spans="1:38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25">
      <c r="A7" s="174"/>
      <c r="B7" s="176"/>
      <c r="C7" s="195"/>
      <c r="D7" s="196"/>
      <c r="E7" s="196"/>
      <c r="F7" s="197"/>
      <c r="G7" s="195"/>
      <c r="H7" s="196"/>
      <c r="I7" s="196"/>
      <c r="J7" s="197"/>
      <c r="K7" s="195"/>
      <c r="L7" s="196"/>
      <c r="M7" s="196"/>
      <c r="N7" s="197"/>
      <c r="O7" s="195"/>
      <c r="P7" s="196"/>
      <c r="Q7" s="196"/>
      <c r="R7" s="197"/>
      <c r="S7" s="195"/>
      <c r="T7" s="196"/>
      <c r="U7" s="196"/>
      <c r="V7" s="197"/>
      <c r="W7" s="195"/>
      <c r="X7" s="196"/>
      <c r="Y7" s="196"/>
      <c r="Z7" s="197"/>
      <c r="AA7" s="195"/>
      <c r="AB7" s="196"/>
      <c r="AC7" s="196"/>
      <c r="AD7" s="197"/>
      <c r="AE7" s="195"/>
      <c r="AF7" s="196"/>
      <c r="AG7" s="196"/>
      <c r="AH7" s="197"/>
      <c r="AI7" s="195"/>
      <c r="AJ7" s="196"/>
      <c r="AK7" s="196"/>
      <c r="AL7" s="197"/>
    </row>
    <row r="8" spans="1:38" x14ac:dyDescent="0.25">
      <c r="A8" s="174"/>
      <c r="B8" s="88" t="s">
        <v>118</v>
      </c>
      <c r="C8" s="192">
        <v>1.0000000000000009</v>
      </c>
      <c r="D8" s="193">
        <v>2.2333333333333316</v>
      </c>
      <c r="E8" s="193">
        <v>3.8999999999999924</v>
      </c>
      <c r="F8" s="194">
        <v>5.4999999999999938</v>
      </c>
      <c r="G8" s="192">
        <v>9.2666666666666675</v>
      </c>
      <c r="H8" s="193">
        <v>12.53333333333333</v>
      </c>
      <c r="I8" s="193">
        <v>13.93333333333333</v>
      </c>
      <c r="J8" s="194">
        <v>15.233333333333343</v>
      </c>
      <c r="K8" s="192">
        <v>15.133333333333333</v>
      </c>
      <c r="L8" s="193">
        <v>12.166666666666659</v>
      </c>
      <c r="M8" s="193">
        <v>8.9333333333333265</v>
      </c>
      <c r="N8" s="194">
        <v>6.4000000000000057</v>
      </c>
      <c r="O8" s="192">
        <v>3.2000000000000028</v>
      </c>
      <c r="P8" s="193">
        <v>2.1333333333333426</v>
      </c>
      <c r="Q8" s="193">
        <v>2.6666666666666616</v>
      </c>
      <c r="R8" s="194">
        <v>3.066666666666662</v>
      </c>
      <c r="S8" s="192">
        <v>3.8999999999999924</v>
      </c>
      <c r="T8" s="193">
        <v>4.0333333333333341</v>
      </c>
      <c r="U8" s="193">
        <v>4.3067941735744899</v>
      </c>
      <c r="V8" s="194">
        <v>4.0082249134985037</v>
      </c>
      <c r="W8" s="192">
        <v>4.7003135066676025</v>
      </c>
      <c r="X8" s="193">
        <v>4.7077532078972206</v>
      </c>
      <c r="Y8" s="193">
        <v>4.1872152170937591</v>
      </c>
      <c r="Z8" s="194">
        <v>4.0337304018349478</v>
      </c>
      <c r="AA8" s="192">
        <v>3.0374154448675172</v>
      </c>
      <c r="AB8" s="193">
        <v>2.9515019562096363</v>
      </c>
      <c r="AC8" s="193">
        <v>2.92841712370869</v>
      </c>
      <c r="AD8" s="194">
        <v>2.9248070419515573</v>
      </c>
      <c r="AE8" s="192">
        <v>2.3490798490803964</v>
      </c>
      <c r="AF8" s="193">
        <v>2.3257522590847244</v>
      </c>
      <c r="AG8" s="193">
        <v>2.1675408190617058</v>
      </c>
      <c r="AH8" s="194">
        <v>1.9993172852434542</v>
      </c>
      <c r="AI8" s="192">
        <v>1.9829839047877169</v>
      </c>
      <c r="AJ8" s="193">
        <v>1.9772092878458978</v>
      </c>
      <c r="AK8" s="193">
        <v>2.1121970729693564</v>
      </c>
      <c r="AL8" s="194">
        <v>2.2506818581401284</v>
      </c>
    </row>
    <row r="9" spans="1:38" x14ac:dyDescent="0.25">
      <c r="A9" s="174"/>
      <c r="B9" s="178" t="s">
        <v>57</v>
      </c>
      <c r="C9" s="494">
        <f t="shared" ref="C9" si="0">AVERAGE(C8:D8)</f>
        <v>1.6166666666666663</v>
      </c>
      <c r="D9" s="495"/>
      <c r="E9" s="495">
        <f t="shared" ref="E9" si="1">AVERAGE(E8:F8)</f>
        <v>4.6999999999999931</v>
      </c>
      <c r="F9" s="496"/>
      <c r="G9" s="494">
        <f t="shared" ref="G9" si="2">AVERAGE(G8:H8)</f>
        <v>10.899999999999999</v>
      </c>
      <c r="H9" s="495"/>
      <c r="I9" s="495">
        <f t="shared" ref="I9" si="3">AVERAGE(I8:J8)</f>
        <v>14.583333333333336</v>
      </c>
      <c r="J9" s="496"/>
      <c r="K9" s="494">
        <f t="shared" ref="K9" si="4">AVERAGE(K8:L8)</f>
        <v>13.649999999999995</v>
      </c>
      <c r="L9" s="495"/>
      <c r="M9" s="495">
        <f t="shared" ref="M9" si="5">AVERAGE(M8:N8)</f>
        <v>7.6666666666666661</v>
      </c>
      <c r="N9" s="496"/>
      <c r="O9" s="494">
        <f t="shared" ref="O9" si="6">AVERAGE(O8:P8)</f>
        <v>2.6666666666666727</v>
      </c>
      <c r="P9" s="495"/>
      <c r="Q9" s="495">
        <f t="shared" ref="Q9" si="7">AVERAGE(Q8:R8)</f>
        <v>2.8666666666666618</v>
      </c>
      <c r="R9" s="496"/>
      <c r="S9" s="494">
        <f t="shared" ref="S9" si="8">AVERAGE(S8:T8)</f>
        <v>3.9666666666666632</v>
      </c>
      <c r="T9" s="495"/>
      <c r="U9" s="495">
        <f t="shared" ref="U9" si="9">AVERAGE(U8:V8)</f>
        <v>4.1575095435364968</v>
      </c>
      <c r="V9" s="496"/>
      <c r="W9" s="494">
        <f t="shared" ref="W9" si="10">AVERAGE(W8:X8)</f>
        <v>4.7040333572824116</v>
      </c>
      <c r="X9" s="495"/>
      <c r="Y9" s="495">
        <f t="shared" ref="Y9" si="11">AVERAGE(Y8:Z8)</f>
        <v>4.110472809464353</v>
      </c>
      <c r="Z9" s="496"/>
      <c r="AA9" s="494">
        <f t="shared" ref="AA9" si="12">AVERAGE(AA8:AB8)</f>
        <v>2.9944587005385768</v>
      </c>
      <c r="AB9" s="495"/>
      <c r="AC9" s="495">
        <f t="shared" ref="AC9" si="13">AVERAGE(AC8:AD8)</f>
        <v>2.9266120828301236</v>
      </c>
      <c r="AD9" s="496"/>
      <c r="AE9" s="494">
        <f t="shared" ref="AE9" si="14">AVERAGE(AE8:AF8)</f>
        <v>2.3374160540825604</v>
      </c>
      <c r="AF9" s="495"/>
      <c r="AG9" s="495">
        <f t="shared" ref="AG9" si="15">AVERAGE(AG8:AH8)</f>
        <v>2.0834290521525798</v>
      </c>
      <c r="AH9" s="496"/>
      <c r="AI9" s="494">
        <f t="shared" ref="AI9" si="16">AVERAGE(AI8:AJ8)</f>
        <v>1.9800965963168073</v>
      </c>
      <c r="AJ9" s="495"/>
      <c r="AK9" s="495">
        <f t="shared" ref="AK9" si="17">AVERAGE(AK8:AL8)</f>
        <v>2.1814394655547424</v>
      </c>
      <c r="AL9" s="496"/>
    </row>
    <row r="10" spans="1:38" x14ac:dyDescent="0.25">
      <c r="A10" s="174"/>
      <c r="B10" s="88"/>
      <c r="C10" s="331"/>
      <c r="D10" s="332"/>
      <c r="E10" s="332"/>
      <c r="F10" s="333"/>
      <c r="G10" s="331"/>
      <c r="H10" s="332"/>
      <c r="I10" s="332"/>
      <c r="J10" s="333"/>
      <c r="K10" s="331"/>
      <c r="L10" s="332"/>
      <c r="M10" s="332"/>
      <c r="N10" s="333"/>
      <c r="O10" s="331"/>
      <c r="P10" s="332"/>
      <c r="Q10" s="332"/>
      <c r="R10" s="333"/>
      <c r="S10" s="331"/>
      <c r="T10" s="332"/>
      <c r="U10" s="332"/>
      <c r="V10" s="333"/>
      <c r="W10" s="331"/>
      <c r="X10" s="332"/>
      <c r="Y10" s="332"/>
      <c r="Z10" s="333"/>
      <c r="AA10" s="331"/>
      <c r="AB10" s="332"/>
      <c r="AC10" s="332"/>
      <c r="AD10" s="333"/>
      <c r="AE10" s="368"/>
      <c r="AF10" s="369"/>
      <c r="AG10" s="369"/>
      <c r="AH10" s="370"/>
      <c r="AI10" s="396"/>
      <c r="AJ10" s="397"/>
      <c r="AK10" s="397"/>
      <c r="AL10" s="398"/>
    </row>
    <row r="11" spans="1:38" x14ac:dyDescent="0.25">
      <c r="A11" s="174"/>
      <c r="B11" s="88" t="s">
        <v>43</v>
      </c>
      <c r="C11" s="192">
        <v>0.6611101259088592</v>
      </c>
      <c r="D11" s="193">
        <v>1.9089301503094624</v>
      </c>
      <c r="E11" s="193">
        <v>3.767059889004587</v>
      </c>
      <c r="F11" s="194">
        <v>5.4076053541068259</v>
      </c>
      <c r="G11" s="192">
        <v>10.066666666666668</v>
      </c>
      <c r="H11" s="193">
        <v>13.433333333333319</v>
      </c>
      <c r="I11" s="193">
        <v>15.166666666666661</v>
      </c>
      <c r="J11" s="194">
        <v>16.766666666666662</v>
      </c>
      <c r="K11" s="192">
        <v>16.100000000000001</v>
      </c>
      <c r="L11" s="193">
        <v>12.93333333333333</v>
      </c>
      <c r="M11" s="193">
        <v>8.8999999999999968</v>
      </c>
      <c r="N11" s="194">
        <v>6.0999999999999943</v>
      </c>
      <c r="O11" s="192">
        <v>2.633333333333332</v>
      </c>
      <c r="P11" s="193">
        <v>1.4000000000000012</v>
      </c>
      <c r="Q11" s="193">
        <v>2.1666666666666723</v>
      </c>
      <c r="R11" s="194">
        <v>2.7333333333333432</v>
      </c>
      <c r="S11" s="192">
        <v>3.4333333333333327</v>
      </c>
      <c r="T11" s="193">
        <v>3.6502451232076849</v>
      </c>
      <c r="U11" s="193">
        <v>3.8255696269800854</v>
      </c>
      <c r="V11" s="194">
        <v>3.5018762434496198</v>
      </c>
      <c r="W11" s="192">
        <v>4.6576022762761236</v>
      </c>
      <c r="X11" s="193">
        <v>4.6223469923245277</v>
      </c>
      <c r="Y11" s="193">
        <v>4.1841857781911571</v>
      </c>
      <c r="Z11" s="194">
        <v>4.0609327932088961</v>
      </c>
      <c r="AA11" s="192">
        <v>2.8351265520313618</v>
      </c>
      <c r="AB11" s="193">
        <v>2.7328048754489811</v>
      </c>
      <c r="AC11" s="193">
        <v>2.7005480712567116</v>
      </c>
      <c r="AD11" s="194">
        <v>2.6851879125305707</v>
      </c>
      <c r="AE11" s="192">
        <v>2.0203853599590564</v>
      </c>
      <c r="AF11" s="193">
        <v>1.9991965174343775</v>
      </c>
      <c r="AG11" s="193">
        <v>1.8466828577539203</v>
      </c>
      <c r="AH11" s="194">
        <v>1.6783813259492879</v>
      </c>
      <c r="AI11" s="192">
        <v>1.6812447254697667</v>
      </c>
      <c r="AJ11" s="193">
        <v>1.6461332936871174</v>
      </c>
      <c r="AK11" s="193">
        <v>1.7577400691852194</v>
      </c>
      <c r="AL11" s="194">
        <v>1.8890763226861826</v>
      </c>
    </row>
    <row r="12" spans="1:38" x14ac:dyDescent="0.25">
      <c r="A12" s="174"/>
      <c r="B12" s="178" t="s">
        <v>57</v>
      </c>
      <c r="C12" s="494">
        <f t="shared" ref="C12" si="18">AVERAGE(C11:D11)</f>
        <v>1.2850201381091608</v>
      </c>
      <c r="D12" s="495"/>
      <c r="E12" s="495">
        <f t="shared" ref="E12" si="19">AVERAGE(E11:F11)</f>
        <v>4.5873326215557064</v>
      </c>
      <c r="F12" s="496"/>
      <c r="G12" s="494">
        <f t="shared" ref="G12" si="20">AVERAGE(G11:H11)</f>
        <v>11.749999999999993</v>
      </c>
      <c r="H12" s="495"/>
      <c r="I12" s="495">
        <f t="shared" ref="I12" si="21">AVERAGE(I11:J11)</f>
        <v>15.966666666666661</v>
      </c>
      <c r="J12" s="496"/>
      <c r="K12" s="494">
        <f t="shared" ref="K12" si="22">AVERAGE(K11:L11)</f>
        <v>14.516666666666666</v>
      </c>
      <c r="L12" s="495"/>
      <c r="M12" s="495">
        <f t="shared" ref="M12" si="23">AVERAGE(M11:N11)</f>
        <v>7.4999999999999956</v>
      </c>
      <c r="N12" s="496"/>
      <c r="O12" s="494">
        <f t="shared" ref="O12" si="24">AVERAGE(O11:P11)</f>
        <v>2.0166666666666666</v>
      </c>
      <c r="P12" s="495"/>
      <c r="Q12" s="495">
        <f t="shared" ref="Q12" si="25">AVERAGE(Q11:R11)</f>
        <v>2.4500000000000077</v>
      </c>
      <c r="R12" s="496"/>
      <c r="S12" s="494">
        <f t="shared" ref="S12" si="26">AVERAGE(S11:T11)</f>
        <v>3.5417892282705088</v>
      </c>
      <c r="T12" s="495"/>
      <c r="U12" s="495">
        <f t="shared" ref="U12" si="27">AVERAGE(U11:V11)</f>
        <v>3.6637229352148526</v>
      </c>
      <c r="V12" s="496"/>
      <c r="W12" s="494">
        <f t="shared" ref="W12" si="28">AVERAGE(W11:X11)</f>
        <v>4.6399746343003256</v>
      </c>
      <c r="X12" s="495"/>
      <c r="Y12" s="495">
        <f t="shared" ref="Y12" si="29">AVERAGE(Y11:Z11)</f>
        <v>4.1225592857000262</v>
      </c>
      <c r="Z12" s="496"/>
      <c r="AA12" s="494">
        <f t="shared" ref="AA12" si="30">AVERAGE(AA11:AB11)</f>
        <v>2.7839657137401712</v>
      </c>
      <c r="AB12" s="495"/>
      <c r="AC12" s="495">
        <f t="shared" ref="AC12" si="31">AVERAGE(AC11:AD11)</f>
        <v>2.6928679918936411</v>
      </c>
      <c r="AD12" s="496"/>
      <c r="AE12" s="494">
        <f t="shared" ref="AE12" si="32">AVERAGE(AE11:AF11)</f>
        <v>2.009790938696717</v>
      </c>
      <c r="AF12" s="495"/>
      <c r="AG12" s="495">
        <f t="shared" ref="AG12" si="33">AVERAGE(AG11:AH11)</f>
        <v>1.7625320918516041</v>
      </c>
      <c r="AH12" s="496"/>
      <c r="AI12" s="494">
        <f t="shared" ref="AI12" si="34">AVERAGE(AI11:AJ11)</f>
        <v>1.663689009578442</v>
      </c>
      <c r="AJ12" s="495"/>
      <c r="AK12" s="495">
        <f t="shared" ref="AK12" si="35">AVERAGE(AK11:AL11)</f>
        <v>1.8234081959357011</v>
      </c>
      <c r="AL12" s="496"/>
    </row>
    <row r="13" spans="1:38" x14ac:dyDescent="0.25">
      <c r="A13" s="174"/>
      <c r="B13" s="119"/>
      <c r="C13" s="331"/>
      <c r="D13" s="332"/>
      <c r="E13" s="332"/>
      <c r="F13" s="333"/>
      <c r="G13" s="331"/>
      <c r="H13" s="332"/>
      <c r="I13" s="332"/>
      <c r="J13" s="333"/>
      <c r="K13" s="331"/>
      <c r="L13" s="332"/>
      <c r="M13" s="332"/>
      <c r="N13" s="333"/>
      <c r="O13" s="331"/>
      <c r="P13" s="332"/>
      <c r="Q13" s="332"/>
      <c r="R13" s="333"/>
      <c r="S13" s="331"/>
      <c r="T13" s="332"/>
      <c r="U13" s="332"/>
      <c r="V13" s="333"/>
      <c r="W13" s="331"/>
      <c r="X13" s="332"/>
      <c r="Y13" s="332"/>
      <c r="Z13" s="333"/>
      <c r="AA13" s="331"/>
      <c r="AB13" s="332"/>
      <c r="AC13" s="332"/>
      <c r="AD13" s="333"/>
      <c r="AE13" s="368"/>
      <c r="AF13" s="369"/>
      <c r="AG13" s="369"/>
      <c r="AH13" s="370"/>
      <c r="AI13" s="396"/>
      <c r="AJ13" s="397"/>
      <c r="AK13" s="397"/>
      <c r="AL13" s="398"/>
    </row>
    <row r="14" spans="1:38" x14ac:dyDescent="0.25">
      <c r="A14" s="174"/>
      <c r="B14" s="119" t="s">
        <v>178</v>
      </c>
      <c r="C14" s="192">
        <v>3.4990791896869267</v>
      </c>
      <c r="D14" s="193">
        <v>10.477941176470583</v>
      </c>
      <c r="E14" s="193">
        <v>6.4690026954177915</v>
      </c>
      <c r="F14" s="194">
        <v>6.9076305220883594</v>
      </c>
      <c r="G14" s="192">
        <v>7.8291814946619187</v>
      </c>
      <c r="H14" s="193">
        <v>7.4043261231281132</v>
      </c>
      <c r="I14" s="193">
        <v>9.3670886075949422</v>
      </c>
      <c r="J14" s="194">
        <v>6.536438767843733</v>
      </c>
      <c r="K14" s="192">
        <v>9.4884488448844895</v>
      </c>
      <c r="L14" s="193">
        <v>9.9147947327653085</v>
      </c>
      <c r="M14" s="193">
        <v>8.2561728395061706</v>
      </c>
      <c r="N14" s="194">
        <v>10.648801128349783</v>
      </c>
      <c r="O14" s="192">
        <v>9.042954031650341</v>
      </c>
      <c r="P14" s="193">
        <v>7.1176885130373568</v>
      </c>
      <c r="Q14" s="193">
        <v>5.7733428367783279</v>
      </c>
      <c r="R14" s="194">
        <v>4.716379859783304</v>
      </c>
      <c r="S14" s="192">
        <v>4.9067035245335067</v>
      </c>
      <c r="T14" s="193">
        <v>8.5225896032008919</v>
      </c>
      <c r="U14" s="193">
        <v>7.0813480168268272</v>
      </c>
      <c r="V14" s="194">
        <v>5.7127497342476019</v>
      </c>
      <c r="W14" s="192">
        <v>5.2825774886366528</v>
      </c>
      <c r="X14" s="193">
        <v>3.3448914455889156</v>
      </c>
      <c r="Y14" s="193">
        <v>4.9844653591147425</v>
      </c>
      <c r="Z14" s="194">
        <v>6.2836974445451776</v>
      </c>
      <c r="AA14" s="192">
        <v>5.3521484326183977</v>
      </c>
      <c r="AB14" s="193">
        <v>5.0331019894629847</v>
      </c>
      <c r="AC14" s="193">
        <v>4.2354097272200519</v>
      </c>
      <c r="AD14" s="194">
        <v>3.4538148307246441</v>
      </c>
      <c r="AE14" s="192">
        <v>3.8686370539864345</v>
      </c>
      <c r="AF14" s="193">
        <v>3.7180216005941569</v>
      </c>
      <c r="AG14" s="193">
        <v>4.118123810995078</v>
      </c>
      <c r="AH14" s="194">
        <v>4.6942835076320355</v>
      </c>
      <c r="AI14" s="192">
        <v>4.5839901062668664</v>
      </c>
      <c r="AJ14" s="193">
        <v>4.6472051285052496</v>
      </c>
      <c r="AK14" s="193">
        <v>4.4597363819737668</v>
      </c>
      <c r="AL14" s="194">
        <v>3.7788425231102485</v>
      </c>
    </row>
    <row r="15" spans="1:38" x14ac:dyDescent="0.25">
      <c r="A15" s="174"/>
      <c r="B15" s="178" t="s">
        <v>57</v>
      </c>
      <c r="C15" s="494">
        <f t="shared" ref="C15" si="36">AVERAGE(C14:D14)</f>
        <v>6.9885101830787555</v>
      </c>
      <c r="D15" s="495"/>
      <c r="E15" s="495">
        <f t="shared" ref="E15" si="37">AVERAGE(E14:F14)</f>
        <v>6.688316608753075</v>
      </c>
      <c r="F15" s="496"/>
      <c r="G15" s="494">
        <f t="shared" ref="G15" si="38">AVERAGE(G14:H14)</f>
        <v>7.616753808895016</v>
      </c>
      <c r="H15" s="495"/>
      <c r="I15" s="495">
        <f t="shared" ref="I15" si="39">AVERAGE(I14:J14)</f>
        <v>7.9517636877193372</v>
      </c>
      <c r="J15" s="496"/>
      <c r="K15" s="494">
        <f t="shared" ref="K15" si="40">AVERAGE(K14:L14)</f>
        <v>9.7016217888248981</v>
      </c>
      <c r="L15" s="495"/>
      <c r="M15" s="495">
        <f t="shared" ref="M15" si="41">AVERAGE(M14:N14)</f>
        <v>9.4524869839279759</v>
      </c>
      <c r="N15" s="496"/>
      <c r="O15" s="494">
        <f t="shared" ref="O15" si="42">AVERAGE(O14:P14)</f>
        <v>8.0803212723438484</v>
      </c>
      <c r="P15" s="495"/>
      <c r="Q15" s="495">
        <f t="shared" ref="Q15" si="43">AVERAGE(Q14:R14)</f>
        <v>5.244861348280816</v>
      </c>
      <c r="R15" s="496"/>
      <c r="S15" s="494">
        <f t="shared" ref="S15" si="44">AVERAGE(S14:T14)</f>
        <v>6.7146465638671993</v>
      </c>
      <c r="T15" s="495"/>
      <c r="U15" s="495">
        <f t="shared" ref="U15" si="45">AVERAGE(U14:V14)</f>
        <v>6.3970488755372141</v>
      </c>
      <c r="V15" s="496"/>
      <c r="W15" s="494">
        <f t="shared" ref="W15" si="46">AVERAGE(W14:X14)</f>
        <v>4.3137344671127842</v>
      </c>
      <c r="X15" s="495"/>
      <c r="Y15" s="495">
        <f t="shared" ref="Y15" si="47">AVERAGE(Y14:Z14)</f>
        <v>5.6340814018299596</v>
      </c>
      <c r="Z15" s="496"/>
      <c r="AA15" s="494">
        <f t="shared" ref="AA15" si="48">AVERAGE(AA14:AB14)</f>
        <v>5.1926252110406912</v>
      </c>
      <c r="AB15" s="495"/>
      <c r="AC15" s="495">
        <f t="shared" ref="AC15" si="49">AVERAGE(AC14:AD14)</f>
        <v>3.844612278972348</v>
      </c>
      <c r="AD15" s="496"/>
      <c r="AE15" s="494">
        <f t="shared" ref="AE15" si="50">AVERAGE(AE14:AF14)</f>
        <v>3.7933293272902957</v>
      </c>
      <c r="AF15" s="495"/>
      <c r="AG15" s="495">
        <f t="shared" ref="AG15" si="51">AVERAGE(AG14:AH14)</f>
        <v>4.4062036593135563</v>
      </c>
      <c r="AH15" s="496"/>
      <c r="AI15" s="494">
        <f t="shared" ref="AI15" si="52">AVERAGE(AI14:AJ14)</f>
        <v>4.615597617386058</v>
      </c>
      <c r="AJ15" s="495"/>
      <c r="AK15" s="495">
        <f t="shared" ref="AK15" si="53">AVERAGE(AK14:AL14)</f>
        <v>4.1192894525420076</v>
      </c>
      <c r="AL15" s="496"/>
    </row>
    <row r="16" spans="1:38" x14ac:dyDescent="0.25">
      <c r="A16" s="174"/>
      <c r="B16" s="179"/>
      <c r="C16" s="331"/>
      <c r="D16" s="332"/>
      <c r="E16" s="332"/>
      <c r="F16" s="333"/>
      <c r="G16" s="331"/>
      <c r="H16" s="332"/>
      <c r="I16" s="332"/>
      <c r="J16" s="333"/>
      <c r="K16" s="331"/>
      <c r="L16" s="332"/>
      <c r="M16" s="332"/>
      <c r="N16" s="333"/>
      <c r="O16" s="331"/>
      <c r="P16" s="332"/>
      <c r="Q16" s="332"/>
      <c r="R16" s="333"/>
      <c r="S16" s="331"/>
      <c r="T16" s="332"/>
      <c r="U16" s="332"/>
      <c r="V16" s="333"/>
      <c r="W16" s="331"/>
      <c r="X16" s="332"/>
      <c r="Y16" s="332"/>
      <c r="Z16" s="333"/>
      <c r="AA16" s="331"/>
      <c r="AB16" s="332"/>
      <c r="AC16" s="332"/>
      <c r="AD16" s="333"/>
      <c r="AE16" s="368"/>
      <c r="AF16" s="369"/>
      <c r="AG16" s="369"/>
      <c r="AH16" s="370"/>
      <c r="AI16" s="396"/>
      <c r="AJ16" s="397"/>
      <c r="AK16" s="397"/>
      <c r="AL16" s="398"/>
    </row>
    <row r="17" spans="1:38" x14ac:dyDescent="0.25">
      <c r="A17" s="174"/>
      <c r="B17" s="119" t="s">
        <v>179</v>
      </c>
      <c r="C17" s="331">
        <f>100*((1+'Polročné údaje'!G14/100)/(1+'Polročné údaje'!G8/100)-1)</f>
        <v>-1.3155752031770107</v>
      </c>
      <c r="D17" s="332">
        <f>100*((1+'Polročné údaje'!D14/100)/(1+'Polročné údaje'!D8/100)-1)</f>
        <v>8.0645006616927759</v>
      </c>
      <c r="E17" s="332">
        <f>100*((1+'Polročné údaje'!E14/100)/(1+'Polročné údaje'!E8/100)-1)</f>
        <v>2.4725723728756588</v>
      </c>
      <c r="F17" s="333">
        <f>100*((1+'Polročné údaje'!F14/100)/(1+'Polročné údaje'!F8/100)-1)</f>
        <v>1.3342469403681223</v>
      </c>
      <c r="G17" s="331">
        <f>100*((1+'Polročné údaje'!G14/100)/(1+'Polročné údaje'!G8/100)-1)</f>
        <v>-1.3155752031770107</v>
      </c>
      <c r="H17" s="332">
        <f>100*((1+'Polročné údaje'!H14/100)/(1+'Polročné údaje'!H8/100)-1)</f>
        <v>-4.5577670706799855</v>
      </c>
      <c r="I17" s="332">
        <f>100*((1+'Polročné údaje'!I14/100)/(1+'Polročné údaje'!I8/100)-1)</f>
        <v>-4.0078215849078891</v>
      </c>
      <c r="J17" s="333">
        <f>100*((1+'Polročné údaje'!J14/100)/(1+'Polročné údaje'!J8/100)-1)</f>
        <v>-7.5472038462449653</v>
      </c>
      <c r="K17" s="331">
        <f>100*((1+'Polročné údaje'!K14/100)/(1+'Polročné údaje'!K8/100)-1)</f>
        <v>-4.9029106732329293</v>
      </c>
      <c r="L17" s="332">
        <f>100*((1+'Polročné údaje'!L14/100)/(1+'Polročné údaje'!L8/100)-1)</f>
        <v>-2.0076124224974845</v>
      </c>
      <c r="M17" s="332">
        <f>100*((1+'Polročné údaje'!M14/100)/(1+'Polročné údaje'!M8/100)-1)</f>
        <v>-0.62162836030644764</v>
      </c>
      <c r="N17" s="333">
        <f>100*((1+'Polročné údaje'!N14/100)/(1+'Polročné údaje'!N8/100)-1)</f>
        <v>3.9932341431858864</v>
      </c>
      <c r="O17" s="331">
        <f>100*((1+'Polročné údaje'!O14/100)/(1+'Polročné údaje'!O8/100)-1)</f>
        <v>5.6617771624518864</v>
      </c>
      <c r="P17" s="332">
        <f>100*((1+'Polročné údaje'!P14/100)/(1+'Polročné údaje'!P8/100)-1)</f>
        <v>4.8802433221645014</v>
      </c>
      <c r="Q17" s="332">
        <f>100*((1+'Polročné údaje'!Q14/100)/(1+'Polročné údaje'!Q8/100)-1)</f>
        <v>3.0259832825763056</v>
      </c>
      <c r="R17" s="333">
        <f>100*((1+'Polročné údaje'!R14/100)/(1+'Polročné údaje'!R8/100)-1)</f>
        <v>1.6006272895698448</v>
      </c>
      <c r="S17" s="331">
        <f>100*((1+'Polročné údaje'!S14/100)/(1+'Polročné údaje'!S8/100)-1)</f>
        <v>0.96891580802069832</v>
      </c>
      <c r="T17" s="332">
        <f>100*((1+'Polročné údaje'!T14/100)/(1+'Polročné údaje'!T8/100)-1)</f>
        <v>4.315209487216487</v>
      </c>
      <c r="U17" s="332">
        <f>100*((1+'Polročné údaje'!U14/100)/(1+'Polročné údaje'!U8/100)-1)</f>
        <v>2.6599934023811223</v>
      </c>
      <c r="V17" s="333">
        <f>100*((1+'Polročné údaje'!V14/100)/(1+'Polročné údaje'!V8/100)-1)</f>
        <v>1.6388365652492576</v>
      </c>
      <c r="W17" s="331">
        <f>100*((1+'Polročné údaje'!W14/100)/(1+'Polročné údaje'!W8/100)-1)</f>
        <v>0.55612439205541264</v>
      </c>
      <c r="X17" s="332">
        <f>100*((1+'Polročné údaje'!X14/100)/(1+'Polročné údaje'!X8/100)-1)</f>
        <v>-1.3015862918979382</v>
      </c>
      <c r="Y17" s="332">
        <f>100*((1+'Polročné údaje'!Y14/100)/(1+'Polročné údaje'!Y8/100)-1)</f>
        <v>0.76520918652041026</v>
      </c>
      <c r="Z17" s="333">
        <f>100*((1+'Polročné údaje'!Z14/100)/(1+'Polročné údaje'!Z8/100)-1)</f>
        <v>2.1627284093530319</v>
      </c>
      <c r="AA17" s="331">
        <f>100*((1+'Polročné údaje'!AA14/100)/(1+'Polročné údaje'!AA8/100)-1)</f>
        <v>2.2464975249592012</v>
      </c>
      <c r="AB17" s="332">
        <f>100*((1+'Polročné údaje'!AB14/100)/(1+'Polročné údaje'!AB8/100)-1)</f>
        <v>2.0219229381799098</v>
      </c>
      <c r="AC17" s="332">
        <f>100*((1+'Polročné údaje'!AC14/100)/(1+'Polročné údaje'!AC8/100)-1)</f>
        <v>1.2698073477031224</v>
      </c>
      <c r="AD17" s="333">
        <f>100*((1+'Polročné údaje'!AD14/100)/(1+'Polročné údaje'!AD8/100)-1)</f>
        <v>0.51397501144450075</v>
      </c>
      <c r="AE17" s="368">
        <f>100*((1+'Polročné údaje'!AE14/100)/(1+'Polročné údaje'!AE8/100)-1)</f>
        <v>1.4846808658629085</v>
      </c>
      <c r="AF17" s="369">
        <f>100*((1+'Polročné údaje'!AF14/100)/(1+'Polročné údaje'!AF8/100)-1)</f>
        <v>1.3606245844977938</v>
      </c>
      <c r="AG17" s="369">
        <f>100*((1+'Polročné údaje'!AG14/100)/(1+'Polročné údaje'!AG8/100)-1)</f>
        <v>1.9092002961957011</v>
      </c>
      <c r="AH17" s="370">
        <f>100*((1+'Polročné údaje'!AH14/100)/(1+'Polročné údaje'!AH8/100)-1)</f>
        <v>2.6421414320372927</v>
      </c>
      <c r="AI17" s="396">
        <f>100*((1+'Polročné údaje'!AI14/100)/(1+'Polročné údaje'!AI8/100)-1)</f>
        <v>2.5504315542556277</v>
      </c>
      <c r="AJ17" s="397">
        <f>100*((1+'Polročné údaje'!AJ14/100)/(1+'Polročné údaje'!AJ8/100)-1)</f>
        <v>2.6182279935930364</v>
      </c>
      <c r="AK17" s="397">
        <f>100*((1+'Polročné údaje'!AK14/100)/(1+'Polročné údaje'!AK8/100)-1)</f>
        <v>2.2989803141018283</v>
      </c>
      <c r="AL17" s="398">
        <f>100*((1+'Polročné údaje'!AL14/100)/(1+'Polročné údaje'!AL8/100)-1)</f>
        <v>1.4945236913825655</v>
      </c>
    </row>
    <row r="18" spans="1:38" x14ac:dyDescent="0.25">
      <c r="A18" s="174"/>
      <c r="B18" s="178" t="s">
        <v>57</v>
      </c>
      <c r="C18" s="494">
        <f t="shared" ref="C18" si="54">AVERAGE(C17:D17)</f>
        <v>3.3744627292578828</v>
      </c>
      <c r="D18" s="495"/>
      <c r="E18" s="495">
        <f t="shared" ref="E18" si="55">AVERAGE(E17:F17)</f>
        <v>1.9034096566218905</v>
      </c>
      <c r="F18" s="496"/>
      <c r="G18" s="494">
        <f t="shared" ref="G18" si="56">AVERAGE(G17:H17)</f>
        <v>-2.9366711369284983</v>
      </c>
      <c r="H18" s="495"/>
      <c r="I18" s="495">
        <f t="shared" ref="I18" si="57">AVERAGE(I17:J17)</f>
        <v>-5.7775127155764272</v>
      </c>
      <c r="J18" s="496"/>
      <c r="K18" s="494">
        <f t="shared" ref="K18" si="58">AVERAGE(K17:L17)</f>
        <v>-3.4552615478652067</v>
      </c>
      <c r="L18" s="495"/>
      <c r="M18" s="495">
        <f t="shared" ref="M18" si="59">AVERAGE(M17:N17)</f>
        <v>1.6858028914397194</v>
      </c>
      <c r="N18" s="496"/>
      <c r="O18" s="494">
        <f t="shared" ref="O18" si="60">AVERAGE(O17:P17)</f>
        <v>5.2710102423081935</v>
      </c>
      <c r="P18" s="495"/>
      <c r="Q18" s="495">
        <f t="shared" ref="Q18" si="61">AVERAGE(Q17:R17)</f>
        <v>2.3133052860730752</v>
      </c>
      <c r="R18" s="496"/>
      <c r="S18" s="494">
        <f t="shared" ref="S18" si="62">AVERAGE(S17:T17)</f>
        <v>2.6420626476185927</v>
      </c>
      <c r="T18" s="495"/>
      <c r="U18" s="495">
        <f t="shared" ref="U18" si="63">AVERAGE(U17:V17)</f>
        <v>2.1494149838151899</v>
      </c>
      <c r="V18" s="496"/>
      <c r="W18" s="494">
        <f t="shared" ref="W18" si="64">AVERAGE(W17:X17)</f>
        <v>-0.37273094992126277</v>
      </c>
      <c r="X18" s="495"/>
      <c r="Y18" s="495">
        <f t="shared" ref="Y18" si="65">AVERAGE(Y17:Z17)</f>
        <v>1.4639687979367211</v>
      </c>
      <c r="Z18" s="496"/>
      <c r="AA18" s="494">
        <f t="shared" ref="AA18" si="66">AVERAGE(AA17:AB17)</f>
        <v>2.1342102315695555</v>
      </c>
      <c r="AB18" s="495"/>
      <c r="AC18" s="495">
        <f t="shared" ref="AC18" si="67">AVERAGE(AC17:AD17)</f>
        <v>0.89189117957381159</v>
      </c>
      <c r="AD18" s="496"/>
      <c r="AE18" s="494">
        <f t="shared" ref="AE18" si="68">AVERAGE(AE17:AF17)</f>
        <v>1.4226527251803511</v>
      </c>
      <c r="AF18" s="495"/>
      <c r="AG18" s="495">
        <f t="shared" ref="AG18" si="69">AVERAGE(AG17:AH17)</f>
        <v>2.2756708641164969</v>
      </c>
      <c r="AH18" s="496"/>
      <c r="AI18" s="494">
        <f t="shared" ref="AI18" si="70">AVERAGE(AI17:AJ17)</f>
        <v>2.5843297739243321</v>
      </c>
      <c r="AJ18" s="495"/>
      <c r="AK18" s="495">
        <f t="shared" ref="AK18" si="71">AVERAGE(AK17:AL17)</f>
        <v>1.8967520027421969</v>
      </c>
      <c r="AL18" s="496"/>
    </row>
    <row r="19" spans="1:38" s="119" customFormat="1" x14ac:dyDescent="0.25">
      <c r="A19" s="177"/>
      <c r="B19" s="180"/>
      <c r="C19" s="198"/>
      <c r="D19" s="199"/>
      <c r="E19" s="199"/>
      <c r="F19" s="200"/>
      <c r="G19" s="198"/>
      <c r="H19" s="199"/>
      <c r="I19" s="199"/>
      <c r="J19" s="200"/>
      <c r="K19" s="198"/>
      <c r="L19" s="199"/>
      <c r="M19" s="199"/>
      <c r="N19" s="200"/>
      <c r="O19" s="198"/>
      <c r="P19" s="199"/>
      <c r="Q19" s="199"/>
      <c r="R19" s="200"/>
      <c r="S19" s="198"/>
      <c r="T19" s="199"/>
      <c r="U19" s="199"/>
      <c r="V19" s="200"/>
      <c r="W19" s="198"/>
      <c r="X19" s="199"/>
      <c r="Y19" s="199"/>
      <c r="Z19" s="200"/>
      <c r="AA19" s="198"/>
      <c r="AB19" s="199"/>
      <c r="AC19" s="199"/>
      <c r="AD19" s="200"/>
      <c r="AE19" s="198"/>
      <c r="AF19" s="199"/>
      <c r="AG19" s="199"/>
      <c r="AH19" s="200"/>
      <c r="AI19" s="198"/>
      <c r="AJ19" s="199"/>
      <c r="AK19" s="199"/>
      <c r="AL19" s="200"/>
    </row>
    <row r="20" spans="1:38" s="119" customFormat="1" x14ac:dyDescent="0.25">
      <c r="C20" s="181"/>
    </row>
  </sheetData>
  <mergeCells count="75">
    <mergeCell ref="AI9:AJ9"/>
    <mergeCell ref="AK9:AL9"/>
    <mergeCell ref="A1:AL1"/>
    <mergeCell ref="A2:AL2"/>
    <mergeCell ref="A3:AL3"/>
    <mergeCell ref="AI18:AJ18"/>
    <mergeCell ref="AK18:AL18"/>
    <mergeCell ref="AI15:AJ15"/>
    <mergeCell ref="AK15:AL15"/>
    <mergeCell ref="AI12:AJ12"/>
    <mergeCell ref="AK12:AL12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C18:D18"/>
    <mergeCell ref="E18:F18"/>
    <mergeCell ref="K15:L15"/>
    <mergeCell ref="E15:F15"/>
    <mergeCell ref="G15:H15"/>
    <mergeCell ref="I15:J15"/>
    <mergeCell ref="C15:D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AE18:AF18"/>
    <mergeCell ref="AG18:AH18"/>
    <mergeCell ref="AE9:AF9"/>
    <mergeCell ref="AG9:AH9"/>
    <mergeCell ref="AE12:AF12"/>
    <mergeCell ref="AG12:AH12"/>
    <mergeCell ref="AE15:AF15"/>
    <mergeCell ref="AG15:AH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24"/>
  <sheetViews>
    <sheetView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A9" sqref="A9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22" width="9.140625" style="169" customWidth="1"/>
    <col min="23" max="16384" width="9.140625" style="169"/>
  </cols>
  <sheetData>
    <row r="1" spans="1:38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</row>
    <row r="2" spans="1:38" ht="18.75" x14ac:dyDescent="0.3">
      <c r="A2" s="486" t="s">
        <v>150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</row>
    <row r="3" spans="1:38" x14ac:dyDescent="0.25">
      <c r="A3" s="487" t="s">
        <v>60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</row>
    <row r="4" spans="1:38" s="119" customFormat="1" x14ac:dyDescent="0.25">
      <c r="A4" s="170"/>
      <c r="B4" s="171"/>
      <c r="C4" s="172"/>
      <c r="D4" s="172"/>
      <c r="E4" s="172"/>
      <c r="F4" s="173"/>
      <c r="G4" s="172"/>
      <c r="H4" s="172"/>
      <c r="I4" s="172"/>
      <c r="J4" s="173"/>
      <c r="K4" s="172"/>
      <c r="L4" s="172"/>
      <c r="M4" s="172"/>
      <c r="N4" s="173"/>
      <c r="O4" s="172"/>
      <c r="P4" s="172"/>
      <c r="Q4" s="172"/>
      <c r="R4" s="173"/>
      <c r="S4" s="172"/>
      <c r="T4" s="172"/>
      <c r="U4" s="172"/>
      <c r="V4" s="173"/>
      <c r="W4" s="172"/>
      <c r="X4" s="172"/>
      <c r="Y4" s="172"/>
      <c r="Z4" s="173"/>
      <c r="AA4" s="172"/>
      <c r="AB4" s="172"/>
      <c r="AC4" s="172"/>
      <c r="AD4" s="173"/>
      <c r="AE4" s="172"/>
      <c r="AF4" s="172"/>
      <c r="AG4" s="172"/>
      <c r="AH4" s="173"/>
      <c r="AI4" s="172"/>
      <c r="AJ4" s="172"/>
      <c r="AK4" s="172"/>
      <c r="AL4" s="173"/>
    </row>
    <row r="5" spans="1:38" s="119" customFormat="1" x14ac:dyDescent="0.25">
      <c r="A5" s="174"/>
      <c r="B5" s="371"/>
      <c r="C5" s="175">
        <v>2021</v>
      </c>
      <c r="D5" s="175">
        <v>2021</v>
      </c>
      <c r="E5" s="175">
        <v>2021</v>
      </c>
      <c r="F5" s="176">
        <v>2021</v>
      </c>
      <c r="G5" s="175">
        <v>2022</v>
      </c>
      <c r="H5" s="175">
        <v>2022</v>
      </c>
      <c r="I5" s="175">
        <v>2022</v>
      </c>
      <c r="J5" s="176">
        <v>2022</v>
      </c>
      <c r="K5" s="175">
        <v>2023</v>
      </c>
      <c r="L5" s="175">
        <v>2023</v>
      </c>
      <c r="M5" s="175">
        <v>2023</v>
      </c>
      <c r="N5" s="176">
        <v>2023</v>
      </c>
      <c r="O5" s="204">
        <v>2024</v>
      </c>
      <c r="P5" s="175">
        <v>2024</v>
      </c>
      <c r="Q5" s="175">
        <v>2024</v>
      </c>
      <c r="R5" s="176">
        <v>2024</v>
      </c>
      <c r="S5" s="204">
        <v>2025</v>
      </c>
      <c r="T5" s="175">
        <v>2025</v>
      </c>
      <c r="U5" s="175">
        <v>2025</v>
      </c>
      <c r="V5" s="176">
        <v>2025</v>
      </c>
      <c r="W5" s="204">
        <v>2026</v>
      </c>
      <c r="X5" s="175">
        <v>2026</v>
      </c>
      <c r="Y5" s="175">
        <v>2026</v>
      </c>
      <c r="Z5" s="176">
        <v>2026</v>
      </c>
      <c r="AA5" s="204">
        <v>2027</v>
      </c>
      <c r="AB5" s="175">
        <v>2027</v>
      </c>
      <c r="AC5" s="175">
        <v>2027</v>
      </c>
      <c r="AD5" s="176">
        <v>2027</v>
      </c>
      <c r="AE5" s="204">
        <v>2028</v>
      </c>
      <c r="AF5" s="175">
        <v>2028</v>
      </c>
      <c r="AG5" s="175">
        <v>2028</v>
      </c>
      <c r="AH5" s="176">
        <v>2028</v>
      </c>
      <c r="AI5" s="204">
        <v>2029</v>
      </c>
      <c r="AJ5" s="175">
        <v>2029</v>
      </c>
      <c r="AK5" s="175">
        <v>2029</v>
      </c>
      <c r="AL5" s="176">
        <v>2029</v>
      </c>
    </row>
    <row r="6" spans="1:38" s="119" customFormat="1" x14ac:dyDescent="0.25">
      <c r="A6" s="177"/>
      <c r="B6" s="101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25">
      <c r="A7" s="174"/>
      <c r="B7" s="176"/>
      <c r="C7" s="336"/>
      <c r="D7" s="172"/>
      <c r="E7" s="172"/>
      <c r="F7" s="173"/>
      <c r="G7" s="336"/>
      <c r="H7" s="172"/>
      <c r="I7" s="172"/>
      <c r="J7" s="173"/>
      <c r="K7" s="336"/>
      <c r="L7" s="172"/>
      <c r="M7" s="172"/>
      <c r="N7" s="173"/>
      <c r="O7" s="336"/>
      <c r="P7" s="172"/>
      <c r="Q7" s="172"/>
      <c r="R7" s="173"/>
      <c r="S7" s="336"/>
      <c r="T7" s="172"/>
      <c r="U7" s="172"/>
      <c r="V7" s="173"/>
      <c r="W7" s="336"/>
      <c r="X7" s="172"/>
      <c r="Y7" s="172"/>
      <c r="Z7" s="173"/>
      <c r="AA7" s="336"/>
      <c r="AB7" s="172"/>
      <c r="AC7" s="172"/>
      <c r="AD7" s="173"/>
      <c r="AE7" s="336"/>
      <c r="AF7" s="172"/>
      <c r="AG7" s="172"/>
      <c r="AH7" s="173"/>
      <c r="AI7" s="336"/>
      <c r="AJ7" s="172"/>
      <c r="AK7" s="172"/>
      <c r="AL7" s="173"/>
    </row>
    <row r="8" spans="1:38" x14ac:dyDescent="0.25">
      <c r="A8" s="174"/>
      <c r="B8" s="88" t="s">
        <v>186</v>
      </c>
      <c r="C8" s="221">
        <v>22.862659000000004</v>
      </c>
      <c r="D8" s="222">
        <v>25.316357000000011</v>
      </c>
      <c r="E8" s="222">
        <v>26.915724999999995</v>
      </c>
      <c r="F8" s="223">
        <v>26.838804000000003</v>
      </c>
      <c r="G8" s="221">
        <v>24.643764999999991</v>
      </c>
      <c r="H8" s="222">
        <v>27.364449999999998</v>
      </c>
      <c r="I8" s="222">
        <v>29.090115000000001</v>
      </c>
      <c r="J8" s="223">
        <v>28.94811799999999</v>
      </c>
      <c r="K8" s="221">
        <v>27.798367999999996</v>
      </c>
      <c r="L8" s="222">
        <v>30.721394999999998</v>
      </c>
      <c r="M8" s="222">
        <v>32.780460000000005</v>
      </c>
      <c r="N8" s="223">
        <v>32.532956000000013</v>
      </c>
      <c r="O8" s="221">
        <v>30.209167999999995</v>
      </c>
      <c r="P8" s="222">
        <v>32.767477000000007</v>
      </c>
      <c r="Q8" s="222">
        <v>33.987124999999992</v>
      </c>
      <c r="R8" s="223">
        <v>34.021347999999996</v>
      </c>
      <c r="S8" s="221">
        <v>31.133447000000007</v>
      </c>
      <c r="T8" s="222">
        <v>34.241768764808505</v>
      </c>
      <c r="U8" s="222">
        <v>35.950169612134957</v>
      </c>
      <c r="V8" s="223">
        <v>35.845593406204522</v>
      </c>
      <c r="W8" s="221">
        <v>33.124031254845264</v>
      </c>
      <c r="X8" s="222">
        <v>36.159867377509933</v>
      </c>
      <c r="Y8" s="222">
        <v>37.555094963098263</v>
      </c>
      <c r="Z8" s="223">
        <v>37.380155587000992</v>
      </c>
      <c r="AA8" s="221">
        <v>34.40140950846758</v>
      </c>
      <c r="AB8" s="222">
        <v>37.615623878525902</v>
      </c>
      <c r="AC8" s="222">
        <v>39.042685041587028</v>
      </c>
      <c r="AD8" s="223">
        <v>38.871608312944197</v>
      </c>
      <c r="AE8" s="221">
        <v>35.681483264866756</v>
      </c>
      <c r="AF8" s="222">
        <v>39.015024506455411</v>
      </c>
      <c r="AG8" s="222">
        <v>40.595107440325307</v>
      </c>
      <c r="AH8" s="223">
        <v>40.584635946021102</v>
      </c>
      <c r="AI8" s="221">
        <v>37.351920953061914</v>
      </c>
      <c r="AJ8" s="222">
        <v>40.858309205157084</v>
      </c>
      <c r="AK8" s="222">
        <v>42.456606122551328</v>
      </c>
      <c r="AL8" s="223">
        <v>42.202943094769161</v>
      </c>
    </row>
    <row r="9" spans="1:38" x14ac:dyDescent="0.25">
      <c r="A9" s="174"/>
      <c r="B9" s="106" t="s">
        <v>23</v>
      </c>
      <c r="C9" s="183">
        <v>3.1193167782182396</v>
      </c>
      <c r="D9" s="184">
        <v>14.772857354573677</v>
      </c>
      <c r="E9" s="184">
        <v>6.9049821622630958</v>
      </c>
      <c r="F9" s="185">
        <v>7.7237259395922298</v>
      </c>
      <c r="G9" s="183">
        <v>7.790458668871314</v>
      </c>
      <c r="H9" s="184">
        <v>8.0899988888606167</v>
      </c>
      <c r="I9" s="184">
        <v>8.0785117250232297</v>
      </c>
      <c r="J9" s="185">
        <v>7.85919521600138</v>
      </c>
      <c r="K9" s="183">
        <v>12.800815946751666</v>
      </c>
      <c r="L9" s="184">
        <v>12.267540549874024</v>
      </c>
      <c r="M9" s="184">
        <v>12.685907223123749</v>
      </c>
      <c r="N9" s="185">
        <v>12.383665148801803</v>
      </c>
      <c r="O9" s="183">
        <v>8.6724515626241061</v>
      </c>
      <c r="P9" s="184">
        <v>6.6601207399599183</v>
      </c>
      <c r="Q9" s="184">
        <v>3.6810496252950298</v>
      </c>
      <c r="R9" s="185">
        <v>4.5750284726662649</v>
      </c>
      <c r="S9" s="183">
        <v>3.0595976691579541</v>
      </c>
      <c r="T9" s="184">
        <v>4.4992532223597781</v>
      </c>
      <c r="U9" s="184">
        <v>5.7758478015865311</v>
      </c>
      <c r="V9" s="185">
        <v>5.3620609218791637</v>
      </c>
      <c r="W9" s="183">
        <v>6.3937162333655317</v>
      </c>
      <c r="X9" s="184">
        <v>5.601634150023016</v>
      </c>
      <c r="Y9" s="184">
        <v>4.4643053656736154</v>
      </c>
      <c r="Z9" s="185">
        <v>4.2810343893786795</v>
      </c>
      <c r="AA9" s="183">
        <v>3.8563490168047165</v>
      </c>
      <c r="AB9" s="184">
        <v>4.0258900449435808</v>
      </c>
      <c r="AC9" s="184">
        <v>3.9610872504795225</v>
      </c>
      <c r="AD9" s="185">
        <v>3.9899585823603756</v>
      </c>
      <c r="AE9" s="183">
        <v>3.7209921764516762</v>
      </c>
      <c r="AF9" s="184">
        <v>3.7202643041324146</v>
      </c>
      <c r="AG9" s="184">
        <v>3.9762183289512087</v>
      </c>
      <c r="AH9" s="185">
        <v>4.4068864331154201</v>
      </c>
      <c r="AI9" s="183">
        <v>4.6815253609143737</v>
      </c>
      <c r="AJ9" s="184">
        <v>4.7245509185741552</v>
      </c>
      <c r="AK9" s="184">
        <v>4.5855247087654982</v>
      </c>
      <c r="AL9" s="185">
        <v>3.9874871636164322</v>
      </c>
    </row>
    <row r="10" spans="1:38" x14ac:dyDescent="0.25">
      <c r="A10" s="174"/>
      <c r="B10" s="88" t="s">
        <v>187</v>
      </c>
      <c r="C10" s="221">
        <v>22.634478999999999</v>
      </c>
      <c r="D10" s="222">
        <v>24.967798999999999</v>
      </c>
      <c r="E10" s="222">
        <v>26.159534000000001</v>
      </c>
      <c r="F10" s="223">
        <v>25.93465999999999</v>
      </c>
      <c r="G10" s="221">
        <v>23.035529999999998</v>
      </c>
      <c r="H10" s="222">
        <v>24.991572999999999</v>
      </c>
      <c r="I10" s="222">
        <v>26.200937000000003</v>
      </c>
      <c r="J10" s="223">
        <v>25.904463999999997</v>
      </c>
      <c r="K10" s="221">
        <v>23.221691999999997</v>
      </c>
      <c r="L10" s="222">
        <v>25.605315999999998</v>
      </c>
      <c r="M10" s="222">
        <v>26.894736000000002</v>
      </c>
      <c r="N10" s="223">
        <v>26.581782000000004</v>
      </c>
      <c r="O10" s="221">
        <v>23.988830999999998</v>
      </c>
      <c r="P10" s="222">
        <v>26.131562000000002</v>
      </c>
      <c r="Q10" s="222">
        <v>27.267776000000001</v>
      </c>
      <c r="R10" s="223">
        <v>27.024525999999994</v>
      </c>
      <c r="S10" s="221">
        <v>24.195133999999999</v>
      </c>
      <c r="T10" s="222">
        <v>26.336359554265648</v>
      </c>
      <c r="U10" s="222">
        <v>27.509370152068769</v>
      </c>
      <c r="V10" s="223">
        <v>27.257974785453086</v>
      </c>
      <c r="W10" s="221">
        <v>24.546169284821804</v>
      </c>
      <c r="X10" s="222">
        <v>26.68201687962787</v>
      </c>
      <c r="Y10" s="222">
        <v>27.84411330646364</v>
      </c>
      <c r="Z10" s="223">
        <v>27.545382114811616</v>
      </c>
      <c r="AA10" s="221">
        <v>24.854012512758437</v>
      </c>
      <c r="AB10" s="222">
        <v>27.061533355266203</v>
      </c>
      <c r="AC10" s="222">
        <v>28.229970257800776</v>
      </c>
      <c r="AD10" s="223">
        <v>27.96114019431711</v>
      </c>
      <c r="AE10" s="221">
        <v>25.190769306210537</v>
      </c>
      <c r="AF10" s="222">
        <v>27.44703827620695</v>
      </c>
      <c r="AG10" s="222">
        <v>28.76132320547876</v>
      </c>
      <c r="AH10" s="223">
        <v>28.648580031546889</v>
      </c>
      <c r="AI10" s="221">
        <v>25.88428765462584</v>
      </c>
      <c r="AJ10" s="222">
        <v>28.202066306034475</v>
      </c>
      <c r="AK10" s="222">
        <v>29.463863502730987</v>
      </c>
      <c r="AL10" s="223">
        <v>29.125941757057074</v>
      </c>
    </row>
    <row r="11" spans="1:38" x14ac:dyDescent="0.25">
      <c r="A11" s="174"/>
      <c r="B11" s="106" t="s">
        <v>23</v>
      </c>
      <c r="C11" s="183">
        <v>2.5942831889493867</v>
      </c>
      <c r="D11" s="184">
        <v>12.699490492009824</v>
      </c>
      <c r="E11" s="184">
        <v>3.9771945650279417</v>
      </c>
      <c r="F11" s="185">
        <v>3.9664137779612751</v>
      </c>
      <c r="G11" s="183">
        <v>1.771858764674894</v>
      </c>
      <c r="H11" s="184">
        <v>9.5218645424055559E-2</v>
      </c>
      <c r="I11" s="184">
        <v>0.15827116798028396</v>
      </c>
      <c r="J11" s="185">
        <v>-0.116431061752853</v>
      </c>
      <c r="K11" s="183">
        <v>0.80815158149172284</v>
      </c>
      <c r="L11" s="184">
        <v>2.4557998009969051</v>
      </c>
      <c r="M11" s="184">
        <v>2.6479930851327937</v>
      </c>
      <c r="N11" s="185">
        <v>2.6146767599592335</v>
      </c>
      <c r="O11" s="183">
        <v>3.3035448062957551</v>
      </c>
      <c r="P11" s="184">
        <v>2.055221657877615</v>
      </c>
      <c r="Q11" s="184">
        <v>1.3870372254258356</v>
      </c>
      <c r="R11" s="185">
        <v>1.6655918704020278</v>
      </c>
      <c r="S11" s="183">
        <v>0.85999605399695866</v>
      </c>
      <c r="T11" s="184">
        <v>0.78371723154415651</v>
      </c>
      <c r="U11" s="184">
        <v>0.88600607570183953</v>
      </c>
      <c r="V11" s="185">
        <v>0.86384044424347994</v>
      </c>
      <c r="W11" s="183">
        <v>1.4508507571059814</v>
      </c>
      <c r="X11" s="184">
        <v>1.3124719255522166</v>
      </c>
      <c r="Y11" s="184">
        <v>1.2168332191702325</v>
      </c>
      <c r="Z11" s="185">
        <v>1.0543972236408017</v>
      </c>
      <c r="AA11" s="183">
        <v>1.2541395945109279</v>
      </c>
      <c r="AB11" s="184">
        <v>1.4223680216921553</v>
      </c>
      <c r="AC11" s="184">
        <v>1.3857756829611878</v>
      </c>
      <c r="AD11" s="185">
        <v>1.5093567327277624</v>
      </c>
      <c r="AE11" s="183">
        <v>1.3549393414010513</v>
      </c>
      <c r="AF11" s="184">
        <v>1.424549436574063</v>
      </c>
      <c r="AG11" s="184">
        <v>1.8822299238206108</v>
      </c>
      <c r="AH11" s="185">
        <v>2.4585543810173194</v>
      </c>
      <c r="AI11" s="183">
        <v>2.7530653787708026</v>
      </c>
      <c r="AJ11" s="184">
        <v>2.7508542897396682</v>
      </c>
      <c r="AK11" s="184">
        <v>2.4426563834810011</v>
      </c>
      <c r="AL11" s="185">
        <v>1.6662666176980867</v>
      </c>
    </row>
    <row r="12" spans="1:38" x14ac:dyDescent="0.25">
      <c r="A12" s="174"/>
      <c r="B12" s="88" t="s">
        <v>188</v>
      </c>
      <c r="C12" s="221">
        <v>12.896541000000001</v>
      </c>
      <c r="D12" s="222">
        <v>14.31386</v>
      </c>
      <c r="E12" s="222">
        <v>15.121700000000001</v>
      </c>
      <c r="F12" s="223">
        <v>15.262065</v>
      </c>
      <c r="G12" s="221">
        <v>15.631534</v>
      </c>
      <c r="H12" s="222">
        <v>16.773465999999999</v>
      </c>
      <c r="I12" s="222">
        <v>17.424284</v>
      </c>
      <c r="J12" s="223">
        <v>17.878222999999998</v>
      </c>
      <c r="K12" s="221">
        <v>17.531830000000003</v>
      </c>
      <c r="L12" s="222">
        <v>17.994964</v>
      </c>
      <c r="M12" s="222">
        <v>18.469766</v>
      </c>
      <c r="N12" s="223">
        <v>18.323943</v>
      </c>
      <c r="O12" s="221">
        <v>18.62433</v>
      </c>
      <c r="P12" s="222">
        <v>19.007031999999999</v>
      </c>
      <c r="Q12" s="222">
        <v>19.546330000000001</v>
      </c>
      <c r="R12" s="223">
        <v>19.826940999999998</v>
      </c>
      <c r="S12" s="221">
        <v>19.502334999999999</v>
      </c>
      <c r="T12" s="222">
        <v>20.22621937392622</v>
      </c>
      <c r="U12" s="222">
        <v>20.700067043899242</v>
      </c>
      <c r="V12" s="223">
        <v>20.709305506416019</v>
      </c>
      <c r="W12" s="221">
        <v>20.502701975015633</v>
      </c>
      <c r="X12" s="222">
        <v>21.050945352711409</v>
      </c>
      <c r="Y12" s="222">
        <v>21.56811022558168</v>
      </c>
      <c r="Z12" s="223">
        <v>21.708675216024872</v>
      </c>
      <c r="AA12" s="221">
        <v>21.387706580113001</v>
      </c>
      <c r="AB12" s="222">
        <v>21.970468905144358</v>
      </c>
      <c r="AC12" s="222">
        <v>22.464068379310877</v>
      </c>
      <c r="AD12" s="223">
        <v>22.50497161959883</v>
      </c>
      <c r="AE12" s="221">
        <v>22.119168941279767</v>
      </c>
      <c r="AF12" s="222">
        <v>22.71841007900429</v>
      </c>
      <c r="AG12" s="222">
        <v>23.222967283385163</v>
      </c>
      <c r="AH12" s="223">
        <v>23.337353784432647</v>
      </c>
      <c r="AI12" s="221">
        <v>22.935175819506664</v>
      </c>
      <c r="AJ12" s="222">
        <v>23.602388030815796</v>
      </c>
      <c r="AK12" s="222">
        <v>24.154869330038984</v>
      </c>
      <c r="AL12" s="223">
        <v>24.178849239778188</v>
      </c>
    </row>
    <row r="13" spans="1:38" x14ac:dyDescent="0.25">
      <c r="A13" s="174"/>
      <c r="B13" s="106" t="s">
        <v>23</v>
      </c>
      <c r="C13" s="183">
        <v>-4.0966830861487331</v>
      </c>
      <c r="D13" s="184">
        <v>9.9183674973875711</v>
      </c>
      <c r="E13" s="184">
        <v>8.6120225738212994</v>
      </c>
      <c r="F13" s="185">
        <v>10.492140409414286</v>
      </c>
      <c r="G13" s="183">
        <v>21.207182608111719</v>
      </c>
      <c r="H13" s="184">
        <v>17.183387290360528</v>
      </c>
      <c r="I13" s="184">
        <v>15.227018126268854</v>
      </c>
      <c r="J13" s="185">
        <v>17.141572912970805</v>
      </c>
      <c r="K13" s="183">
        <v>12.156810713523081</v>
      </c>
      <c r="L13" s="184">
        <v>7.2823231644550956</v>
      </c>
      <c r="M13" s="184">
        <v>6.0001432483538508</v>
      </c>
      <c r="N13" s="185">
        <v>2.4930889384252586</v>
      </c>
      <c r="O13" s="183">
        <v>6.2315228929324507</v>
      </c>
      <c r="P13" s="184">
        <v>5.6241735187689157</v>
      </c>
      <c r="Q13" s="184">
        <v>5.828790684191687</v>
      </c>
      <c r="R13" s="185">
        <v>8.2023721641133704</v>
      </c>
      <c r="S13" s="183">
        <v>4.7142903932651414</v>
      </c>
      <c r="T13" s="184">
        <v>6.4144016484331656</v>
      </c>
      <c r="U13" s="184">
        <v>5.9025763092060757</v>
      </c>
      <c r="V13" s="185">
        <v>4.4503310239134786</v>
      </c>
      <c r="W13" s="183">
        <v>5.1294728298720838</v>
      </c>
      <c r="X13" s="184">
        <v>4.0775093137195517</v>
      </c>
      <c r="Y13" s="184">
        <v>4.1934317403009125</v>
      </c>
      <c r="Z13" s="185">
        <v>4.8257036398407394</v>
      </c>
      <c r="AA13" s="183">
        <v>4.3165267006067154</v>
      </c>
      <c r="AB13" s="184">
        <v>4.3680867392233758</v>
      </c>
      <c r="AC13" s="184">
        <v>4.1540874205404865</v>
      </c>
      <c r="AD13" s="185">
        <v>3.6681022478338488</v>
      </c>
      <c r="AE13" s="183">
        <v>3.4200130735237533</v>
      </c>
      <c r="AF13" s="184">
        <v>3.4043022799791212</v>
      </c>
      <c r="AG13" s="184">
        <v>3.3782789976424032</v>
      </c>
      <c r="AH13" s="185">
        <v>3.6986590292294341</v>
      </c>
      <c r="AI13" s="183">
        <v>3.6891389563195931</v>
      </c>
      <c r="AJ13" s="184">
        <v>3.8910203167274116</v>
      </c>
      <c r="AK13" s="184">
        <v>4.0128465724556639</v>
      </c>
      <c r="AL13" s="185">
        <v>3.6057877989014608</v>
      </c>
    </row>
    <row r="14" spans="1:38" x14ac:dyDescent="0.25">
      <c r="A14" s="174"/>
      <c r="B14" s="88" t="s">
        <v>189</v>
      </c>
      <c r="C14" s="221">
        <v>12.737738999999999</v>
      </c>
      <c r="D14" s="222">
        <v>13.987601</v>
      </c>
      <c r="E14" s="222">
        <v>14.583447</v>
      </c>
      <c r="F14" s="223">
        <v>14.499211000000001</v>
      </c>
      <c r="G14" s="221">
        <v>13.959607999999999</v>
      </c>
      <c r="H14" s="222">
        <v>14.578948</v>
      </c>
      <c r="I14" s="222">
        <v>14.962362000000001</v>
      </c>
      <c r="J14" s="223">
        <v>15.163245000000002</v>
      </c>
      <c r="K14" s="221">
        <v>13.566798</v>
      </c>
      <c r="L14" s="222">
        <v>13.954868000000001</v>
      </c>
      <c r="M14" s="222">
        <v>14.602781</v>
      </c>
      <c r="N14" s="223">
        <v>14.708630999999999</v>
      </c>
      <c r="O14" s="221">
        <v>14.109164</v>
      </c>
      <c r="P14" s="222">
        <v>14.365439</v>
      </c>
      <c r="Q14" s="222">
        <v>14.877378</v>
      </c>
      <c r="R14" s="223">
        <v>15.152756999999999</v>
      </c>
      <c r="S14" s="221">
        <v>14.165476</v>
      </c>
      <c r="T14" s="222">
        <v>14.641762459673551</v>
      </c>
      <c r="U14" s="222">
        <v>15.09213181837185</v>
      </c>
      <c r="V14" s="223">
        <v>15.266035703084595</v>
      </c>
      <c r="W14" s="221">
        <v>14.291147214691804</v>
      </c>
      <c r="X14" s="222">
        <v>14.684130441242386</v>
      </c>
      <c r="Y14" s="222">
        <v>15.22715196515068</v>
      </c>
      <c r="Z14" s="223">
        <v>15.504809282394367</v>
      </c>
      <c r="AA14" s="221">
        <v>14.516644996016943</v>
      </c>
      <c r="AB14" s="222">
        <v>14.935468497532524</v>
      </c>
      <c r="AC14" s="222">
        <v>15.456230831007092</v>
      </c>
      <c r="AD14" s="223">
        <v>15.660205755220364</v>
      </c>
      <c r="AE14" s="221">
        <v>14.66640828424859</v>
      </c>
      <c r="AF14" s="222">
        <v>15.086935758069941</v>
      </c>
      <c r="AG14" s="222">
        <v>15.632843091199023</v>
      </c>
      <c r="AH14" s="223">
        <v>15.913727776170797</v>
      </c>
      <c r="AI14" s="221">
        <v>14.92249145023473</v>
      </c>
      <c r="AJ14" s="222">
        <v>15.383015518529545</v>
      </c>
      <c r="AK14" s="222">
        <v>15.939850563336913</v>
      </c>
      <c r="AL14" s="223">
        <v>16.141419862832709</v>
      </c>
    </row>
    <row r="15" spans="1:38" x14ac:dyDescent="0.25">
      <c r="A15" s="174"/>
      <c r="B15" s="106" t="s">
        <v>23</v>
      </c>
      <c r="C15" s="183">
        <v>-4.491431570660021</v>
      </c>
      <c r="D15" s="184">
        <v>7.2822389524635156</v>
      </c>
      <c r="E15" s="184">
        <v>4.4623159967353443</v>
      </c>
      <c r="F15" s="185">
        <v>4.5378680915544978</v>
      </c>
      <c r="G15" s="183">
        <v>9.5925108843885063</v>
      </c>
      <c r="H15" s="184">
        <v>4.2276513320618658</v>
      </c>
      <c r="I15" s="184">
        <v>2.598254034179992</v>
      </c>
      <c r="J15" s="185">
        <v>4.5797940315510877</v>
      </c>
      <c r="K15" s="183">
        <v>-2.8139042299755057</v>
      </c>
      <c r="L15" s="184">
        <v>-4.2806929553490409</v>
      </c>
      <c r="M15" s="184">
        <v>-2.4032368686173977</v>
      </c>
      <c r="N15" s="185">
        <v>-2.9981313366631013</v>
      </c>
      <c r="O15" s="183">
        <v>3.9977450832539896</v>
      </c>
      <c r="P15" s="184">
        <v>2.9421346013448479</v>
      </c>
      <c r="Q15" s="184">
        <v>1.8804431840756974</v>
      </c>
      <c r="R15" s="185">
        <v>3.0194924327083816</v>
      </c>
      <c r="S15" s="183">
        <v>0.39911648911303832</v>
      </c>
      <c r="T15" s="184">
        <v>1.9235295188232637</v>
      </c>
      <c r="U15" s="184">
        <v>1.4434923840198843</v>
      </c>
      <c r="V15" s="185">
        <v>0.74757816735657734</v>
      </c>
      <c r="W15" s="183">
        <v>0.88716549088645458</v>
      </c>
      <c r="X15" s="184">
        <v>0.28936394566929646</v>
      </c>
      <c r="Y15" s="184">
        <v>0.89463932864983775</v>
      </c>
      <c r="Z15" s="185">
        <v>1.5640837212343772</v>
      </c>
      <c r="AA15" s="183">
        <v>1.577884391907447</v>
      </c>
      <c r="AB15" s="184">
        <v>1.7116305067967685</v>
      </c>
      <c r="AC15" s="184">
        <v>1.5044104529900792</v>
      </c>
      <c r="AD15" s="185">
        <v>1.0022469157517921</v>
      </c>
      <c r="AE15" s="183">
        <v>1.031665982551333</v>
      </c>
      <c r="AF15" s="184">
        <v>1.01414468894927</v>
      </c>
      <c r="AG15" s="184">
        <v>1.1426606015589869</v>
      </c>
      <c r="AH15" s="185">
        <v>1.6188932949742441</v>
      </c>
      <c r="AI15" s="183">
        <v>1.7460523464437383</v>
      </c>
      <c r="AJ15" s="184">
        <v>1.9624910267231011</v>
      </c>
      <c r="AK15" s="184">
        <v>1.9638620457383738</v>
      </c>
      <c r="AL15" s="185">
        <v>1.4307903834000379</v>
      </c>
    </row>
    <row r="16" spans="1:38" x14ac:dyDescent="0.25">
      <c r="A16" s="174"/>
      <c r="B16" s="88" t="s">
        <v>190</v>
      </c>
      <c r="C16" s="221">
        <v>7.8435552479999995</v>
      </c>
      <c r="D16" s="222">
        <v>8.4875179260000007</v>
      </c>
      <c r="E16" s="222">
        <v>8.3843715150000016</v>
      </c>
      <c r="F16" s="223">
        <v>9.5119249500000009</v>
      </c>
      <c r="G16" s="221">
        <v>8.647331544</v>
      </c>
      <c r="H16" s="222">
        <v>9.3308277269999991</v>
      </c>
      <c r="I16" s="222">
        <v>9.2900221920000003</v>
      </c>
      <c r="J16" s="223">
        <v>10.221268722000001</v>
      </c>
      <c r="K16" s="221">
        <v>9.5052864029999995</v>
      </c>
      <c r="L16" s="222">
        <v>10.265278715999999</v>
      </c>
      <c r="M16" s="222">
        <v>10.062713048999999</v>
      </c>
      <c r="N16" s="223">
        <v>11.32956072</v>
      </c>
      <c r="O16" s="221">
        <v>10.355685572999999</v>
      </c>
      <c r="P16" s="222">
        <v>10.96175208</v>
      </c>
      <c r="Q16" s="222">
        <v>10.620410723999999</v>
      </c>
      <c r="R16" s="223">
        <v>11.826824972999999</v>
      </c>
      <c r="S16" s="221">
        <v>10.846425743999998</v>
      </c>
      <c r="T16" s="222">
        <v>11.911876709680454</v>
      </c>
      <c r="U16" s="222">
        <v>11.378147801564316</v>
      </c>
      <c r="V16" s="223">
        <v>12.498791384332746</v>
      </c>
      <c r="W16" s="221">
        <v>11.399014558664737</v>
      </c>
      <c r="X16" s="222">
        <v>12.27072711188174</v>
      </c>
      <c r="Y16" s="222">
        <v>11.917138711614811</v>
      </c>
      <c r="Z16" s="223">
        <v>13.25611577273053</v>
      </c>
      <c r="AA16" s="221">
        <v>12.000806584305209</v>
      </c>
      <c r="AB16" s="222">
        <v>12.87218356729935</v>
      </c>
      <c r="AC16" s="222">
        <v>12.398360137991087</v>
      </c>
      <c r="AD16" s="223">
        <v>13.680556124168042</v>
      </c>
      <c r="AE16" s="221">
        <v>12.432446375950477</v>
      </c>
      <c r="AF16" s="222">
        <v>13.313171794054268</v>
      </c>
      <c r="AG16" s="222">
        <v>12.876319143225544</v>
      </c>
      <c r="AH16" s="223">
        <v>14.296299099748904</v>
      </c>
      <c r="AI16" s="221">
        <v>12.974410167558759</v>
      </c>
      <c r="AJ16" s="222">
        <v>13.90907619637993</v>
      </c>
      <c r="AK16" s="222">
        <v>13.427795119593867</v>
      </c>
      <c r="AL16" s="223">
        <v>14.800234255198342</v>
      </c>
    </row>
    <row r="17" spans="1:38" x14ac:dyDescent="0.25">
      <c r="A17" s="174"/>
      <c r="B17" s="106" t="s">
        <v>23</v>
      </c>
      <c r="C17" s="183">
        <v>0.70704894511219862</v>
      </c>
      <c r="D17" s="184">
        <v>9.9273983670421728</v>
      </c>
      <c r="E17" s="184">
        <v>6.6242957413298997</v>
      </c>
      <c r="F17" s="185">
        <v>7.1370026075146864</v>
      </c>
      <c r="G17" s="183">
        <v>10.247601637088643</v>
      </c>
      <c r="H17" s="184">
        <v>9.9358824140644231</v>
      </c>
      <c r="I17" s="184">
        <v>10.801652519568727</v>
      </c>
      <c r="J17" s="185">
        <v>7.4574155676028653</v>
      </c>
      <c r="K17" s="183">
        <v>9.921614022019277</v>
      </c>
      <c r="L17" s="184">
        <v>10.014663396860701</v>
      </c>
      <c r="M17" s="184">
        <v>8.3174274617491726</v>
      </c>
      <c r="N17" s="185">
        <v>10.842998341434251</v>
      </c>
      <c r="O17" s="183">
        <v>8.9465917589984567</v>
      </c>
      <c r="P17" s="184">
        <v>6.7847486977089311</v>
      </c>
      <c r="Q17" s="184">
        <v>5.5422197998125533</v>
      </c>
      <c r="R17" s="185">
        <v>4.3890867906483111</v>
      </c>
      <c r="S17" s="183">
        <v>4.7388477328771828</v>
      </c>
      <c r="T17" s="184">
        <v>8.6676347243246141</v>
      </c>
      <c r="U17" s="184">
        <v>7.1347247979024253</v>
      </c>
      <c r="V17" s="185">
        <v>5.6817143473993248</v>
      </c>
      <c r="W17" s="183">
        <v>5.0946627737752159</v>
      </c>
      <c r="X17" s="184">
        <v>3.0125429514365143</v>
      </c>
      <c r="Y17" s="184">
        <v>4.7370707381424015</v>
      </c>
      <c r="Z17" s="185">
        <v>6.0591809648658623</v>
      </c>
      <c r="AA17" s="183">
        <v>5.2793337752431668</v>
      </c>
      <c r="AB17" s="184">
        <v>4.9015551395908741</v>
      </c>
      <c r="AC17" s="184">
        <v>4.0380618034366211</v>
      </c>
      <c r="AD17" s="185">
        <v>3.2018455384241529</v>
      </c>
      <c r="AE17" s="183">
        <v>3.5967565064315643</v>
      </c>
      <c r="AF17" s="184">
        <v>3.4259006985823959</v>
      </c>
      <c r="AG17" s="184">
        <v>3.8550179210385505</v>
      </c>
      <c r="AH17" s="185">
        <v>4.5008621725040054</v>
      </c>
      <c r="AI17" s="183">
        <v>4.359269086868256</v>
      </c>
      <c r="AJ17" s="184">
        <v>4.4760513237859456</v>
      </c>
      <c r="AK17" s="184">
        <v>4.28286974122154</v>
      </c>
      <c r="AL17" s="185">
        <v>3.524934333937435</v>
      </c>
    </row>
    <row r="18" spans="1:38" x14ac:dyDescent="0.25">
      <c r="A18" s="174"/>
      <c r="B18" s="88" t="s">
        <v>191</v>
      </c>
      <c r="C18" s="221">
        <v>12.798373000000005</v>
      </c>
      <c r="D18" s="222">
        <v>14.591948000000011</v>
      </c>
      <c r="E18" s="222">
        <v>16.311715999999997</v>
      </c>
      <c r="F18" s="223">
        <v>14.775623000000003</v>
      </c>
      <c r="G18" s="221">
        <v>13.812319999999991</v>
      </c>
      <c r="H18" s="222">
        <v>15.893239999999999</v>
      </c>
      <c r="I18" s="222">
        <v>17.519911</v>
      </c>
      <c r="J18" s="223">
        <v>16.098134999999992</v>
      </c>
      <c r="K18" s="221">
        <v>15.911753999999997</v>
      </c>
      <c r="L18" s="222">
        <v>18.023158999999996</v>
      </c>
      <c r="M18" s="222">
        <v>20.141299000000004</v>
      </c>
      <c r="N18" s="223">
        <v>18.140911000000013</v>
      </c>
      <c r="O18" s="221">
        <v>17.227698999999994</v>
      </c>
      <c r="P18" s="222">
        <v>19.099184000000008</v>
      </c>
      <c r="Q18" s="222">
        <v>20.54484699999999</v>
      </c>
      <c r="R18" s="223">
        <v>18.914222999999996</v>
      </c>
      <c r="S18" s="221">
        <v>17.52188300000001</v>
      </c>
      <c r="T18" s="222">
        <v>19.523368245692648</v>
      </c>
      <c r="U18" s="222">
        <v>21.662990233564393</v>
      </c>
      <c r="V18" s="223">
        <v>19.959151465834047</v>
      </c>
      <c r="W18" s="221">
        <v>18.80482166723824</v>
      </c>
      <c r="X18" s="222">
        <v>21.049147487042312</v>
      </c>
      <c r="Y18" s="222">
        <v>22.614119419005306</v>
      </c>
      <c r="Z18" s="223">
        <v>20.553256356910993</v>
      </c>
      <c r="AA18" s="221">
        <v>19.27245333937131</v>
      </c>
      <c r="AB18" s="222">
        <v>21.691138325373991</v>
      </c>
      <c r="AC18" s="222">
        <v>23.402781060215325</v>
      </c>
      <c r="AD18" s="223">
        <v>21.379704405468694</v>
      </c>
      <c r="AE18" s="221">
        <v>19.908095173254587</v>
      </c>
      <c r="AF18" s="222">
        <v>22.447012226753227</v>
      </c>
      <c r="AG18" s="222">
        <v>24.282421803671898</v>
      </c>
      <c r="AH18" s="223">
        <v>22.272657097772143</v>
      </c>
      <c r="AI18" s="221">
        <v>20.839399693825953</v>
      </c>
      <c r="AJ18" s="222">
        <v>23.503200490555599</v>
      </c>
      <c r="AK18" s="222">
        <v>25.378417245514221</v>
      </c>
      <c r="AL18" s="223">
        <v>23.112695812832051</v>
      </c>
    </row>
    <row r="19" spans="1:38" x14ac:dyDescent="0.25">
      <c r="A19" s="174"/>
      <c r="B19" s="106" t="s">
        <v>23</v>
      </c>
      <c r="C19" s="183">
        <v>4.3887169835852724</v>
      </c>
      <c r="D19" s="184">
        <v>19.427293669831535</v>
      </c>
      <c r="E19" s="184">
        <v>7.1476377876464658</v>
      </c>
      <c r="F19" s="185">
        <v>8.9187941609308439</v>
      </c>
      <c r="G19" s="183">
        <v>7.9224679574504409</v>
      </c>
      <c r="H19" s="184">
        <v>8.9178771744525598</v>
      </c>
      <c r="I19" s="184">
        <v>7.4069153729748871</v>
      </c>
      <c r="J19" s="185">
        <v>8.9506344334854049</v>
      </c>
      <c r="K19" s="183">
        <v>15.199720249748072</v>
      </c>
      <c r="L19" s="184">
        <v>13.401414689515789</v>
      </c>
      <c r="M19" s="184">
        <v>14.962336281274524</v>
      </c>
      <c r="N19" s="185">
        <v>12.689519624478397</v>
      </c>
      <c r="O19" s="183">
        <v>8.2702698897934024</v>
      </c>
      <c r="P19" s="184">
        <v>5.9702352955994797</v>
      </c>
      <c r="Q19" s="184">
        <v>2.0035847737526202</v>
      </c>
      <c r="R19" s="185">
        <v>4.2628068678578712</v>
      </c>
      <c r="S19" s="183">
        <v>1.7076221264372915</v>
      </c>
      <c r="T19" s="184">
        <v>2.2209548098632848</v>
      </c>
      <c r="U19" s="184">
        <v>5.4424510124821079</v>
      </c>
      <c r="V19" s="185">
        <v>5.5245645873692295</v>
      </c>
      <c r="W19" s="183">
        <v>7.321922348404164</v>
      </c>
      <c r="X19" s="184">
        <v>7.8151434842002043</v>
      </c>
      <c r="Y19" s="184">
        <v>4.3905720086936606</v>
      </c>
      <c r="Z19" s="185">
        <v>2.9766039507938657</v>
      </c>
      <c r="AA19" s="183">
        <v>2.4867647266646475</v>
      </c>
      <c r="AB19" s="184">
        <v>3.0499612334746073</v>
      </c>
      <c r="AC19" s="184">
        <v>3.4874744693671689</v>
      </c>
      <c r="AD19" s="185">
        <v>4.0210078354801171</v>
      </c>
      <c r="AE19" s="183">
        <v>3.2981884697820929</v>
      </c>
      <c r="AF19" s="184">
        <v>3.4847129276522226</v>
      </c>
      <c r="AG19" s="184">
        <v>3.7587017593902816</v>
      </c>
      <c r="AH19" s="185">
        <v>4.1766372227065807</v>
      </c>
      <c r="AI19" s="183">
        <v>4.6780192301999923</v>
      </c>
      <c r="AJ19" s="184">
        <v>4.7052509845544987</v>
      </c>
      <c r="AK19" s="184">
        <v>4.5135343200264799</v>
      </c>
      <c r="AL19" s="185">
        <v>3.7716142774179007</v>
      </c>
    </row>
    <row r="20" spans="1:38" x14ac:dyDescent="0.25">
      <c r="A20" s="174"/>
      <c r="B20" s="88" t="s">
        <v>192</v>
      </c>
      <c r="C20" s="221">
        <v>19.927617999999999</v>
      </c>
      <c r="D20" s="222">
        <v>20.625397</v>
      </c>
      <c r="E20" s="222">
        <v>19.864477999999998</v>
      </c>
      <c r="F20" s="223">
        <v>23.446261</v>
      </c>
      <c r="G20" s="221">
        <v>25.164158999999998</v>
      </c>
      <c r="H20" s="222">
        <v>25.493492999999997</v>
      </c>
      <c r="I20" s="222">
        <v>25.067664000000001</v>
      </c>
      <c r="J20" s="223">
        <v>27.953628000000002</v>
      </c>
      <c r="K20" s="221">
        <v>26.086153999999997</v>
      </c>
      <c r="L20" s="222">
        <v>25.085918000000003</v>
      </c>
      <c r="M20" s="222">
        <v>23.321113</v>
      </c>
      <c r="N20" s="223">
        <v>25.402438999999998</v>
      </c>
      <c r="O20" s="221">
        <v>23.387853</v>
      </c>
      <c r="P20" s="222">
        <v>25.093947</v>
      </c>
      <c r="Q20" s="222">
        <v>24.082865000000002</v>
      </c>
      <c r="R20" s="223">
        <v>26.759951000000001</v>
      </c>
      <c r="S20" s="221">
        <v>26.037523</v>
      </c>
      <c r="T20" s="222">
        <v>26.018650432814333</v>
      </c>
      <c r="U20" s="222">
        <v>25.489023090987459</v>
      </c>
      <c r="V20" s="223">
        <v>27.920639949038378</v>
      </c>
      <c r="W20" s="221">
        <v>26.714382090352295</v>
      </c>
      <c r="X20" s="222">
        <v>27.585133481414982</v>
      </c>
      <c r="Y20" s="222">
        <v>26.93143897561507</v>
      </c>
      <c r="Z20" s="223">
        <v>29.708050045856748</v>
      </c>
      <c r="AA20" s="221">
        <v>28.625859384593561</v>
      </c>
      <c r="AB20" s="222">
        <v>29.503446919593042</v>
      </c>
      <c r="AC20" s="222">
        <v>28.738636958287156</v>
      </c>
      <c r="AD20" s="223">
        <v>31.567122769537303</v>
      </c>
      <c r="AE20" s="221">
        <v>30.258775969703013</v>
      </c>
      <c r="AF20" s="222">
        <v>31.023572601745052</v>
      </c>
      <c r="AG20" s="222">
        <v>30.221814424657087</v>
      </c>
      <c r="AH20" s="223">
        <v>33.277571659208363</v>
      </c>
      <c r="AI20" s="221">
        <v>31.955707015033529</v>
      </c>
      <c r="AJ20" s="222">
        <v>32.802623416302723</v>
      </c>
      <c r="AK20" s="222">
        <v>31.951291962117409</v>
      </c>
      <c r="AL20" s="223">
        <v>35.088825498703535</v>
      </c>
    </row>
    <row r="21" spans="1:38" x14ac:dyDescent="0.25">
      <c r="A21" s="174"/>
      <c r="B21" s="106" t="s">
        <v>23</v>
      </c>
      <c r="C21" s="183">
        <v>5.6006512518272933</v>
      </c>
      <c r="D21" s="184">
        <v>49.796527576338121</v>
      </c>
      <c r="E21" s="184">
        <v>12.951399542428188</v>
      </c>
      <c r="F21" s="185">
        <v>16.984012495984736</v>
      </c>
      <c r="G21" s="183">
        <v>26.277807011354803</v>
      </c>
      <c r="H21" s="184">
        <v>23.602435385849763</v>
      </c>
      <c r="I21" s="184">
        <v>26.193419228031068</v>
      </c>
      <c r="J21" s="185">
        <v>19.22424645874241</v>
      </c>
      <c r="K21" s="183">
        <v>3.663921373251533</v>
      </c>
      <c r="L21" s="184">
        <v>-1.5987412944942325</v>
      </c>
      <c r="M21" s="184">
        <v>-6.967346458768553</v>
      </c>
      <c r="N21" s="185">
        <v>-9.1265040802574919</v>
      </c>
      <c r="O21" s="183">
        <v>-10.343805376599402</v>
      </c>
      <c r="P21" s="184">
        <v>3.2006004324802717E-2</v>
      </c>
      <c r="Q21" s="184">
        <v>3.2663621157360767</v>
      </c>
      <c r="R21" s="185">
        <v>5.3440222806951931</v>
      </c>
      <c r="S21" s="183">
        <v>11.329257114793734</v>
      </c>
      <c r="T21" s="184">
        <v>3.6849660709586063</v>
      </c>
      <c r="U21" s="184">
        <v>5.8388322609766563</v>
      </c>
      <c r="V21" s="185">
        <v>4.3374105918145167</v>
      </c>
      <c r="W21" s="183">
        <v>2.5995525394343133</v>
      </c>
      <c r="X21" s="184">
        <v>6.0206160678688558</v>
      </c>
      <c r="Y21" s="184">
        <v>5.6589688803633686</v>
      </c>
      <c r="Z21" s="185">
        <v>6.4017518942288021</v>
      </c>
      <c r="AA21" s="183">
        <v>7.1552367851007936</v>
      </c>
      <c r="AB21" s="184">
        <v>6.9541568086683103</v>
      </c>
      <c r="AC21" s="184">
        <v>6.7103654740038321</v>
      </c>
      <c r="AD21" s="185">
        <v>6.2578079706036904</v>
      </c>
      <c r="AE21" s="183">
        <v>5.7043408310329502</v>
      </c>
      <c r="AF21" s="184">
        <v>5.1523663872050873</v>
      </c>
      <c r="AG21" s="184">
        <v>5.1609179256577153</v>
      </c>
      <c r="AH21" s="185">
        <v>5.4184503990387878</v>
      </c>
      <c r="AI21" s="183">
        <v>5.6080624246981792</v>
      </c>
      <c r="AJ21" s="184">
        <v>5.7345130343163797</v>
      </c>
      <c r="AK21" s="184">
        <v>5.7226131864845708</v>
      </c>
      <c r="AL21" s="185">
        <v>5.4428666191271624</v>
      </c>
    </row>
    <row r="22" spans="1:38" x14ac:dyDescent="0.25">
      <c r="A22" s="174"/>
      <c r="B22" s="103" t="s">
        <v>193</v>
      </c>
      <c r="C22" s="221">
        <v>3.0067789906326374</v>
      </c>
      <c r="D22" s="222">
        <v>3.619493317368724</v>
      </c>
      <c r="E22" s="222">
        <v>4.6602070526715798</v>
      </c>
      <c r="F22" s="223">
        <v>2.2938613728481805</v>
      </c>
      <c r="G22" s="221">
        <v>2.0533966063899833</v>
      </c>
      <c r="H22" s="222">
        <v>3.390142139232899</v>
      </c>
      <c r="I22" s="222">
        <v>4.4529260421768946</v>
      </c>
      <c r="J22" s="223">
        <v>1.7893275344338964</v>
      </c>
      <c r="K22" s="221">
        <v>3.8204352722027837</v>
      </c>
      <c r="L22" s="222">
        <v>5.598611554690728</v>
      </c>
      <c r="M22" s="222">
        <v>7.3168415934550932</v>
      </c>
      <c r="N22" s="223">
        <v>4.796780959526453</v>
      </c>
      <c r="O22" s="221">
        <v>5.3073952314536079</v>
      </c>
      <c r="P22" s="222">
        <v>6.6515988024789978</v>
      </c>
      <c r="Q22" s="222">
        <v>7.7852215019344566</v>
      </c>
      <c r="R22" s="223">
        <v>5.1225117432384177</v>
      </c>
      <c r="S22" s="221">
        <v>5.0352489872672725</v>
      </c>
      <c r="T22" s="222">
        <v>5.8530576824270861</v>
      </c>
      <c r="U22" s="222">
        <v>8.0145103433343561</v>
      </c>
      <c r="V22" s="223">
        <v>5.1631679501246204</v>
      </c>
      <c r="W22" s="221">
        <v>5.3010144583271162</v>
      </c>
      <c r="X22" s="222">
        <v>6.6893047017207703</v>
      </c>
      <c r="Y22" s="222">
        <v>8.169755208451086</v>
      </c>
      <c r="Z22" s="223">
        <v>4.9206119884068107</v>
      </c>
      <c r="AA22" s="221">
        <v>5.1185264702656035</v>
      </c>
      <c r="AB22" s="222">
        <v>6.6367832725946654</v>
      </c>
      <c r="AC22" s="222">
        <v>8.3113064488335802</v>
      </c>
      <c r="AD22" s="223">
        <v>5.0895997942893176</v>
      </c>
      <c r="AE22" s="221">
        <v>5.1470637198748408</v>
      </c>
      <c r="AF22" s="222">
        <v>6.7239569326812614</v>
      </c>
      <c r="AG22" s="222">
        <v>8.5412931295340488</v>
      </c>
      <c r="AH22" s="223">
        <v>5.3127413145727589</v>
      </c>
      <c r="AI22" s="221">
        <v>5.4976247589292324</v>
      </c>
      <c r="AJ22" s="222">
        <v>7.153673022400894</v>
      </c>
      <c r="AK22" s="222">
        <v>8.9601641950401891</v>
      </c>
      <c r="AL22" s="223">
        <v>5.3690653343135093</v>
      </c>
    </row>
    <row r="23" spans="1:38" x14ac:dyDescent="0.25">
      <c r="A23" s="174"/>
      <c r="B23" s="106" t="s">
        <v>23</v>
      </c>
      <c r="C23" s="183">
        <v>25.124555053444396</v>
      </c>
      <c r="D23" s="184">
        <v>50.391448644713144</v>
      </c>
      <c r="E23" s="184">
        <v>-0.96809687407852785</v>
      </c>
      <c r="F23" s="185">
        <v>-12.402625543635626</v>
      </c>
      <c r="G23" s="183">
        <v>-31.707763929867649</v>
      </c>
      <c r="H23" s="184">
        <v>-6.3365548165331909</v>
      </c>
      <c r="I23" s="184">
        <v>-4.4478927256216387</v>
      </c>
      <c r="J23" s="185">
        <v>-21.994957689523677</v>
      </c>
      <c r="K23" s="183">
        <v>86.054426130535973</v>
      </c>
      <c r="L23" s="184">
        <v>65.143859011101739</v>
      </c>
      <c r="M23" s="184">
        <v>64.315363070304258</v>
      </c>
      <c r="N23" s="185">
        <v>168.07730095340253</v>
      </c>
      <c r="O23" s="183">
        <v>38.921218481826905</v>
      </c>
      <c r="P23" s="184">
        <v>18.808006904962671</v>
      </c>
      <c r="Q23" s="184">
        <v>6.4013946796159793</v>
      </c>
      <c r="R23" s="185">
        <v>6.7906120054337604</v>
      </c>
      <c r="S23" s="183">
        <v>-5.1276800072000643</v>
      </c>
      <c r="T23" s="184">
        <v>-12.005250824122193</v>
      </c>
      <c r="U23" s="184">
        <v>2.9451807035024702</v>
      </c>
      <c r="V23" s="185">
        <v>0.79367718268030796</v>
      </c>
      <c r="W23" s="183">
        <v>5.2780998860610495</v>
      </c>
      <c r="X23" s="184">
        <v>14.287353118087132</v>
      </c>
      <c r="Y23" s="184">
        <v>1.9370474110854019</v>
      </c>
      <c r="Z23" s="185">
        <v>-4.6978127394045943</v>
      </c>
      <c r="AA23" s="183">
        <v>-3.4425106646304382</v>
      </c>
      <c r="AB23" s="184">
        <v>-0.78515528097552467</v>
      </c>
      <c r="AC23" s="184">
        <v>1.7326252350384763</v>
      </c>
      <c r="AD23" s="185">
        <v>3.4342843183053473</v>
      </c>
      <c r="AE23" s="183">
        <v>0.55752861248279384</v>
      </c>
      <c r="AF23" s="184">
        <v>1.3134926440428352</v>
      </c>
      <c r="AG23" s="184">
        <v>2.7671543832046508</v>
      </c>
      <c r="AH23" s="185">
        <v>4.3842645650412848</v>
      </c>
      <c r="AI23" s="183">
        <v>6.8108937082075993</v>
      </c>
      <c r="AJ23" s="184">
        <v>6.3908215656621969</v>
      </c>
      <c r="AK23" s="184">
        <v>4.9040708374446185</v>
      </c>
      <c r="AL23" s="185">
        <v>1.0601686851617442</v>
      </c>
    </row>
    <row r="24" spans="1:38" x14ac:dyDescent="0.25">
      <c r="A24" s="177"/>
      <c r="B24" s="186"/>
      <c r="C24" s="177"/>
      <c r="D24" s="137"/>
      <c r="E24" s="137"/>
      <c r="F24" s="187"/>
      <c r="G24" s="177"/>
      <c r="H24" s="137"/>
      <c r="I24" s="137"/>
      <c r="J24" s="187"/>
      <c r="K24" s="177"/>
      <c r="L24" s="137"/>
      <c r="M24" s="137"/>
      <c r="N24" s="187"/>
      <c r="O24" s="177"/>
      <c r="P24" s="137"/>
      <c r="Q24" s="137"/>
      <c r="R24" s="187"/>
      <c r="S24" s="177"/>
      <c r="T24" s="137"/>
      <c r="U24" s="137"/>
      <c r="V24" s="187"/>
      <c r="W24" s="177"/>
      <c r="X24" s="137"/>
      <c r="Y24" s="137"/>
      <c r="Z24" s="187"/>
      <c r="AA24" s="177"/>
      <c r="AB24" s="137"/>
      <c r="AC24" s="137"/>
      <c r="AD24" s="187"/>
      <c r="AE24" s="177"/>
      <c r="AF24" s="137"/>
      <c r="AG24" s="137"/>
      <c r="AH24" s="187"/>
      <c r="AI24" s="177"/>
      <c r="AJ24" s="137"/>
      <c r="AK24" s="137"/>
      <c r="AL24" s="187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  <headerFooter>
    <oddFooter>&amp;L_x000D_&amp;1#&amp;"Calibri"&amp;10&amp;K000000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9"/>
  <sheetViews>
    <sheetView showGridLines="0" zoomScale="80" zoomScaleNormal="90" workbookViewId="0">
      <pane xSplit="2" ySplit="6" topLeftCell="P51" activePane="bottomRight" state="frozen"/>
      <selection pane="topRight" activeCell="C1" sqref="C1"/>
      <selection pane="bottomLeft" activeCell="A7" sqref="A7"/>
      <selection pane="bottomRight" activeCell="X65" sqref="X65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39" customWidth="1"/>
    <col min="18" max="18" width="11.140625" style="7" customWidth="1"/>
    <col min="19" max="20" width="11.140625" style="257" customWidth="1"/>
    <col min="21" max="21" width="10.5703125" style="257" bestFit="1" customWidth="1"/>
    <col min="22" max="25" width="9.140625" style="7"/>
    <col min="26" max="26" width="11" style="7" bestFit="1" customWidth="1"/>
    <col min="27" max="16384" width="9.140625" style="7"/>
  </cols>
  <sheetData>
    <row r="1" spans="1:24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8.75" x14ac:dyDescent="0.3">
      <c r="A2" s="481" t="s">
        <v>8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</row>
    <row r="3" spans="1:24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</row>
    <row r="4" spans="1:24" x14ac:dyDescent="0.25">
      <c r="A4" s="61"/>
      <c r="B4" s="62"/>
      <c r="C4" s="232"/>
      <c r="D4" s="63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6"/>
      <c r="R4" s="62"/>
      <c r="S4" s="280"/>
      <c r="T4" s="280"/>
      <c r="U4" s="280"/>
      <c r="V4" s="280"/>
      <c r="W4" s="280"/>
      <c r="X4" s="281"/>
    </row>
    <row r="5" spans="1:24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25">
      <c r="A6" s="15"/>
      <c r="B6" s="10"/>
      <c r="C6" s="58" t="s">
        <v>7</v>
      </c>
      <c r="D6" s="59" t="s">
        <v>7</v>
      </c>
      <c r="E6" s="59" t="s">
        <v>7</v>
      </c>
      <c r="F6" s="59" t="s">
        <v>7</v>
      </c>
      <c r="G6" s="59" t="s">
        <v>7</v>
      </c>
      <c r="H6" s="59" t="s">
        <v>7</v>
      </c>
      <c r="I6" s="59" t="s">
        <v>7</v>
      </c>
      <c r="J6" s="59" t="s">
        <v>7</v>
      </c>
      <c r="K6" s="59" t="s">
        <v>7</v>
      </c>
      <c r="L6" s="59" t="s">
        <v>7</v>
      </c>
      <c r="M6" s="59" t="s">
        <v>7</v>
      </c>
      <c r="N6" s="59" t="s">
        <v>7</v>
      </c>
      <c r="O6" s="59" t="s">
        <v>7</v>
      </c>
      <c r="P6" s="6" t="s">
        <v>7</v>
      </c>
      <c r="Q6" s="59" t="s">
        <v>7</v>
      </c>
      <c r="R6" s="6" t="s">
        <v>7</v>
      </c>
      <c r="S6" s="282" t="s">
        <v>61</v>
      </c>
      <c r="T6" s="282" t="s">
        <v>61</v>
      </c>
      <c r="U6" s="282" t="s">
        <v>61</v>
      </c>
      <c r="V6" s="282" t="s">
        <v>61</v>
      </c>
      <c r="W6" s="282" t="s">
        <v>61</v>
      </c>
      <c r="X6" s="283" t="s">
        <v>61</v>
      </c>
    </row>
    <row r="7" spans="1:24" s="12" customFormat="1" x14ac:dyDescent="0.25">
      <c r="A7" s="61"/>
      <c r="B7" s="51"/>
      <c r="C7" s="234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47"/>
      <c r="R7" s="65"/>
      <c r="S7" s="284"/>
      <c r="T7" s="284"/>
      <c r="U7" s="284"/>
      <c r="V7" s="284"/>
      <c r="W7" s="284"/>
      <c r="X7" s="285"/>
    </row>
    <row r="8" spans="1:24" s="12" customFormat="1" x14ac:dyDescent="0.25">
      <c r="A8" s="15"/>
      <c r="B8" s="4" t="s">
        <v>158</v>
      </c>
      <c r="C8" s="235"/>
      <c r="D8" s="66"/>
      <c r="J8" s="10"/>
      <c r="K8" s="10"/>
      <c r="L8" s="10"/>
      <c r="M8" s="10"/>
      <c r="N8" s="10"/>
      <c r="O8" s="10"/>
      <c r="P8" s="10"/>
      <c r="Q8" s="28"/>
      <c r="R8" s="10"/>
      <c r="S8" s="84"/>
      <c r="T8" s="84"/>
      <c r="U8" s="84"/>
      <c r="V8" s="84"/>
      <c r="W8" s="84"/>
      <c r="X8" s="273"/>
    </row>
    <row r="9" spans="1:24" s="12" customFormat="1" x14ac:dyDescent="0.25">
      <c r="A9" s="15"/>
      <c r="B9" s="4"/>
      <c r="C9" s="235"/>
      <c r="D9" s="66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3"/>
      <c r="X9" s="24"/>
    </row>
    <row r="10" spans="1:24" x14ac:dyDescent="0.25">
      <c r="A10" s="15"/>
      <c r="B10" s="17" t="s">
        <v>69</v>
      </c>
      <c r="C10" s="67">
        <v>75.852818999999997</v>
      </c>
      <c r="D10" s="68">
        <v>71.676865000000006</v>
      </c>
      <c r="E10" s="68">
        <v>76.544140999999996</v>
      </c>
      <c r="F10" s="68">
        <v>78.505527000000001</v>
      </c>
      <c r="G10" s="68">
        <v>79.737413000000004</v>
      </c>
      <c r="H10" s="68">
        <v>80.298225000000002</v>
      </c>
      <c r="I10" s="68">
        <v>82.472662</v>
      </c>
      <c r="J10" s="68">
        <v>86.742171999999997</v>
      </c>
      <c r="K10" s="68">
        <v>88.431751999999975</v>
      </c>
      <c r="L10" s="68">
        <v>90.973928999999984</v>
      </c>
      <c r="M10" s="68">
        <v>94.669398999999999</v>
      </c>
      <c r="N10" s="68">
        <v>96.823979000000008</v>
      </c>
      <c r="O10" s="68">
        <v>94.320582999999985</v>
      </c>
      <c r="P10" s="19">
        <v>99.696472</v>
      </c>
      <c r="Q10" s="19">
        <v>100.132504</v>
      </c>
      <c r="R10" s="19">
        <v>102.30352600000002</v>
      </c>
      <c r="S10" s="19">
        <v>104.412695</v>
      </c>
      <c r="T10" s="19">
        <v>105.29883849178749</v>
      </c>
      <c r="U10" s="19">
        <v>106.61768158572494</v>
      </c>
      <c r="V10" s="19">
        <v>108.10665632014252</v>
      </c>
      <c r="W10" s="19">
        <v>110.04771081944314</v>
      </c>
      <c r="X10" s="20">
        <v>112.67615922044837</v>
      </c>
    </row>
    <row r="11" spans="1:24" x14ac:dyDescent="0.25">
      <c r="A11" s="15"/>
      <c r="B11" s="69" t="s">
        <v>23</v>
      </c>
      <c r="C11" s="70">
        <v>5.3633772123194978</v>
      </c>
      <c r="D11" s="71">
        <v>-5.5053379097222415</v>
      </c>
      <c r="E11" s="71">
        <v>6.7905815914242273</v>
      </c>
      <c r="F11" s="71">
        <v>2.5624247321555327</v>
      </c>
      <c r="G11" s="71">
        <v>1.5691710470270515</v>
      </c>
      <c r="H11" s="71">
        <v>0.70332354524720309</v>
      </c>
      <c r="I11" s="71">
        <v>2.7079515144948552</v>
      </c>
      <c r="J11" s="71">
        <v>5.1768790972213319</v>
      </c>
      <c r="K11" s="71">
        <v>1.9478184152455613</v>
      </c>
      <c r="L11" s="71">
        <v>2.874733274536978</v>
      </c>
      <c r="M11" s="71">
        <v>4.0621198189648489</v>
      </c>
      <c r="N11" s="71">
        <v>2.2758991001939233</v>
      </c>
      <c r="O11" s="71">
        <v>-2.585512417332092</v>
      </c>
      <c r="P11" s="110">
        <v>5.699592632925099</v>
      </c>
      <c r="Q11" s="110">
        <v>0.43735950856917949</v>
      </c>
      <c r="R11" s="110">
        <v>2.1681491156957611</v>
      </c>
      <c r="S11" s="110">
        <v>2.0616777177357326</v>
      </c>
      <c r="T11" s="110">
        <v>0.84869324729861528</v>
      </c>
      <c r="U11" s="110">
        <v>1.2524763927384663</v>
      </c>
      <c r="V11" s="110">
        <v>1.3965551607126203</v>
      </c>
      <c r="W11" s="110">
        <v>1.7954995236856286</v>
      </c>
      <c r="X11" s="286">
        <v>2.3884625872116372</v>
      </c>
    </row>
    <row r="12" spans="1:24" x14ac:dyDescent="0.25">
      <c r="A12" s="15"/>
      <c r="B12" s="17" t="s">
        <v>24</v>
      </c>
      <c r="C12" s="67">
        <v>43.414640999999996</v>
      </c>
      <c r="D12" s="68">
        <v>43.408971999999999</v>
      </c>
      <c r="E12" s="68">
        <v>43.953910999999998</v>
      </c>
      <c r="F12" s="68">
        <v>43.155455000000003</v>
      </c>
      <c r="G12" s="68">
        <v>43.388159999999999</v>
      </c>
      <c r="H12" s="68">
        <v>42.671631999999995</v>
      </c>
      <c r="I12" s="68">
        <v>43.440747999999999</v>
      </c>
      <c r="J12" s="68">
        <v>44.856675000000003</v>
      </c>
      <c r="K12" s="68">
        <v>46.504330000000003</v>
      </c>
      <c r="L12" s="68">
        <v>49.369723</v>
      </c>
      <c r="M12" s="68">
        <v>51.399027000000004</v>
      </c>
      <c r="N12" s="68">
        <v>52.891309999999997</v>
      </c>
      <c r="O12" s="68">
        <v>53.280308000000005</v>
      </c>
      <c r="P12" s="19">
        <v>54.824128999999999</v>
      </c>
      <c r="Q12" s="19">
        <v>57.570051999999997</v>
      </c>
      <c r="R12" s="19">
        <v>55.629913000000009</v>
      </c>
      <c r="S12" s="19">
        <v>57.321728999999998</v>
      </c>
      <c r="T12" s="19">
        <v>58.02042460646971</v>
      </c>
      <c r="U12" s="19">
        <v>58.55177186419823</v>
      </c>
      <c r="V12" s="19">
        <v>59.396414765542097</v>
      </c>
      <c r="W12" s="19">
        <v>60.113626069513103</v>
      </c>
      <c r="X12" s="20">
        <v>61.179455363457308</v>
      </c>
    </row>
    <row r="13" spans="1:24" x14ac:dyDescent="0.25">
      <c r="A13" s="15"/>
      <c r="B13" s="69" t="s">
        <v>23</v>
      </c>
      <c r="C13" s="70">
        <v>7.1359367256316864</v>
      </c>
      <c r="D13" s="71">
        <v>-1.3057806927374571E-2</v>
      </c>
      <c r="E13" s="71">
        <v>1.2553602974058053</v>
      </c>
      <c r="F13" s="71">
        <v>-1.8165755488743662</v>
      </c>
      <c r="G13" s="71">
        <v>0.53922499484710951</v>
      </c>
      <c r="H13" s="71">
        <v>-1.6514367053131473</v>
      </c>
      <c r="I13" s="71">
        <v>1.8024058700168766</v>
      </c>
      <c r="J13" s="71">
        <v>3.2594443355349334</v>
      </c>
      <c r="K13" s="71">
        <v>3.6731545528062348</v>
      </c>
      <c r="L13" s="71">
        <v>6.1615617298432124</v>
      </c>
      <c r="M13" s="71">
        <v>4.1104220900733068</v>
      </c>
      <c r="N13" s="71">
        <v>2.9033292789764298</v>
      </c>
      <c r="O13" s="71">
        <v>0.73546675247788684</v>
      </c>
      <c r="P13" s="110">
        <v>2.8975451868634039</v>
      </c>
      <c r="Q13" s="110">
        <v>5.0086030550526406</v>
      </c>
      <c r="R13" s="110">
        <v>-3.3700490664833715</v>
      </c>
      <c r="S13" s="110">
        <v>3.0411983567186107</v>
      </c>
      <c r="T13" s="110">
        <v>1.2189018347121161</v>
      </c>
      <c r="U13" s="110">
        <v>0.91579346640850989</v>
      </c>
      <c r="V13" s="110">
        <v>1.4425573717954832</v>
      </c>
      <c r="W13" s="110">
        <v>1.2074993192806138</v>
      </c>
      <c r="X13" s="286">
        <v>1.7730244598981981</v>
      </c>
    </row>
    <row r="14" spans="1:24" x14ac:dyDescent="0.25">
      <c r="A14" s="15"/>
      <c r="B14" s="17" t="s">
        <v>25</v>
      </c>
      <c r="C14" s="67">
        <v>0.62799200000000011</v>
      </c>
      <c r="D14" s="68">
        <v>0.64171699999999998</v>
      </c>
      <c r="E14" s="68">
        <v>0.66877500000000001</v>
      </c>
      <c r="F14" s="68">
        <v>0.69247700000000001</v>
      </c>
      <c r="G14" s="68">
        <v>0.71189100000000005</v>
      </c>
      <c r="H14" s="68">
        <v>0.73243099999999994</v>
      </c>
      <c r="I14" s="68">
        <v>1.0836520000000001</v>
      </c>
      <c r="J14" s="68">
        <v>1.0903139999999998</v>
      </c>
      <c r="K14" s="68">
        <v>1.1115269999999997</v>
      </c>
      <c r="L14" s="68">
        <v>1.0674939999999999</v>
      </c>
      <c r="M14" s="68">
        <v>1.1191019999999998</v>
      </c>
      <c r="N14" s="68">
        <v>1.097645</v>
      </c>
      <c r="O14" s="68">
        <v>0.92487799999999998</v>
      </c>
      <c r="P14" s="19">
        <v>0.98386899999999988</v>
      </c>
      <c r="Q14" s="19">
        <v>1.0939159999999999</v>
      </c>
      <c r="R14" s="19">
        <v>1.2045329999999999</v>
      </c>
      <c r="S14" s="19">
        <v>1.183775</v>
      </c>
      <c r="T14" s="19">
        <v>1.1449813746602875</v>
      </c>
      <c r="U14" s="19">
        <v>1.15546703928102</v>
      </c>
      <c r="V14" s="19">
        <v>1.1721353142348356</v>
      </c>
      <c r="W14" s="19">
        <v>1.1862888401752689</v>
      </c>
      <c r="X14" s="20">
        <v>1.2073220314766191</v>
      </c>
    </row>
    <row r="15" spans="1:24" x14ac:dyDescent="0.25">
      <c r="A15" s="15"/>
      <c r="B15" s="69" t="s">
        <v>23</v>
      </c>
      <c r="C15" s="70">
        <v>-1.8308982386738837E-2</v>
      </c>
      <c r="D15" s="71">
        <v>2.1855373953808099</v>
      </c>
      <c r="E15" s="71">
        <v>4.2165004199670619</v>
      </c>
      <c r="F15" s="71">
        <v>3.5440918096519836</v>
      </c>
      <c r="G15" s="71">
        <v>2.803558818560048</v>
      </c>
      <c r="H15" s="71">
        <v>2.8852731668190579</v>
      </c>
      <c r="I15" s="71">
        <v>47.952776439009305</v>
      </c>
      <c r="J15" s="71">
        <v>0.61477300830892201</v>
      </c>
      <c r="K15" s="71">
        <v>1.945586317336101</v>
      </c>
      <c r="L15" s="71">
        <v>-3.9614872153352909</v>
      </c>
      <c r="M15" s="71">
        <v>4.8345002407507609</v>
      </c>
      <c r="N15" s="71">
        <v>-1.9173408679458936</v>
      </c>
      <c r="O15" s="71">
        <v>-15.739788365090723</v>
      </c>
      <c r="P15" s="110">
        <v>6.3782466444222807</v>
      </c>
      <c r="Q15" s="110">
        <v>11.185127288287378</v>
      </c>
      <c r="R15" s="110">
        <v>10.112019570058383</v>
      </c>
      <c r="S15" s="110">
        <v>-1.7233234788918028</v>
      </c>
      <c r="T15" s="110">
        <v>-3.2771113885419645</v>
      </c>
      <c r="U15" s="110">
        <v>0.91579346640846548</v>
      </c>
      <c r="V15" s="110">
        <v>1.4425573717955054</v>
      </c>
      <c r="W15" s="110">
        <v>1.2074993192805916</v>
      </c>
      <c r="X15" s="286">
        <v>1.7730244598981981</v>
      </c>
    </row>
    <row r="16" spans="1:24" x14ac:dyDescent="0.25">
      <c r="A16" s="15"/>
      <c r="B16" s="17" t="s">
        <v>135</v>
      </c>
      <c r="C16" s="67">
        <v>16.330107000000002</v>
      </c>
      <c r="D16" s="68">
        <v>17.258758999999998</v>
      </c>
      <c r="E16" s="68">
        <v>17.637764999999998</v>
      </c>
      <c r="F16" s="68">
        <v>17.102753</v>
      </c>
      <c r="G16" s="68">
        <v>17.036776000000003</v>
      </c>
      <c r="H16" s="68">
        <v>17.254798999999998</v>
      </c>
      <c r="I16" s="68">
        <v>17.797467000000001</v>
      </c>
      <c r="J16" s="68">
        <v>18.706493999999999</v>
      </c>
      <c r="K16" s="68">
        <v>19.155779000000003</v>
      </c>
      <c r="L16" s="68">
        <v>19.354054000000005</v>
      </c>
      <c r="M16" s="68">
        <v>19.307911000000001</v>
      </c>
      <c r="N16" s="68">
        <v>20.221116000000002</v>
      </c>
      <c r="O16" s="68">
        <v>20.035183</v>
      </c>
      <c r="P16" s="19">
        <v>20.775793</v>
      </c>
      <c r="Q16" s="19">
        <v>20.167743000000002</v>
      </c>
      <c r="R16" s="19">
        <v>19.660554999999999</v>
      </c>
      <c r="S16" s="19">
        <v>20.395951</v>
      </c>
      <c r="T16" s="19">
        <v>20.788325047485102</v>
      </c>
      <c r="U16" s="19">
        <v>20.626670670325204</v>
      </c>
      <c r="V16" s="19">
        <v>20.675022596432523</v>
      </c>
      <c r="W16" s="19">
        <v>20.596297916731807</v>
      </c>
      <c r="X16" s="20">
        <v>20.631051069831368</v>
      </c>
    </row>
    <row r="17" spans="1:25" x14ac:dyDescent="0.25">
      <c r="A17" s="15"/>
      <c r="B17" s="69" t="s">
        <v>23</v>
      </c>
      <c r="C17" s="70">
        <v>5.8607992120325969</v>
      </c>
      <c r="D17" s="71">
        <v>5.6867477965698354</v>
      </c>
      <c r="E17" s="71">
        <v>2.1960211623558878</v>
      </c>
      <c r="F17" s="71">
        <v>-3.033332171054548</v>
      </c>
      <c r="G17" s="71">
        <v>-0.38576830291590092</v>
      </c>
      <c r="H17" s="71">
        <v>1.2797198249246078</v>
      </c>
      <c r="I17" s="71">
        <v>3.1450264937887829</v>
      </c>
      <c r="J17" s="71">
        <v>5.1076200899824675</v>
      </c>
      <c r="K17" s="71">
        <v>2.4017595173098982</v>
      </c>
      <c r="L17" s="71">
        <v>1.0350662324930759</v>
      </c>
      <c r="M17" s="71">
        <v>-0.2384151661455669</v>
      </c>
      <c r="N17" s="71">
        <v>4.7296934401655388</v>
      </c>
      <c r="O17" s="71">
        <v>-0.91949920073650659</v>
      </c>
      <c r="P17" s="110">
        <v>3.6965472189597781</v>
      </c>
      <c r="Q17" s="110">
        <v>-2.9267234227834282</v>
      </c>
      <c r="R17" s="110">
        <v>-2.5148475959853367</v>
      </c>
      <c r="S17" s="110">
        <v>3.7404640916800291</v>
      </c>
      <c r="T17" s="110">
        <v>1.9237840269625162</v>
      </c>
      <c r="U17" s="110">
        <v>-0.77762098096234578</v>
      </c>
      <c r="V17" s="110">
        <v>0.23441459302919743</v>
      </c>
      <c r="W17" s="110">
        <v>-0.38077191612984063</v>
      </c>
      <c r="X17" s="286">
        <v>0.16873495052394105</v>
      </c>
    </row>
    <row r="18" spans="1:25" x14ac:dyDescent="0.25">
      <c r="A18" s="15"/>
      <c r="B18" s="17" t="s">
        <v>138</v>
      </c>
      <c r="C18" s="67">
        <v>18.771063999999999</v>
      </c>
      <c r="D18" s="68">
        <v>15.144048000000002</v>
      </c>
      <c r="E18" s="68">
        <v>16.386861</v>
      </c>
      <c r="F18" s="68">
        <v>18.545510000000004</v>
      </c>
      <c r="G18" s="68">
        <v>16.663588999999998</v>
      </c>
      <c r="H18" s="68">
        <v>16.892633</v>
      </c>
      <c r="I18" s="68">
        <v>17.364888000000004</v>
      </c>
      <c r="J18" s="68">
        <v>20.937620000000003</v>
      </c>
      <c r="K18" s="68">
        <v>19.007017000000001</v>
      </c>
      <c r="L18" s="68">
        <v>19.017798000000003</v>
      </c>
      <c r="M18" s="68">
        <v>19.664648999999997</v>
      </c>
      <c r="N18" s="68">
        <v>20.648778999999998</v>
      </c>
      <c r="O18" s="68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21.660693999999999</v>
      </c>
      <c r="T18" s="19">
        <v>22.38675639764552</v>
      </c>
      <c r="U18" s="19">
        <v>22.993368324689047</v>
      </c>
      <c r="V18" s="19">
        <v>22.180093617607636</v>
      </c>
      <c r="W18" s="19">
        <v>22.493816060928445</v>
      </c>
      <c r="X18" s="20">
        <v>23.743438879028396</v>
      </c>
    </row>
    <row r="19" spans="1:25" x14ac:dyDescent="0.25">
      <c r="A19" s="15"/>
      <c r="B19" s="69" t="s">
        <v>23</v>
      </c>
      <c r="C19" s="70">
        <v>3.4068163209565627</v>
      </c>
      <c r="D19" s="71">
        <v>-19.322378315901535</v>
      </c>
      <c r="E19" s="71">
        <v>8.2066102801575891</v>
      </c>
      <c r="F19" s="71">
        <v>13.173047601978194</v>
      </c>
      <c r="G19" s="71">
        <v>-10.14758289203156</v>
      </c>
      <c r="H19" s="71">
        <v>1.3745178184603635</v>
      </c>
      <c r="I19" s="71">
        <v>2.7956269457816374</v>
      </c>
      <c r="J19" s="71">
        <v>20.574460370835681</v>
      </c>
      <c r="K19" s="71">
        <v>-9.2207376005486896</v>
      </c>
      <c r="L19" s="71">
        <v>5.672115724419946E-2</v>
      </c>
      <c r="M19" s="71">
        <v>3.4012928310627411</v>
      </c>
      <c r="N19" s="71">
        <v>5.0045642818236979</v>
      </c>
      <c r="O19" s="71">
        <v>-9.6434612429141744</v>
      </c>
      <c r="P19" s="110">
        <v>5.0587961252303693</v>
      </c>
      <c r="Q19" s="110">
        <v>4.3422632542789774</v>
      </c>
      <c r="R19" s="110">
        <v>3.9871339025316033</v>
      </c>
      <c r="S19" s="110">
        <v>1.8465035231366445</v>
      </c>
      <c r="T19" s="110">
        <v>3.3519812322057696</v>
      </c>
      <c r="U19" s="110">
        <v>2.7096910167268673</v>
      </c>
      <c r="V19" s="110">
        <v>-3.5369968227237036</v>
      </c>
      <c r="W19" s="110">
        <v>1.4144324579034251</v>
      </c>
      <c r="X19" s="286">
        <v>5.5554060490008661</v>
      </c>
    </row>
    <row r="20" spans="1:25" x14ac:dyDescent="0.25">
      <c r="A20" s="15"/>
      <c r="B20" s="17" t="s">
        <v>26</v>
      </c>
      <c r="C20" s="67">
        <v>52.959694999999996</v>
      </c>
      <c r="D20" s="68">
        <v>44.293599999999998</v>
      </c>
      <c r="E20" s="68">
        <v>52.282727999999999</v>
      </c>
      <c r="F20" s="68">
        <v>57.557807999999994</v>
      </c>
      <c r="G20" s="68">
        <v>62.858976999999996</v>
      </c>
      <c r="H20" s="68">
        <v>66.241749999999996</v>
      </c>
      <c r="I20" s="68">
        <v>68.428550999999999</v>
      </c>
      <c r="J20" s="68">
        <v>73.049133999999995</v>
      </c>
      <c r="K20" s="68">
        <v>76.630352999999999</v>
      </c>
      <c r="L20" s="68">
        <v>79.420994000000007</v>
      </c>
      <c r="M20" s="68">
        <v>83.770425000000003</v>
      </c>
      <c r="N20" s="68">
        <v>84.906817000000004</v>
      </c>
      <c r="O20" s="68">
        <v>79.510688999999999</v>
      </c>
      <c r="P20" s="19">
        <v>87.987381999999997</v>
      </c>
      <c r="Q20" s="19">
        <v>90.424125999999987</v>
      </c>
      <c r="R20" s="19">
        <v>89.816831000000008</v>
      </c>
      <c r="S20" s="19">
        <v>90.096394000000004</v>
      </c>
      <c r="T20" s="19">
        <v>92.608957607906802</v>
      </c>
      <c r="U20" s="19">
        <v>93.507196248781057</v>
      </c>
      <c r="V20" s="19">
        <v>97.812005427553899</v>
      </c>
      <c r="W20" s="19">
        <v>101.09509100419568</v>
      </c>
      <c r="X20" s="20">
        <v>104.04293162421831</v>
      </c>
    </row>
    <row r="21" spans="1:25" x14ac:dyDescent="0.25">
      <c r="A21" s="15"/>
      <c r="B21" s="69" t="s">
        <v>23</v>
      </c>
      <c r="C21" s="70">
        <v>3.0081489718031484</v>
      </c>
      <c r="D21" s="71">
        <v>-16.3635666708428</v>
      </c>
      <c r="E21" s="71">
        <v>18.036754745606576</v>
      </c>
      <c r="F21" s="71">
        <v>10.089527080530303</v>
      </c>
      <c r="G21" s="71">
        <v>9.2101648485293239</v>
      </c>
      <c r="H21" s="71">
        <v>5.3815272876617248</v>
      </c>
      <c r="I21" s="71">
        <v>3.3012427962727298</v>
      </c>
      <c r="J21" s="71">
        <v>6.7524197611608106</v>
      </c>
      <c r="K21" s="71">
        <v>4.9024797473985249</v>
      </c>
      <c r="L21" s="71">
        <v>3.6416914326363736</v>
      </c>
      <c r="M21" s="71">
        <v>5.4764247851141201</v>
      </c>
      <c r="N21" s="71">
        <v>1.3565551326736314</v>
      </c>
      <c r="O21" s="71">
        <v>-6.3553530690003468</v>
      </c>
      <c r="P21" s="110">
        <v>10.661073506733153</v>
      </c>
      <c r="Q21" s="110">
        <v>2.7694243704170951</v>
      </c>
      <c r="R21" s="110">
        <v>-0.6716072655211347</v>
      </c>
      <c r="S21" s="110">
        <v>0.3112590333987475</v>
      </c>
      <c r="T21" s="110">
        <v>2.788750466424661</v>
      </c>
      <c r="U21" s="110">
        <v>0.96992630526873125</v>
      </c>
      <c r="V21" s="110">
        <v>4.6037196616607545</v>
      </c>
      <c r="W21" s="110">
        <v>3.3565261874458185</v>
      </c>
      <c r="X21" s="286">
        <v>2.9159087654417215</v>
      </c>
    </row>
    <row r="22" spans="1:25" x14ac:dyDescent="0.25">
      <c r="A22" s="15"/>
      <c r="B22" s="17" t="s">
        <v>27</v>
      </c>
      <c r="C22" s="67">
        <v>58.466217</v>
      </c>
      <c r="D22" s="68">
        <v>47.497073000000007</v>
      </c>
      <c r="E22" s="68">
        <v>55.856864999999999</v>
      </c>
      <c r="F22" s="68">
        <v>59.872301999999998</v>
      </c>
      <c r="G22" s="68">
        <v>61.195747000000004</v>
      </c>
      <c r="H22" s="68">
        <v>64.269531000000001</v>
      </c>
      <c r="I22" s="68">
        <v>66.893835999999993</v>
      </c>
      <c r="J22" s="68">
        <v>73.006967000000003</v>
      </c>
      <c r="K22" s="68">
        <v>76.399582999999993</v>
      </c>
      <c r="L22" s="68">
        <v>79.296231999999989</v>
      </c>
      <c r="M22" s="68">
        <v>83.282877999999997</v>
      </c>
      <c r="N22" s="68">
        <v>85.24560799999999</v>
      </c>
      <c r="O22" s="68">
        <v>78.50851999999999</v>
      </c>
      <c r="P22" s="19">
        <v>87.655070000000009</v>
      </c>
      <c r="Q22" s="19">
        <v>91.301822999999999</v>
      </c>
      <c r="R22" s="19">
        <v>84.332675000000009</v>
      </c>
      <c r="S22" s="19">
        <v>86.254360000000005</v>
      </c>
      <c r="T22" s="19">
        <v>89.898513105189977</v>
      </c>
      <c r="U22" s="19">
        <v>90.529793082362531</v>
      </c>
      <c r="V22" s="19">
        <v>93.802016020947676</v>
      </c>
      <c r="W22" s="19">
        <v>96.370409671492183</v>
      </c>
      <c r="X22" s="20">
        <v>99.341040532192622</v>
      </c>
      <c r="Y22" s="152"/>
    </row>
    <row r="23" spans="1:25" x14ac:dyDescent="0.25">
      <c r="A23" s="15"/>
      <c r="B23" s="69" t="s">
        <v>23</v>
      </c>
      <c r="C23" s="70">
        <v>4.1371613807062113</v>
      </c>
      <c r="D23" s="71">
        <v>-18.761508034631337</v>
      </c>
      <c r="E23" s="71">
        <v>17.600646675638298</v>
      </c>
      <c r="F23" s="71">
        <v>7.1887976527146735</v>
      </c>
      <c r="G23" s="71">
        <v>2.2104461592273639</v>
      </c>
      <c r="H23" s="71">
        <v>5.0228719325870586</v>
      </c>
      <c r="I23" s="71">
        <v>4.0832801471664792</v>
      </c>
      <c r="J23" s="71">
        <v>9.1385565031731897</v>
      </c>
      <c r="K23" s="71">
        <v>4.6469756783622973</v>
      </c>
      <c r="L23" s="71">
        <v>3.7914460868196054</v>
      </c>
      <c r="M23" s="71">
        <v>5.0275352301733633</v>
      </c>
      <c r="N23" s="71">
        <v>2.3567028987638849</v>
      </c>
      <c r="O23" s="71">
        <v>-7.9031496848494527</v>
      </c>
      <c r="P23" s="110">
        <v>11.650391575334783</v>
      </c>
      <c r="Q23" s="110">
        <v>4.1603446326607285</v>
      </c>
      <c r="R23" s="110">
        <v>-7.6330874576294061</v>
      </c>
      <c r="S23" s="110">
        <v>2.2786956538494607</v>
      </c>
      <c r="T23" s="110">
        <v>4.2248914781698899</v>
      </c>
      <c r="U23" s="110">
        <v>0.70221403599177723</v>
      </c>
      <c r="V23" s="110">
        <v>3.614526033002341</v>
      </c>
      <c r="W23" s="110">
        <v>2.738100692815526</v>
      </c>
      <c r="X23" s="286">
        <v>3.0825134715383617</v>
      </c>
    </row>
    <row r="24" spans="1:25" x14ac:dyDescent="0.25">
      <c r="A24" s="41"/>
      <c r="B24" s="72"/>
      <c r="C24" s="201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30"/>
      <c r="Q24" s="330"/>
      <c r="R24" s="330"/>
      <c r="S24" s="287"/>
      <c r="T24" s="287"/>
      <c r="U24" s="334"/>
      <c r="V24" s="334"/>
      <c r="W24" s="334"/>
      <c r="X24" s="322"/>
    </row>
    <row r="25" spans="1:25" x14ac:dyDescent="0.25">
      <c r="A25" s="15"/>
      <c r="B25" s="73"/>
      <c r="C25" s="231"/>
      <c r="D25" s="9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248"/>
      <c r="Q25" s="248"/>
      <c r="R25" s="248"/>
      <c r="S25" s="248"/>
      <c r="T25" s="248"/>
      <c r="U25" s="248"/>
      <c r="V25" s="248"/>
      <c r="W25" s="248"/>
      <c r="X25" s="323"/>
    </row>
    <row r="26" spans="1:25" x14ac:dyDescent="0.25">
      <c r="A26" s="15"/>
      <c r="B26" s="4" t="s">
        <v>159</v>
      </c>
      <c r="C26" s="47"/>
      <c r="D26" s="10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25"/>
      <c r="Q26" s="25"/>
      <c r="R26" s="25"/>
      <c r="S26" s="25"/>
      <c r="T26" s="25"/>
      <c r="U26" s="270"/>
      <c r="V26" s="270"/>
      <c r="W26" s="270"/>
      <c r="X26" s="324"/>
    </row>
    <row r="27" spans="1:25" x14ac:dyDescent="0.25">
      <c r="A27" s="15"/>
      <c r="B27" s="66"/>
      <c r="C27" s="47"/>
      <c r="D27" s="1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25"/>
      <c r="Q27" s="25"/>
      <c r="R27" s="25"/>
      <c r="S27" s="25"/>
      <c r="T27" s="25"/>
      <c r="U27" s="270"/>
      <c r="V27" s="270"/>
      <c r="W27" s="270"/>
      <c r="X27" s="324"/>
    </row>
    <row r="28" spans="1:25" x14ac:dyDescent="0.25">
      <c r="A28" s="15"/>
      <c r="B28" s="17" t="s">
        <v>69</v>
      </c>
      <c r="C28" s="67">
        <v>68.556645000000032</v>
      </c>
      <c r="D28" s="68">
        <v>64.05514100000002</v>
      </c>
      <c r="E28" s="68">
        <v>68.726722000000009</v>
      </c>
      <c r="F28" s="68">
        <v>71.629533000000038</v>
      </c>
      <c r="G28" s="68">
        <v>73.727607000000035</v>
      </c>
      <c r="H28" s="68">
        <v>74.64267100000005</v>
      </c>
      <c r="I28" s="68">
        <v>76.562300000000008</v>
      </c>
      <c r="J28" s="68">
        <v>80.376307000000025</v>
      </c>
      <c r="K28" s="68">
        <v>81.621573000000012</v>
      </c>
      <c r="L28" s="68">
        <v>84.960370000000026</v>
      </c>
      <c r="M28" s="68">
        <v>90.275851000000046</v>
      </c>
      <c r="N28" s="68">
        <v>94.547483999999955</v>
      </c>
      <c r="O28" s="68">
        <v>94.320583000000013</v>
      </c>
      <c r="P28" s="19">
        <v>101.93354500000001</v>
      </c>
      <c r="Q28" s="19">
        <v>110.04644799999997</v>
      </c>
      <c r="R28" s="19">
        <v>123.833179</v>
      </c>
      <c r="S28" s="19">
        <v>130.985118</v>
      </c>
      <c r="T28" s="19">
        <v>137.170978783148</v>
      </c>
      <c r="U28" s="19">
        <v>144.21914918245446</v>
      </c>
      <c r="V28" s="19">
        <v>149.93132674152471</v>
      </c>
      <c r="W28" s="19">
        <v>155.87625115766858</v>
      </c>
      <c r="X28" s="20">
        <v>162.86977937553948</v>
      </c>
    </row>
    <row r="29" spans="1:25" x14ac:dyDescent="0.25">
      <c r="A29" s="15"/>
      <c r="B29" s="69" t="s">
        <v>23</v>
      </c>
      <c r="C29" s="70">
        <v>8.5088559731011379</v>
      </c>
      <c r="D29" s="71">
        <v>-6.5661089453837977</v>
      </c>
      <c r="E29" s="71">
        <v>7.2930617700146749</v>
      </c>
      <c r="F29" s="71">
        <v>4.2237006444160619</v>
      </c>
      <c r="G29" s="71">
        <v>2.9290627931358948</v>
      </c>
      <c r="H29" s="71">
        <v>1.241141598424611</v>
      </c>
      <c r="I29" s="71">
        <v>2.5717581837337411</v>
      </c>
      <c r="J29" s="71">
        <v>4.9815731763544591</v>
      </c>
      <c r="K29" s="71">
        <v>1.5492948686980368</v>
      </c>
      <c r="L29" s="71">
        <v>4.0905815427007441</v>
      </c>
      <c r="M29" s="71">
        <v>6.2564240245187364</v>
      </c>
      <c r="N29" s="71">
        <v>4.7317560041609807</v>
      </c>
      <c r="O29" s="71">
        <v>-0.23998629090958845</v>
      </c>
      <c r="P29" s="110">
        <v>8.0713686852423194</v>
      </c>
      <c r="Q29" s="110">
        <v>7.959011922915038</v>
      </c>
      <c r="R29" s="110">
        <v>12.528101770263444</v>
      </c>
      <c r="S29" s="110">
        <v>5.7754626488269123</v>
      </c>
      <c r="T29" s="110">
        <v>4.7225676302768971</v>
      </c>
      <c r="U29" s="110">
        <v>5.1382373019651872</v>
      </c>
      <c r="V29" s="110">
        <v>3.9607622090764627</v>
      </c>
      <c r="W29" s="110">
        <v>3.9650982522102529</v>
      </c>
      <c r="X29" s="286">
        <v>4.4865899493547357</v>
      </c>
    </row>
    <row r="30" spans="1:25" x14ac:dyDescent="0.25">
      <c r="A30" s="15"/>
      <c r="B30" s="17" t="s">
        <v>24</v>
      </c>
      <c r="C30" s="67">
        <v>36.996112000000004</v>
      </c>
      <c r="D30" s="68">
        <v>37.004756</v>
      </c>
      <c r="E30" s="68">
        <v>37.833258000000001</v>
      </c>
      <c r="F30" s="68">
        <v>38.578480999999996</v>
      </c>
      <c r="G30" s="68">
        <v>40.113717000000001</v>
      </c>
      <c r="H30" s="68">
        <v>39.960461000000002</v>
      </c>
      <c r="I30" s="68">
        <v>40.637881</v>
      </c>
      <c r="J30" s="68">
        <v>41.901201999999998</v>
      </c>
      <c r="K30" s="68">
        <v>43.296390999999993</v>
      </c>
      <c r="L30" s="68">
        <v>46.439745000000002</v>
      </c>
      <c r="M30" s="68">
        <v>49.239615000000001</v>
      </c>
      <c r="N30" s="68">
        <v>51.811625999999997</v>
      </c>
      <c r="O30" s="68">
        <v>53.280307999999998</v>
      </c>
      <c r="P30" s="19">
        <v>56.575555000000008</v>
      </c>
      <c r="Q30" s="19">
        <v>66.458282000000011</v>
      </c>
      <c r="R30" s="19">
        <v>70.804929000000001</v>
      </c>
      <c r="S30" s="19">
        <v>75.435314000000005</v>
      </c>
      <c r="T30" s="19">
        <v>79.52553666740819</v>
      </c>
      <c r="U30" s="19">
        <v>83.144664245719028</v>
      </c>
      <c r="V30" s="19">
        <v>86.571958145723315</v>
      </c>
      <c r="W30" s="19">
        <v>89.581621447723506</v>
      </c>
      <c r="X30" s="20">
        <v>92.985979982349448</v>
      </c>
    </row>
    <row r="31" spans="1:25" x14ac:dyDescent="0.25">
      <c r="A31" s="15"/>
      <c r="B31" s="69" t="s">
        <v>23</v>
      </c>
      <c r="C31" s="70">
        <v>11.872579102679159</v>
      </c>
      <c r="D31" s="71">
        <v>2.3364617341403715E-2</v>
      </c>
      <c r="E31" s="71">
        <v>2.2389068043037419</v>
      </c>
      <c r="F31" s="71">
        <v>1.9697563450654876</v>
      </c>
      <c r="G31" s="71">
        <v>3.9795138642187755</v>
      </c>
      <c r="H31" s="71">
        <v>-0.38205384955973809</v>
      </c>
      <c r="I31" s="71">
        <v>1.695225688212143</v>
      </c>
      <c r="J31" s="71">
        <v>3.10872754413547</v>
      </c>
      <c r="K31" s="71">
        <v>3.3297111619852826</v>
      </c>
      <c r="L31" s="71">
        <v>7.2600831787573483</v>
      </c>
      <c r="M31" s="71">
        <v>6.0290382731429615</v>
      </c>
      <c r="N31" s="71">
        <v>5.2234587943061683</v>
      </c>
      <c r="O31" s="71">
        <v>2.834657225387982</v>
      </c>
      <c r="P31" s="110">
        <v>6.1847371452882882</v>
      </c>
      <c r="Q31" s="110">
        <v>17.468192755687497</v>
      </c>
      <c r="R31" s="110">
        <v>6.5404143309031104</v>
      </c>
      <c r="S31" s="110">
        <v>6.5396365272818668</v>
      </c>
      <c r="T31" s="110">
        <v>5.4221590002371922</v>
      </c>
      <c r="U31" s="110">
        <v>4.5508999121210092</v>
      </c>
      <c r="V31" s="110">
        <v>4.1220852006516484</v>
      </c>
      <c r="W31" s="110">
        <v>3.4764874983353566</v>
      </c>
      <c r="X31" s="286">
        <v>3.800286799466579</v>
      </c>
    </row>
    <row r="32" spans="1:25" x14ac:dyDescent="0.25">
      <c r="A32" s="15"/>
      <c r="B32" s="17" t="s">
        <v>25</v>
      </c>
      <c r="C32" s="67">
        <v>0.49544999999999995</v>
      </c>
      <c r="D32" s="68">
        <v>0.50814700000000002</v>
      </c>
      <c r="E32" s="68">
        <v>0.52913300000000008</v>
      </c>
      <c r="F32" s="68">
        <v>0.55660600000000005</v>
      </c>
      <c r="G32" s="68">
        <v>0.58145599999999997</v>
      </c>
      <c r="H32" s="68">
        <v>0.60375699999999999</v>
      </c>
      <c r="I32" s="68">
        <v>0.89469299999999996</v>
      </c>
      <c r="J32" s="68">
        <v>0.90515799999999991</v>
      </c>
      <c r="K32" s="68">
        <v>0.93208499999999994</v>
      </c>
      <c r="L32" s="68">
        <v>0.92114699999999994</v>
      </c>
      <c r="M32" s="68">
        <v>1.0017280000000002</v>
      </c>
      <c r="N32" s="68">
        <v>1.0329539999999999</v>
      </c>
      <c r="O32" s="68">
        <v>0.92487799999999998</v>
      </c>
      <c r="P32" s="19">
        <v>1.0186109999999999</v>
      </c>
      <c r="Q32" s="19">
        <v>1.2492249999999998</v>
      </c>
      <c r="R32" s="19">
        <v>1.515574</v>
      </c>
      <c r="S32" s="19">
        <v>1.5693189999999999</v>
      </c>
      <c r="T32" s="19">
        <v>1.6123902568332937</v>
      </c>
      <c r="U32" s="19">
        <v>1.6857685236145676</v>
      </c>
      <c r="V32" s="19">
        <v>1.7552573384437278</v>
      </c>
      <c r="W32" s="19">
        <v>1.8162786403783375</v>
      </c>
      <c r="X32" s="20">
        <v>1.8853024377901662</v>
      </c>
    </row>
    <row r="33" spans="1:26" x14ac:dyDescent="0.25">
      <c r="A33" s="15"/>
      <c r="B33" s="69" t="s">
        <v>23</v>
      </c>
      <c r="C33" s="70">
        <v>3.9742965549660836</v>
      </c>
      <c r="D33" s="71">
        <v>2.5627207589060674</v>
      </c>
      <c r="E33" s="71">
        <v>4.1299072906068712</v>
      </c>
      <c r="F33" s="71">
        <v>5.1920783621508981</v>
      </c>
      <c r="G33" s="71">
        <v>4.4645584129527904</v>
      </c>
      <c r="H33" s="71">
        <v>3.8353718940040027</v>
      </c>
      <c r="I33" s="71">
        <v>48.187598653100515</v>
      </c>
      <c r="J33" s="71">
        <v>1.1696749611319168</v>
      </c>
      <c r="K33" s="71">
        <v>2.9748397517339598</v>
      </c>
      <c r="L33" s="71">
        <v>-1.1734981251709908</v>
      </c>
      <c r="M33" s="71">
        <v>8.747898001079113</v>
      </c>
      <c r="N33" s="71">
        <v>3.1172134551494812</v>
      </c>
      <c r="O33" s="71">
        <v>-10.462808605223472</v>
      </c>
      <c r="P33" s="110">
        <v>10.134633973345686</v>
      </c>
      <c r="Q33" s="110">
        <v>22.640046101995747</v>
      </c>
      <c r="R33" s="110">
        <v>21.321139106245891</v>
      </c>
      <c r="S33" s="110">
        <v>3.5461811828389589</v>
      </c>
      <c r="T33" s="110">
        <v>2.744582639558546</v>
      </c>
      <c r="U33" s="110">
        <v>4.550899912120987</v>
      </c>
      <c r="V33" s="110">
        <v>4.1220852006516706</v>
      </c>
      <c r="W33" s="110">
        <v>3.4764874983353344</v>
      </c>
      <c r="X33" s="286">
        <v>3.8002867994665568</v>
      </c>
      <c r="Z33" s="454"/>
    </row>
    <row r="34" spans="1:26" x14ac:dyDescent="0.25">
      <c r="A34" s="15"/>
      <c r="B34" s="17" t="s">
        <v>135</v>
      </c>
      <c r="C34" s="67">
        <v>12.392040999999997</v>
      </c>
      <c r="D34" s="68">
        <v>13.167116999999998</v>
      </c>
      <c r="E34" s="68">
        <v>13.573015999999999</v>
      </c>
      <c r="F34" s="68">
        <v>13.425647</v>
      </c>
      <c r="G34" s="68">
        <v>13.624621000000001</v>
      </c>
      <c r="H34" s="68">
        <v>13.948775000000001</v>
      </c>
      <c r="I34" s="68">
        <v>14.431773999999999</v>
      </c>
      <c r="J34" s="68">
        <v>15.274038000000001</v>
      </c>
      <c r="K34" s="68">
        <v>15.840704999999998</v>
      </c>
      <c r="L34" s="68">
        <v>16.515622999999998</v>
      </c>
      <c r="M34" s="68">
        <v>17.174747</v>
      </c>
      <c r="N34" s="68">
        <v>18.985530999999998</v>
      </c>
      <c r="O34" s="68">
        <v>20.035183</v>
      </c>
      <c r="P34" s="19">
        <v>21.582961000000005</v>
      </c>
      <c r="Q34" s="19">
        <v>23.359237999999998</v>
      </c>
      <c r="R34" s="19">
        <v>25.098275000000001</v>
      </c>
      <c r="S34" s="19">
        <v>27.421964000000003</v>
      </c>
      <c r="T34" s="19">
        <v>29.509352224614343</v>
      </c>
      <c r="U34" s="19">
        <v>30.630198644267182</v>
      </c>
      <c r="V34" s="19">
        <v>31.673513766900694</v>
      </c>
      <c r="W34" s="19">
        <v>32.509232252843795</v>
      </c>
      <c r="X34" s="20">
        <v>33.56698043983738</v>
      </c>
    </row>
    <row r="35" spans="1:26" x14ac:dyDescent="0.25">
      <c r="A35" s="15"/>
      <c r="B35" s="69" t="s">
        <v>23</v>
      </c>
      <c r="C35" s="70">
        <v>10.635034246125862</v>
      </c>
      <c r="D35" s="71">
        <v>6.2546274661292811</v>
      </c>
      <c r="E35" s="71">
        <v>3.0826717800107817</v>
      </c>
      <c r="F35" s="71">
        <v>-1.0857498436603996</v>
      </c>
      <c r="G35" s="71">
        <v>1.4820440310995942</v>
      </c>
      <c r="H35" s="71">
        <v>2.3791781070460649</v>
      </c>
      <c r="I35" s="71">
        <v>3.4626624918675519</v>
      </c>
      <c r="J35" s="71">
        <v>5.8361778669760334</v>
      </c>
      <c r="K35" s="71">
        <v>3.7100012452502495</v>
      </c>
      <c r="L35" s="71">
        <v>4.2606563281116783</v>
      </c>
      <c r="M35" s="71">
        <v>3.9909121199969144</v>
      </c>
      <c r="N35" s="71">
        <v>10.543293592621762</v>
      </c>
      <c r="O35" s="71">
        <v>5.528694456847183</v>
      </c>
      <c r="P35" s="110">
        <v>7.7253000384373882</v>
      </c>
      <c r="Q35" s="110">
        <v>8.2299968016436473</v>
      </c>
      <c r="R35" s="110">
        <v>7.4447505522226454</v>
      </c>
      <c r="S35" s="110">
        <v>9.2583613814096957</v>
      </c>
      <c r="T35" s="110">
        <v>7.6121032928726073</v>
      </c>
      <c r="U35" s="110">
        <v>3.7982752421041432</v>
      </c>
      <c r="V35" s="110">
        <v>3.4061650554420453</v>
      </c>
      <c r="W35" s="110">
        <v>2.6385404918870758</v>
      </c>
      <c r="X35" s="286">
        <v>3.2536855339026394</v>
      </c>
    </row>
    <row r="36" spans="1:26" x14ac:dyDescent="0.25">
      <c r="A36" s="15"/>
      <c r="B36" s="17" t="s">
        <v>138</v>
      </c>
      <c r="C36" s="67">
        <v>17.571159999999999</v>
      </c>
      <c r="D36" s="68">
        <v>13.899921000000001</v>
      </c>
      <c r="E36" s="68">
        <v>15.016618999999999</v>
      </c>
      <c r="F36" s="68">
        <v>17.149182999999997</v>
      </c>
      <c r="G36" s="68">
        <v>15.51999</v>
      </c>
      <c r="H36" s="68">
        <v>15.817574</v>
      </c>
      <c r="I36" s="68">
        <v>16.212933</v>
      </c>
      <c r="J36" s="68">
        <v>19.547724000000002</v>
      </c>
      <c r="K36" s="68">
        <v>17.679329999999997</v>
      </c>
      <c r="L36" s="68">
        <v>18.074064999999997</v>
      </c>
      <c r="M36" s="68">
        <v>19.269161</v>
      </c>
      <c r="N36" s="68">
        <v>20.499102999999998</v>
      </c>
      <c r="O36" s="68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26.638017000000001</v>
      </c>
      <c r="T36" s="19">
        <v>28.808632259927034</v>
      </c>
      <c r="U36" s="19">
        <v>30.79998755595178</v>
      </c>
      <c r="V36" s="19">
        <v>30.68278807315572</v>
      </c>
      <c r="W36" s="19">
        <v>31.899032672571575</v>
      </c>
      <c r="X36" s="20">
        <v>34.511179121003998</v>
      </c>
    </row>
    <row r="37" spans="1:26" x14ac:dyDescent="0.25">
      <c r="A37" s="15"/>
      <c r="B37" s="69" t="s">
        <v>23</v>
      </c>
      <c r="C37" s="70">
        <v>6.0282077962577674</v>
      </c>
      <c r="D37" s="71">
        <v>-20.893549429861203</v>
      </c>
      <c r="E37" s="71">
        <v>8.0338442211290051</v>
      </c>
      <c r="F37" s="71">
        <v>14.20135917412566</v>
      </c>
      <c r="G37" s="71">
        <v>-9.5001202098082267</v>
      </c>
      <c r="H37" s="71">
        <v>1.9174239158659345</v>
      </c>
      <c r="I37" s="71">
        <v>2.4994920207106253</v>
      </c>
      <c r="J37" s="71">
        <v>20.568708943656301</v>
      </c>
      <c r="K37" s="71">
        <v>-9.5581153079509651</v>
      </c>
      <c r="L37" s="71">
        <v>2.2327486392301088</v>
      </c>
      <c r="M37" s="71">
        <v>6.6122147950668619</v>
      </c>
      <c r="N37" s="71">
        <v>6.3829556460709425</v>
      </c>
      <c r="O37" s="71">
        <v>-8.9837150435314044</v>
      </c>
      <c r="P37" s="110">
        <v>7.0287522641002464</v>
      </c>
      <c r="Q37" s="110">
        <v>15.307728567899526</v>
      </c>
      <c r="R37" s="110">
        <v>13.400222360232261</v>
      </c>
      <c r="S37" s="110">
        <v>2.0176096881050487</v>
      </c>
      <c r="T37" s="110">
        <v>8.1485617338822092</v>
      </c>
      <c r="U37" s="110">
        <v>6.9123562620316825</v>
      </c>
      <c r="V37" s="110">
        <v>-0.38051795502563879</v>
      </c>
      <c r="W37" s="110">
        <v>3.9639311672590383</v>
      </c>
      <c r="X37" s="286">
        <v>8.1887951752169563</v>
      </c>
    </row>
    <row r="38" spans="1:26" x14ac:dyDescent="0.25">
      <c r="A38" s="15"/>
      <c r="B38" s="17" t="s">
        <v>26</v>
      </c>
      <c r="C38" s="67">
        <v>54.985492000000001</v>
      </c>
      <c r="D38" s="68">
        <v>43.619025000000001</v>
      </c>
      <c r="E38" s="68">
        <v>52.975301000000002</v>
      </c>
      <c r="F38" s="68">
        <v>60.622259999999997</v>
      </c>
      <c r="G38" s="68">
        <v>67.024929</v>
      </c>
      <c r="H38" s="68">
        <v>69.327382999999998</v>
      </c>
      <c r="I38" s="68">
        <v>69.242951000000005</v>
      </c>
      <c r="J38" s="68">
        <v>72.896366999999998</v>
      </c>
      <c r="K38" s="68">
        <v>75.346250999999995</v>
      </c>
      <c r="L38" s="68">
        <v>79.822321000000002</v>
      </c>
      <c r="M38" s="68">
        <v>85.696005999999997</v>
      </c>
      <c r="N38" s="68">
        <v>86.836273000000006</v>
      </c>
      <c r="O38" s="68">
        <v>79.510688999999999</v>
      </c>
      <c r="P38" s="19">
        <v>92.478694000000019</v>
      </c>
      <c r="Q38" s="19">
        <v>108.93509900000002</v>
      </c>
      <c r="R38" s="19">
        <v>113.032044</v>
      </c>
      <c r="S38" s="19">
        <v>111.629454</v>
      </c>
      <c r="T38" s="19">
        <v>116.08695082481546</v>
      </c>
      <c r="U38" s="19">
        <v>121.77115612782421</v>
      </c>
      <c r="V38" s="19">
        <v>130.94459584427</v>
      </c>
      <c r="W38" s="19">
        <v>138.48584205484227</v>
      </c>
      <c r="X38" s="20">
        <v>145.76296986188339</v>
      </c>
    </row>
    <row r="39" spans="1:26" x14ac:dyDescent="0.25">
      <c r="A39" s="15"/>
      <c r="B39" s="69" t="s">
        <v>23</v>
      </c>
      <c r="C39" s="70">
        <v>4.379741205860066</v>
      </c>
      <c r="D39" s="71">
        <v>-20.67175646987026</v>
      </c>
      <c r="E39" s="71">
        <v>21.449988852341374</v>
      </c>
      <c r="F39" s="71">
        <v>14.434951488052894</v>
      </c>
      <c r="G39" s="71">
        <v>10.561580845055939</v>
      </c>
      <c r="H39" s="71">
        <v>3.4352203491330835</v>
      </c>
      <c r="I39" s="71">
        <v>-0.12178737512708038</v>
      </c>
      <c r="J39" s="71">
        <v>5.2762280452200772</v>
      </c>
      <c r="K39" s="71">
        <v>3.3607765391106437</v>
      </c>
      <c r="L39" s="71">
        <v>5.9406671740044548</v>
      </c>
      <c r="M39" s="71">
        <v>7.3584492738566265</v>
      </c>
      <c r="N39" s="71">
        <v>1.3305952671819998</v>
      </c>
      <c r="O39" s="71">
        <v>-8.4360875322228583</v>
      </c>
      <c r="P39" s="110">
        <v>16.309763081036841</v>
      </c>
      <c r="Q39" s="110">
        <v>17.794806877354908</v>
      </c>
      <c r="R39" s="110">
        <v>3.7609044629407951</v>
      </c>
      <c r="S39" s="110">
        <v>-1.2408782061837265</v>
      </c>
      <c r="T39" s="110">
        <v>3.9931188992606392</v>
      </c>
      <c r="U39" s="110">
        <v>4.8965066810882751</v>
      </c>
      <c r="V39" s="110">
        <v>7.5333436982534252</v>
      </c>
      <c r="W39" s="110">
        <v>5.7591122122679472</v>
      </c>
      <c r="X39" s="286">
        <v>5.2547810657491256</v>
      </c>
    </row>
    <row r="40" spans="1:26" x14ac:dyDescent="0.25">
      <c r="A40" s="15"/>
      <c r="B40" s="17" t="s">
        <v>27</v>
      </c>
      <c r="C40" s="67">
        <v>56.394700000000007</v>
      </c>
      <c r="D40" s="68">
        <v>43.953546000000003</v>
      </c>
      <c r="E40" s="68">
        <v>53.625684999999997</v>
      </c>
      <c r="F40" s="68">
        <v>60.559206000000003</v>
      </c>
      <c r="G40" s="68">
        <v>63.450049</v>
      </c>
      <c r="H40" s="68">
        <v>65.703549999999993</v>
      </c>
      <c r="I40" s="68">
        <v>66.085750000000004</v>
      </c>
      <c r="J40" s="68">
        <v>71.319643999999997</v>
      </c>
      <c r="K40" s="68">
        <v>73.823196999999979</v>
      </c>
      <c r="L40" s="68">
        <v>78.751695999999995</v>
      </c>
      <c r="M40" s="68">
        <v>84.684284000000005</v>
      </c>
      <c r="N40" s="68">
        <v>86.868831</v>
      </c>
      <c r="O40" s="68">
        <v>78.508520000000004</v>
      </c>
      <c r="P40" s="19">
        <v>92.943179999999998</v>
      </c>
      <c r="Q40" s="19">
        <v>115.481487</v>
      </c>
      <c r="R40" s="19">
        <v>111.14765599999998</v>
      </c>
      <c r="S40" s="19">
        <v>111.36542100000001</v>
      </c>
      <c r="T40" s="19">
        <v>118.10692776815962</v>
      </c>
      <c r="U40" s="19">
        <v>124.23610754312318</v>
      </c>
      <c r="V40" s="19">
        <v>132.63064378825808</v>
      </c>
      <c r="W40" s="19">
        <v>139.73802147310542</v>
      </c>
      <c r="X40" s="20">
        <v>147.59575504019472</v>
      </c>
    </row>
    <row r="41" spans="1:26" x14ac:dyDescent="0.25">
      <c r="A41" s="15"/>
      <c r="B41" s="69" t="s">
        <v>23</v>
      </c>
      <c r="C41" s="70">
        <v>7.2793338727353163</v>
      </c>
      <c r="D41" s="71">
        <v>-22.060856782640926</v>
      </c>
      <c r="E41" s="71">
        <v>22.005366756984746</v>
      </c>
      <c r="F41" s="71">
        <v>12.929477730680761</v>
      </c>
      <c r="G41" s="71">
        <v>4.7735814105620777</v>
      </c>
      <c r="H41" s="71">
        <v>3.5516142785011695</v>
      </c>
      <c r="I41" s="71">
        <v>0.58170372833736828</v>
      </c>
      <c r="J41" s="71">
        <v>7.9198526157303162</v>
      </c>
      <c r="K41" s="71">
        <v>3.510327393109236</v>
      </c>
      <c r="L41" s="71">
        <v>6.676084483309519</v>
      </c>
      <c r="M41" s="71">
        <v>7.5332828387594475</v>
      </c>
      <c r="N41" s="71">
        <v>2.5796368544605208</v>
      </c>
      <c r="O41" s="71">
        <v>-9.6240629737494707</v>
      </c>
      <c r="P41" s="110">
        <v>18.38610637418714</v>
      </c>
      <c r="Q41" s="110">
        <v>24.24955440517531</v>
      </c>
      <c r="R41" s="110">
        <v>-3.7528361580588365</v>
      </c>
      <c r="S41" s="110">
        <v>0.19592405979307337</v>
      </c>
      <c r="T41" s="110">
        <v>6.0535009050606492</v>
      </c>
      <c r="U41" s="110">
        <v>5.1895175759672174</v>
      </c>
      <c r="V41" s="110">
        <v>6.7569214869526384</v>
      </c>
      <c r="W41" s="110">
        <v>5.3587749270026297</v>
      </c>
      <c r="X41" s="286">
        <v>5.623189368400805</v>
      </c>
    </row>
    <row r="42" spans="1:26" x14ac:dyDescent="0.25">
      <c r="A42" s="41"/>
      <c r="B42" s="72"/>
      <c r="C42" s="201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30"/>
      <c r="Q42" s="330"/>
      <c r="R42" s="330"/>
      <c r="S42" s="287"/>
      <c r="T42" s="287"/>
      <c r="U42" s="334"/>
      <c r="V42" s="334"/>
      <c r="W42" s="334"/>
      <c r="X42" s="322"/>
    </row>
    <row r="43" spans="1:26" x14ac:dyDescent="0.25">
      <c r="A43" s="77"/>
      <c r="B43" s="78"/>
      <c r="C43" s="23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49"/>
      <c r="Q43" s="249"/>
      <c r="R43" s="249"/>
      <c r="S43" s="248"/>
      <c r="T43" s="248"/>
      <c r="U43" s="248"/>
      <c r="V43" s="248"/>
      <c r="W43" s="248"/>
      <c r="X43" s="323"/>
    </row>
    <row r="44" spans="1:26" x14ac:dyDescent="0.25">
      <c r="A44" s="15"/>
      <c r="B44" s="5" t="s">
        <v>141</v>
      </c>
      <c r="C44" s="202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250"/>
      <c r="Q44" s="250"/>
      <c r="R44" s="250"/>
      <c r="S44" s="288"/>
      <c r="T44" s="288"/>
      <c r="U44" s="110"/>
      <c r="V44" s="110"/>
      <c r="W44" s="110"/>
      <c r="X44" s="286"/>
    </row>
    <row r="45" spans="1:26" x14ac:dyDescent="0.25">
      <c r="A45" s="15"/>
      <c r="B45" s="79"/>
      <c r="C45" s="202"/>
      <c r="D45" s="327"/>
      <c r="E45" s="327"/>
      <c r="F45" s="327"/>
      <c r="G45" s="327"/>
      <c r="H45" s="327"/>
      <c r="I45" s="327"/>
      <c r="J45" s="327"/>
      <c r="K45" s="327"/>
      <c r="L45" s="327"/>
      <c r="M45" s="327"/>
      <c r="N45" s="327"/>
      <c r="O45" s="327"/>
      <c r="P45" s="250"/>
      <c r="Q45" s="250"/>
      <c r="R45" s="250"/>
      <c r="S45" s="288"/>
      <c r="T45" s="288"/>
      <c r="U45" s="110"/>
      <c r="V45" s="110"/>
      <c r="W45" s="110"/>
      <c r="X45" s="286"/>
    </row>
    <row r="46" spans="1:26" x14ac:dyDescent="0.25">
      <c r="A46" s="15"/>
      <c r="B46" s="5" t="s">
        <v>18</v>
      </c>
      <c r="C46" s="55">
        <v>6.7968117851912675</v>
      </c>
      <c r="D46" s="56">
        <v>-7.4875911994780306</v>
      </c>
      <c r="E46" s="56">
        <v>6.6790030507054166</v>
      </c>
      <c r="F46" s="56">
        <v>0.21952561986422922</v>
      </c>
      <c r="G46" s="56">
        <v>-4.3099959064028592</v>
      </c>
      <c r="H46" s="56">
        <v>0.1642265469535393</v>
      </c>
      <c r="I46" s="56">
        <v>3.3090445025404001</v>
      </c>
      <c r="J46" s="56">
        <v>7.062916193974667</v>
      </c>
      <c r="K46" s="56">
        <v>1.6818313011576467</v>
      </c>
      <c r="L46" s="56">
        <v>2.948245331608943</v>
      </c>
      <c r="M46" s="56">
        <v>3.5383049137077482</v>
      </c>
      <c r="N46" s="56">
        <v>3.2377357756332534</v>
      </c>
      <c r="O46" s="56">
        <v>-3.9565632806724325</v>
      </c>
      <c r="P46" s="38">
        <v>6.4097843839663282</v>
      </c>
      <c r="Q46" s="38">
        <v>1.6995235297794744</v>
      </c>
      <c r="R46" s="38">
        <v>-4.9408252089651308</v>
      </c>
      <c r="S46" s="19">
        <v>3.6567351549544944</v>
      </c>
      <c r="T46" s="19">
        <v>2.4486930100508086</v>
      </c>
      <c r="U46" s="19">
        <v>1.1587874293299125</v>
      </c>
      <c r="V46" s="19">
        <v>0.43792696190296537</v>
      </c>
      <c r="W46" s="19">
        <v>1.135008756578368</v>
      </c>
      <c r="X46" s="20">
        <v>2.4092093439250872</v>
      </c>
    </row>
    <row r="47" spans="1:26" x14ac:dyDescent="0.25">
      <c r="A47" s="15"/>
      <c r="B47" s="21" t="s">
        <v>9</v>
      </c>
      <c r="C47" s="55">
        <v>4.023095127328415</v>
      </c>
      <c r="D47" s="56">
        <v>9.2929967441276878E-3</v>
      </c>
      <c r="E47" s="56">
        <v>0.79663919452950571</v>
      </c>
      <c r="F47" s="56">
        <v>-1.0164775381044469</v>
      </c>
      <c r="G47" s="56">
        <v>0.319324013964008</v>
      </c>
      <c r="H47" s="56">
        <v>-0.87791661863923998</v>
      </c>
      <c r="I47" s="56">
        <v>1.3460770770462283</v>
      </c>
      <c r="J47" s="56">
        <v>1.7280283738143412</v>
      </c>
      <c r="K47" s="56">
        <v>1.925456743232121</v>
      </c>
      <c r="L47" s="56">
        <v>3.2015333135093824</v>
      </c>
      <c r="M47" s="56">
        <v>2.2862703885197662</v>
      </c>
      <c r="N47" s="56">
        <v>1.5570099901024987</v>
      </c>
      <c r="O47" s="56">
        <v>0.23049455548610157</v>
      </c>
      <c r="P47" s="38">
        <v>1.6993236778445255</v>
      </c>
      <c r="Q47" s="38">
        <v>2.8648606542466299</v>
      </c>
      <c r="R47" s="38">
        <v>-1.8286619497700829</v>
      </c>
      <c r="S47" s="19">
        <v>1.6340199261558159</v>
      </c>
      <c r="T47" s="19">
        <v>0.63274679494672392</v>
      </c>
      <c r="U47" s="19">
        <v>0.51456685573174576</v>
      </c>
      <c r="V47" s="19">
        <v>0.80785022098342585</v>
      </c>
      <c r="W47" s="19">
        <v>0.67652155270217151</v>
      </c>
      <c r="X47" s="20">
        <v>0.98762843602333994</v>
      </c>
    </row>
    <row r="48" spans="1:26" x14ac:dyDescent="0.25">
      <c r="A48" s="15"/>
      <c r="B48" s="21" t="s">
        <v>11</v>
      </c>
      <c r="C48" s="55">
        <v>1.255823662626586</v>
      </c>
      <c r="D48" s="56">
        <v>1.2242814601260874</v>
      </c>
      <c r="E48" s="56">
        <v>0.52877033614681834</v>
      </c>
      <c r="F48" s="56">
        <v>-0.69895878771439701</v>
      </c>
      <c r="G48" s="56">
        <v>-8.4041216613957581E-2</v>
      </c>
      <c r="H48" s="56">
        <v>0.27342622715888387</v>
      </c>
      <c r="I48" s="56">
        <v>0.67581568583863649</v>
      </c>
      <c r="J48" s="56">
        <v>1.1022161501225682</v>
      </c>
      <c r="K48" s="56">
        <v>0.5179545192850411</v>
      </c>
      <c r="L48" s="56">
        <v>0.22421245255889707</v>
      </c>
      <c r="M48" s="56">
        <v>-5.0721124730145124E-2</v>
      </c>
      <c r="N48" s="56">
        <v>0.96462532734574746</v>
      </c>
      <c r="O48" s="56">
        <v>-0.19203197588068643</v>
      </c>
      <c r="P48" s="38">
        <v>0.7852050702443184</v>
      </c>
      <c r="Q48" s="38">
        <v>-0.60990122097800947</v>
      </c>
      <c r="R48" s="38">
        <v>-0.50651684491980942</v>
      </c>
      <c r="S48" s="19">
        <v>0.71883739373753408</v>
      </c>
      <c r="T48" s="19">
        <v>0.37579151413063344</v>
      </c>
      <c r="U48" s="19">
        <v>-0.15351962042060244</v>
      </c>
      <c r="V48" s="19">
        <v>4.5350757386746585E-2</v>
      </c>
      <c r="W48" s="19">
        <v>-7.2821306643303982E-2</v>
      </c>
      <c r="X48" s="20">
        <v>3.1580078168624556E-2</v>
      </c>
    </row>
    <row r="49" spans="1:24" x14ac:dyDescent="0.25">
      <c r="A49" s="15"/>
      <c r="B49" s="21" t="s">
        <v>137</v>
      </c>
      <c r="C49" s="55">
        <v>0.85902617909669365</v>
      </c>
      <c r="D49" s="56">
        <v>-4.7816495785080813</v>
      </c>
      <c r="E49" s="56">
        <v>1.7339109348602229</v>
      </c>
      <c r="F49" s="56">
        <v>2.8201361616952516</v>
      </c>
      <c r="G49" s="56">
        <v>-2.3971828123642838</v>
      </c>
      <c r="H49" s="56">
        <v>0.28724784437137646</v>
      </c>
      <c r="I49" s="56">
        <v>0.58812632533284637</v>
      </c>
      <c r="J49" s="56">
        <v>4.3320197424935794</v>
      </c>
      <c r="K49" s="56">
        <v>-2.2256797996711484</v>
      </c>
      <c r="L49" s="56">
        <v>1.2191322410985004E-2</v>
      </c>
      <c r="M49" s="56">
        <v>0.7110289806214648</v>
      </c>
      <c r="N49" s="56">
        <v>1.0395439396419965</v>
      </c>
      <c r="O49" s="56">
        <v>-2.0565742294065412</v>
      </c>
      <c r="P49" s="38">
        <v>1.0006787171788423</v>
      </c>
      <c r="Q49" s="38">
        <v>0.85373432271504701</v>
      </c>
      <c r="R49" s="38">
        <v>0.81438990080584073</v>
      </c>
      <c r="S49" s="19">
        <v>0.3838714219879345</v>
      </c>
      <c r="T49" s="19">
        <v>0.69537750907159412</v>
      </c>
      <c r="U49" s="19">
        <v>0.57608605729382056</v>
      </c>
      <c r="V49" s="19">
        <v>-0.76279534030901375</v>
      </c>
      <c r="W49" s="19">
        <v>0.29019715714059807</v>
      </c>
      <c r="X49" s="20">
        <v>1.1355282257076877</v>
      </c>
    </row>
    <row r="50" spans="1:24" x14ac:dyDescent="0.25">
      <c r="A50" s="15"/>
      <c r="B50" s="21" t="s">
        <v>19</v>
      </c>
      <c r="C50" s="55">
        <v>0.65886681613958631</v>
      </c>
      <c r="D50" s="56">
        <v>-3.9395160778401652</v>
      </c>
      <c r="E50" s="56">
        <v>3.6196825851688672</v>
      </c>
      <c r="F50" s="56">
        <v>-0.8851742160121705</v>
      </c>
      <c r="G50" s="56">
        <v>-2.1480958913886399</v>
      </c>
      <c r="H50" s="56">
        <v>0.48146909406253258</v>
      </c>
      <c r="I50" s="56">
        <v>0.69902541432266885</v>
      </c>
      <c r="J50" s="56">
        <v>-9.9348072455815672E-2</v>
      </c>
      <c r="K50" s="56">
        <v>1.4640998383116355</v>
      </c>
      <c r="L50" s="56">
        <v>-0.48969175687031635</v>
      </c>
      <c r="M50" s="56">
        <v>0.59172666929665352</v>
      </c>
      <c r="N50" s="56">
        <v>-0.32344348145698082</v>
      </c>
      <c r="O50" s="56">
        <v>-1.9384516308713153</v>
      </c>
      <c r="P50" s="38">
        <v>2.9245769186986466</v>
      </c>
      <c r="Q50" s="38">
        <v>-1.4091702262041927</v>
      </c>
      <c r="R50" s="38">
        <v>-3.4200363150810662</v>
      </c>
      <c r="S50" s="19">
        <v>0.92000641307319242</v>
      </c>
      <c r="T50" s="19">
        <v>0.74477719190185809</v>
      </c>
      <c r="U50" s="19">
        <v>0.22165413672494971</v>
      </c>
      <c r="V50" s="19">
        <v>0.34752132384180373</v>
      </c>
      <c r="W50" s="19">
        <v>0.24111135337889386</v>
      </c>
      <c r="X50" s="20">
        <v>0.25447260402545563</v>
      </c>
    </row>
    <row r="51" spans="1:24" x14ac:dyDescent="0.25">
      <c r="A51" s="15"/>
      <c r="B51" s="80"/>
      <c r="C51" s="55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38"/>
      <c r="Q51" s="38"/>
      <c r="R51" s="38"/>
      <c r="S51" s="19"/>
      <c r="T51" s="19"/>
      <c r="U51" s="19"/>
      <c r="V51" s="19"/>
      <c r="W51" s="19"/>
      <c r="X51" s="20"/>
    </row>
    <row r="52" spans="1:24" x14ac:dyDescent="0.25">
      <c r="A52" s="15"/>
      <c r="B52" s="5" t="s">
        <v>20</v>
      </c>
      <c r="C52" s="55">
        <v>-1.0781294093663862</v>
      </c>
      <c r="D52" s="56">
        <v>3.0362075271058773</v>
      </c>
      <c r="E52" s="56">
        <v>-0.51713199231021145</v>
      </c>
      <c r="F52" s="56">
        <v>1.6456426103207584</v>
      </c>
      <c r="G52" s="56">
        <v>5.0668075892287172</v>
      </c>
      <c r="H52" s="56">
        <v>0.38750818263943376</v>
      </c>
      <c r="I52" s="56">
        <v>-0.54484890543968933</v>
      </c>
      <c r="J52" s="56">
        <v>-1.809748786816177</v>
      </c>
      <c r="K52" s="56">
        <v>0.21742941829955886</v>
      </c>
      <c r="L52" s="56">
        <v>-0.11987549449432415</v>
      </c>
      <c r="M52" s="56">
        <v>0.39877908318107258</v>
      </c>
      <c r="N52" s="56">
        <v>-0.87286706024193028</v>
      </c>
      <c r="O52" s="56">
        <v>1.38494618156521</v>
      </c>
      <c r="P52" s="38">
        <v>-0.71019175104123544</v>
      </c>
      <c r="Q52" s="38">
        <v>-1.2136928977787682</v>
      </c>
      <c r="R52" s="38">
        <v>6.3534344452227014</v>
      </c>
      <c r="S52" s="19">
        <v>-1.6051470210322949</v>
      </c>
      <c r="T52" s="19">
        <v>-1.0837662003486865</v>
      </c>
      <c r="U52" s="19">
        <v>0.2535247943143274</v>
      </c>
      <c r="V52" s="19">
        <v>0.968494366816121</v>
      </c>
      <c r="W52" s="19">
        <v>0.6610989095628188</v>
      </c>
      <c r="X52" s="20">
        <v>-2.0709418222429676E-2</v>
      </c>
    </row>
    <row r="53" spans="1:24" x14ac:dyDescent="0.25">
      <c r="A53" s="15"/>
      <c r="B53" s="5"/>
      <c r="C53" s="201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30"/>
      <c r="Q53" s="330"/>
      <c r="R53" s="330"/>
      <c r="S53" s="287"/>
      <c r="T53" s="287"/>
      <c r="U53" s="334"/>
      <c r="V53" s="334"/>
      <c r="W53" s="334"/>
      <c r="X53" s="322"/>
    </row>
    <row r="54" spans="1:24" s="12" customFormat="1" x14ac:dyDescent="0.25">
      <c r="A54" s="77"/>
      <c r="B54" s="81"/>
      <c r="C54" s="232"/>
      <c r="D54" s="63"/>
      <c r="E54" s="82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35"/>
      <c r="V54" s="35"/>
      <c r="W54" s="35"/>
      <c r="X54" s="36"/>
    </row>
    <row r="55" spans="1:24" s="12" customFormat="1" x14ac:dyDescent="0.25">
      <c r="A55" s="15"/>
      <c r="B55" s="4" t="s">
        <v>142</v>
      </c>
      <c r="C55" s="15"/>
      <c r="E55" s="84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20"/>
    </row>
    <row r="56" spans="1:24" x14ac:dyDescent="0.25">
      <c r="A56" s="15"/>
      <c r="B56" s="85"/>
      <c r="C56" s="15"/>
      <c r="D56" s="12"/>
      <c r="E56" s="8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20"/>
    </row>
    <row r="57" spans="1:24" x14ac:dyDescent="0.25">
      <c r="A57" s="15"/>
      <c r="B57" s="4" t="s">
        <v>83</v>
      </c>
      <c r="C57" s="18">
        <v>2.3321132076455746</v>
      </c>
      <c r="D57" s="19">
        <v>-20.571782089035626</v>
      </c>
      <c r="E57" s="19">
        <v>8.3935146829585712</v>
      </c>
      <c r="F57" s="19">
        <v>12.166491020164301</v>
      </c>
      <c r="G57" s="19">
        <v>-8.4314198692764784</v>
      </c>
      <c r="H57" s="19">
        <v>0.70714710411071668</v>
      </c>
      <c r="I57" s="19">
        <v>-1.23583398741332</v>
      </c>
      <c r="J57" s="19">
        <v>8.0721012158013075</v>
      </c>
      <c r="K57" s="19">
        <v>3.002567539901166</v>
      </c>
      <c r="L57" s="19">
        <v>-6.6520240596134872E-2</v>
      </c>
      <c r="M57" s="19">
        <v>1.1919428888437988</v>
      </c>
      <c r="N57" s="19">
        <v>5.1267093906571359</v>
      </c>
      <c r="O57" s="19">
        <v>-8.6636762116380623</v>
      </c>
      <c r="P57" s="19">
        <v>6.0934142573333894</v>
      </c>
      <c r="Q57" s="19">
        <v>4.4114996692759014</v>
      </c>
      <c r="R57" s="19">
        <v>1.2218002332855395</v>
      </c>
      <c r="S57" s="19">
        <v>0.63815794151647076</v>
      </c>
      <c r="T57" s="19">
        <v>-3.7069069157149013</v>
      </c>
      <c r="U57" s="19">
        <v>2.7744867231703276</v>
      </c>
      <c r="V57" s="19">
        <v>2.2501243699841735</v>
      </c>
      <c r="W57" s="19">
        <v>1.5108620875666874</v>
      </c>
      <c r="X57" s="20">
        <v>2.7215887090656858</v>
      </c>
    </row>
    <row r="58" spans="1:24" x14ac:dyDescent="0.25">
      <c r="A58" s="15"/>
      <c r="B58" s="86" t="s">
        <v>160</v>
      </c>
      <c r="C58" s="18">
        <v>2.4109288631978378</v>
      </c>
      <c r="D58" s="19">
        <v>-20.631498287180445</v>
      </c>
      <c r="E58" s="19">
        <v>8.3874365905989468</v>
      </c>
      <c r="F58" s="19">
        <v>10.882443357902048</v>
      </c>
      <c r="G58" s="19">
        <v>-8.679523626623558</v>
      </c>
      <c r="H58" s="19">
        <v>1.8957414470053984</v>
      </c>
      <c r="I58" s="19">
        <v>-0.63679517083591108</v>
      </c>
      <c r="J58" s="19">
        <v>3.5261016717167326</v>
      </c>
      <c r="K58" s="19">
        <v>6.1647666387670972</v>
      </c>
      <c r="L58" s="19">
        <v>-3.2960430391313587</v>
      </c>
      <c r="M58" s="19">
        <v>3.5620065703255981</v>
      </c>
      <c r="N58" s="19">
        <v>5.6206825221109762</v>
      </c>
      <c r="O58" s="19">
        <v>-7.8317359345246143</v>
      </c>
      <c r="P58" s="19">
        <v>6.1295853892924264</v>
      </c>
      <c r="Q58" s="19">
        <v>4.8377012179721302</v>
      </c>
      <c r="R58" s="19">
        <v>0.87358873506982271</v>
      </c>
      <c r="S58" s="19">
        <v>-0.88930366913692638</v>
      </c>
      <c r="T58" s="19">
        <v>-4.5656328412870684</v>
      </c>
      <c r="U58" s="19">
        <v>2.7833597042821214</v>
      </c>
      <c r="V58" s="19">
        <v>5.3504039988896812</v>
      </c>
      <c r="W58" s="19">
        <v>1.9666072830333552</v>
      </c>
      <c r="X58" s="20">
        <v>1.8888330706513106</v>
      </c>
    </row>
    <row r="59" spans="1:24" x14ac:dyDescent="0.25">
      <c r="A59" s="15"/>
      <c r="B59" s="16" t="s">
        <v>161</v>
      </c>
      <c r="C59" s="18">
        <v>-7.881565555226118E-2</v>
      </c>
      <c r="D59" s="19">
        <v>5.9716198144821105E-2</v>
      </c>
      <c r="E59" s="19">
        <v>6.0780923596213303E-3</v>
      </c>
      <c r="F59" s="19">
        <v>-0.2073999920105595</v>
      </c>
      <c r="G59" s="19">
        <v>-0.48351935812549235</v>
      </c>
      <c r="H59" s="19">
        <v>-1.157217072415428</v>
      </c>
      <c r="I59" s="19">
        <v>-2.213799793392237E-2</v>
      </c>
      <c r="J59" s="19">
        <v>3.5343370108084358</v>
      </c>
      <c r="K59" s="19">
        <v>-3.7813087028931056</v>
      </c>
      <c r="L59" s="19">
        <v>0.20572911900018595</v>
      </c>
      <c r="M59" s="19">
        <v>0.83974636522209078</v>
      </c>
      <c r="N59" s="19">
        <v>0.28993842729736535</v>
      </c>
      <c r="O59" s="19">
        <v>-0.24668717699144385</v>
      </c>
      <c r="P59" s="19">
        <v>-0.4986219160812273</v>
      </c>
      <c r="Q59" s="19">
        <v>1.9514809907865985E-2</v>
      </c>
      <c r="R59" s="19">
        <v>0.70109489354297072</v>
      </c>
      <c r="S59" s="19">
        <v>-0.51784734360910889</v>
      </c>
      <c r="T59" s="19">
        <v>0.18307151710197461</v>
      </c>
      <c r="U59" s="19">
        <v>2.1267209458947747E-3</v>
      </c>
      <c r="V59" s="19">
        <v>-8.999224232362521E-2</v>
      </c>
      <c r="W59" s="19">
        <v>-7.0443678153022243E-2</v>
      </c>
      <c r="X59" s="20">
        <v>0.83275563841436562</v>
      </c>
    </row>
    <row r="60" spans="1:24" x14ac:dyDescent="0.25">
      <c r="A60" s="15"/>
      <c r="B60" s="16" t="s">
        <v>202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0.57347613856675284</v>
      </c>
      <c r="S60" s="19">
        <v>0.23229947736559167</v>
      </c>
      <c r="T60" s="19">
        <v>0.73718796402638576</v>
      </c>
      <c r="U60" s="19">
        <v>5.2737047298257012E-2</v>
      </c>
      <c r="V60" s="19">
        <v>-1.4707798150147706</v>
      </c>
      <c r="W60" s="19">
        <v>0</v>
      </c>
      <c r="X60" s="20">
        <v>0</v>
      </c>
    </row>
    <row r="61" spans="1:24" x14ac:dyDescent="0.25">
      <c r="A61" s="15"/>
      <c r="B61" s="86" t="s">
        <v>162</v>
      </c>
      <c r="C61" s="18">
        <v>0</v>
      </c>
      <c r="D61" s="19">
        <v>0</v>
      </c>
      <c r="E61" s="19">
        <v>0</v>
      </c>
      <c r="F61" s="19">
        <v>1.491447654272805</v>
      </c>
      <c r="G61" s="19">
        <v>0.73162311547257408</v>
      </c>
      <c r="H61" s="19">
        <v>-3.1377270479257979E-2</v>
      </c>
      <c r="I61" s="19">
        <v>-0.57690081864347664</v>
      </c>
      <c r="J61" s="19">
        <v>1.0116625332761311</v>
      </c>
      <c r="K61" s="19">
        <v>0.61910960402717652</v>
      </c>
      <c r="L61" s="19">
        <v>-1.0229696338615313</v>
      </c>
      <c r="M61" s="19">
        <v>-1.0703254978993735</v>
      </c>
      <c r="N61" s="19">
        <v>-0.60124647625096561</v>
      </c>
      <c r="O61" s="19">
        <v>-6.044863375984233E-2</v>
      </c>
      <c r="P61" s="19">
        <v>0.23668422697525368</v>
      </c>
      <c r="Q61" s="19">
        <v>0.40553295971216474</v>
      </c>
      <c r="R61" s="19">
        <v>-0.47034733882506846</v>
      </c>
      <c r="S61" s="19">
        <v>-0.38297749298719491</v>
      </c>
      <c r="T61" s="19">
        <v>0</v>
      </c>
      <c r="U61" s="19">
        <v>0</v>
      </c>
      <c r="V61" s="19">
        <v>0</v>
      </c>
      <c r="W61" s="19">
        <v>0</v>
      </c>
      <c r="X61" s="20">
        <v>0</v>
      </c>
    </row>
    <row r="62" spans="1:24" x14ac:dyDescent="0.25">
      <c r="A62" s="15"/>
      <c r="B62" s="161" t="s">
        <v>207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1.9849379644541369</v>
      </c>
      <c r="T62" s="19">
        <v>-0.19297424272400468</v>
      </c>
      <c r="U62" s="19">
        <v>-5.0855848075198648E-2</v>
      </c>
      <c r="V62" s="19">
        <v>-1.2330139412417342</v>
      </c>
      <c r="W62" s="19">
        <v>-0.38530151731364792</v>
      </c>
      <c r="X62" s="20">
        <v>0</v>
      </c>
    </row>
    <row r="63" spans="1:24" x14ac:dyDescent="0.25">
      <c r="A63" s="15"/>
      <c r="B63" s="86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20"/>
    </row>
    <row r="64" spans="1:24" x14ac:dyDescent="0.25">
      <c r="A64" s="15"/>
      <c r="B64" s="4" t="s">
        <v>84</v>
      </c>
      <c r="C64" s="18">
        <v>1.0747141615051983</v>
      </c>
      <c r="D64" s="19">
        <v>1.249397433860056</v>
      </c>
      <c r="E64" s="19">
        <v>-0.18690440278773149</v>
      </c>
      <c r="F64" s="19">
        <v>1.0065504793569806</v>
      </c>
      <c r="G64" s="19">
        <v>-1.7161556046159192</v>
      </c>
      <c r="H64" s="19">
        <v>0.66736781121271727</v>
      </c>
      <c r="I64" s="19">
        <v>4.0314668529403841</v>
      </c>
      <c r="J64" s="19">
        <v>12.502352211449441</v>
      </c>
      <c r="K64" s="19">
        <v>-12.223305140450117</v>
      </c>
      <c r="L64" s="19">
        <v>0.12323613663167285</v>
      </c>
      <c r="M64" s="19">
        <v>2.2093577642974997</v>
      </c>
      <c r="N64" s="19">
        <v>-0.1221475308100288</v>
      </c>
      <c r="O64" s="19">
        <v>-0.9797801883752677</v>
      </c>
      <c r="P64" s="19">
        <v>-1.0346291227820998</v>
      </c>
      <c r="Q64" s="19">
        <v>-6.9231091781200543E-2</v>
      </c>
      <c r="R64" s="19">
        <v>2.7653336692411306</v>
      </c>
      <c r="S64" s="19">
        <v>1.2083455816184383</v>
      </c>
      <c r="T64" s="19">
        <v>7.0588881479203351</v>
      </c>
      <c r="U64" s="19">
        <v>-6.4795706443667056E-2</v>
      </c>
      <c r="V64" s="19">
        <v>-5.7871211927078736</v>
      </c>
      <c r="W64" s="19">
        <v>-9.6429629663286859E-2</v>
      </c>
      <c r="X64" s="20">
        <v>2.8338173399352002</v>
      </c>
    </row>
    <row r="65" spans="1:24" x14ac:dyDescent="0.25">
      <c r="A65" s="15"/>
      <c r="B65" s="16" t="s">
        <v>160</v>
      </c>
      <c r="C65" s="18">
        <v>1.2026420853194082</v>
      </c>
      <c r="D65" s="19">
        <v>1.1524703805580718</v>
      </c>
      <c r="E65" s="19">
        <v>-0.19676992672290711</v>
      </c>
      <c r="F65" s="19">
        <v>1.5582164984911619</v>
      </c>
      <c r="G65" s="19">
        <v>-1.4613530333796885</v>
      </c>
      <c r="H65" s="19">
        <v>-5.886044106038392E-2</v>
      </c>
      <c r="I65" s="19">
        <v>4.1724948359403466</v>
      </c>
      <c r="J65" s="19">
        <v>5.2952034565213282</v>
      </c>
      <c r="K65" s="19">
        <v>-3.449142267898115</v>
      </c>
      <c r="L65" s="19">
        <v>-0.64580000850034514</v>
      </c>
      <c r="M65" s="19">
        <v>0.65400202003160168</v>
      </c>
      <c r="N65" s="19">
        <v>0.55330333608574533</v>
      </c>
      <c r="O65" s="19">
        <v>-0.97068438315912764</v>
      </c>
      <c r="P65" s="19">
        <v>-0.69409275465667608</v>
      </c>
      <c r="Q65" s="19">
        <v>-0.31643431258852645</v>
      </c>
      <c r="R65" s="19">
        <v>-2.6307536700083638</v>
      </c>
      <c r="S65" s="19">
        <v>4.9582029440942375</v>
      </c>
      <c r="T65" s="19">
        <v>2.7437526666834859</v>
      </c>
      <c r="U65" s="19">
        <v>-1.6891161439328477</v>
      </c>
      <c r="V65" s="19">
        <v>0.37816921724161512</v>
      </c>
      <c r="W65" s="19">
        <v>4.2540423121739057E-2</v>
      </c>
      <c r="X65" s="20">
        <v>1.0562114393622462</v>
      </c>
    </row>
    <row r="66" spans="1:24" x14ac:dyDescent="0.25">
      <c r="A66" s="15"/>
      <c r="B66" s="16" t="s">
        <v>161</v>
      </c>
      <c r="C66" s="18">
        <v>-0.12792792381420934</v>
      </c>
      <c r="D66" s="19">
        <v>9.6927053301984659E-2</v>
      </c>
      <c r="E66" s="19">
        <v>9.8655239351756168E-3</v>
      </c>
      <c r="F66" s="19">
        <v>-0.55166601913418412</v>
      </c>
      <c r="G66" s="19">
        <v>-0.25480257123622896</v>
      </c>
      <c r="H66" s="19">
        <v>0.72622825227310051</v>
      </c>
      <c r="I66" s="19">
        <v>-0.14102798299996194</v>
      </c>
      <c r="J66" s="19">
        <v>7.2071487549281166</v>
      </c>
      <c r="K66" s="19">
        <v>-8.7741628725520044</v>
      </c>
      <c r="L66" s="19">
        <v>0.76903614513201746</v>
      </c>
      <c r="M66" s="19">
        <v>1.5553557442659001</v>
      </c>
      <c r="N66" s="19">
        <v>-0.67545086689577249</v>
      </c>
      <c r="O66" s="19">
        <v>-9.0958052161395301E-3</v>
      </c>
      <c r="P66" s="19">
        <v>-0.34053636812542687</v>
      </c>
      <c r="Q66" s="19">
        <v>0.24267166395661177</v>
      </c>
      <c r="R66" s="19">
        <v>5.0459901991161349</v>
      </c>
      <c r="S66" s="19">
        <v>-5.6303746428987305</v>
      </c>
      <c r="T66" s="19">
        <v>0.27903032848493536</v>
      </c>
      <c r="U66" s="19">
        <v>0.9170596423980153</v>
      </c>
      <c r="V66" s="19">
        <v>-0.36807665537225709</v>
      </c>
      <c r="W66" s="19">
        <v>-6.5901189897058093E-2</v>
      </c>
      <c r="X66" s="20">
        <v>2.4704168778475988</v>
      </c>
    </row>
    <row r="67" spans="1:24" x14ac:dyDescent="0.25">
      <c r="A67" s="15"/>
      <c r="B67" s="16" t="s">
        <v>202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4.5315568507140903E-3</v>
      </c>
      <c r="R67" s="19">
        <v>0.35009714013335819</v>
      </c>
      <c r="S67" s="19">
        <v>1.8805172804229355</v>
      </c>
      <c r="T67" s="19">
        <v>4.0361051527519116</v>
      </c>
      <c r="U67" s="19">
        <v>0.70726079509116402</v>
      </c>
      <c r="V67" s="19">
        <v>-5.7972137545772302</v>
      </c>
      <c r="W67" s="19">
        <v>-7.3068862887969363E-2</v>
      </c>
      <c r="X67" s="20">
        <v>-0.69281097727464058</v>
      </c>
    </row>
    <row r="68" spans="1:24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51"/>
      <c r="R68" s="42"/>
      <c r="S68" s="99"/>
      <c r="T68" s="99"/>
      <c r="U68" s="99"/>
      <c r="V68" s="99"/>
      <c r="W68" s="99"/>
      <c r="X68" s="255"/>
    </row>
    <row r="69" spans="1:24" x14ac:dyDescent="0.25">
      <c r="O69" s="152"/>
      <c r="P69" s="152"/>
      <c r="Q69" s="252"/>
      <c r="R69" s="152"/>
      <c r="S69" s="289"/>
      <c r="T69" s="289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2"/>
  <sheetViews>
    <sheetView showGridLines="0" zoomScale="85" zoomScaleNormal="90" workbookViewId="0">
      <pane xSplit="2" ySplit="6" topLeftCell="H54" activePane="bottomRight" state="frozen"/>
      <selection pane="topRight" activeCell="C1" sqref="C1"/>
      <selection pane="bottomLeft" activeCell="A7" sqref="A7"/>
      <selection pane="bottomRight" activeCell="C71" sqref="C71:X71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16" customWidth="1"/>
    <col min="5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5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5" ht="18.75" x14ac:dyDescent="0.3">
      <c r="A2" s="481" t="s">
        <v>12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</row>
    <row r="3" spans="1:25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</row>
    <row r="4" spans="1:25" x14ac:dyDescent="0.25">
      <c r="A4" s="61"/>
      <c r="B4" s="62"/>
      <c r="C4" s="23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272"/>
    </row>
    <row r="5" spans="1:25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5" s="12" customFormat="1" x14ac:dyDescent="0.25">
      <c r="A6" s="41"/>
      <c r="B6" s="13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5" s="12" customFormat="1" x14ac:dyDescent="0.25">
      <c r="A7" s="61"/>
      <c r="B7" s="118"/>
      <c r="C7" s="23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2"/>
      <c r="S7" s="311"/>
      <c r="T7" s="311"/>
      <c r="U7" s="311"/>
      <c r="V7" s="311"/>
      <c r="W7" s="311"/>
      <c r="X7" s="312"/>
    </row>
    <row r="8" spans="1:25" s="12" customFormat="1" x14ac:dyDescent="0.25">
      <c r="A8" s="15"/>
      <c r="B8" s="118" t="s">
        <v>5</v>
      </c>
      <c r="C8" s="47"/>
      <c r="D8" s="10"/>
      <c r="E8" s="229"/>
      <c r="F8" s="229"/>
      <c r="G8" s="229"/>
      <c r="H8" s="229"/>
      <c r="I8" s="10"/>
      <c r="J8" s="10"/>
      <c r="K8" s="10"/>
      <c r="L8" s="28"/>
      <c r="M8" s="28"/>
      <c r="N8" s="28"/>
      <c r="O8" s="28"/>
      <c r="P8" s="28"/>
      <c r="Q8" s="28"/>
      <c r="R8" s="38"/>
      <c r="S8" s="19"/>
      <c r="T8" s="19"/>
      <c r="U8" s="19"/>
      <c r="V8" s="19"/>
      <c r="W8" s="19"/>
      <c r="X8" s="20"/>
      <c r="Y8" s="52"/>
    </row>
    <row r="9" spans="1:25" s="12" customFormat="1" x14ac:dyDescent="0.25">
      <c r="A9" s="15"/>
      <c r="B9" s="11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10"/>
      <c r="U9" s="110"/>
      <c r="V9" s="110"/>
      <c r="W9" s="110"/>
      <c r="X9" s="286"/>
      <c r="Y9" s="52"/>
    </row>
    <row r="10" spans="1:25" x14ac:dyDescent="0.25">
      <c r="A10" s="15"/>
      <c r="B10" s="119" t="s">
        <v>92</v>
      </c>
      <c r="C10" s="120">
        <v>2247.1390000000001</v>
      </c>
      <c r="D10" s="121">
        <v>2203.1579999999994</v>
      </c>
      <c r="E10" s="121">
        <v>2169.8219999999997</v>
      </c>
      <c r="F10" s="121">
        <v>2208.3130000000001</v>
      </c>
      <c r="G10" s="121">
        <v>2209.4319999999998</v>
      </c>
      <c r="H10" s="121">
        <v>2192.2510000000002</v>
      </c>
      <c r="I10" s="121">
        <v>2223.1490000000003</v>
      </c>
      <c r="J10" s="121">
        <v>2267.0970000000002</v>
      </c>
      <c r="K10" s="121">
        <v>2321.0490000000004</v>
      </c>
      <c r="L10" s="121">
        <v>2372.2560000000003</v>
      </c>
      <c r="M10" s="121">
        <v>2419.902</v>
      </c>
      <c r="N10" s="121">
        <v>2445.19</v>
      </c>
      <c r="O10" s="121">
        <v>2399.0700000000002</v>
      </c>
      <c r="P10" s="121">
        <v>2385.1180000000004</v>
      </c>
      <c r="Q10" s="121">
        <v>2427.297</v>
      </c>
      <c r="R10" s="121">
        <v>2434.058</v>
      </c>
      <c r="S10" s="121">
        <v>2430.29</v>
      </c>
      <c r="T10" s="121">
        <v>2430.0958978161812</v>
      </c>
      <c r="U10" s="121">
        <v>2424.5395252705302</v>
      </c>
      <c r="V10" s="121">
        <v>2420.8515977415282</v>
      </c>
      <c r="W10" s="121">
        <v>2415.0731989459146</v>
      </c>
      <c r="X10" s="313">
        <v>2410.4327524022829</v>
      </c>
    </row>
    <row r="11" spans="1:25" x14ac:dyDescent="0.25">
      <c r="A11" s="15"/>
      <c r="B11" s="122" t="s">
        <v>33</v>
      </c>
      <c r="C11" s="70">
        <v>3.2233363099503753</v>
      </c>
      <c r="D11" s="71">
        <v>-1.9571997993893864</v>
      </c>
      <c r="E11" s="71">
        <v>-1.5131007399378449</v>
      </c>
      <c r="F11" s="71">
        <v>1.7739243126855708</v>
      </c>
      <c r="G11" s="71">
        <v>5.0672164679532727E-2</v>
      </c>
      <c r="H11" s="71">
        <v>-0.77762067354866238</v>
      </c>
      <c r="I11" s="71">
        <v>1.4094189032186621</v>
      </c>
      <c r="J11" s="71">
        <v>1.9768355607293842</v>
      </c>
      <c r="K11" s="71">
        <v>2.3797834852236299</v>
      </c>
      <c r="L11" s="71">
        <v>2.2062007307902531</v>
      </c>
      <c r="M11" s="71">
        <v>2.0084678887944518</v>
      </c>
      <c r="N11" s="71">
        <v>1.0450009959080964</v>
      </c>
      <c r="O11" s="71">
        <v>-1.8861519963683793</v>
      </c>
      <c r="P11" s="71">
        <v>-0.58155868732465699</v>
      </c>
      <c r="Q11" s="71">
        <v>1.7684240360434922</v>
      </c>
      <c r="R11" s="71">
        <v>0.27854028575819978</v>
      </c>
      <c r="S11" s="71">
        <v>-0.15480321339919056</v>
      </c>
      <c r="T11" s="71">
        <v>-7.9867910339426196E-3</v>
      </c>
      <c r="U11" s="71">
        <v>-0.22864828300167561</v>
      </c>
      <c r="V11" s="71">
        <v>-0.15210836905579228</v>
      </c>
      <c r="W11" s="71">
        <v>-0.23869281376043272</v>
      </c>
      <c r="X11" s="314">
        <v>-0.19214517165181411</v>
      </c>
    </row>
    <row r="12" spans="1:25" x14ac:dyDescent="0.25">
      <c r="A12" s="15"/>
      <c r="B12" s="119" t="s">
        <v>94</v>
      </c>
      <c r="C12" s="120">
        <v>1801.5820000000003</v>
      </c>
      <c r="D12" s="121">
        <v>1756.6509999999998</v>
      </c>
      <c r="E12" s="121">
        <v>1719.903</v>
      </c>
      <c r="F12" s="121">
        <v>1758.6189999999997</v>
      </c>
      <c r="G12" s="121">
        <v>1762.5520000000001</v>
      </c>
      <c r="H12" s="121">
        <v>1746.0839999999998</v>
      </c>
      <c r="I12" s="121">
        <v>1764.2810000000002</v>
      </c>
      <c r="J12" s="121">
        <v>1801.6089999999999</v>
      </c>
      <c r="K12" s="121">
        <v>1850.4820000000002</v>
      </c>
      <c r="L12" s="121">
        <v>1896.194</v>
      </c>
      <c r="M12" s="121">
        <v>1939.963</v>
      </c>
      <c r="N12" s="121">
        <v>1957.9569999999999</v>
      </c>
      <c r="O12" s="121">
        <v>1909.2920000000001</v>
      </c>
      <c r="P12" s="121">
        <v>1894.2690000000002</v>
      </c>
      <c r="Q12" s="121">
        <v>1926.9070000000002</v>
      </c>
      <c r="R12" s="121">
        <v>1931.1799999999998</v>
      </c>
      <c r="S12" s="121">
        <v>1920.694</v>
      </c>
      <c r="T12" s="121">
        <v>1919.5809160717167</v>
      </c>
      <c r="U12" s="121">
        <v>1916.7415062068485</v>
      </c>
      <c r="V12" s="121">
        <v>1915.3910863467136</v>
      </c>
      <c r="W12" s="121">
        <v>1912.1601694647579</v>
      </c>
      <c r="X12" s="313">
        <v>1908.570819342917</v>
      </c>
    </row>
    <row r="13" spans="1:25" x14ac:dyDescent="0.25">
      <c r="A13" s="15"/>
      <c r="B13" s="122" t="s">
        <v>33</v>
      </c>
      <c r="C13" s="70">
        <v>3.8532021243541603</v>
      </c>
      <c r="D13" s="71">
        <v>-2.493974739978555</v>
      </c>
      <c r="E13" s="71">
        <v>-2.0919351652661677</v>
      </c>
      <c r="F13" s="71">
        <v>2.2510571817131453</v>
      </c>
      <c r="G13" s="71">
        <v>0.22364139134174454</v>
      </c>
      <c r="H13" s="71">
        <v>-0.93432704396808619</v>
      </c>
      <c r="I13" s="71">
        <v>1.0421606291564744</v>
      </c>
      <c r="J13" s="71">
        <v>2.115762738475313</v>
      </c>
      <c r="K13" s="71">
        <v>2.712741776933858</v>
      </c>
      <c r="L13" s="71">
        <v>2.4702753120538157</v>
      </c>
      <c r="M13" s="71">
        <v>2.3082553789327553</v>
      </c>
      <c r="N13" s="71">
        <v>0.92754346345780281</v>
      </c>
      <c r="O13" s="71">
        <v>-2.4854989154511453</v>
      </c>
      <c r="P13" s="71">
        <v>-0.78683616754272601</v>
      </c>
      <c r="Q13" s="71">
        <v>1.7229865452055515</v>
      </c>
      <c r="R13" s="71">
        <v>0.22175434517595072</v>
      </c>
      <c r="S13" s="71">
        <v>-0.54298408227093642</v>
      </c>
      <c r="T13" s="71">
        <v>-5.7952173968534026E-2</v>
      </c>
      <c r="U13" s="71">
        <v>-0.14791821699701169</v>
      </c>
      <c r="V13" s="71">
        <v>-7.0453937359937768E-2</v>
      </c>
      <c r="W13" s="71">
        <v>-0.16868183761458155</v>
      </c>
      <c r="X13" s="314">
        <v>-0.18771179209561284</v>
      </c>
    </row>
    <row r="14" spans="1:25" x14ac:dyDescent="0.25">
      <c r="A14" s="15"/>
      <c r="B14" s="119" t="s">
        <v>93</v>
      </c>
      <c r="C14" s="120">
        <v>445.55700000000002</v>
      </c>
      <c r="D14" s="121">
        <v>446.50700000000006</v>
      </c>
      <c r="E14" s="121">
        <v>449.91900000000004</v>
      </c>
      <c r="F14" s="121">
        <v>449.69400000000002</v>
      </c>
      <c r="G14" s="121">
        <v>446.88</v>
      </c>
      <c r="H14" s="121">
        <v>446.16700000000003</v>
      </c>
      <c r="I14" s="121">
        <v>458.86799999999999</v>
      </c>
      <c r="J14" s="121">
        <v>465.48799999999994</v>
      </c>
      <c r="K14" s="121">
        <v>470.56700000000001</v>
      </c>
      <c r="L14" s="121">
        <v>476.06200000000001</v>
      </c>
      <c r="M14" s="121">
        <v>479.93899999999996</v>
      </c>
      <c r="N14" s="121">
        <v>487.233</v>
      </c>
      <c r="O14" s="121">
        <v>489.77800000000002</v>
      </c>
      <c r="P14" s="121">
        <v>490.84899999999999</v>
      </c>
      <c r="Q14" s="121">
        <v>500.39</v>
      </c>
      <c r="R14" s="121">
        <v>502.87799999999999</v>
      </c>
      <c r="S14" s="121">
        <v>509.596</v>
      </c>
      <c r="T14" s="121">
        <v>510.51498174446397</v>
      </c>
      <c r="U14" s="121">
        <v>507.79801906368175</v>
      </c>
      <c r="V14" s="121">
        <v>505.46051139481426</v>
      </c>
      <c r="W14" s="121">
        <v>502.91302948115685</v>
      </c>
      <c r="X14" s="313">
        <v>501.86193305936558</v>
      </c>
    </row>
    <row r="15" spans="1:25" x14ac:dyDescent="0.25">
      <c r="A15" s="15"/>
      <c r="B15" s="122" t="s">
        <v>33</v>
      </c>
      <c r="C15" s="70">
        <v>0.75255127999294125</v>
      </c>
      <c r="D15" s="71">
        <v>0.21321626638119984</v>
      </c>
      <c r="E15" s="71">
        <v>0.76415375346858827</v>
      </c>
      <c r="F15" s="71">
        <v>-5.0009001620299198E-2</v>
      </c>
      <c r="G15" s="71">
        <v>-0.6257588493508992</v>
      </c>
      <c r="H15" s="71">
        <v>-0.15955066237020032</v>
      </c>
      <c r="I15" s="71">
        <v>2.8466919337378105</v>
      </c>
      <c r="J15" s="71">
        <v>1.4426806837696038</v>
      </c>
      <c r="K15" s="71">
        <v>1.0911129825043941</v>
      </c>
      <c r="L15" s="71">
        <v>1.1677401942762566</v>
      </c>
      <c r="M15" s="71">
        <v>0.8143897223470864</v>
      </c>
      <c r="N15" s="71">
        <v>1.5197764715932705</v>
      </c>
      <c r="O15" s="71">
        <v>0.52233736220659299</v>
      </c>
      <c r="P15" s="71">
        <v>0.21867049969577224</v>
      </c>
      <c r="Q15" s="71">
        <v>1.9437749694916295</v>
      </c>
      <c r="R15" s="71">
        <v>0.49721217450389155</v>
      </c>
      <c r="S15" s="71">
        <v>1.3359104991667925</v>
      </c>
      <c r="T15" s="71">
        <v>0.18033535280181923</v>
      </c>
      <c r="U15" s="71">
        <v>-0.53220038156337468</v>
      </c>
      <c r="V15" s="71">
        <v>-0.46032232917677662</v>
      </c>
      <c r="W15" s="71">
        <v>-0.50399227164702465</v>
      </c>
      <c r="X15" s="314">
        <v>-0.20900162854712301</v>
      </c>
    </row>
    <row r="16" spans="1:25" x14ac:dyDescent="0.25">
      <c r="A16" s="15"/>
      <c r="B16" s="122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4"/>
      <c r="T16" s="84"/>
      <c r="U16" s="84"/>
      <c r="V16" s="84"/>
      <c r="W16" s="84"/>
      <c r="X16" s="273"/>
    </row>
    <row r="17" spans="1:24" x14ac:dyDescent="0.25">
      <c r="A17" s="15"/>
      <c r="B17" s="119" t="s">
        <v>32</v>
      </c>
      <c r="C17" s="120">
        <v>2433.75</v>
      </c>
      <c r="D17" s="121">
        <v>2365.8000000000002</v>
      </c>
      <c r="E17" s="121">
        <v>2317.5</v>
      </c>
      <c r="F17" s="121">
        <v>2315.3132500000002</v>
      </c>
      <c r="G17" s="121">
        <v>2328.9587500000002</v>
      </c>
      <c r="H17" s="121">
        <v>2329.2472500000003</v>
      </c>
      <c r="I17" s="121">
        <v>2363.0522499999997</v>
      </c>
      <c r="J17" s="121">
        <v>2423.99775</v>
      </c>
      <c r="K17" s="121">
        <v>2492.1179999999999</v>
      </c>
      <c r="L17" s="121">
        <v>2530.6732499999998</v>
      </c>
      <c r="M17" s="121">
        <v>2566.7335000000003</v>
      </c>
      <c r="N17" s="121">
        <v>2583.6357499999999</v>
      </c>
      <c r="O17" s="121">
        <v>2531.27025</v>
      </c>
      <c r="P17" s="121">
        <v>2560.5619999999994</v>
      </c>
      <c r="Q17" s="121">
        <v>2603.9257499999985</v>
      </c>
      <c r="R17" s="121">
        <v>2609.9609999999998</v>
      </c>
      <c r="S17" s="121">
        <v>2620.7690000000002</v>
      </c>
      <c r="T17" s="121">
        <v>2611.8169660150766</v>
      </c>
      <c r="U17" s="121">
        <v>2592.5781987066794</v>
      </c>
      <c r="V17" s="121">
        <v>2580.3853071616736</v>
      </c>
      <c r="W17" s="121">
        <v>2567.8923797750331</v>
      </c>
      <c r="X17" s="313">
        <v>2558.5514678694176</v>
      </c>
    </row>
    <row r="18" spans="1:24" x14ac:dyDescent="0.25">
      <c r="A18" s="15"/>
      <c r="B18" s="122" t="s">
        <v>33</v>
      </c>
      <c r="C18" s="70">
        <v>3.244212066899288</v>
      </c>
      <c r="D18" s="71">
        <v>-2.7919876733435989</v>
      </c>
      <c r="E18" s="71">
        <v>-2.0415926959168273</v>
      </c>
      <c r="F18" s="71">
        <v>-9.4358144552308953E-2</v>
      </c>
      <c r="G18" s="71">
        <v>0.58935869692795517</v>
      </c>
      <c r="H18" s="71">
        <v>1.2387510083633479E-2</v>
      </c>
      <c r="I18" s="71">
        <v>1.4513272474615757</v>
      </c>
      <c r="J18" s="71">
        <v>2.5791008218290612</v>
      </c>
      <c r="K18" s="71">
        <v>2.8102439451521688</v>
      </c>
      <c r="L18" s="71">
        <v>1.5470876579680271</v>
      </c>
      <c r="M18" s="71">
        <v>1.4249271414237485</v>
      </c>
      <c r="N18" s="71">
        <v>0.65851207380898114</v>
      </c>
      <c r="O18" s="71">
        <v>-2.0268143448626597</v>
      </c>
      <c r="P18" s="71">
        <v>1.1571956807061357</v>
      </c>
      <c r="Q18" s="71">
        <v>1.6935247027800582</v>
      </c>
      <c r="R18" s="71">
        <v>0.23177504197273713</v>
      </c>
      <c r="S18" s="71">
        <v>0.41410580464613655</v>
      </c>
      <c r="T18" s="71">
        <v>-0.34158042868042138</v>
      </c>
      <c r="U18" s="71">
        <v>-0.73660472991529113</v>
      </c>
      <c r="V18" s="71">
        <v>-0.4702998563780314</v>
      </c>
      <c r="W18" s="71">
        <v>-0.4841496869466444</v>
      </c>
      <c r="X18" s="314">
        <v>-0.36375791988735307</v>
      </c>
    </row>
    <row r="19" spans="1:24" x14ac:dyDescent="0.25">
      <c r="A19" s="15"/>
      <c r="B19" s="119" t="s">
        <v>95</v>
      </c>
      <c r="C19" s="120">
        <v>339.6</v>
      </c>
      <c r="D19" s="121">
        <v>371.09999999999991</v>
      </c>
      <c r="E19" s="121">
        <v>370.37499999999994</v>
      </c>
      <c r="F19" s="121">
        <v>368.50799999999998</v>
      </c>
      <c r="G19" s="121">
        <v>360.12075000000004</v>
      </c>
      <c r="H19" s="121">
        <v>362.19375000000002</v>
      </c>
      <c r="I19" s="121">
        <v>363.77875000000006</v>
      </c>
      <c r="J19" s="121">
        <v>367.40924999999993</v>
      </c>
      <c r="K19" s="121">
        <v>384.43824999999993</v>
      </c>
      <c r="L19" s="121">
        <v>385.52999999999986</v>
      </c>
      <c r="M19" s="121">
        <v>379.09774999999991</v>
      </c>
      <c r="N19" s="121">
        <v>388.70924999999988</v>
      </c>
      <c r="O19" s="121">
        <v>378.18300000000022</v>
      </c>
      <c r="P19" s="121">
        <v>383.17824999999959</v>
      </c>
      <c r="Q19" s="121">
        <v>389.57249999999851</v>
      </c>
      <c r="R19" s="121">
        <v>395.27051881189584</v>
      </c>
      <c r="S19" s="121">
        <v>391.49725000000001</v>
      </c>
      <c r="T19" s="121">
        <v>395.2792291681784</v>
      </c>
      <c r="U19" s="121">
        <v>394.29581759273873</v>
      </c>
      <c r="V19" s="121">
        <v>390.93718768494421</v>
      </c>
      <c r="W19" s="121">
        <v>384.89275563219371</v>
      </c>
      <c r="X19" s="313">
        <v>377.41518729597573</v>
      </c>
    </row>
    <row r="20" spans="1:24" x14ac:dyDescent="0.25">
      <c r="A20" s="15"/>
      <c r="B20" s="122" t="s">
        <v>33</v>
      </c>
      <c r="C20" s="70">
        <v>8.2562958240357318</v>
      </c>
      <c r="D20" s="71">
        <v>9.2756183745582597</v>
      </c>
      <c r="E20" s="71">
        <v>-0.19536513069252637</v>
      </c>
      <c r="F20" s="71">
        <v>-0.50408369895375005</v>
      </c>
      <c r="G20" s="71">
        <v>-2.276002149207057</v>
      </c>
      <c r="H20" s="71">
        <v>0.57564025399812202</v>
      </c>
      <c r="I20" s="71">
        <v>0.43761108522717418</v>
      </c>
      <c r="J20" s="71">
        <v>0.99799672190854505</v>
      </c>
      <c r="K20" s="71">
        <v>4.6348860296794303</v>
      </c>
      <c r="L20" s="71">
        <v>0.28398578965540544</v>
      </c>
      <c r="M20" s="71">
        <v>-1.6684175031774329</v>
      </c>
      <c r="N20" s="71">
        <v>2.535361921826218</v>
      </c>
      <c r="O20" s="71">
        <v>-2.7080009029884611</v>
      </c>
      <c r="P20" s="71">
        <v>1.3208552473271906</v>
      </c>
      <c r="Q20" s="71">
        <v>1.6687403316860916</v>
      </c>
      <c r="R20" s="71">
        <v>1.4626337361844932</v>
      </c>
      <c r="S20" s="71">
        <v>-0.95460415900420204</v>
      </c>
      <c r="T20" s="71">
        <v>0.96602956168361231</v>
      </c>
      <c r="U20" s="71">
        <v>-0.24878908449329495</v>
      </c>
      <c r="V20" s="71">
        <v>-0.85180459896827543</v>
      </c>
      <c r="W20" s="71">
        <v>-1.5461389305388096</v>
      </c>
      <c r="X20" s="314">
        <v>-1.942766712752475</v>
      </c>
    </row>
    <row r="21" spans="1:24" x14ac:dyDescent="0.25">
      <c r="A21" s="15"/>
      <c r="B21" s="119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1"/>
      <c r="T21" s="121"/>
      <c r="U21" s="121"/>
      <c r="V21" s="121"/>
      <c r="W21" s="121"/>
      <c r="X21" s="313"/>
    </row>
    <row r="22" spans="1:24" x14ac:dyDescent="0.25">
      <c r="A22" s="15"/>
      <c r="B22" s="125" t="s">
        <v>103</v>
      </c>
      <c r="C22" s="120">
        <v>2279.98225</v>
      </c>
      <c r="D22" s="121">
        <v>2176.6437500000002</v>
      </c>
      <c r="E22" s="121">
        <v>2151.9297500000002</v>
      </c>
      <c r="F22" s="121">
        <v>2192.54925</v>
      </c>
      <c r="G22" s="121">
        <v>2191.2502500000001</v>
      </c>
      <c r="H22" s="121">
        <v>2176.0532499999999</v>
      </c>
      <c r="I22" s="121">
        <v>2204.6455000000001</v>
      </c>
      <c r="J22" s="121">
        <v>2251.6312499999999</v>
      </c>
      <c r="K22" s="121">
        <v>2306.9682499999999</v>
      </c>
      <c r="L22" s="121">
        <v>2348.9295000000002</v>
      </c>
      <c r="M22" s="121">
        <v>2392.80575</v>
      </c>
      <c r="N22" s="121">
        <v>2416.0677500000002</v>
      </c>
      <c r="O22" s="121">
        <v>2372.0425000000005</v>
      </c>
      <c r="P22" s="121">
        <v>2355.107</v>
      </c>
      <c r="Q22" s="121">
        <v>2394.9012499999999</v>
      </c>
      <c r="R22" s="121">
        <v>2399.1930000000002</v>
      </c>
      <c r="S22" s="121">
        <v>2393.605</v>
      </c>
      <c r="T22" s="121">
        <v>2393.5751479696146</v>
      </c>
      <c r="U22" s="121">
        <v>2387.9042594646844</v>
      </c>
      <c r="V22" s="121">
        <v>2384.1576803311573</v>
      </c>
      <c r="W22" s="121">
        <v>2378.3113487851747</v>
      </c>
      <c r="X22" s="313">
        <v>2373.6000861749935</v>
      </c>
    </row>
    <row r="23" spans="1:24" x14ac:dyDescent="0.25">
      <c r="A23" s="15"/>
      <c r="B23" s="126" t="s">
        <v>33</v>
      </c>
      <c r="C23" s="70">
        <v>2.5768587279583199</v>
      </c>
      <c r="D23" s="71">
        <v>-4.5324256362083482</v>
      </c>
      <c r="E23" s="71">
        <v>-1.1354177733494453</v>
      </c>
      <c r="F23" s="71">
        <v>1.8875848526189065</v>
      </c>
      <c r="G23" s="71">
        <v>-5.9246103593790789E-2</v>
      </c>
      <c r="H23" s="71">
        <v>-0.69353101043571064</v>
      </c>
      <c r="I23" s="71">
        <v>1.313949922870683</v>
      </c>
      <c r="J23" s="71">
        <v>2.1312156534916804</v>
      </c>
      <c r="K23" s="71">
        <v>2.4576404329083701</v>
      </c>
      <c r="L23" s="71">
        <v>1.818891525706956</v>
      </c>
      <c r="M23" s="71">
        <v>1.8679253677047258</v>
      </c>
      <c r="N23" s="71">
        <v>0.97216416334673372</v>
      </c>
      <c r="O23" s="71">
        <v>-1.8221860707341331</v>
      </c>
      <c r="P23" s="71">
        <v>-0.71396275572636059</v>
      </c>
      <c r="Q23" s="71">
        <v>1.6897002981180798</v>
      </c>
      <c r="R23" s="71">
        <v>0.17920363104744208</v>
      </c>
      <c r="S23" s="71">
        <v>-0.23291164987561119</v>
      </c>
      <c r="T23" s="71">
        <v>-1.2471577551576019E-3</v>
      </c>
      <c r="U23" s="71">
        <v>-0.23692126439984751</v>
      </c>
      <c r="V23" s="71">
        <v>-0.15689821393287673</v>
      </c>
      <c r="W23" s="71">
        <v>-0.24521580909743212</v>
      </c>
      <c r="X23" s="314">
        <v>-0.1980927607559746</v>
      </c>
    </row>
    <row r="24" spans="1:24" x14ac:dyDescent="0.25">
      <c r="A24" s="15"/>
      <c r="B24" s="126"/>
      <c r="C24" s="70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314"/>
    </row>
    <row r="25" spans="1:24" x14ac:dyDescent="0.25">
      <c r="A25" s="15"/>
      <c r="B25" s="125" t="s">
        <v>217</v>
      </c>
      <c r="C25" s="377">
        <v>12.741583333333335</v>
      </c>
      <c r="D25" s="377">
        <v>14.173384615384615</v>
      </c>
      <c r="E25" s="377">
        <v>17.197583333333331</v>
      </c>
      <c r="F25" s="377">
        <v>20.541333333333331</v>
      </c>
      <c r="G25" s="377">
        <v>13.437749999999999</v>
      </c>
      <c r="H25" s="377">
        <v>12.302833333333334</v>
      </c>
      <c r="I25" s="377">
        <v>17.243583333333333</v>
      </c>
      <c r="J25" s="377">
        <v>22.774583333333332</v>
      </c>
      <c r="K25" s="377">
        <v>30.703666666666667</v>
      </c>
      <c r="L25" s="377">
        <v>40.087192114785495</v>
      </c>
      <c r="M25" s="377">
        <v>57.849923076923076</v>
      </c>
      <c r="N25" s="377">
        <v>69.706255523225352</v>
      </c>
      <c r="O25" s="377">
        <v>74.188249999999996</v>
      </c>
      <c r="P25" s="377">
        <v>68.250666666666675</v>
      </c>
      <c r="Q25" s="377">
        <v>79.658083333333323</v>
      </c>
      <c r="R25" s="377">
        <v>96.761333333333326</v>
      </c>
      <c r="S25" s="377">
        <v>108.08691666666667</v>
      </c>
      <c r="T25" s="377">
        <v>125.64438300000002</v>
      </c>
      <c r="U25" s="377">
        <v>139.25069843900974</v>
      </c>
      <c r="V25" s="377">
        <v>149.30388125453118</v>
      </c>
      <c r="W25" s="121">
        <v>156.48986179248453</v>
      </c>
      <c r="X25" s="313">
        <v>161.51108915678734</v>
      </c>
    </row>
    <row r="26" spans="1:24" x14ac:dyDescent="0.25">
      <c r="A26" s="15"/>
      <c r="B26" s="126" t="s">
        <v>23</v>
      </c>
      <c r="C26" s="70"/>
      <c r="D26" s="378">
        <f>(D25/C25-1)*100</f>
        <v>11.237232018924503</v>
      </c>
      <c r="E26" s="378">
        <f t="shared" ref="E26:X26" si="0">(E25/D25-1)*100</f>
        <v>21.337166809585305</v>
      </c>
      <c r="F26" s="378">
        <f t="shared" si="0"/>
        <v>19.44313881310844</v>
      </c>
      <c r="G26" s="378">
        <f t="shared" si="0"/>
        <v>-34.581899909126314</v>
      </c>
      <c r="H26" s="378">
        <f t="shared" si="0"/>
        <v>-8.4457343429269471</v>
      </c>
      <c r="I26" s="378">
        <f t="shared" si="0"/>
        <v>40.159448365552649</v>
      </c>
      <c r="J26" s="378">
        <f t="shared" si="0"/>
        <v>32.075699656393923</v>
      </c>
      <c r="K26" s="378">
        <f t="shared" si="0"/>
        <v>34.815492416619406</v>
      </c>
      <c r="L26" s="378">
        <f t="shared" si="0"/>
        <v>30.561579338359678</v>
      </c>
      <c r="M26" s="378">
        <f t="shared" si="0"/>
        <v>44.31023981743558</v>
      </c>
      <c r="N26" s="378">
        <f t="shared" si="0"/>
        <v>20.494983944121948</v>
      </c>
      <c r="O26" s="378">
        <f t="shared" si="0"/>
        <v>6.4298310720209306</v>
      </c>
      <c r="P26" s="378">
        <f t="shared" si="0"/>
        <v>-8.0034012573868765</v>
      </c>
      <c r="Q26" s="378">
        <f t="shared" si="0"/>
        <v>16.714000351644899</v>
      </c>
      <c r="R26" s="378">
        <f t="shared" si="0"/>
        <v>21.470827923929047</v>
      </c>
      <c r="S26" s="378">
        <f t="shared" si="0"/>
        <v>11.704658196800377</v>
      </c>
      <c r="T26" s="378">
        <f t="shared" si="0"/>
        <v>16.243840489482643</v>
      </c>
      <c r="U26" s="378">
        <f t="shared" si="0"/>
        <v>10.829226992988383</v>
      </c>
      <c r="V26" s="378">
        <f t="shared" si="0"/>
        <v>7.2194846619922926</v>
      </c>
      <c r="W26" s="71">
        <f t="shared" si="0"/>
        <v>4.8129897746615136</v>
      </c>
      <c r="X26" s="314">
        <f t="shared" si="0"/>
        <v>3.2086598497743424</v>
      </c>
    </row>
    <row r="27" spans="1:24" x14ac:dyDescent="0.25">
      <c r="A27" s="41"/>
      <c r="B27" s="125"/>
      <c r="C27" s="5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50"/>
      <c r="T27" s="150"/>
      <c r="U27" s="406"/>
      <c r="V27" s="406"/>
      <c r="W27" s="406"/>
      <c r="X27" s="407"/>
    </row>
    <row r="28" spans="1:24" x14ac:dyDescent="0.25">
      <c r="A28" s="61"/>
      <c r="B28" s="127"/>
      <c r="C28" s="23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311"/>
      <c r="T28" s="311"/>
      <c r="U28" s="311"/>
      <c r="V28" s="311"/>
      <c r="W28" s="311"/>
      <c r="X28" s="312"/>
    </row>
    <row r="29" spans="1:24" x14ac:dyDescent="0.25">
      <c r="A29" s="15"/>
      <c r="B29" s="128" t="s">
        <v>97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4"/>
      <c r="T29" s="84"/>
      <c r="U29" s="84"/>
      <c r="V29" s="84"/>
      <c r="W29" s="84"/>
      <c r="X29" s="273"/>
    </row>
    <row r="30" spans="1:24" x14ac:dyDescent="0.25">
      <c r="A30" s="15"/>
      <c r="B30" s="128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4"/>
      <c r="T30" s="84"/>
      <c r="U30" s="84"/>
      <c r="V30" s="84"/>
      <c r="W30" s="84"/>
      <c r="X30" s="273"/>
    </row>
    <row r="31" spans="1:24" x14ac:dyDescent="0.25">
      <c r="A31" s="15"/>
      <c r="B31" s="119" t="s">
        <v>34</v>
      </c>
      <c r="C31" s="67">
        <v>1.58826027461898</v>
      </c>
      <c r="D31" s="68">
        <v>-4.5518727705129436E-2</v>
      </c>
      <c r="E31" s="68">
        <v>0.6143179769328988</v>
      </c>
      <c r="F31" s="68">
        <v>-0.98128579346019595</v>
      </c>
      <c r="G31" s="68">
        <v>0.98898614018254616</v>
      </c>
      <c r="H31" s="68">
        <v>0.32502960755818044</v>
      </c>
      <c r="I31" s="68">
        <v>0.2403008202766177</v>
      </c>
      <c r="J31" s="68">
        <v>0.60499295081166693</v>
      </c>
      <c r="K31" s="68">
        <v>0.72593327724486123</v>
      </c>
      <c r="L31" s="68">
        <v>-0.1252940644350331</v>
      </c>
      <c r="M31" s="68">
        <v>-0.30569155510629109</v>
      </c>
      <c r="N31" s="68">
        <v>-0.1767874926945634</v>
      </c>
      <c r="O31" s="68">
        <v>-1.0457324413251534</v>
      </c>
      <c r="P31" s="68">
        <v>1.3071418368145959</v>
      </c>
      <c r="Q31" s="68">
        <v>0.9518783671251585</v>
      </c>
      <c r="R31" s="68">
        <v>-8.9066525323200363E-2</v>
      </c>
      <c r="S31" s="68">
        <v>-0.12218331032081142</v>
      </c>
      <c r="T31" s="68">
        <v>-0.27851982455768809</v>
      </c>
      <c r="U31" s="68">
        <v>-0.5163537235946869</v>
      </c>
      <c r="V31" s="68">
        <v>-0.45742242002585476</v>
      </c>
      <c r="W31" s="68">
        <v>-0.60437515132023556</v>
      </c>
      <c r="X31" s="276">
        <v>-0.35500556865810662</v>
      </c>
    </row>
    <row r="32" spans="1:24" x14ac:dyDescent="0.25">
      <c r="A32" s="15"/>
      <c r="B32" s="119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314"/>
    </row>
    <row r="33" spans="1:24" x14ac:dyDescent="0.25">
      <c r="A33" s="15"/>
      <c r="B33" s="119" t="s">
        <v>154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60.531572721358565</v>
      </c>
      <c r="U33" s="19">
        <v>60.275625501450449</v>
      </c>
      <c r="V33" s="19">
        <v>60.054416476590653</v>
      </c>
      <c r="W33" s="19">
        <v>59.744125369252068</v>
      </c>
      <c r="X33" s="20">
        <v>59.585876893992115</v>
      </c>
    </row>
    <row r="34" spans="1:24" x14ac:dyDescent="0.25">
      <c r="A34" s="15"/>
      <c r="B34" s="119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</row>
    <row r="35" spans="1:24" x14ac:dyDescent="0.25">
      <c r="A35" s="15"/>
      <c r="B35" s="119" t="s">
        <v>155</v>
      </c>
      <c r="C35" s="67">
        <v>69.408945892899979</v>
      </c>
      <c r="D35" s="68">
        <v>69.255302907230742</v>
      </c>
      <c r="E35" s="68">
        <v>69.690493356679369</v>
      </c>
      <c r="F35" s="68">
        <v>69.039251474522544</v>
      </c>
      <c r="G35" s="68">
        <v>69.833615141851652</v>
      </c>
      <c r="H35" s="68">
        <v>70.316418932409817</v>
      </c>
      <c r="I35" s="68">
        <v>70.813180183050292</v>
      </c>
      <c r="J35" s="68">
        <v>71.638734828758018</v>
      </c>
      <c r="K35" s="68">
        <v>72.670530063713244</v>
      </c>
      <c r="L35" s="68">
        <v>73.174350712310485</v>
      </c>
      <c r="M35" s="68">
        <v>73.560286415922377</v>
      </c>
      <c r="N35" s="68">
        <v>74.020951424847553</v>
      </c>
      <c r="O35" s="68">
        <v>73.830966323333087</v>
      </c>
      <c r="P35" s="68">
        <v>75.536352280880919</v>
      </c>
      <c r="Q35" s="68">
        <v>77.030186458019472</v>
      </c>
      <c r="R35" s="68">
        <v>77.554811180712832</v>
      </c>
      <c r="S35" s="68">
        <v>77.918715506524435</v>
      </c>
      <c r="T35" s="68">
        <v>78.162150908559781</v>
      </c>
      <c r="U35" s="68">
        <v>78.291571814162381</v>
      </c>
      <c r="V35" s="68">
        <v>78.426898948274456</v>
      </c>
      <c r="W35" s="68">
        <v>78.435702161134728</v>
      </c>
      <c r="X35" s="276">
        <v>78.666909614216465</v>
      </c>
    </row>
    <row r="36" spans="1:24" x14ac:dyDescent="0.25">
      <c r="A36" s="41"/>
      <c r="B36" s="126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315"/>
      <c r="T36" s="315"/>
      <c r="U36" s="315"/>
      <c r="V36" s="315"/>
      <c r="W36" s="315"/>
      <c r="X36" s="316"/>
    </row>
    <row r="37" spans="1:24" s="12" customFormat="1" x14ac:dyDescent="0.25">
      <c r="A37" s="61"/>
      <c r="B37" s="131"/>
      <c r="C37" s="241"/>
      <c r="D37" s="132"/>
      <c r="E37" s="132"/>
      <c r="F37" s="132"/>
      <c r="G37" s="132"/>
      <c r="H37" s="132"/>
      <c r="I37" s="132"/>
      <c r="J37" s="132"/>
      <c r="K37" s="132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5"/>
      <c r="X37" s="36"/>
    </row>
    <row r="38" spans="1:24" x14ac:dyDescent="0.25">
      <c r="A38" s="15"/>
      <c r="B38" s="133" t="s">
        <v>35</v>
      </c>
      <c r="C38" s="55"/>
      <c r="D38" s="56"/>
      <c r="E38" s="56"/>
      <c r="F38" s="56"/>
      <c r="G38" s="56"/>
      <c r="H38" s="56"/>
      <c r="I38" s="56"/>
      <c r="J38" s="56"/>
      <c r="K38" s="56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19"/>
      <c r="X38" s="20"/>
    </row>
    <row r="39" spans="1:24" x14ac:dyDescent="0.25">
      <c r="A39" s="15"/>
      <c r="B39" s="133"/>
      <c r="C39" s="55"/>
      <c r="D39" s="56"/>
      <c r="E39" s="56"/>
      <c r="F39" s="56"/>
      <c r="G39" s="56"/>
      <c r="H39" s="56"/>
      <c r="I39" s="56"/>
      <c r="J39" s="56"/>
      <c r="K39" s="56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19"/>
      <c r="X39" s="20"/>
    </row>
    <row r="40" spans="1:24" x14ac:dyDescent="0.25">
      <c r="A40" s="15"/>
      <c r="B40" s="119" t="s">
        <v>199</v>
      </c>
      <c r="C40" s="244">
        <v>257.44999999999993</v>
      </c>
      <c r="D40" s="245">
        <v>324.17499999999995</v>
      </c>
      <c r="E40" s="245">
        <v>389.00000000000006</v>
      </c>
      <c r="F40" s="245">
        <v>364.62824999999998</v>
      </c>
      <c r="G40" s="245">
        <v>377.48699999999997</v>
      </c>
      <c r="H40" s="245">
        <v>385.99525000000006</v>
      </c>
      <c r="I40" s="245">
        <v>358.71500000000003</v>
      </c>
      <c r="J40" s="245">
        <v>314.23599999999999</v>
      </c>
      <c r="K40" s="245">
        <v>265.99349999999998</v>
      </c>
      <c r="L40" s="245">
        <v>223.98250000000002</v>
      </c>
      <c r="M40" s="245">
        <v>179.50150000000002</v>
      </c>
      <c r="N40" s="245">
        <v>157.74424999999999</v>
      </c>
      <c r="O40" s="245">
        <v>181.44225</v>
      </c>
      <c r="P40" s="245">
        <v>187.6095</v>
      </c>
      <c r="Q40" s="245">
        <v>170.40499999999997</v>
      </c>
      <c r="R40" s="245">
        <v>161.89875000000001</v>
      </c>
      <c r="S40" s="245">
        <v>147.70400000000012</v>
      </c>
      <c r="T40" s="245">
        <v>148.94528784239617</v>
      </c>
      <c r="U40" s="245">
        <v>153.92875645340382</v>
      </c>
      <c r="V40" s="245">
        <v>153.55850941793804</v>
      </c>
      <c r="W40" s="245">
        <v>149.52815972611484</v>
      </c>
      <c r="X40" s="317">
        <v>149.22207739264286</v>
      </c>
    </row>
    <row r="41" spans="1:24" x14ac:dyDescent="0.25">
      <c r="A41" s="15"/>
      <c r="B41" s="122" t="s">
        <v>23</v>
      </c>
      <c r="C41" s="70">
        <v>-11.786876820284419</v>
      </c>
      <c r="D41" s="71">
        <v>25.917653913381255</v>
      </c>
      <c r="E41" s="71">
        <v>19.996915246394732</v>
      </c>
      <c r="F41" s="71">
        <v>-6.2652313624678824</v>
      </c>
      <c r="G41" s="71">
        <v>3.5265369592180518</v>
      </c>
      <c r="H41" s="71">
        <v>2.2539186779942266</v>
      </c>
      <c r="I41" s="71">
        <v>-7.0675092504376753</v>
      </c>
      <c r="J41" s="71">
        <v>-12.39953723708237</v>
      </c>
      <c r="K41" s="71">
        <v>-15.352314820708003</v>
      </c>
      <c r="L41" s="71">
        <v>-15.793994966042391</v>
      </c>
      <c r="M41" s="71">
        <v>-19.859140781087802</v>
      </c>
      <c r="N41" s="71">
        <v>-12.120929351565323</v>
      </c>
      <c r="O41" s="71">
        <v>15.023051553384681</v>
      </c>
      <c r="P41" s="71">
        <v>3.3990153891940711</v>
      </c>
      <c r="Q41" s="71">
        <v>-9.1703778326790655</v>
      </c>
      <c r="R41" s="71">
        <v>-4.9917842786303073</v>
      </c>
      <c r="S41" s="71">
        <v>-8.7676711524949269</v>
      </c>
      <c r="T41" s="71">
        <v>0.84038877917731458</v>
      </c>
      <c r="U41" s="71">
        <v>3.3458383834746197</v>
      </c>
      <c r="V41" s="71">
        <v>-0.24053142765293467</v>
      </c>
      <c r="W41" s="71">
        <v>-2.6246345494627454</v>
      </c>
      <c r="X41" s="314">
        <v>-0.20469878986848489</v>
      </c>
    </row>
    <row r="42" spans="1:24" x14ac:dyDescent="0.25">
      <c r="A42" s="15"/>
      <c r="B42" s="122"/>
      <c r="C42" s="7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314"/>
    </row>
    <row r="43" spans="1:24" x14ac:dyDescent="0.25">
      <c r="A43" s="15"/>
      <c r="B43" s="119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5.3352154779909391</v>
      </c>
      <c r="T43" s="19">
        <v>5.3950783930880863</v>
      </c>
      <c r="U43" s="19">
        <v>5.6045281867648473</v>
      </c>
      <c r="V43" s="19">
        <v>5.616739762050134</v>
      </c>
      <c r="W43" s="19">
        <v>5.5025770782451122</v>
      </c>
      <c r="X43" s="20">
        <v>5.5108772908186836</v>
      </c>
    </row>
    <row r="44" spans="1:24" x14ac:dyDescent="0.25">
      <c r="A44" s="15"/>
      <c r="B44" s="119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19"/>
      <c r="X44" s="20"/>
    </row>
    <row r="45" spans="1:24" x14ac:dyDescent="0.25">
      <c r="A45" s="15"/>
      <c r="B45" s="119" t="s">
        <v>129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6.0686167343497477</v>
      </c>
      <c r="U45" s="19">
        <v>6.3031174492126949</v>
      </c>
      <c r="V45" s="19">
        <v>6.3572804342021341</v>
      </c>
      <c r="W45" s="19">
        <v>6.3536497324071348</v>
      </c>
      <c r="X45" s="20">
        <v>6.3032801886440515</v>
      </c>
    </row>
    <row r="46" spans="1:24" x14ac:dyDescent="0.25">
      <c r="A46" s="15"/>
      <c r="B46" s="119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4"/>
      <c r="T46" s="84"/>
      <c r="U46" s="84"/>
      <c r="V46" s="84"/>
      <c r="W46" s="84"/>
      <c r="X46" s="273"/>
    </row>
    <row r="47" spans="1:24" x14ac:dyDescent="0.25">
      <c r="A47" s="15"/>
      <c r="B47" s="119" t="s">
        <v>102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5.0803049550720605</v>
      </c>
      <c r="U47" s="19">
        <v>5.2422172115861994</v>
      </c>
      <c r="V47" s="19">
        <v>5.3112424825427027</v>
      </c>
      <c r="W47" s="19">
        <v>5.3422039926387628</v>
      </c>
      <c r="X47" s="20">
        <v>5.3724441320625376</v>
      </c>
    </row>
    <row r="48" spans="1:24" x14ac:dyDescent="0.25">
      <c r="A48" s="41"/>
      <c r="B48" s="119"/>
      <c r="C48" s="5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0"/>
      <c r="T48" s="150"/>
      <c r="U48" s="150"/>
      <c r="V48" s="150"/>
      <c r="W48" s="150"/>
      <c r="X48" s="151"/>
    </row>
    <row r="49" spans="1:25" s="12" customFormat="1" x14ac:dyDescent="0.25">
      <c r="A49" s="61"/>
      <c r="B49" s="134"/>
      <c r="C49" s="233"/>
      <c r="D49" s="46"/>
      <c r="E49" s="46"/>
      <c r="F49" s="46"/>
      <c r="G49" s="46"/>
      <c r="H49" s="46"/>
      <c r="I49" s="46"/>
      <c r="J49" s="132"/>
      <c r="K49" s="132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5"/>
      <c r="X49" s="36"/>
    </row>
    <row r="50" spans="1:25" x14ac:dyDescent="0.25">
      <c r="A50" s="15"/>
      <c r="B50" s="118" t="s">
        <v>139</v>
      </c>
      <c r="C50" s="47"/>
      <c r="D50" s="10"/>
      <c r="E50" s="10"/>
      <c r="F50" s="10"/>
      <c r="G50" s="10"/>
      <c r="H50" s="10"/>
      <c r="I50" s="10"/>
      <c r="J50" s="56"/>
      <c r="K50" s="56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19"/>
      <c r="X50" s="20"/>
    </row>
    <row r="51" spans="1:25" x14ac:dyDescent="0.25">
      <c r="A51" s="15"/>
      <c r="B51" s="118"/>
      <c r="C51" s="47"/>
      <c r="D51" s="10"/>
      <c r="E51" s="10"/>
      <c r="F51" s="10"/>
      <c r="G51" s="10"/>
      <c r="H51" s="10"/>
      <c r="I51" s="10"/>
      <c r="J51" s="56"/>
      <c r="K51" s="56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19"/>
      <c r="X51" s="20"/>
    </row>
    <row r="52" spans="1:25" x14ac:dyDescent="0.25">
      <c r="A52" s="15"/>
      <c r="B52" s="119" t="s">
        <v>195</v>
      </c>
      <c r="C52" s="135">
        <v>723</v>
      </c>
      <c r="D52" s="136">
        <v>745</v>
      </c>
      <c r="E52" s="136">
        <v>769</v>
      </c>
      <c r="F52" s="136">
        <v>786</v>
      </c>
      <c r="G52" s="136">
        <v>806</v>
      </c>
      <c r="H52" s="136">
        <v>824</v>
      </c>
      <c r="I52" s="136">
        <v>858</v>
      </c>
      <c r="J52" s="136">
        <v>883</v>
      </c>
      <c r="K52" s="136">
        <v>912</v>
      </c>
      <c r="L52" s="136">
        <v>954</v>
      </c>
      <c r="M52" s="136">
        <v>1013</v>
      </c>
      <c r="N52" s="136">
        <v>1092</v>
      </c>
      <c r="O52" s="136">
        <v>1133</v>
      </c>
      <c r="P52" s="136">
        <v>1211</v>
      </c>
      <c r="Q52" s="136">
        <v>1304</v>
      </c>
      <c r="R52" s="136">
        <v>1430</v>
      </c>
      <c r="S52" s="121">
        <v>1524</v>
      </c>
      <c r="T52" s="121">
        <v>1623</v>
      </c>
      <c r="U52" s="121">
        <v>1704</v>
      </c>
      <c r="V52" s="121">
        <v>1781</v>
      </c>
      <c r="W52" s="121">
        <v>1854</v>
      </c>
      <c r="X52" s="313">
        <v>1935</v>
      </c>
    </row>
    <row r="53" spans="1:25" x14ac:dyDescent="0.25">
      <c r="A53" s="15"/>
      <c r="B53" s="126" t="s">
        <v>33</v>
      </c>
      <c r="C53" s="107">
        <v>8.071748878923767</v>
      </c>
      <c r="D53" s="108">
        <v>3.0428769017980528</v>
      </c>
      <c r="E53" s="108">
        <v>3.2214765100671228</v>
      </c>
      <c r="F53" s="108">
        <v>2.2106631989596837</v>
      </c>
      <c r="G53" s="108">
        <v>2.5445292620865034</v>
      </c>
      <c r="H53" s="108">
        <v>2.2332506203474045</v>
      </c>
      <c r="I53" s="108">
        <v>4.126213592233019</v>
      </c>
      <c r="J53" s="108">
        <v>2.9137529137529095</v>
      </c>
      <c r="K53" s="108">
        <v>3.2842582106455298</v>
      </c>
      <c r="L53" s="108">
        <v>4.6052631578947345</v>
      </c>
      <c r="M53" s="108">
        <v>6.1844863731656208</v>
      </c>
      <c r="N53" s="108">
        <v>7.7986179664363275</v>
      </c>
      <c r="O53" s="108">
        <v>3.7545787545787634</v>
      </c>
      <c r="P53" s="108">
        <v>6.884377758164173</v>
      </c>
      <c r="Q53" s="108">
        <v>7.6796036333608653</v>
      </c>
      <c r="R53" s="108">
        <v>9.6625766871165641</v>
      </c>
      <c r="S53" s="71">
        <v>6.5734265734265662</v>
      </c>
      <c r="T53" s="71">
        <v>6.4960629921259949</v>
      </c>
      <c r="U53" s="71">
        <v>4.9907578558225474</v>
      </c>
      <c r="V53" s="71">
        <v>4.5187793427230005</v>
      </c>
      <c r="W53" s="71">
        <v>4.0988208871420628</v>
      </c>
      <c r="X53" s="314">
        <v>4.3689320388349495</v>
      </c>
    </row>
    <row r="54" spans="1:25" x14ac:dyDescent="0.25">
      <c r="A54" s="15"/>
      <c r="B54" s="119" t="s">
        <v>196</v>
      </c>
      <c r="C54" s="135">
        <v>848.43470694974633</v>
      </c>
      <c r="D54" s="136">
        <v>873.9331814537569</v>
      </c>
      <c r="E54" s="136">
        <v>893.40858667260409</v>
      </c>
      <c r="F54" s="136">
        <v>879.25150889170561</v>
      </c>
      <c r="G54" s="136">
        <v>871.792981936827</v>
      </c>
      <c r="H54" s="136">
        <v>879.90538367412705</v>
      </c>
      <c r="I54" s="136">
        <v>917.17778749339789</v>
      </c>
      <c r="J54" s="136">
        <v>945.281808980086</v>
      </c>
      <c r="K54" s="136">
        <v>979.57238422019975</v>
      </c>
      <c r="L54" s="136">
        <v>1014.1898010421891</v>
      </c>
      <c r="M54" s="136">
        <v>1057.4252936583682</v>
      </c>
      <c r="N54" s="136">
        <v>1114.7557986309866</v>
      </c>
      <c r="O54" s="136">
        <v>1133</v>
      </c>
      <c r="P54" s="136">
        <v>1173.5107188784975</v>
      </c>
      <c r="Q54" s="136">
        <v>1129.6010903200893</v>
      </c>
      <c r="R54" s="136">
        <v>1123.5203073221073</v>
      </c>
      <c r="S54" s="121">
        <v>1158.0559603158804</v>
      </c>
      <c r="T54" s="121">
        <v>1184.1120862865257</v>
      </c>
      <c r="U54" s="121">
        <v>1199.9834284222377</v>
      </c>
      <c r="V54" s="121">
        <v>1221.9316388727923</v>
      </c>
      <c r="W54" s="121">
        <v>1244.1241956969459</v>
      </c>
      <c r="X54" s="313">
        <v>1273.1193041226336</v>
      </c>
    </row>
    <row r="55" spans="1:25" x14ac:dyDescent="0.25">
      <c r="A55" s="15"/>
      <c r="B55" s="126" t="s">
        <v>33</v>
      </c>
      <c r="C55" s="109">
        <f>100*((1+'Trh práce'!C53/100)/(1+'Cenová inflácia'!C10/100)-1)</f>
        <v>3.3312908513920991</v>
      </c>
      <c r="D55" s="110">
        <f>100*((1+'Trh práce'!D53/100)/(1+'Cenová inflácia'!D10/100)-1)</f>
        <v>1.3965574195846875</v>
      </c>
      <c r="E55" s="110">
        <f>100*((1+'Trh práce'!E53/100)/(1+'Cenová inflácia'!E10/100)-1)</f>
        <v>2.2368346506107306</v>
      </c>
      <c r="F55" s="110">
        <f>100*((1+'Trh práce'!F53/100)/(1+'Cenová inflácia'!F10/100)-1)</f>
        <v>-1.6342246846628328</v>
      </c>
      <c r="G55" s="110">
        <f>100*((1+'Trh práce'!G53/100)/(1+'Cenová inflácia'!G10/100)-1)</f>
        <v>-1.0331579499208599</v>
      </c>
      <c r="H55" s="110">
        <f>100*((1+'Trh práce'!H53/100)/(1+'Cenová inflácia'!H10/100)-1)</f>
        <v>0.83270980034100273</v>
      </c>
      <c r="I55" s="110">
        <f>100*((1+'Trh práce'!I53/100)/(1+'Cenová inflácia'!I10/100)-1)</f>
        <v>4.1981685379589795</v>
      </c>
      <c r="J55" s="110">
        <f>100*((1+'Trh práce'!J53/100)/(1+'Cenová inflácia'!J10/100)-1)</f>
        <v>3.2531979462785632</v>
      </c>
      <c r="K55" s="110">
        <f>100*((1+'Trh práce'!K53/100)/(1+'Cenová inflácia'!K10/100)-1)</f>
        <v>3.8235974497387248</v>
      </c>
      <c r="L55" s="110">
        <f>100*((1+'Trh práce'!L53/100)/(1+'Cenová inflácia'!L10/100)-1)</f>
        <v>3.2542980503483587</v>
      </c>
      <c r="M55" s="110">
        <f>100*((1+'Trh práce'!M53/100)/(1+'Cenová inflácia'!M10/100)-1)</f>
        <v>3.6004576364930152</v>
      </c>
      <c r="N55" s="110">
        <f>100*((1+'Trh práce'!N53/100)/(1+'Cenová inflácia'!N10/100)-1)</f>
        <v>4.9875656115999645</v>
      </c>
      <c r="O55" s="110">
        <f>100*((1+'Trh práce'!O53/100)/(1+'Cenová inflácia'!O10/100)-1)</f>
        <v>1.7875323503948382</v>
      </c>
      <c r="P55" s="110">
        <f>100*((1+'Trh práce'!P53/100)/(1+'Cenová inflácia'!P10/100)-1)</f>
        <v>3.6099128122515811</v>
      </c>
      <c r="Q55" s="110">
        <f>100*((1+'Trh práce'!Q53/100)/(1+'Cenová inflácia'!Q10/100)-1)</f>
        <v>-4.5217815914413766</v>
      </c>
      <c r="R55" s="110">
        <f>100*((1+'Trh práce'!R53/100)/(1+'Cenová inflácia'!R10/100)-1)</f>
        <v>-0.79130775268576592</v>
      </c>
      <c r="S55" s="110">
        <f>100*((1+'Trh práce'!S53/100)/(1+'Cenová inflácia'!S10/100)-1)</f>
        <v>3.7057761749962337</v>
      </c>
      <c r="T55" s="110">
        <f>100*((1+'Trh práce'!T53/100)/(1+'Cenová inflácia'!T10/100)-1)</f>
        <v>2.3385845974061237</v>
      </c>
      <c r="U55" s="110">
        <f>100*((1+'Trh práce'!U53/100)/(1+'Cenová inflácia'!U10/100)-1)</f>
        <v>0.56102081086457645</v>
      </c>
      <c r="V55" s="110">
        <f>100*((1+'Trh práce'!V53/100)/(1+'Cenová inflácia'!V10/100)-1)</f>
        <v>1.5136678118994773</v>
      </c>
      <c r="W55" s="110">
        <f>100*((1+'Trh práce'!W53/100)/(1+'Cenová inflácia'!W10/100)-1)</f>
        <v>1.8481724160554602</v>
      </c>
      <c r="X55" s="286">
        <f>100*((1+'Trh práce'!X53/100)/(1+'Cenová inflácia'!X10/100)-1)</f>
        <v>2.2412073349907358</v>
      </c>
    </row>
    <row r="56" spans="1:25" x14ac:dyDescent="0.25">
      <c r="A56" s="15"/>
      <c r="B56" s="126"/>
      <c r="C56" s="70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110"/>
      <c r="U56" s="110"/>
      <c r="V56" s="110"/>
      <c r="W56" s="110"/>
      <c r="X56" s="286"/>
      <c r="Y56" s="139"/>
    </row>
    <row r="57" spans="1:25" x14ac:dyDescent="0.25">
      <c r="A57" s="15"/>
      <c r="B57" s="119" t="s">
        <v>197</v>
      </c>
      <c r="C57" s="135">
        <v>725</v>
      </c>
      <c r="D57" s="136">
        <v>741</v>
      </c>
      <c r="E57" s="136">
        <v>767</v>
      </c>
      <c r="F57" s="136">
        <v>787</v>
      </c>
      <c r="G57" s="136">
        <v>804</v>
      </c>
      <c r="H57" s="136">
        <v>821</v>
      </c>
      <c r="I57" s="136">
        <v>853</v>
      </c>
      <c r="J57" s="136">
        <v>877</v>
      </c>
      <c r="K57" s="136">
        <v>900</v>
      </c>
      <c r="L57" s="136">
        <v>941</v>
      </c>
      <c r="M57" s="136">
        <v>998</v>
      </c>
      <c r="N57" s="136">
        <v>1061</v>
      </c>
      <c r="O57" s="136">
        <v>1084</v>
      </c>
      <c r="P57" s="136">
        <v>1157</v>
      </c>
      <c r="Q57" s="136">
        <v>1261</v>
      </c>
      <c r="R57" s="136">
        <v>1375</v>
      </c>
      <c r="S57" s="121">
        <v>1458</v>
      </c>
      <c r="T57" s="121">
        <v>1552</v>
      </c>
      <c r="U57" s="121">
        <v>1636</v>
      </c>
      <c r="V57" s="121">
        <v>1714</v>
      </c>
      <c r="W57" s="121">
        <v>1787</v>
      </c>
      <c r="X57" s="313">
        <v>1868</v>
      </c>
    </row>
    <row r="58" spans="1:25" x14ac:dyDescent="0.25">
      <c r="A58" s="15"/>
      <c r="B58" s="126" t="s">
        <v>33</v>
      </c>
      <c r="C58" s="107">
        <v>7.7265973254086129</v>
      </c>
      <c r="D58" s="108">
        <v>2.2068965517241468</v>
      </c>
      <c r="E58" s="108">
        <v>3.5087719298245723</v>
      </c>
      <c r="F58" s="108">
        <v>2.6075619295958363</v>
      </c>
      <c r="G58" s="108">
        <v>2.1601016518424387</v>
      </c>
      <c r="H58" s="108">
        <v>2.1144278606965106</v>
      </c>
      <c r="I58" s="108">
        <v>3.897685749086488</v>
      </c>
      <c r="J58" s="108">
        <v>2.8135990621336537</v>
      </c>
      <c r="K58" s="108">
        <v>2.6225769669327326</v>
      </c>
      <c r="L58" s="108">
        <v>4.5555555555555571</v>
      </c>
      <c r="M58" s="108">
        <v>6.0573857598299696</v>
      </c>
      <c r="N58" s="108">
        <v>6.3126252505010028</v>
      </c>
      <c r="O58" s="108">
        <v>2.1677662582469281</v>
      </c>
      <c r="P58" s="108">
        <v>6.7343173431734238</v>
      </c>
      <c r="Q58" s="108">
        <v>8.9887640449438209</v>
      </c>
      <c r="R58" s="108">
        <v>9.0404440919904729</v>
      </c>
      <c r="S58" s="71">
        <v>6.0363636363636397</v>
      </c>
      <c r="T58" s="71">
        <v>6.4471879286694067</v>
      </c>
      <c r="U58" s="71">
        <v>5.4123711340206215</v>
      </c>
      <c r="V58" s="71">
        <v>4.7677261613692012</v>
      </c>
      <c r="W58" s="71">
        <v>4.2590431738623202</v>
      </c>
      <c r="X58" s="314">
        <v>4.5327364297705675</v>
      </c>
    </row>
    <row r="59" spans="1:25" x14ac:dyDescent="0.25">
      <c r="A59" s="15"/>
      <c r="B59" s="119" t="s">
        <v>198</v>
      </c>
      <c r="C59" s="135">
        <v>716</v>
      </c>
      <c r="D59" s="136">
        <v>759</v>
      </c>
      <c r="E59" s="136">
        <v>779</v>
      </c>
      <c r="F59" s="136">
        <v>781</v>
      </c>
      <c r="G59" s="136">
        <v>810</v>
      </c>
      <c r="H59" s="136">
        <v>838</v>
      </c>
      <c r="I59" s="136">
        <v>877</v>
      </c>
      <c r="J59" s="136">
        <v>906</v>
      </c>
      <c r="K59" s="136">
        <v>957</v>
      </c>
      <c r="L59" s="136">
        <v>1005</v>
      </c>
      <c r="M59" s="136">
        <v>1072</v>
      </c>
      <c r="N59" s="136">
        <v>1216</v>
      </c>
      <c r="O59" s="136">
        <v>1320</v>
      </c>
      <c r="P59" s="136">
        <v>1409</v>
      </c>
      <c r="Q59" s="136">
        <v>1464</v>
      </c>
      <c r="R59" s="136">
        <v>1629</v>
      </c>
      <c r="S59" s="121">
        <v>1759</v>
      </c>
      <c r="T59" s="121">
        <v>1879</v>
      </c>
      <c r="U59" s="121">
        <v>1953</v>
      </c>
      <c r="V59" s="121">
        <v>2027</v>
      </c>
      <c r="W59" s="121">
        <v>2101</v>
      </c>
      <c r="X59" s="313">
        <v>2185</v>
      </c>
    </row>
    <row r="60" spans="1:25" x14ac:dyDescent="0.25">
      <c r="A60" s="15"/>
      <c r="B60" s="126" t="s">
        <v>33</v>
      </c>
      <c r="C60" s="107">
        <v>9.6477794793261786</v>
      </c>
      <c r="D60" s="108">
        <v>6.0055865921787799</v>
      </c>
      <c r="E60" s="108">
        <v>2.6350461133069825</v>
      </c>
      <c r="F60" s="108">
        <v>0.25673940949935137</v>
      </c>
      <c r="G60" s="108">
        <v>3.7131882202304789</v>
      </c>
      <c r="H60" s="108">
        <v>3.4567901234567877</v>
      </c>
      <c r="I60" s="108">
        <v>4.6539379474940246</v>
      </c>
      <c r="J60" s="108">
        <v>3.3067274800456126</v>
      </c>
      <c r="K60" s="108">
        <v>5.6291390728476776</v>
      </c>
      <c r="L60" s="108">
        <v>5.0156739811912265</v>
      </c>
      <c r="M60" s="108">
        <v>6.6666666666666652</v>
      </c>
      <c r="N60" s="108">
        <v>13.432835820895516</v>
      </c>
      <c r="O60" s="108">
        <v>8.5526315789473664</v>
      </c>
      <c r="P60" s="108">
        <v>6.7424242424242387</v>
      </c>
      <c r="Q60" s="108">
        <v>3.9034776437189445</v>
      </c>
      <c r="R60" s="108">
        <v>11.270491803278681</v>
      </c>
      <c r="S60" s="71">
        <v>7.980356046654391</v>
      </c>
      <c r="T60" s="71">
        <v>6.8220579874928911</v>
      </c>
      <c r="U60" s="71">
        <v>3.9382650345928694</v>
      </c>
      <c r="V60" s="71">
        <v>3.7890424987199189</v>
      </c>
      <c r="W60" s="71">
        <v>3.6507153428712469</v>
      </c>
      <c r="X60" s="314">
        <v>3.9980961446929975</v>
      </c>
    </row>
    <row r="61" spans="1:25" x14ac:dyDescent="0.25">
      <c r="A61" s="41"/>
      <c r="B61" s="137"/>
      <c r="C61" s="5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0"/>
      <c r="T61" s="334"/>
      <c r="U61" s="334"/>
      <c r="V61" s="334"/>
      <c r="W61" s="334"/>
      <c r="X61" s="322"/>
      <c r="Y61" s="139"/>
    </row>
    <row r="62" spans="1:25" x14ac:dyDescent="0.25">
      <c r="A62" s="15"/>
      <c r="B62" s="119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4"/>
      <c r="T62" s="84"/>
      <c r="U62" s="84"/>
      <c r="V62" s="84"/>
      <c r="W62" s="84"/>
      <c r="X62" s="273"/>
    </row>
    <row r="63" spans="1:25" x14ac:dyDescent="0.25">
      <c r="A63" s="15"/>
      <c r="B63" s="118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4"/>
      <c r="T63" s="84"/>
      <c r="U63" s="84"/>
      <c r="V63" s="84"/>
      <c r="W63" s="84"/>
      <c r="X63" s="273"/>
    </row>
    <row r="64" spans="1:25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4"/>
      <c r="T64" s="84"/>
      <c r="U64" s="84"/>
      <c r="V64" s="84"/>
      <c r="W64" s="84"/>
      <c r="X64" s="273"/>
    </row>
    <row r="65" spans="1:24" s="139" customFormat="1" x14ac:dyDescent="0.25">
      <c r="A65" s="138"/>
      <c r="B65" s="25" t="s">
        <v>96</v>
      </c>
      <c r="C65" s="18">
        <f>'Trh práce'!C43-'Trh práce'!C67</f>
        <v>12.416245249749148</v>
      </c>
      <c r="D65" s="19">
        <f>'Trh práce'!D43-'Trh práce'!D67</f>
        <v>12.726448201417126</v>
      </c>
      <c r="E65" s="19">
        <f>'Trh práce'!E43-'Trh práce'!E67</f>
        <v>13.128255478153969</v>
      </c>
      <c r="F65" s="19">
        <f>'Trh práce'!F43-'Trh práce'!F67</f>
        <v>13.113334269612064</v>
      </c>
      <c r="G65" s="19">
        <f>'Trh práce'!G43-'Trh práce'!G67</f>
        <v>12.922835739623403</v>
      </c>
      <c r="H65" s="19">
        <f>'Trh práce'!H43-'Trh práce'!H67</f>
        <v>12.570989553204196</v>
      </c>
      <c r="I65" s="19">
        <f>'Trh práce'!I43-'Trh práce'!I67</f>
        <v>11.918523678831846</v>
      </c>
      <c r="J65" s="19">
        <f>'Trh práce'!J43-'Trh práce'!J67</f>
        <v>10.930358456811577</v>
      </c>
      <c r="K65" s="19">
        <f>'Trh práce'!K43-'Trh práce'!K67</f>
        <v>9.8392510020326291</v>
      </c>
      <c r="L65" s="19">
        <f>'Trh práce'!L43-'Trh práce'!L67</f>
        <v>8.8771802048804549</v>
      </c>
      <c r="M65" s="19">
        <f>'Trh práce'!M43-'Trh práce'!M67</f>
        <v>7.987561363427</v>
      </c>
      <c r="N65" s="19">
        <f>'Trh práce'!N43-'Trh práce'!N67</f>
        <v>7.3857681267125406</v>
      </c>
      <c r="O65" s="19">
        <f>'Trh práce'!O43-'Trh práce'!O67</f>
        <v>7.1853417008491434</v>
      </c>
      <c r="P65" s="19">
        <f>'Trh práce'!P43-'Trh práce'!P67</f>
        <v>6.83140437030898</v>
      </c>
      <c r="Q65" s="19">
        <f>'Trh práce'!Q43-'Trh práce'!Q67</f>
        <v>6.43794872119713</v>
      </c>
      <c r="R65" s="19">
        <f>'Trh práce'!R43-'Trh práce'!R67</f>
        <v>6.0851416241430512</v>
      </c>
      <c r="S65" s="19">
        <f>'Trh práce'!S43-'Trh práce'!S67</f>
        <v>5.8732938189359833</v>
      </c>
      <c r="T65" s="19">
        <f>'Trh práce'!T43-'Trh práce'!T67</f>
        <v>5.7190148106068071</v>
      </c>
      <c r="U65" s="19">
        <f>'Trh práce'!U43-'Trh práce'!U67</f>
        <v>5.5879408002773081</v>
      </c>
      <c r="V65" s="19">
        <f>'Trh práce'!V43-'Trh práce'!V67</f>
        <v>5.4785162370627294</v>
      </c>
      <c r="W65" s="19">
        <f>'Trh práce'!W43-'Trh práce'!W67</f>
        <v>5.3889049771131674</v>
      </c>
      <c r="X65" s="20">
        <f>'Trh práce'!X43-'Trh práce'!X67</f>
        <v>5.3026882871378085</v>
      </c>
    </row>
    <row r="66" spans="1:24" s="139" customFormat="1" x14ac:dyDescent="0.25">
      <c r="A66" s="138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20"/>
    </row>
    <row r="67" spans="1:24" s="139" customFormat="1" x14ac:dyDescent="0.25">
      <c r="A67" s="138"/>
      <c r="B67" s="25" t="s">
        <v>151</v>
      </c>
      <c r="C67" s="18">
        <v>-2.8498808026623483</v>
      </c>
      <c r="D67" s="19">
        <v>-0.67522095952826378</v>
      </c>
      <c r="E67" s="19">
        <v>1.2445507291248075</v>
      </c>
      <c r="F67" s="19">
        <v>0.49249443970864337</v>
      </c>
      <c r="G67" s="19">
        <v>1.0248667037010162</v>
      </c>
      <c r="H67" s="19">
        <v>1.6448769854198879</v>
      </c>
      <c r="I67" s="19">
        <v>1.2609647583223609</v>
      </c>
      <c r="J67" s="19">
        <v>0.54550623151168876</v>
      </c>
      <c r="K67" s="19">
        <v>-0.19520651724657112</v>
      </c>
      <c r="L67" s="19">
        <v>-0.74612789462353701</v>
      </c>
      <c r="M67" s="19">
        <v>-1.4512853346093633</v>
      </c>
      <c r="N67" s="19">
        <v>-1.6315768070122445</v>
      </c>
      <c r="O67" s="19">
        <v>-0.49675048449282083</v>
      </c>
      <c r="P67" s="19">
        <v>-4.7015972105754478E-3</v>
      </c>
      <c r="Q67" s="19">
        <v>-0.2957466784161783</v>
      </c>
      <c r="R67" s="19">
        <v>-0.24434286078570538</v>
      </c>
      <c r="S67" s="19">
        <v>-0.53807834094504459</v>
      </c>
      <c r="T67" s="19">
        <v>-0.32393641751872065</v>
      </c>
      <c r="U67" s="19">
        <v>1.6587386487539046E-2</v>
      </c>
      <c r="V67" s="19">
        <v>0.13822352498740476</v>
      </c>
      <c r="W67" s="19">
        <v>0.11367210113194456</v>
      </c>
      <c r="X67" s="20">
        <v>0.20818900368087534</v>
      </c>
    </row>
    <row r="68" spans="1:24" s="139" customFormat="1" x14ac:dyDescent="0.25">
      <c r="A68" s="138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20"/>
    </row>
    <row r="69" spans="1:24" x14ac:dyDescent="0.25">
      <c r="A69" s="15"/>
      <c r="B69" s="76" t="s">
        <v>157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33.575222880750388</v>
      </c>
      <c r="Q69" s="19">
        <v>34.054179340708941</v>
      </c>
      <c r="R69" s="19">
        <v>33.246462872442294</v>
      </c>
      <c r="S69" s="19">
        <v>33.419253200962878</v>
      </c>
      <c r="T69" s="19">
        <v>33.984790365572088</v>
      </c>
      <c r="U69" s="19">
        <v>33.856714988493508</v>
      </c>
      <c r="V69" s="19">
        <v>33.985037717888282</v>
      </c>
      <c r="W69" s="19">
        <v>33.945306289315035</v>
      </c>
      <c r="X69" s="20">
        <v>33.839914447173847</v>
      </c>
    </row>
    <row r="70" spans="1:24" x14ac:dyDescent="0.25">
      <c r="A70" s="15"/>
      <c r="B70" s="76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20"/>
    </row>
    <row r="71" spans="1:24" x14ac:dyDescent="0.25">
      <c r="A71" s="15"/>
      <c r="B71" s="76" t="s">
        <v>156</v>
      </c>
      <c r="C71" s="18">
        <v>41.867969968258897</v>
      </c>
      <c r="D71" s="19">
        <v>45.057856892267147</v>
      </c>
      <c r="E71" s="19">
        <v>43.647265247968811</v>
      </c>
      <c r="F71" s="19">
        <v>43.514049376926458</v>
      </c>
      <c r="G71" s="19">
        <v>43.357817719007478</v>
      </c>
      <c r="H71" s="19">
        <v>43.61923117873561</v>
      </c>
      <c r="I71" s="19">
        <v>43.941678731371482</v>
      </c>
      <c r="J71" s="19">
        <v>44.194749205457541</v>
      </c>
      <c r="K71" s="19">
        <v>45.553148244862413</v>
      </c>
      <c r="L71" s="19">
        <v>47.066351782848074</v>
      </c>
      <c r="M71" s="19">
        <v>47.860951224837464</v>
      </c>
      <c r="N71" s="19">
        <v>49.274321107883146</v>
      </c>
      <c r="O71" s="19">
        <v>50.314048407843671</v>
      </c>
      <c r="P71" s="19">
        <v>49.499070251523747</v>
      </c>
      <c r="Q71" s="19">
        <v>49.41548014057053</v>
      </c>
      <c r="R71" s="19">
        <v>48.598404936394154</v>
      </c>
      <c r="S71" s="19">
        <v>49.232194099408233</v>
      </c>
      <c r="T71" s="19">
        <v>49.717712143513715</v>
      </c>
      <c r="U71" s="19">
        <v>49.496743393400401</v>
      </c>
      <c r="V71" s="19">
        <v>49.89770782819113</v>
      </c>
      <c r="W71" s="19">
        <v>49.980156072493529</v>
      </c>
      <c r="X71" s="20">
        <v>49.893645602388929</v>
      </c>
    </row>
    <row r="72" spans="1:24" x14ac:dyDescent="0.25">
      <c r="A72" s="41"/>
      <c r="B72" s="9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2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9"/>
  <sheetViews>
    <sheetView showGridLines="0" zoomScale="86" zoomScaleNormal="90" workbookViewId="0">
      <pane xSplit="2" ySplit="6" topLeftCell="G9" activePane="bottomRight" state="frozen"/>
      <selection pane="topRight" activeCell="C1" sqref="C1"/>
      <selection pane="bottomLeft" activeCell="A7" sqref="A7"/>
      <selection pane="bottomRight" activeCell="U30" sqref="U30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16" customWidth="1"/>
    <col min="6" max="20" width="11.140625" style="7" customWidth="1"/>
    <col min="21" max="16384" width="9.140625" style="7"/>
  </cols>
  <sheetData>
    <row r="1" spans="1:24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8.75" x14ac:dyDescent="0.3">
      <c r="A2" s="481" t="s">
        <v>145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</row>
    <row r="3" spans="1:24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</row>
    <row r="4" spans="1:24" x14ac:dyDescent="0.25">
      <c r="A4" s="44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5"/>
    </row>
    <row r="5" spans="1:24" s="12" customFormat="1" x14ac:dyDescent="0.25">
      <c r="A5" s="47"/>
      <c r="B5" s="372">
        <f>'Externé prostredie'!$B$5</f>
        <v>0</v>
      </c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25">
      <c r="A6" s="5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61</v>
      </c>
      <c r="T6" s="6" t="s">
        <v>61</v>
      </c>
      <c r="U6" s="6" t="s">
        <v>61</v>
      </c>
      <c r="V6" s="6" t="s">
        <v>61</v>
      </c>
      <c r="W6" s="6" t="s">
        <v>61</v>
      </c>
      <c r="X6" s="100" t="s">
        <v>61</v>
      </c>
    </row>
    <row r="7" spans="1:24" s="12" customFormat="1" x14ac:dyDescent="0.25">
      <c r="A7" s="44"/>
      <c r="B7" s="11"/>
      <c r="C7" s="242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40"/>
    </row>
    <row r="8" spans="1:24" s="12" customFormat="1" x14ac:dyDescent="0.25">
      <c r="A8" s="47"/>
      <c r="B8" s="102" t="s">
        <v>143</v>
      </c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1:24" s="12" customFormat="1" x14ac:dyDescent="0.25">
      <c r="A9" s="47"/>
      <c r="B9" s="11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 x14ac:dyDescent="0.25">
      <c r="A10" s="141"/>
      <c r="B10" s="17" t="s">
        <v>125</v>
      </c>
      <c r="C10" s="55">
        <v>4.5876307055422894</v>
      </c>
      <c r="D10" s="56">
        <v>1.6236443564852099</v>
      </c>
      <c r="E10" s="56">
        <v>0.96309892889521187</v>
      </c>
      <c r="F10" s="56">
        <v>3.908765900839728</v>
      </c>
      <c r="G10" s="56">
        <v>3.6150362463793551</v>
      </c>
      <c r="H10" s="56">
        <v>1.3889746916249779</v>
      </c>
      <c r="I10" s="56">
        <v>-6.9055864163058978E-2</v>
      </c>
      <c r="J10" s="56">
        <v>-0.32875013973152623</v>
      </c>
      <c r="K10" s="56">
        <v>-0.51947654708678348</v>
      </c>
      <c r="L10" s="56">
        <v>1.3083863171367671</v>
      </c>
      <c r="M10" s="56">
        <v>2.4942252144670052</v>
      </c>
      <c r="N10" s="56">
        <v>2.6775097969561568</v>
      </c>
      <c r="O10" s="56">
        <v>1.9325023003922803</v>
      </c>
      <c r="P10" s="56">
        <v>3.1603780536386905</v>
      </c>
      <c r="Q10" s="56">
        <v>12.779234288381435</v>
      </c>
      <c r="R10" s="56">
        <v>10.537266647706801</v>
      </c>
      <c r="S10" s="38">
        <v>2.7651790519279906</v>
      </c>
      <c r="T10" s="38">
        <v>4.0624740034026718</v>
      </c>
      <c r="U10" s="38">
        <v>4.4050239439090699</v>
      </c>
      <c r="V10" s="38">
        <v>2.9603023864647193</v>
      </c>
      <c r="W10" s="38">
        <v>2.2098074199039974</v>
      </c>
      <c r="X10" s="39">
        <v>2.0810833120082251</v>
      </c>
    </row>
    <row r="11" spans="1:24" x14ac:dyDescent="0.25">
      <c r="A11" s="47" t="s">
        <v>6</v>
      </c>
      <c r="B11" s="142" t="s">
        <v>164</v>
      </c>
      <c r="C11" s="55">
        <v>4.4711628780762513</v>
      </c>
      <c r="D11" s="56">
        <v>4.2016215413242852</v>
      </c>
      <c r="E11" s="56">
        <v>-0.49220795786220073</v>
      </c>
      <c r="F11" s="56">
        <v>7.0094479758107786</v>
      </c>
      <c r="G11" s="56">
        <v>6.3089693271419112</v>
      </c>
      <c r="H11" s="56">
        <v>0.80300655197669268</v>
      </c>
      <c r="I11" s="56">
        <v>-0.89491195539248558</v>
      </c>
      <c r="J11" s="56">
        <v>-1.5886969964371223</v>
      </c>
      <c r="K11" s="56">
        <v>-1.1862344220351706</v>
      </c>
      <c r="L11" s="56">
        <v>-1.888214946065625</v>
      </c>
      <c r="M11" s="56">
        <v>1.3025080059388294</v>
      </c>
      <c r="N11" s="56">
        <v>3.9175605559262472</v>
      </c>
      <c r="O11" s="56">
        <v>3.2515616904095213</v>
      </c>
      <c r="P11" s="56">
        <v>-0.70421866286205503</v>
      </c>
      <c r="Q11" s="56">
        <v>13.278165793638852</v>
      </c>
      <c r="R11" s="56">
        <v>8.5992995940561414</v>
      </c>
      <c r="S11" s="38">
        <v>1.4120812732604682</v>
      </c>
      <c r="T11" s="38">
        <v>3.8998204602902042</v>
      </c>
      <c r="U11" s="38">
        <v>11.555161343960574</v>
      </c>
      <c r="V11" s="38">
        <v>4.2808264421312803</v>
      </c>
      <c r="W11" s="38">
        <v>2.3820515930284003E-2</v>
      </c>
      <c r="X11" s="39">
        <v>0.81258094733407393</v>
      </c>
    </row>
    <row r="12" spans="1:24" x14ac:dyDescent="0.25">
      <c r="A12" s="47"/>
      <c r="B12" s="21" t="s">
        <v>38</v>
      </c>
      <c r="C12" s="55">
        <v>4.6040101483600271</v>
      </c>
      <c r="D12" s="56">
        <v>0.46895995700080295</v>
      </c>
      <c r="E12" s="56">
        <v>1.1836456285359009</v>
      </c>
      <c r="F12" s="56">
        <v>2.315806170195911</v>
      </c>
      <c r="G12" s="56">
        <v>2.7446192801591218</v>
      </c>
      <c r="H12" s="56">
        <v>1.4906230942846044</v>
      </c>
      <c r="I12" s="56">
        <v>0.1579612468407765</v>
      </c>
      <c r="J12" s="56">
        <v>4.3293523907195208E-3</v>
      </c>
      <c r="K12" s="56">
        <v>6.606261000619007E-2</v>
      </c>
      <c r="L12" s="56">
        <v>2.0285315847289764</v>
      </c>
      <c r="M12" s="56">
        <v>2.7462988893904194</v>
      </c>
      <c r="N12" s="56">
        <v>2.3774857529279103</v>
      </c>
      <c r="O12" s="56">
        <v>1.6681411512068367</v>
      </c>
      <c r="P12" s="56">
        <v>3.6095793730812398</v>
      </c>
      <c r="Q12" s="56">
        <v>12.506107872304995</v>
      </c>
      <c r="R12" s="56">
        <v>11.324396535965441</v>
      </c>
      <c r="S12" s="38">
        <v>2.5775215200703139</v>
      </c>
      <c r="T12" s="38">
        <v>3.5976626308316328</v>
      </c>
      <c r="U12" s="38">
        <v>2.9367784121001606</v>
      </c>
      <c r="V12" s="38">
        <v>2.5073507328078337</v>
      </c>
      <c r="W12" s="38">
        <v>2.391357679288042</v>
      </c>
      <c r="X12" s="39">
        <v>2.0929688132946378</v>
      </c>
    </row>
    <row r="13" spans="1:24" x14ac:dyDescent="0.25">
      <c r="A13" s="47" t="s">
        <v>6</v>
      </c>
      <c r="B13" s="142" t="s">
        <v>165</v>
      </c>
      <c r="C13" s="55">
        <v>8.0206548209614823</v>
      </c>
      <c r="D13" s="56">
        <v>-3.6335803499982444</v>
      </c>
      <c r="E13" s="56">
        <v>1.7127219426252616</v>
      </c>
      <c r="F13" s="56">
        <v>5.3185674227096857</v>
      </c>
      <c r="G13" s="56">
        <v>3.7483907062019428</v>
      </c>
      <c r="H13" s="56">
        <v>3.7364050988188513</v>
      </c>
      <c r="I13" s="56">
        <v>-0.73401850077349229</v>
      </c>
      <c r="J13" s="56">
        <v>-0.39685293727955706</v>
      </c>
      <c r="K13" s="56">
        <v>-0.82690909844265192</v>
      </c>
      <c r="L13" s="56">
        <v>4.231806259839388</v>
      </c>
      <c r="M13" s="56">
        <v>4.2411206706375326</v>
      </c>
      <c r="N13" s="56">
        <v>4.3568221926978401</v>
      </c>
      <c r="O13" s="56">
        <v>2.7820210071904716</v>
      </c>
      <c r="P13" s="56">
        <v>1.8831708310725448</v>
      </c>
      <c r="Q13" s="56">
        <v>19.262742787366793</v>
      </c>
      <c r="R13" s="56">
        <v>17.543237553397994</v>
      </c>
      <c r="S13" s="38">
        <v>2.5011371550194283</v>
      </c>
      <c r="T13" s="38">
        <v>3.2075536881708278</v>
      </c>
      <c r="U13" s="38">
        <v>3.8862683151118516</v>
      </c>
      <c r="V13" s="38">
        <v>3.7847045743362395</v>
      </c>
      <c r="W13" s="38">
        <v>3.4961878638184452</v>
      </c>
      <c r="X13" s="39">
        <v>3.0661191178217972</v>
      </c>
    </row>
    <row r="14" spans="1:24" x14ac:dyDescent="0.25">
      <c r="A14" s="47"/>
      <c r="B14" s="21" t="s">
        <v>39</v>
      </c>
      <c r="C14" s="55">
        <v>3.8213324545504523</v>
      </c>
      <c r="D14" s="56">
        <v>1.4250572006718532</v>
      </c>
      <c r="E14" s="56">
        <v>0.87692418028779695</v>
      </c>
      <c r="F14" s="56">
        <v>1.5266090148782885</v>
      </c>
      <c r="G14" s="56">
        <v>2.5260370247765618</v>
      </c>
      <c r="H14" s="56">
        <v>0.9661475796636898</v>
      </c>
      <c r="I14" s="56">
        <v>0.36037587326578358</v>
      </c>
      <c r="J14" s="56">
        <v>0.12439182813095417</v>
      </c>
      <c r="K14" s="56">
        <v>0.2692827897696759</v>
      </c>
      <c r="L14" s="56">
        <v>1.3934581321679573</v>
      </c>
      <c r="M14" s="56">
        <v>2.3593189910797729</v>
      </c>
      <c r="N14" s="56">
        <v>1.9025804371182842</v>
      </c>
      <c r="O14" s="56">
        <v>1.3854120019841876</v>
      </c>
      <c r="P14" s="56">
        <v>4.0379699255253199</v>
      </c>
      <c r="Q14" s="56">
        <v>10.536968357018139</v>
      </c>
      <c r="R14" s="56">
        <v>9.3666248713153202</v>
      </c>
      <c r="S14" s="38">
        <v>2.6068202600079804</v>
      </c>
      <c r="T14" s="38">
        <v>3.7496799787766877</v>
      </c>
      <c r="U14" s="38">
        <v>2.6306342921103454</v>
      </c>
      <c r="V14" s="38">
        <v>2.1228241093716571</v>
      </c>
      <c r="W14" s="38">
        <v>2.0572406610543936</v>
      </c>
      <c r="X14" s="39">
        <v>1.7985284807048973</v>
      </c>
    </row>
    <row r="15" spans="1:24" x14ac:dyDescent="0.25">
      <c r="A15" s="47" t="s">
        <v>6</v>
      </c>
      <c r="B15" s="142" t="s">
        <v>167</v>
      </c>
      <c r="C15" s="55">
        <v>6.6319291550467119</v>
      </c>
      <c r="D15" s="56">
        <v>-16.253336086321479</v>
      </c>
      <c r="E15" s="56">
        <v>11.478089359254163</v>
      </c>
      <c r="F15" s="56">
        <v>15.463250411605213</v>
      </c>
      <c r="G15" s="56">
        <v>5.6732003887600024</v>
      </c>
      <c r="H15" s="56">
        <v>-3.4902455725774995</v>
      </c>
      <c r="I15" s="56">
        <v>-2.7573925806384292</v>
      </c>
      <c r="J15" s="56">
        <v>-12.730784362816994</v>
      </c>
      <c r="K15" s="56">
        <v>-7.1492975294676908</v>
      </c>
      <c r="L15" s="56">
        <v>7.6026695857904558</v>
      </c>
      <c r="M15" s="56">
        <v>7.332140981885038</v>
      </c>
      <c r="N15" s="56">
        <v>-1.6915727116376789</v>
      </c>
      <c r="O15" s="56">
        <v>-11.57668024756634</v>
      </c>
      <c r="P15" s="56">
        <v>17.236431517256868</v>
      </c>
      <c r="Q15" s="56">
        <v>25.94585681042474</v>
      </c>
      <c r="R15" s="56">
        <v>-6.7167634286642741</v>
      </c>
      <c r="S15" s="38">
        <v>-1.5583899471010465</v>
      </c>
      <c r="T15" s="38">
        <v>-4.6181458528631092</v>
      </c>
      <c r="U15" s="38">
        <v>-4.3723392476143204</v>
      </c>
      <c r="V15" s="38">
        <v>-0.53185828573755201</v>
      </c>
      <c r="W15" s="38">
        <v>9.8138698869454366E-2</v>
      </c>
      <c r="X15" s="39">
        <v>-0.1599946852438916</v>
      </c>
    </row>
    <row r="16" spans="1:24" x14ac:dyDescent="0.25">
      <c r="A16" s="47" t="s">
        <v>6</v>
      </c>
      <c r="B16" s="142" t="s">
        <v>168</v>
      </c>
      <c r="C16" s="55">
        <v>0.47292770933651251</v>
      </c>
      <c r="D16" s="56">
        <v>-1.6083417888456908</v>
      </c>
      <c r="E16" s="56">
        <v>-1.4109817179677853</v>
      </c>
      <c r="F16" s="56">
        <v>-0.28975910358571833</v>
      </c>
      <c r="G16" s="56">
        <v>2.060897014808627</v>
      </c>
      <c r="H16" s="56">
        <v>0.95155494553009756</v>
      </c>
      <c r="I16" s="56">
        <v>0.16729815413425442</v>
      </c>
      <c r="J16" s="56">
        <v>0.44213930396062029</v>
      </c>
      <c r="K16" s="56">
        <v>0.11670987385077325</v>
      </c>
      <c r="L16" s="56">
        <v>0.55712079970713368</v>
      </c>
      <c r="M16" s="56">
        <v>1.3391797128520011</v>
      </c>
      <c r="N16" s="56">
        <v>1.4030793105535899</v>
      </c>
      <c r="O16" s="56">
        <v>1.5446785741446867</v>
      </c>
      <c r="P16" s="56">
        <v>2.4020691747572931</v>
      </c>
      <c r="Q16" s="56">
        <v>7.601181337289753</v>
      </c>
      <c r="R16" s="56">
        <v>8.128540470022072</v>
      </c>
      <c r="S16" s="38">
        <v>3.3339977746569938</v>
      </c>
      <c r="T16" s="38">
        <v>3.0024534919389945</v>
      </c>
      <c r="U16" s="38">
        <v>2.1612817363823256</v>
      </c>
      <c r="V16" s="38">
        <v>1.523891548966616</v>
      </c>
      <c r="W16" s="38">
        <v>1.6453998648735313</v>
      </c>
      <c r="X16" s="39">
        <v>1.2734780542269286</v>
      </c>
    </row>
    <row r="17" spans="1:24" x14ac:dyDescent="0.25">
      <c r="A17" s="47" t="s">
        <v>6</v>
      </c>
      <c r="B17" s="142" t="s">
        <v>166</v>
      </c>
      <c r="C17" s="55">
        <v>7.3581704008733206</v>
      </c>
      <c r="D17" s="56">
        <v>6.8770071780209552</v>
      </c>
      <c r="E17" s="56">
        <v>2.3030839660141966</v>
      </c>
      <c r="F17" s="56">
        <v>2.2351229662913141</v>
      </c>
      <c r="G17" s="56">
        <v>2.7311331162836794</v>
      </c>
      <c r="H17" s="56">
        <v>1.4061910982142045</v>
      </c>
      <c r="I17" s="56">
        <v>0.8338304328656454</v>
      </c>
      <c r="J17" s="56">
        <v>0.79049688988346301</v>
      </c>
      <c r="K17" s="56">
        <v>0.95144929077257689</v>
      </c>
      <c r="L17" s="56">
        <v>1.8579999325895713</v>
      </c>
      <c r="M17" s="56">
        <v>3.0004715381242608</v>
      </c>
      <c r="N17" s="56">
        <v>2.8658793732108778</v>
      </c>
      <c r="O17" s="56">
        <v>2.6443239352073711</v>
      </c>
      <c r="P17" s="56">
        <v>0.37341561463113404</v>
      </c>
      <c r="Q17" s="56">
        <v>12.791623044262955</v>
      </c>
      <c r="R17" s="56">
        <v>10.270428956132971</v>
      </c>
      <c r="S17" s="56">
        <v>4.0407852817984091</v>
      </c>
      <c r="T17" s="56">
        <v>5.4772333558341657</v>
      </c>
      <c r="U17" s="56">
        <v>3.2436285175650781</v>
      </c>
      <c r="V17" s="56">
        <v>2.9142287566863878</v>
      </c>
      <c r="W17" s="56">
        <v>2.6106320305993247</v>
      </c>
      <c r="X17" s="318">
        <v>2.4583080112437594</v>
      </c>
    </row>
    <row r="18" spans="1:24" x14ac:dyDescent="0.25">
      <c r="A18" s="47"/>
      <c r="B18" s="1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6"/>
      <c r="T18" s="56"/>
      <c r="U18" s="56"/>
      <c r="V18" s="56"/>
      <c r="W18" s="56"/>
      <c r="X18" s="318"/>
    </row>
    <row r="19" spans="1:24" x14ac:dyDescent="0.25">
      <c r="A19" s="47"/>
      <c r="B19" s="17" t="s">
        <v>126</v>
      </c>
      <c r="C19" s="55">
        <v>3.9361763407000483</v>
      </c>
      <c r="D19" s="56">
        <v>0.92553250447988678</v>
      </c>
      <c r="E19" s="56">
        <v>0.69464782545025638</v>
      </c>
      <c r="F19" s="56">
        <v>4.080964889159544</v>
      </c>
      <c r="G19" s="56">
        <v>3.7419332302882635</v>
      </c>
      <c r="H19" s="56">
        <v>1.4638293573966177</v>
      </c>
      <c r="I19" s="56">
        <v>-0.10204335598197334</v>
      </c>
      <c r="J19" s="56">
        <v>-0.34381384224426714</v>
      </c>
      <c r="K19" s="56">
        <v>-0.48166666666666913</v>
      </c>
      <c r="L19" s="56">
        <v>1.3908660045887755</v>
      </c>
      <c r="M19" s="56">
        <v>2.5329732497543</v>
      </c>
      <c r="N19" s="56">
        <v>2.7716472009665871</v>
      </c>
      <c r="O19" s="56">
        <v>2.0142486539019178</v>
      </c>
      <c r="P19" s="56">
        <v>2.8195849755302982</v>
      </c>
      <c r="Q19" s="56">
        <v>12.141846308652958</v>
      </c>
      <c r="R19" s="56">
        <v>10.985964538485327</v>
      </c>
      <c r="S19" s="56">
        <v>3.1398393025286131</v>
      </c>
      <c r="T19" s="56">
        <v>4.2558982087770536</v>
      </c>
      <c r="U19" s="56">
        <v>4.7595688498788924</v>
      </c>
      <c r="V19" s="56">
        <v>3.1276861261606781</v>
      </c>
      <c r="W19" s="56">
        <v>2.3099891346007206</v>
      </c>
      <c r="X19" s="318">
        <v>2.1772447513515258</v>
      </c>
    </row>
    <row r="20" spans="1:24" x14ac:dyDescent="0.25">
      <c r="A20" s="47"/>
      <c r="B20" s="17"/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318"/>
    </row>
    <row r="21" spans="1:24" x14ac:dyDescent="0.25">
      <c r="A21" s="47"/>
      <c r="B21" s="21" t="s">
        <v>43</v>
      </c>
      <c r="C21" s="55">
        <v>4.4000000000000039</v>
      </c>
      <c r="D21" s="56">
        <v>1.2999999999999901</v>
      </c>
      <c r="E21" s="56">
        <v>0.8999999999999897</v>
      </c>
      <c r="F21" s="56">
        <v>4.2727846769101241</v>
      </c>
      <c r="G21" s="56">
        <v>3.7293096487686528</v>
      </c>
      <c r="H21" s="56">
        <v>1.4254439309170586</v>
      </c>
      <c r="I21" s="56">
        <v>2.8779739063700127E-2</v>
      </c>
      <c r="J21" s="56">
        <v>-0.19180972475305591</v>
      </c>
      <c r="K21" s="56">
        <v>-0.6774286537907237</v>
      </c>
      <c r="L21" s="56">
        <v>1.2093068253277384</v>
      </c>
      <c r="M21" s="56">
        <v>2.5378769774888843</v>
      </c>
      <c r="N21" s="56">
        <v>3.0810105341661176</v>
      </c>
      <c r="O21" s="56">
        <v>2.1656794031200466</v>
      </c>
      <c r="P21" s="56">
        <v>2.9372679490010878</v>
      </c>
      <c r="Q21" s="56">
        <v>13.902376500927783</v>
      </c>
      <c r="R21" s="56">
        <v>10.85795889309582</v>
      </c>
      <c r="S21" s="56">
        <v>2.2316444834732829</v>
      </c>
      <c r="T21" s="56">
        <v>3.6028262272714828</v>
      </c>
      <c r="U21" s="56">
        <v>4.3795826586106923</v>
      </c>
      <c r="V21" s="56">
        <v>2.738153931014975</v>
      </c>
      <c r="W21" s="56">
        <v>1.8856508784058423</v>
      </c>
      <c r="X21" s="318">
        <v>1.7437324943165855</v>
      </c>
    </row>
    <row r="22" spans="1:24" x14ac:dyDescent="0.25">
      <c r="A22" s="47"/>
      <c r="B22" s="21"/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318"/>
    </row>
    <row r="23" spans="1:24" x14ac:dyDescent="0.25">
      <c r="A23" s="47"/>
      <c r="B23" s="21" t="s">
        <v>105</v>
      </c>
      <c r="C23" s="55"/>
      <c r="D23" s="56"/>
      <c r="E23" s="56"/>
      <c r="F23" s="56">
        <v>4.1217501585288474</v>
      </c>
      <c r="G23" s="56">
        <v>3.7758830694275325</v>
      </c>
      <c r="H23" s="56">
        <v>1.7605633802816989</v>
      </c>
      <c r="I23" s="56">
        <v>-0.28835063437139263</v>
      </c>
      <c r="J23" s="56">
        <v>-0.1735106998264957</v>
      </c>
      <c r="K23" s="56">
        <v>-0.63731170336036591</v>
      </c>
      <c r="L23" s="56">
        <v>0.69970845481048816</v>
      </c>
      <c r="M23" s="56">
        <v>2.7214823393167498</v>
      </c>
      <c r="N23" s="56">
        <v>2.5366403607666399</v>
      </c>
      <c r="O23" s="56">
        <v>2.1990104452996206</v>
      </c>
      <c r="P23" s="56">
        <v>1.5255513717052027</v>
      </c>
      <c r="Q23" s="56">
        <v>11.7</v>
      </c>
      <c r="R23" s="56">
        <v>14.700000000000003</v>
      </c>
      <c r="S23" s="56">
        <v>1.9000000000000128</v>
      </c>
      <c r="T23" s="56">
        <v>3.6999999999999922</v>
      </c>
      <c r="U23" s="56">
        <v>4.6989393022532688</v>
      </c>
      <c r="V23" s="56">
        <v>2.6451668248078652</v>
      </c>
      <c r="W23" s="56">
        <v>1.9595524795348984</v>
      </c>
      <c r="X23" s="318">
        <v>1.6299240092753076</v>
      </c>
    </row>
    <row r="24" spans="1:24" s="12" customFormat="1" x14ac:dyDescent="0.25">
      <c r="A24" s="57"/>
      <c r="B24" s="17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319"/>
    </row>
    <row r="25" spans="1:24" s="12" customFormat="1" x14ac:dyDescent="0.25">
      <c r="A25" s="47"/>
      <c r="B25" s="143"/>
      <c r="C25" s="23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</row>
    <row r="26" spans="1:24" s="12" customFormat="1" x14ac:dyDescent="0.25">
      <c r="A26" s="47"/>
      <c r="B26" s="102" t="s">
        <v>144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9"/>
    </row>
    <row r="27" spans="1:24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9"/>
    </row>
    <row r="28" spans="1:24" x14ac:dyDescent="0.25">
      <c r="A28" s="47"/>
      <c r="B28" s="17" t="s">
        <v>104</v>
      </c>
      <c r="C28" s="55">
        <v>2.9853625083060331</v>
      </c>
      <c r="D28" s="56">
        <v>-1.1225724418678085</v>
      </c>
      <c r="E28" s="56">
        <v>0.47052855326972232</v>
      </c>
      <c r="F28" s="56">
        <v>1.6197705120554629</v>
      </c>
      <c r="G28" s="56">
        <v>1.3388823912712677</v>
      </c>
      <c r="H28" s="56">
        <v>0.5340618702974087</v>
      </c>
      <c r="I28" s="56">
        <v>-0.13260251884382734</v>
      </c>
      <c r="J28" s="56">
        <v>-0.18569282768539086</v>
      </c>
      <c r="K28" s="56">
        <v>-0.39090934238954489</v>
      </c>
      <c r="L28" s="56">
        <v>1.1818725837364541</v>
      </c>
      <c r="M28" s="56">
        <v>2.1086483817274626</v>
      </c>
      <c r="N28" s="56">
        <v>2.4012078364240796</v>
      </c>
      <c r="O28" s="56">
        <v>2.4077795660856216</v>
      </c>
      <c r="P28" s="56">
        <v>2.2438838156680241</v>
      </c>
      <c r="Q28" s="56">
        <v>7.4888990024714053</v>
      </c>
      <c r="R28" s="56">
        <v>10.140100162562437</v>
      </c>
      <c r="S28" s="56">
        <v>3.6387653173428403</v>
      </c>
      <c r="T28" s="56">
        <v>3.841273752034513</v>
      </c>
      <c r="U28" s="56">
        <v>3.8376946892188624</v>
      </c>
      <c r="V28" s="56">
        <v>2.5288897086292783</v>
      </c>
      <c r="W28" s="56">
        <v>2.1313306960292433</v>
      </c>
      <c r="X28" s="318">
        <v>2.0491833836805418</v>
      </c>
    </row>
    <row r="29" spans="1:24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9"/>
    </row>
    <row r="30" spans="1:24" x14ac:dyDescent="0.25">
      <c r="A30" s="47"/>
      <c r="B30" s="21" t="s">
        <v>44</v>
      </c>
      <c r="C30" s="37">
        <v>4.4154732907366601</v>
      </c>
      <c r="D30" s="38">
        <v>4.0920605806582522E-2</v>
      </c>
      <c r="E30" s="38">
        <v>0.95665795146750998</v>
      </c>
      <c r="F30" s="38">
        <v>3.8234671886392624</v>
      </c>
      <c r="G30" s="38">
        <v>3.3955782537982371</v>
      </c>
      <c r="H30" s="38">
        <v>1.2852155985895841</v>
      </c>
      <c r="I30" s="38">
        <v>-9.9613035435042185E-2</v>
      </c>
      <c r="J30" s="38">
        <v>-0.1313107784392642</v>
      </c>
      <c r="K30" s="38">
        <v>-0.30338450734588296</v>
      </c>
      <c r="L30" s="38">
        <v>1.0704527820761811</v>
      </c>
      <c r="M30" s="38">
        <v>1.8798763848521638</v>
      </c>
      <c r="N30" s="38">
        <v>2.309419315302863</v>
      </c>
      <c r="O30" s="38">
        <v>2.1524099538684727</v>
      </c>
      <c r="P30" s="38">
        <v>3.2005591743319739</v>
      </c>
      <c r="Q30" s="38">
        <v>11.836069207647547</v>
      </c>
      <c r="R30" s="38">
        <v>10.254497942537411</v>
      </c>
      <c r="S30" s="38">
        <v>3.4345325239453661</v>
      </c>
      <c r="T30" s="38">
        <v>4.1910085145538956</v>
      </c>
      <c r="U30" s="38">
        <v>3.6021184800202111</v>
      </c>
      <c r="V30" s="38">
        <v>2.6414237754629033</v>
      </c>
      <c r="W30" s="38">
        <v>2.2419170459856419</v>
      </c>
      <c r="X30" s="39">
        <v>1.9919446732834079</v>
      </c>
    </row>
    <row r="31" spans="1:24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9"/>
    </row>
    <row r="32" spans="1:24" x14ac:dyDescent="0.25">
      <c r="A32" s="47"/>
      <c r="B32" s="21" t="s">
        <v>45</v>
      </c>
      <c r="C32" s="37">
        <v>4.5099178068085166</v>
      </c>
      <c r="D32" s="38">
        <v>0.53732344063845972</v>
      </c>
      <c r="E32" s="38">
        <v>0.86759798235813701</v>
      </c>
      <c r="F32" s="38">
        <v>2.0085070168955221</v>
      </c>
      <c r="G32" s="38">
        <v>1.8750456658595871</v>
      </c>
      <c r="H32" s="38">
        <v>1.085566077811051</v>
      </c>
      <c r="I32" s="38">
        <v>0.30795086188464271</v>
      </c>
      <c r="J32" s="38">
        <v>0.69315409897956481</v>
      </c>
      <c r="K32" s="38">
        <v>1.2775578604381721</v>
      </c>
      <c r="L32" s="38">
        <v>3.1925451389284376</v>
      </c>
      <c r="M32" s="38">
        <v>4.2394347415251499</v>
      </c>
      <c r="N32" s="38">
        <v>5.5510523916291854</v>
      </c>
      <c r="O32" s="38">
        <v>6.508034987275324</v>
      </c>
      <c r="P32" s="38">
        <v>3.8851368994675672</v>
      </c>
      <c r="Q32" s="38">
        <v>11.493091217079199</v>
      </c>
      <c r="R32" s="38">
        <v>10.21652826363928</v>
      </c>
      <c r="S32" s="38">
        <v>5.3189440957708278</v>
      </c>
      <c r="T32" s="38">
        <v>5.5809537687546262</v>
      </c>
      <c r="U32" s="38">
        <v>4.6117582225966514</v>
      </c>
      <c r="V32" s="38">
        <v>3.1643328045469765</v>
      </c>
      <c r="W32" s="38">
        <v>3.0308530452323401</v>
      </c>
      <c r="X32" s="39">
        <v>3.0797539620545544</v>
      </c>
    </row>
    <row r="33" spans="1:24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</row>
    <row r="34" spans="1:24" x14ac:dyDescent="0.25">
      <c r="A34" s="47"/>
      <c r="B34" s="21" t="s">
        <v>140</v>
      </c>
      <c r="C34" s="37">
        <v>2.5350277366289697</v>
      </c>
      <c r="D34" s="38">
        <v>-1.9474683080170085</v>
      </c>
      <c r="E34" s="38">
        <v>-0.15966312832577101</v>
      </c>
      <c r="F34" s="38">
        <v>0.90861878683692332</v>
      </c>
      <c r="G34" s="38">
        <v>0.72058460202057972</v>
      </c>
      <c r="H34" s="38">
        <v>0.53554493682306248</v>
      </c>
      <c r="I34" s="38">
        <v>-0.28808124807410129</v>
      </c>
      <c r="J34" s="38">
        <v>-4.7700210821455258E-3</v>
      </c>
      <c r="K34" s="38">
        <v>-0.371646231181888</v>
      </c>
      <c r="L34" s="38">
        <v>2.1747939137103822</v>
      </c>
      <c r="M34" s="38">
        <v>3.1053015645076343</v>
      </c>
      <c r="N34" s="38">
        <v>1.3126966181657984</v>
      </c>
      <c r="O34" s="38">
        <v>0.73015877816704489</v>
      </c>
      <c r="P34" s="38">
        <v>1.8750987175996769</v>
      </c>
      <c r="Q34" s="38">
        <v>10.509131172378371</v>
      </c>
      <c r="R34" s="38">
        <v>9.0521664598657523</v>
      </c>
      <c r="S34" s="38">
        <v>0.16800396582052901</v>
      </c>
      <c r="T34" s="38">
        <v>4.641014564490753</v>
      </c>
      <c r="U34" s="38">
        <v>4.0917903692460511</v>
      </c>
      <c r="V34" s="38">
        <v>3.2722170819181384</v>
      </c>
      <c r="W34" s="38">
        <v>2.513940715897478</v>
      </c>
      <c r="X34" s="39">
        <v>2.4947932320904531</v>
      </c>
    </row>
    <row r="35" spans="1:24" x14ac:dyDescent="0.25">
      <c r="A35" s="47"/>
      <c r="B35" s="144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x14ac:dyDescent="0.25">
      <c r="A36" s="47"/>
      <c r="B36" s="21" t="s">
        <v>46</v>
      </c>
      <c r="C36" s="37">
        <v>1.3315375994498613</v>
      </c>
      <c r="D36" s="38">
        <v>-5.1510922065175491</v>
      </c>
      <c r="E36" s="38">
        <v>2.8916705767546791</v>
      </c>
      <c r="F36" s="38">
        <v>3.9471732895572487</v>
      </c>
      <c r="G36" s="38">
        <v>1.2374452491679566</v>
      </c>
      <c r="H36" s="38">
        <v>-1.8469147189485891</v>
      </c>
      <c r="I36" s="38">
        <v>-3.3136389057299098</v>
      </c>
      <c r="J36" s="38">
        <v>-1.3828180375146881</v>
      </c>
      <c r="K36" s="38">
        <v>-1.4696537317328007</v>
      </c>
      <c r="L36" s="38">
        <v>2.2181958916237532</v>
      </c>
      <c r="M36" s="38">
        <v>1.78430819263804</v>
      </c>
      <c r="N36" s="38">
        <v>-2.5612418908305123E-2</v>
      </c>
      <c r="O36" s="38">
        <v>-2.2219470427985777</v>
      </c>
      <c r="P36" s="38">
        <v>5.104495551418986</v>
      </c>
      <c r="Q36" s="38">
        <v>14.620479387702922</v>
      </c>
      <c r="R36" s="38">
        <v>4.4624820823495615</v>
      </c>
      <c r="S36" s="38">
        <v>-1.5473210629982193</v>
      </c>
      <c r="T36" s="38">
        <v>1.1716928432060181</v>
      </c>
      <c r="U36" s="38">
        <v>3.8888612872194139</v>
      </c>
      <c r="V36" s="38">
        <v>2.8006882031236469</v>
      </c>
      <c r="W36" s="38">
        <v>2.3245615090283112</v>
      </c>
      <c r="X36" s="39">
        <v>2.2726052059045543</v>
      </c>
    </row>
    <row r="37" spans="1:24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9"/>
    </row>
    <row r="38" spans="1:24" x14ac:dyDescent="0.25">
      <c r="A38" s="47"/>
      <c r="B38" s="21" t="s">
        <v>47</v>
      </c>
      <c r="C38" s="37">
        <v>3.0173402562241103</v>
      </c>
      <c r="D38" s="38">
        <v>-4.061312154115404</v>
      </c>
      <c r="E38" s="38">
        <v>3.7454896770213963</v>
      </c>
      <c r="F38" s="38">
        <v>5.3556716780848168</v>
      </c>
      <c r="G38" s="38">
        <v>2.5077038088081371</v>
      </c>
      <c r="H38" s="38">
        <v>-1.4008926122590637</v>
      </c>
      <c r="I38" s="38">
        <v>-3.3642064449526332</v>
      </c>
      <c r="J38" s="38">
        <v>-1.1166575099492371</v>
      </c>
      <c r="K38" s="38">
        <v>-1.0861740417101085</v>
      </c>
      <c r="L38" s="38">
        <v>2.7792640966548987</v>
      </c>
      <c r="M38" s="38">
        <v>2.3858006408458365</v>
      </c>
      <c r="N38" s="38">
        <v>0.21780103245130356</v>
      </c>
      <c r="O38" s="38">
        <v>-1.868590818264837</v>
      </c>
      <c r="P38" s="38">
        <v>6.0328626741156688</v>
      </c>
      <c r="Q38" s="38">
        <v>19.286811927670389</v>
      </c>
      <c r="R38" s="38">
        <v>4.2009104697427357</v>
      </c>
      <c r="S38" s="38">
        <v>-2.0363689434457655</v>
      </c>
      <c r="T38" s="38">
        <v>1.7544843664085485</v>
      </c>
      <c r="U38" s="38">
        <v>4.4560127926995152</v>
      </c>
      <c r="V38" s="38">
        <v>3.0327750116324825</v>
      </c>
      <c r="W38" s="38">
        <v>2.5508299418760316</v>
      </c>
      <c r="X38" s="39">
        <v>2.4647011518243112</v>
      </c>
    </row>
    <row r="39" spans="1:24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</row>
    <row r="40" spans="1:24" x14ac:dyDescent="0.25">
      <c r="A40" s="47"/>
      <c r="B40" s="21" t="s">
        <v>106</v>
      </c>
      <c r="C40" s="37">
        <v>-1.6364261129061641</v>
      </c>
      <c r="D40" s="38">
        <v>-1.13591302619519</v>
      </c>
      <c r="E40" s="38">
        <v>-0.82299394694149708</v>
      </c>
      <c r="F40" s="38">
        <v>-1.3368984944932549</v>
      </c>
      <c r="G40" s="38">
        <v>-1.2391835076214441</v>
      </c>
      <c r="H40" s="38">
        <v>-0.4523591729238774</v>
      </c>
      <c r="I40" s="38">
        <v>5.2327959819487013E-2</v>
      </c>
      <c r="J40" s="38">
        <v>-0.26916619206337478</v>
      </c>
      <c r="K40" s="38">
        <v>-0.38769068561194109</v>
      </c>
      <c r="L40" s="38">
        <v>-0.54589630502074327</v>
      </c>
      <c r="M40" s="38">
        <v>-0.58747643173463482</v>
      </c>
      <c r="N40" s="38">
        <v>-0.24288444652742491</v>
      </c>
      <c r="O40" s="38">
        <v>-0.36008473482668224</v>
      </c>
      <c r="P40" s="38">
        <v>-0.87554659874642393</v>
      </c>
      <c r="Q40" s="38">
        <v>-3.9118595463821126</v>
      </c>
      <c r="R40" s="38">
        <v>0.25102622561323784</v>
      </c>
      <c r="S40" s="38">
        <v>0.49921371347005916</v>
      </c>
      <c r="T40" s="38">
        <v>-0.57274283962163164</v>
      </c>
      <c r="U40" s="38">
        <v>-0.54295726049362614</v>
      </c>
      <c r="V40" s="38">
        <v>-0.22525532140877935</v>
      </c>
      <c r="W40" s="38">
        <v>-0.2206402746579017</v>
      </c>
      <c r="X40" s="39">
        <v>-0.18747524148354788</v>
      </c>
    </row>
    <row r="41" spans="1:24" x14ac:dyDescent="0.25">
      <c r="A41" s="57"/>
      <c r="B41" s="145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</row>
    <row r="43" spans="1:24" x14ac:dyDescent="0.25">
      <c r="A43" s="43" t="s">
        <v>6</v>
      </c>
      <c r="B43" s="483" t="s">
        <v>147</v>
      </c>
      <c r="C43" s="484"/>
      <c r="D43" s="484"/>
      <c r="E43" s="484"/>
      <c r="F43" s="484"/>
      <c r="G43" s="484"/>
      <c r="H43" s="484"/>
      <c r="I43" s="484"/>
      <c r="J43" s="484"/>
      <c r="K43" s="484"/>
      <c r="L43" s="484"/>
      <c r="M43" s="484"/>
      <c r="N43" s="484"/>
      <c r="O43" s="484"/>
      <c r="P43" s="484"/>
    </row>
    <row r="44" spans="1:24" x14ac:dyDescent="0.25"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</row>
    <row r="45" spans="1:24" x14ac:dyDescent="0.25">
      <c r="B45" s="326" t="s">
        <v>37</v>
      </c>
      <c r="C45" s="60">
        <v>0.17396396442500001</v>
      </c>
      <c r="D45" s="329"/>
      <c r="E45" s="7"/>
      <c r="H45" s="12"/>
    </row>
    <row r="46" spans="1:24" x14ac:dyDescent="0.25">
      <c r="B46" s="326" t="s">
        <v>127</v>
      </c>
      <c r="C46" s="60">
        <v>0.16561514460900001</v>
      </c>
      <c r="D46" s="329"/>
      <c r="E46" s="7"/>
    </row>
    <row r="47" spans="1:24" x14ac:dyDescent="0.25">
      <c r="B47" s="326" t="s">
        <v>128</v>
      </c>
      <c r="C47" s="60">
        <v>3.2555668783000001E-2</v>
      </c>
      <c r="D47" s="329"/>
      <c r="E47" s="7"/>
    </row>
    <row r="48" spans="1:24" x14ac:dyDescent="0.25">
      <c r="B48" s="325" t="s">
        <v>41</v>
      </c>
      <c r="C48" s="60">
        <v>0.33255469000600002</v>
      </c>
      <c r="D48" s="329"/>
      <c r="E48" s="7"/>
    </row>
    <row r="49" spans="2:5" x14ac:dyDescent="0.25">
      <c r="B49" s="325" t="s">
        <v>40</v>
      </c>
      <c r="C49" s="60">
        <v>0.29531053217699998</v>
      </c>
      <c r="D49" s="329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83"/>
  <sheetViews>
    <sheetView showGridLines="0" tabSelected="1" zoomScale="55" zoomScaleNormal="55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AD61" sqref="AD61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57" customWidth="1"/>
    <col min="21" max="21" width="10.140625" style="257" customWidth="1"/>
    <col min="22" max="22" width="10.140625" style="7" customWidth="1"/>
    <col min="23" max="16384" width="9.140625" style="7"/>
  </cols>
  <sheetData>
    <row r="1" spans="1:26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6" ht="18.75" x14ac:dyDescent="0.3">
      <c r="A2" s="481" t="s">
        <v>148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</row>
    <row r="3" spans="1:26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</row>
    <row r="4" spans="1:26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1"/>
    </row>
    <row r="5" spans="1:26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6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6" s="12" customFormat="1" x14ac:dyDescent="0.25">
      <c r="A7" s="15"/>
      <c r="B7" s="87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4"/>
      <c r="T7" s="84"/>
      <c r="U7" s="84"/>
      <c r="V7" s="84"/>
      <c r="W7" s="84"/>
      <c r="X7" s="273"/>
    </row>
    <row r="8" spans="1:26" s="12" customFormat="1" x14ac:dyDescent="0.25">
      <c r="A8" s="15"/>
      <c r="B8" s="4" t="s">
        <v>175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4"/>
      <c r="T8" s="84"/>
      <c r="U8" s="84"/>
      <c r="V8" s="84"/>
      <c r="W8" s="84"/>
      <c r="X8" s="273"/>
    </row>
    <row r="9" spans="1:26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4"/>
      <c r="T9" s="84"/>
      <c r="U9" s="84"/>
      <c r="V9" s="84"/>
      <c r="W9" s="84"/>
      <c r="X9" s="273"/>
    </row>
    <row r="10" spans="1:26" s="12" customFormat="1" x14ac:dyDescent="0.25">
      <c r="A10" s="15"/>
      <c r="B10" s="88" t="s">
        <v>85</v>
      </c>
      <c r="C10" s="89">
        <v>12.392040999999997</v>
      </c>
      <c r="D10" s="90">
        <v>13.167116999999998</v>
      </c>
      <c r="E10" s="90">
        <v>13.573015999999999</v>
      </c>
      <c r="F10" s="90">
        <v>13.425647</v>
      </c>
      <c r="G10" s="90">
        <v>13.624621000000001</v>
      </c>
      <c r="H10" s="90">
        <v>13.948775000000001</v>
      </c>
      <c r="I10" s="90">
        <v>14.431773999999999</v>
      </c>
      <c r="J10" s="90">
        <v>15.274038000000001</v>
      </c>
      <c r="K10" s="90">
        <v>15.840704999999998</v>
      </c>
      <c r="L10" s="90">
        <v>16.515622999999998</v>
      </c>
      <c r="M10" s="90">
        <v>17.174747</v>
      </c>
      <c r="N10" s="90">
        <v>18.985530999999998</v>
      </c>
      <c r="O10" s="90">
        <v>20.035183</v>
      </c>
      <c r="P10" s="90">
        <v>21.582961000000005</v>
      </c>
      <c r="Q10" s="90">
        <v>23.359237999999998</v>
      </c>
      <c r="R10" s="90">
        <v>25.098275000000001</v>
      </c>
      <c r="S10" s="90">
        <v>27.421964000000003</v>
      </c>
      <c r="T10" s="90">
        <v>29.509352224614343</v>
      </c>
      <c r="U10" s="90">
        <v>30.630198644267182</v>
      </c>
      <c r="V10" s="90">
        <v>31.673513766900694</v>
      </c>
      <c r="W10" s="90">
        <v>32.509232252843795</v>
      </c>
      <c r="X10" s="300">
        <v>33.56698043983738</v>
      </c>
      <c r="Z10" s="402"/>
    </row>
    <row r="11" spans="1:26" s="12" customFormat="1" x14ac:dyDescent="0.25">
      <c r="A11" s="15"/>
      <c r="B11" s="217" t="s">
        <v>23</v>
      </c>
      <c r="C11" s="91">
        <v>10.635034246125862</v>
      </c>
      <c r="D11" s="92">
        <v>6.2546274661292811</v>
      </c>
      <c r="E11" s="92">
        <v>3.0826717800107817</v>
      </c>
      <c r="F11" s="92">
        <v>-1.0857498436603996</v>
      </c>
      <c r="G11" s="92">
        <v>1.4820440310995942</v>
      </c>
      <c r="H11" s="92">
        <v>2.3791781070460649</v>
      </c>
      <c r="I11" s="92">
        <v>3.4626624918675519</v>
      </c>
      <c r="J11" s="92">
        <v>5.8361778669760334</v>
      </c>
      <c r="K11" s="92">
        <v>3.7100012452502495</v>
      </c>
      <c r="L11" s="92">
        <v>4.2606563281116783</v>
      </c>
      <c r="M11" s="92">
        <v>3.9909121199969144</v>
      </c>
      <c r="N11" s="92">
        <v>10.543293592621762</v>
      </c>
      <c r="O11" s="92">
        <v>5.528694456847183</v>
      </c>
      <c r="P11" s="92">
        <v>7.7253000384373882</v>
      </c>
      <c r="Q11" s="92">
        <v>8.2299968016436473</v>
      </c>
      <c r="R11" s="92">
        <v>7.4447505522226454</v>
      </c>
      <c r="S11" s="92">
        <v>9.2583613814096957</v>
      </c>
      <c r="T11" s="92">
        <v>7.6121032928726073</v>
      </c>
      <c r="U11" s="92">
        <v>3.7982752421041432</v>
      </c>
      <c r="V11" s="92">
        <v>3.4061650554420453</v>
      </c>
      <c r="W11" s="92">
        <v>2.6385404918870758</v>
      </c>
      <c r="X11" s="301">
        <v>3.2536855339026394</v>
      </c>
    </row>
    <row r="12" spans="1:26" s="12" customFormat="1" x14ac:dyDescent="0.25">
      <c r="A12" s="15"/>
      <c r="B12" s="17" t="s">
        <v>117</v>
      </c>
      <c r="C12" s="89">
        <v>2.3740950000000001</v>
      </c>
      <c r="D12" s="90">
        <v>2.5403310000000001</v>
      </c>
      <c r="E12" s="90">
        <v>2.5132080000000001</v>
      </c>
      <c r="F12" s="90">
        <v>2.6879119999999999</v>
      </c>
      <c r="G12" s="90">
        <v>2.4113569999999998</v>
      </c>
      <c r="H12" s="90">
        <v>2.5324520000000001</v>
      </c>
      <c r="I12" s="90">
        <v>3.1578050000000002</v>
      </c>
      <c r="J12" s="90">
        <v>5.1884840000000008</v>
      </c>
      <c r="K12" s="90">
        <v>2.782816</v>
      </c>
      <c r="L12" s="90">
        <v>2.8668749999999998</v>
      </c>
      <c r="M12" s="90">
        <v>3.3707400000000001</v>
      </c>
      <c r="N12" s="90">
        <v>3.388474</v>
      </c>
      <c r="O12" s="90">
        <v>3.2085889999999999</v>
      </c>
      <c r="P12" s="90">
        <v>3.0653629999999996</v>
      </c>
      <c r="Q12" s="90">
        <v>3.3746580000000002</v>
      </c>
      <c r="R12" s="90">
        <v>4.3846790000000002</v>
      </c>
      <c r="S12" s="90">
        <v>4.6811119999999997</v>
      </c>
      <c r="T12" s="90">
        <v>6.8882684505989493</v>
      </c>
      <c r="U12" s="90">
        <v>7.1508887400081278</v>
      </c>
      <c r="V12" s="90">
        <v>5.5409902478971862</v>
      </c>
      <c r="W12" s="90">
        <v>5.6474832367167185</v>
      </c>
      <c r="X12" s="300">
        <v>6.7139340066153181</v>
      </c>
    </row>
    <row r="13" spans="1:26" s="12" customFormat="1" x14ac:dyDescent="0.25">
      <c r="A13" s="15"/>
      <c r="B13" s="217" t="s">
        <v>23</v>
      </c>
      <c r="C13" s="91">
        <v>11.116129494254645</v>
      </c>
      <c r="D13" s="92">
        <v>7.0020786868259188</v>
      </c>
      <c r="E13" s="92">
        <v>-1.0676955089710782</v>
      </c>
      <c r="F13" s="92">
        <v>6.951434182924765</v>
      </c>
      <c r="G13" s="92">
        <v>-10.288841301352125</v>
      </c>
      <c r="H13" s="92">
        <v>5.0218611346225517</v>
      </c>
      <c r="I13" s="92">
        <v>24.693577607788807</v>
      </c>
      <c r="J13" s="92">
        <v>64.306662380989323</v>
      </c>
      <c r="K13" s="92">
        <v>-46.365527965394136</v>
      </c>
      <c r="L13" s="92">
        <v>3.0206452744270695</v>
      </c>
      <c r="M13" s="92">
        <v>17.575408763897983</v>
      </c>
      <c r="N13" s="92">
        <v>0.52611592706646171</v>
      </c>
      <c r="O13" s="92">
        <v>-5.3087318952425244</v>
      </c>
      <c r="P13" s="92">
        <v>-4.4638312978072303</v>
      </c>
      <c r="Q13" s="92">
        <v>10.089995866721191</v>
      </c>
      <c r="R13" s="92">
        <v>29.929581012357389</v>
      </c>
      <c r="S13" s="92">
        <v>6.7606545427840947</v>
      </c>
      <c r="T13" s="92">
        <v>47.15025939560833</v>
      </c>
      <c r="U13" s="92">
        <v>3.8125733817232943</v>
      </c>
      <c r="V13" s="92">
        <v>-22.513264443674053</v>
      </c>
      <c r="W13" s="92">
        <v>1.9219125834041284</v>
      </c>
      <c r="X13" s="301">
        <v>18.883646488140847</v>
      </c>
    </row>
    <row r="14" spans="1:26" s="12" customFormat="1" x14ac:dyDescent="0.25">
      <c r="A14" s="15"/>
      <c r="B14" s="217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2"/>
      <c r="T14" s="92"/>
      <c r="U14" s="92"/>
      <c r="V14" s="386"/>
      <c r="W14" s="386"/>
      <c r="X14" s="387"/>
    </row>
    <row r="15" spans="1:26" s="12" customFormat="1" x14ac:dyDescent="0.25">
      <c r="A15" s="15"/>
      <c r="B15" s="17" t="s">
        <v>28</v>
      </c>
      <c r="C15" s="89">
        <v>3.3462839999999994</v>
      </c>
      <c r="D15" s="90">
        <v>3.9002820000000002</v>
      </c>
      <c r="E15" s="90">
        <v>4.0718689999999995</v>
      </c>
      <c r="F15" s="90">
        <v>4.2052819999999995</v>
      </c>
      <c r="G15" s="90">
        <v>4.2933399999999997</v>
      </c>
      <c r="H15" s="90">
        <v>4.3018649999999994</v>
      </c>
      <c r="I15" s="90">
        <v>4.3911280000000001</v>
      </c>
      <c r="J15" s="90">
        <v>4.7309190000000001</v>
      </c>
      <c r="K15" s="90">
        <v>4.5249929999999994</v>
      </c>
      <c r="L15" s="90">
        <v>4.8373960000000009</v>
      </c>
      <c r="M15" s="90">
        <v>4.8947469999999997</v>
      </c>
      <c r="N15" s="90">
        <v>5.0924200000000006</v>
      </c>
      <c r="O15" s="90">
        <v>5.1547280000000004</v>
      </c>
      <c r="P15" s="90">
        <v>5.716781000000001</v>
      </c>
      <c r="Q15" s="90">
        <v>6.597777999999999</v>
      </c>
      <c r="R15" s="90">
        <v>6.6796509999999989</v>
      </c>
      <c r="S15" s="90">
        <v>7.4639260000000016</v>
      </c>
      <c r="T15" s="90">
        <v>8.1989999999999981</v>
      </c>
      <c r="U15" s="90">
        <v>8.0803716082024462</v>
      </c>
      <c r="V15" s="90">
        <v>8.0913863628986018</v>
      </c>
      <c r="W15" s="90">
        <v>7.9410928016282654</v>
      </c>
      <c r="X15" s="300">
        <v>8.035411774603018</v>
      </c>
    </row>
    <row r="16" spans="1:26" s="12" customFormat="1" x14ac:dyDescent="0.25">
      <c r="A16" s="15"/>
      <c r="B16" s="217" t="s">
        <v>23</v>
      </c>
      <c r="C16" s="91">
        <v>1.883900573893138</v>
      </c>
      <c r="D16" s="92">
        <v>16.555618112509318</v>
      </c>
      <c r="E16" s="92">
        <v>4.3993485599246096</v>
      </c>
      <c r="F16" s="92">
        <v>3.2764560942407428</v>
      </c>
      <c r="G16" s="92">
        <v>2.0939856114287059</v>
      </c>
      <c r="H16" s="92">
        <v>0.19856335626806665</v>
      </c>
      <c r="I16" s="92">
        <v>2.0749837570449126</v>
      </c>
      <c r="J16" s="92">
        <v>7.7381256023509204</v>
      </c>
      <c r="K16" s="92">
        <v>-4.3527695147602463</v>
      </c>
      <c r="L16" s="92">
        <v>6.9039443817924484</v>
      </c>
      <c r="M16" s="92">
        <v>1.1855758759464541</v>
      </c>
      <c r="N16" s="92">
        <v>4.0384722642457627</v>
      </c>
      <c r="O16" s="92">
        <v>1.2235440124734209</v>
      </c>
      <c r="P16" s="92">
        <v>10.903640308470219</v>
      </c>
      <c r="Q16" s="92">
        <v>15.410718024706526</v>
      </c>
      <c r="R16" s="92">
        <v>1.2409177756511403</v>
      </c>
      <c r="S16" s="92">
        <v>11.741257140530292</v>
      </c>
      <c r="T16" s="92">
        <v>9.8483559456510772</v>
      </c>
      <c r="U16" s="92">
        <v>-1.4468641516959702</v>
      </c>
      <c r="V16" s="92">
        <v>0.13631495221055889</v>
      </c>
      <c r="W16" s="92">
        <v>-1.8574513010462201</v>
      </c>
      <c r="X16" s="301">
        <v>1.1877329144851956</v>
      </c>
    </row>
    <row r="17" spans="1:24" x14ac:dyDescent="0.25">
      <c r="A17" s="15"/>
      <c r="B17" s="17" t="s">
        <v>152</v>
      </c>
      <c r="C17" s="89">
        <v>5.2845420000000001</v>
      </c>
      <c r="D17" s="90">
        <v>5.6714630000000001</v>
      </c>
      <c r="E17" s="90">
        <v>5.9928160000000004</v>
      </c>
      <c r="F17" s="90">
        <v>6.1371660000000006</v>
      </c>
      <c r="G17" s="90">
        <v>6.2785010000000003</v>
      </c>
      <c r="H17" s="90">
        <v>6.6522540000000001</v>
      </c>
      <c r="I17" s="90">
        <v>6.9239199999999999</v>
      </c>
      <c r="J17" s="90">
        <v>7.2737610000000004</v>
      </c>
      <c r="K17" s="90">
        <v>7.6965000000000003</v>
      </c>
      <c r="L17" s="90">
        <v>8.0815359999999998</v>
      </c>
      <c r="M17" s="90">
        <v>8.5245449999999998</v>
      </c>
      <c r="N17" s="90">
        <v>9.7617060000000002</v>
      </c>
      <c r="O17" s="90">
        <v>10.620389999999999</v>
      </c>
      <c r="P17" s="90">
        <v>11.408560999999999</v>
      </c>
      <c r="Q17" s="90">
        <v>11.893658</v>
      </c>
      <c r="R17" s="90">
        <v>13.551746</v>
      </c>
      <c r="S17" s="90">
        <v>14.833311000000002</v>
      </c>
      <c r="T17" s="90">
        <v>15.991938724254048</v>
      </c>
      <c r="U17" s="90">
        <v>16.517440958405736</v>
      </c>
      <c r="V17" s="90">
        <v>17.161124747234169</v>
      </c>
      <c r="W17" s="90">
        <v>17.749404713972723</v>
      </c>
      <c r="X17" s="300">
        <v>18.431940387588515</v>
      </c>
    </row>
    <row r="18" spans="1:24" x14ac:dyDescent="0.25">
      <c r="A18" s="15"/>
      <c r="B18" s="217" t="s">
        <v>23</v>
      </c>
      <c r="C18" s="91">
        <v>11.356643763350526</v>
      </c>
      <c r="D18" s="92">
        <v>7.3217508726394653</v>
      </c>
      <c r="E18" s="92">
        <v>5.6661394070630644</v>
      </c>
      <c r="F18" s="92">
        <v>2.4087173709321119</v>
      </c>
      <c r="G18" s="92">
        <v>2.3029359153720064</v>
      </c>
      <c r="H18" s="92">
        <v>5.9529018152581381</v>
      </c>
      <c r="I18" s="92">
        <v>4.0838188078807569</v>
      </c>
      <c r="J18" s="92">
        <v>5.0526435891806942</v>
      </c>
      <c r="K18" s="92">
        <v>5.8118351702784787</v>
      </c>
      <c r="L18" s="92">
        <v>5.0027415058792934</v>
      </c>
      <c r="M18" s="92">
        <v>5.4817425796284347</v>
      </c>
      <c r="N18" s="92">
        <v>14.512927082911764</v>
      </c>
      <c r="O18" s="92">
        <v>8.7964542263411651</v>
      </c>
      <c r="P18" s="92">
        <v>7.4212999710933536</v>
      </c>
      <c r="Q18" s="92">
        <v>4.2520437064762051</v>
      </c>
      <c r="R18" s="92">
        <v>13.940942307236348</v>
      </c>
      <c r="S18" s="92">
        <v>9.4568257108715201</v>
      </c>
      <c r="T18" s="92">
        <v>7.8109851822971033</v>
      </c>
      <c r="U18" s="92">
        <v>3.2860445704102625</v>
      </c>
      <c r="V18" s="92">
        <v>3.896994640085949</v>
      </c>
      <c r="W18" s="92">
        <v>3.4279802484004973</v>
      </c>
      <c r="X18" s="301">
        <v>3.8454003647710122</v>
      </c>
    </row>
    <row r="19" spans="1:24" x14ac:dyDescent="0.25">
      <c r="A19" s="15"/>
      <c r="B19" s="17" t="s">
        <v>29</v>
      </c>
      <c r="C19" s="89">
        <v>6.2554999999999999E-2</v>
      </c>
      <c r="D19" s="90">
        <v>6.7953999999999987E-2</v>
      </c>
      <c r="E19" s="90">
        <v>7.5835000000000014E-2</v>
      </c>
      <c r="F19" s="90">
        <v>7.8894000000000006E-2</v>
      </c>
      <c r="G19" s="90">
        <v>8.979899999999999E-2</v>
      </c>
      <c r="H19" s="90">
        <v>9.3698000000000004E-2</v>
      </c>
      <c r="I19" s="90">
        <v>8.0685000000000007E-2</v>
      </c>
      <c r="J19" s="90">
        <v>0.102843</v>
      </c>
      <c r="K19" s="90">
        <v>0.10823599999999998</v>
      </c>
      <c r="L19" s="90">
        <v>6.3568E-2</v>
      </c>
      <c r="M19" s="90">
        <v>0.125415</v>
      </c>
      <c r="N19" s="90">
        <v>0.13456700000000002</v>
      </c>
      <c r="O19" s="90">
        <v>0.134598</v>
      </c>
      <c r="P19" s="90">
        <v>0.147816</v>
      </c>
      <c r="Q19" s="90">
        <v>0.12056399999999999</v>
      </c>
      <c r="R19" s="90">
        <v>9.5778000000000002E-2</v>
      </c>
      <c r="S19" s="90">
        <v>0.13922300000000001</v>
      </c>
      <c r="T19" s="90">
        <v>0.12583932892659697</v>
      </c>
      <c r="U19" s="90">
        <v>0.12950897839027992</v>
      </c>
      <c r="V19" s="90">
        <v>0.13392026795586964</v>
      </c>
      <c r="W19" s="90">
        <v>0.13745380845272887</v>
      </c>
      <c r="X19" s="300">
        <v>0.14192612313415356</v>
      </c>
    </row>
    <row r="20" spans="1:24" x14ac:dyDescent="0.25">
      <c r="A20" s="15"/>
      <c r="B20" s="217" t="s">
        <v>23</v>
      </c>
      <c r="C20" s="91">
        <v>-48.554628068588357</v>
      </c>
      <c r="D20" s="92">
        <v>8.6308048916953197</v>
      </c>
      <c r="E20" s="92">
        <v>11.597551284692598</v>
      </c>
      <c r="F20" s="92">
        <v>4.0337574998351666</v>
      </c>
      <c r="G20" s="92">
        <v>13.822343904479407</v>
      </c>
      <c r="H20" s="92">
        <v>4.3419191750465158</v>
      </c>
      <c r="I20" s="92">
        <v>-13.888236675275889</v>
      </c>
      <c r="J20" s="92">
        <v>27.46235359732292</v>
      </c>
      <c r="K20" s="92">
        <v>5.2439154828233248</v>
      </c>
      <c r="L20" s="92">
        <v>-41.269078679921648</v>
      </c>
      <c r="M20" s="92">
        <v>97.292662975081782</v>
      </c>
      <c r="N20" s="92">
        <v>7.2973727225611018</v>
      </c>
      <c r="O20" s="92">
        <v>2.3036851531199609E-2</v>
      </c>
      <c r="P20" s="92">
        <v>9.820353942852055</v>
      </c>
      <c r="Q20" s="92">
        <v>-18.436434486117882</v>
      </c>
      <c r="R20" s="92">
        <v>-20.558375634517756</v>
      </c>
      <c r="S20" s="92">
        <v>45.360103572845546</v>
      </c>
      <c r="T20" s="92">
        <v>-9.6131178565345152</v>
      </c>
      <c r="U20" s="92">
        <v>2.9161387739309097</v>
      </c>
      <c r="V20" s="92">
        <v>3.4061650554420675</v>
      </c>
      <c r="W20" s="92">
        <v>2.6385404918870314</v>
      </c>
      <c r="X20" s="301">
        <v>3.2536855339026394</v>
      </c>
    </row>
    <row r="21" spans="1:24" x14ac:dyDescent="0.25">
      <c r="A21" s="15"/>
      <c r="B21" s="17" t="s">
        <v>30</v>
      </c>
      <c r="C21" s="89">
        <v>2.547005</v>
      </c>
      <c r="D21" s="90">
        <v>2.3327070000000001</v>
      </c>
      <c r="E21" s="90">
        <v>2.4912299999999998</v>
      </c>
      <c r="F21" s="90">
        <v>2.4209430000000003</v>
      </c>
      <c r="G21" s="90">
        <v>2.4071020000000005</v>
      </c>
      <c r="H21" s="90">
        <v>2.4266999999999999</v>
      </c>
      <c r="I21" s="90">
        <v>2.6199749999999997</v>
      </c>
      <c r="J21" s="90">
        <v>2.6896610000000001</v>
      </c>
      <c r="K21" s="90">
        <v>2.803048</v>
      </c>
      <c r="L21" s="90">
        <v>2.8302080000000003</v>
      </c>
      <c r="M21" s="90">
        <v>2.9253659999999999</v>
      </c>
      <c r="N21" s="90">
        <v>3.2040660000000001</v>
      </c>
      <c r="O21" s="90">
        <v>3.129982</v>
      </c>
      <c r="P21" s="90">
        <v>3.4842389999999996</v>
      </c>
      <c r="Q21" s="90">
        <v>3.8155070000000002</v>
      </c>
      <c r="R21" s="90">
        <v>4.2905650000000009</v>
      </c>
      <c r="S21" s="90">
        <v>4.8871229999999999</v>
      </c>
      <c r="T21" s="90">
        <v>5.1858405220553117</v>
      </c>
      <c r="U21" s="90">
        <v>5.6705042871441353</v>
      </c>
      <c r="V21" s="90">
        <v>5.8304748048165846</v>
      </c>
      <c r="W21" s="90">
        <v>5.9723054723627849</v>
      </c>
      <c r="X21" s="300">
        <v>6.1351363869928672</v>
      </c>
    </row>
    <row r="22" spans="1:24" x14ac:dyDescent="0.25">
      <c r="A22" s="15"/>
      <c r="B22" s="217" t="s">
        <v>23</v>
      </c>
      <c r="C22" s="91">
        <v>30.22656412175726</v>
      </c>
      <c r="D22" s="92">
        <v>-8.4137251399192472</v>
      </c>
      <c r="E22" s="92">
        <v>6.7956670083298087</v>
      </c>
      <c r="F22" s="92">
        <v>-2.8213773918907448</v>
      </c>
      <c r="G22" s="92">
        <v>-0.57171936720525895</v>
      </c>
      <c r="H22" s="92">
        <v>0.81417405660415554</v>
      </c>
      <c r="I22" s="92">
        <v>7.964519718135743</v>
      </c>
      <c r="J22" s="92">
        <v>2.6597963721027851</v>
      </c>
      <c r="K22" s="92">
        <v>4.2156613788875141</v>
      </c>
      <c r="L22" s="92">
        <v>0.96894523390254061</v>
      </c>
      <c r="M22" s="92">
        <v>3.3622263805345609</v>
      </c>
      <c r="N22" s="92">
        <v>9.5270130301644329</v>
      </c>
      <c r="O22" s="92">
        <v>-2.3121870772949249</v>
      </c>
      <c r="P22" s="92">
        <v>11.318180104550102</v>
      </c>
      <c r="Q22" s="92">
        <v>9.5076141447242968</v>
      </c>
      <c r="R22" s="92">
        <v>12.450717558636381</v>
      </c>
      <c r="S22" s="92">
        <v>13.903949712916575</v>
      </c>
      <c r="T22" s="92">
        <v>6.1123389375571602</v>
      </c>
      <c r="U22" s="92">
        <v>9.3459057027989179</v>
      </c>
      <c r="V22" s="92">
        <v>2.8210986108435865</v>
      </c>
      <c r="W22" s="92">
        <v>2.4325749153230714</v>
      </c>
      <c r="X22" s="301">
        <v>2.7264331234159611</v>
      </c>
    </row>
    <row r="23" spans="1:24" x14ac:dyDescent="0.25">
      <c r="A23" s="15"/>
      <c r="B23" s="17" t="s">
        <v>133</v>
      </c>
      <c r="C23" s="89">
        <v>1.2080709999999999</v>
      </c>
      <c r="D23" s="90">
        <v>1.1772539999999998</v>
      </c>
      <c r="E23" s="90">
        <v>1.435662</v>
      </c>
      <c r="F23" s="90">
        <v>1.7918990000000001</v>
      </c>
      <c r="G23" s="90">
        <v>2.1236920000000001</v>
      </c>
      <c r="H23" s="90">
        <v>2.2764319999999998</v>
      </c>
      <c r="I23" s="90">
        <v>2.3404750000000001</v>
      </c>
      <c r="J23" s="90">
        <v>2.3929839999999998</v>
      </c>
      <c r="K23" s="90">
        <v>2.3204370000000001</v>
      </c>
      <c r="L23" s="90">
        <v>2.4111419999999999</v>
      </c>
      <c r="M23" s="90">
        <v>2.4483449999999998</v>
      </c>
      <c r="N23" s="90">
        <v>2.5702040000000004</v>
      </c>
      <c r="O23" s="90">
        <v>2.3794939999999998</v>
      </c>
      <c r="P23" s="90">
        <v>2.582681</v>
      </c>
      <c r="Q23" s="90">
        <v>2.9105389999999995</v>
      </c>
      <c r="R23" s="90">
        <v>3.3928130000000003</v>
      </c>
      <c r="S23" s="90">
        <v>3.7058879999999998</v>
      </c>
      <c r="T23" s="90">
        <v>3.9423961898486057</v>
      </c>
      <c r="U23" s="90">
        <v>4.0124677195669847</v>
      </c>
      <c r="V23" s="90">
        <v>4.0523524200337393</v>
      </c>
      <c r="W23" s="90">
        <v>3.9957123320129777</v>
      </c>
      <c r="X23" s="300">
        <v>4.1135912677355018</v>
      </c>
    </row>
    <row r="24" spans="1:24" x14ac:dyDescent="0.25">
      <c r="A24" s="15"/>
      <c r="B24" s="217" t="s">
        <v>23</v>
      </c>
      <c r="C24" s="91">
        <v>0.70296206022149033</v>
      </c>
      <c r="D24" s="92">
        <v>-2.5509262286736445</v>
      </c>
      <c r="E24" s="92">
        <v>21.950063452746839</v>
      </c>
      <c r="F24" s="92">
        <v>24.813431016492736</v>
      </c>
      <c r="G24" s="92">
        <v>18.516277982185379</v>
      </c>
      <c r="H24" s="92">
        <v>7.192191711415763</v>
      </c>
      <c r="I24" s="92">
        <v>2.8133060860153103</v>
      </c>
      <c r="J24" s="92">
        <v>2.2435189438041458</v>
      </c>
      <c r="K24" s="92">
        <v>-3.0316542024518389</v>
      </c>
      <c r="L24" s="92">
        <v>3.9089619756968119</v>
      </c>
      <c r="M24" s="92">
        <v>1.5429617998442113</v>
      </c>
      <c r="N24" s="92">
        <v>4.9771988833273273</v>
      </c>
      <c r="O24" s="92">
        <v>-7.4200335848827788</v>
      </c>
      <c r="P24" s="92">
        <v>8.5390843599521649</v>
      </c>
      <c r="Q24" s="92">
        <v>12.694482981057265</v>
      </c>
      <c r="R24" s="92">
        <v>16.56992055423412</v>
      </c>
      <c r="S24" s="92">
        <v>9.2275937400617014</v>
      </c>
      <c r="T24" s="92">
        <v>6.3819573027734888</v>
      </c>
      <c r="U24" s="92">
        <v>1.777384269465565</v>
      </c>
      <c r="V24" s="92">
        <v>0.99401922343838045</v>
      </c>
      <c r="W24" s="92">
        <v>-1.3977088404441007</v>
      </c>
      <c r="X24" s="301">
        <v>2.9501356936558754</v>
      </c>
    </row>
    <row r="25" spans="1:24" x14ac:dyDescent="0.25">
      <c r="A25" s="15"/>
      <c r="B25" s="17" t="s">
        <v>31</v>
      </c>
      <c r="C25" s="89">
        <v>2.3597260000000002</v>
      </c>
      <c r="D25" s="90">
        <v>2.3719650000000003</v>
      </c>
      <c r="E25" s="90">
        <v>2.3769279999999999</v>
      </c>
      <c r="F25" s="90">
        <v>2.3752610000000005</v>
      </c>
      <c r="G25" s="90">
        <v>2.6795709999999997</v>
      </c>
      <c r="H25" s="90">
        <v>2.7506900000000001</v>
      </c>
      <c r="I25" s="90">
        <v>2.7565410000000004</v>
      </c>
      <c r="J25" s="90">
        <v>2.8698380000000001</v>
      </c>
      <c r="K25" s="90">
        <v>3.0283650000000004</v>
      </c>
      <c r="L25" s="90">
        <v>3.1140569999999999</v>
      </c>
      <c r="M25" s="90">
        <v>3.153019</v>
      </c>
      <c r="N25" s="90">
        <v>3.3629759999999997</v>
      </c>
      <c r="O25" s="90">
        <v>3.3749789999999997</v>
      </c>
      <c r="P25" s="90">
        <v>3.408245</v>
      </c>
      <c r="Q25" s="90">
        <v>3.8422700000000001</v>
      </c>
      <c r="R25" s="90">
        <v>3.873348</v>
      </c>
      <c r="S25" s="90">
        <v>3.8042690000000001</v>
      </c>
      <c r="T25" s="90">
        <v>3.9491298392269933</v>
      </c>
      <c r="U25" s="90">
        <v>4.2448405316915707</v>
      </c>
      <c r="V25" s="90">
        <v>4.5089600040292099</v>
      </c>
      <c r="W25" s="90">
        <v>4.7046877884402649</v>
      </c>
      <c r="X25" s="300">
        <v>4.9361570352543298</v>
      </c>
    </row>
    <row r="26" spans="1:24" x14ac:dyDescent="0.25">
      <c r="A26" s="15"/>
      <c r="B26" s="217" t="s">
        <v>23</v>
      </c>
      <c r="C26" s="91">
        <v>2.9083712597621769</v>
      </c>
      <c r="D26" s="92">
        <v>0.51866191244238635</v>
      </c>
      <c r="E26" s="92">
        <v>0.20923580238323414</v>
      </c>
      <c r="F26" s="92">
        <v>-7.0132540825784684E-2</v>
      </c>
      <c r="G26" s="92">
        <v>12.811644699256174</v>
      </c>
      <c r="H26" s="92">
        <v>2.6541188869412258</v>
      </c>
      <c r="I26" s="92">
        <v>0.2127102654243096</v>
      </c>
      <c r="J26" s="92">
        <v>4.1101148141819754</v>
      </c>
      <c r="K26" s="92">
        <v>5.5239006522319389</v>
      </c>
      <c r="L26" s="92">
        <v>2.8296456999073571</v>
      </c>
      <c r="M26" s="92">
        <v>1.2511652805327733</v>
      </c>
      <c r="N26" s="92">
        <v>6.6589195942047708</v>
      </c>
      <c r="O26" s="92">
        <v>0.35691601724188171</v>
      </c>
      <c r="P26" s="92">
        <v>0.98566539228837069</v>
      </c>
      <c r="Q26" s="92">
        <v>12.734559868788775</v>
      </c>
      <c r="R26" s="92">
        <v>0.80884477145020117</v>
      </c>
      <c r="S26" s="92">
        <v>-1.7834441934987399</v>
      </c>
      <c r="T26" s="92">
        <v>3.8078495297517945</v>
      </c>
      <c r="U26" s="92">
        <v>7.4879962043096659</v>
      </c>
      <c r="V26" s="92">
        <v>6.2221294384500192</v>
      </c>
      <c r="W26" s="92">
        <v>4.3408631754584759</v>
      </c>
      <c r="X26" s="301">
        <v>4.9199704044718962</v>
      </c>
    </row>
    <row r="27" spans="1:24" s="12" customFormat="1" x14ac:dyDescent="0.25">
      <c r="A27" s="41"/>
      <c r="B27" s="16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302"/>
      <c r="T27" s="302"/>
      <c r="U27" s="302"/>
      <c r="V27" s="302"/>
      <c r="W27" s="302"/>
      <c r="X27" s="303"/>
    </row>
    <row r="28" spans="1:24" s="12" customFormat="1" x14ac:dyDescent="0.25">
      <c r="A28" s="15"/>
      <c r="B28" s="87"/>
      <c r="C28" s="238"/>
      <c r="D28" s="218"/>
      <c r="E28" s="218"/>
      <c r="F28" s="219"/>
      <c r="G28" s="219"/>
      <c r="H28" s="219"/>
      <c r="I28" s="219"/>
      <c r="J28" s="219"/>
      <c r="K28" s="23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304"/>
    </row>
    <row r="29" spans="1:24" x14ac:dyDescent="0.25">
      <c r="A29" s="15"/>
      <c r="B29" s="4" t="s">
        <v>174</v>
      </c>
      <c r="C29" s="240"/>
      <c r="D29" s="220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305"/>
    </row>
    <row r="30" spans="1:24" x14ac:dyDescent="0.25">
      <c r="A30" s="15"/>
      <c r="B30" s="4"/>
      <c r="C30" s="240"/>
      <c r="D30" s="220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305"/>
    </row>
    <row r="31" spans="1:24" x14ac:dyDescent="0.25">
      <c r="A31" s="15"/>
      <c r="B31" s="21" t="s">
        <v>171</v>
      </c>
      <c r="C31" s="224" t="s">
        <v>4</v>
      </c>
      <c r="D31" s="225" t="s">
        <v>4</v>
      </c>
      <c r="E31" s="225" t="s">
        <v>4</v>
      </c>
      <c r="F31" s="225">
        <f>'Verejná správa'!F32+'Verejná správa'!F33</f>
        <v>1996.9297288399998</v>
      </c>
      <c r="G31" s="225">
        <f>'Verejná správa'!G32+'Verejná správa'!G33</f>
        <v>1919.9631082700002</v>
      </c>
      <c r="H31" s="225">
        <f>'Verejná správa'!H32+'Verejná správa'!H33</f>
        <v>1934.0444355099999</v>
      </c>
      <c r="I31" s="225">
        <f>'Verejná správa'!I32+'Verejná správa'!I33</f>
        <v>1896.9747779499999</v>
      </c>
      <c r="J31" s="225">
        <f>'Verejná správa'!J32+'Verejná správa'!J33</f>
        <v>4096.2634809400006</v>
      </c>
      <c r="K31" s="225">
        <f>'Verejná správa'!K32+'Verejná správa'!K33</f>
        <v>1289.3982751899998</v>
      </c>
      <c r="L31" s="225">
        <f>'Verejná správa'!L32+'Verejná správa'!L33</f>
        <v>1438.9757884800001</v>
      </c>
      <c r="M31" s="225">
        <f>'Verejná správa'!M32+'Verejná správa'!M33</f>
        <v>2068.5454288000001</v>
      </c>
      <c r="N31" s="225">
        <f>'Verejná správa'!N32+'Verejná správa'!N33</f>
        <v>2185.6188074299998</v>
      </c>
      <c r="O31" s="225">
        <f>'Verejná správa'!O32+'Verejná správa'!O33</f>
        <v>2469.3940564599998</v>
      </c>
      <c r="P31" s="225">
        <f>'Verejná správa'!P32+'Verejná správa'!P33</f>
        <v>2366.3225701700003</v>
      </c>
      <c r="Q31" s="225">
        <f>'Verejná správa'!Q32+'Verejná správa'!Q33</f>
        <v>2203.3151951700002</v>
      </c>
      <c r="R31" s="225">
        <f>'Verejná správa'!R32+'Verejná správa'!R33</f>
        <v>4555.8749231700003</v>
      </c>
      <c r="S31" s="225">
        <f>'Verejná správa'!S32+'Verejná správa'!S33</f>
        <v>3009.6628915399997</v>
      </c>
      <c r="T31" s="225">
        <f>'Verejná správa'!T32+'Verejná správa'!T33</f>
        <v>2515.8013575934019</v>
      </c>
      <c r="U31" s="225">
        <f>'Verejná správa'!U32+'Verejná správa'!U33</f>
        <v>2912.2089270732549</v>
      </c>
      <c r="V31" s="225">
        <f>'Verejná správa'!V32+'Verejná správa'!V33</f>
        <v>3092.4016656717754</v>
      </c>
      <c r="W31" s="225">
        <f>'Verejná správa'!W32+'Verejná správa'!W33</f>
        <v>2805.902629135509</v>
      </c>
      <c r="X31" s="306">
        <f>'Verejná správa'!X32+'Verejná správa'!X33</f>
        <v>3657.3831979357574</v>
      </c>
    </row>
    <row r="32" spans="1:24" x14ac:dyDescent="0.25">
      <c r="A32" s="15"/>
      <c r="B32" s="97" t="s">
        <v>169</v>
      </c>
      <c r="C32" s="224" t="s">
        <v>4</v>
      </c>
      <c r="D32" s="225" t="s">
        <v>4</v>
      </c>
      <c r="E32" s="225" t="s">
        <v>4</v>
      </c>
      <c r="F32" s="225">
        <f>'Verejná správa'!F36+'Verejná správa'!F40</f>
        <v>927.40472384999987</v>
      </c>
      <c r="G32" s="225">
        <f>'Verejná správa'!G36+'Verejná správa'!G40</f>
        <v>913.69804933</v>
      </c>
      <c r="H32" s="225">
        <f>'Verejná správa'!H36+'Verejná správa'!H40</f>
        <v>1103.36847369</v>
      </c>
      <c r="I32" s="225">
        <f>'Verejná správa'!I36+'Verejná správa'!I40</f>
        <v>1145.9282930100001</v>
      </c>
      <c r="J32" s="225">
        <f>'Verejná správa'!J36+'Verejná správa'!J40</f>
        <v>2653.7189340700006</v>
      </c>
      <c r="K32" s="225">
        <f>'Verejná správa'!K36+'Verejná správa'!K40</f>
        <v>577.52535250000005</v>
      </c>
      <c r="L32" s="225">
        <f>'Verejná správa'!L36+'Verejná správa'!L40</f>
        <v>654.40260884000008</v>
      </c>
      <c r="M32" s="225">
        <f>'Verejná správa'!M36+'Verejná správa'!M40</f>
        <v>998.12183404999996</v>
      </c>
      <c r="N32" s="225">
        <f>'Verejná správa'!N36+'Verejná správa'!N40</f>
        <v>1019.30771439</v>
      </c>
      <c r="O32" s="225">
        <f>'Verejná správa'!O36+'Verejná správa'!O40</f>
        <v>1051.0968033300001</v>
      </c>
      <c r="P32" s="225">
        <f>'Verejná správa'!P36+'Verejná správa'!P40</f>
        <v>1059.3288283900001</v>
      </c>
      <c r="Q32" s="225">
        <f>'Verejná správa'!Q36+'Verejná správa'!Q40</f>
        <v>1228.2915848399998</v>
      </c>
      <c r="R32" s="225">
        <f>'Verejná správa'!R36+'Verejná správa'!R40</f>
        <v>2850.07160836</v>
      </c>
      <c r="S32" s="225">
        <f>'Verejná správa'!S36+'Verejná správa'!S40</f>
        <v>1221.3567132600001</v>
      </c>
      <c r="T32" s="225">
        <f>'Verejná správa'!T36+'Verejná správa'!T40</f>
        <v>1069.94575816069</v>
      </c>
      <c r="U32" s="225">
        <f>'Verejná správa'!U36+'Verejná správa'!U40</f>
        <v>1485.686114967714</v>
      </c>
      <c r="V32" s="225">
        <f>'Verejná správa'!V36+'Verejná správa'!V40</f>
        <v>1532.5360435863186</v>
      </c>
      <c r="W32" s="225">
        <f>'Verejná správa'!W36+'Verejná správa'!W40</f>
        <v>1456.9129940048738</v>
      </c>
      <c r="X32" s="306">
        <f>'Verejná správa'!X36+'Verejná správa'!X40</f>
        <v>2237.6410950493973</v>
      </c>
    </row>
    <row r="33" spans="1:24" x14ac:dyDescent="0.25">
      <c r="A33" s="15"/>
      <c r="B33" s="97" t="s">
        <v>170</v>
      </c>
      <c r="C33" s="224" t="s">
        <v>4</v>
      </c>
      <c r="D33" s="225" t="s">
        <v>4</v>
      </c>
      <c r="E33" s="225" t="s">
        <v>4</v>
      </c>
      <c r="F33" s="225">
        <f>'Verejná správa'!F37+'Verejná správa'!F41</f>
        <v>1069.5250049900001</v>
      </c>
      <c r="G33" s="225">
        <f>'Verejná správa'!G37+'Verejná správa'!G41</f>
        <v>1006.2650589400001</v>
      </c>
      <c r="H33" s="225">
        <f>'Verejná správa'!H37+'Verejná správa'!H41</f>
        <v>830.67596182</v>
      </c>
      <c r="I33" s="225">
        <f>'Verejná správa'!I37+'Verejná správa'!I41</f>
        <v>751.0464849399998</v>
      </c>
      <c r="J33" s="225">
        <f>'Verejná správa'!J37+'Verejná správa'!J41</f>
        <v>1442.5445468699997</v>
      </c>
      <c r="K33" s="225">
        <f>'Verejná správa'!K37+'Verejná správa'!K41</f>
        <v>711.87292268999988</v>
      </c>
      <c r="L33" s="225">
        <f>'Verejná správa'!L37+'Verejná správa'!L41</f>
        <v>784.57317963999992</v>
      </c>
      <c r="M33" s="225">
        <f>'Verejná správa'!M37+'Verejná správa'!M41</f>
        <v>1070.4235947500001</v>
      </c>
      <c r="N33" s="225">
        <f>'Verejná správa'!N37+'Verejná správa'!N41</f>
        <v>1166.3110930400001</v>
      </c>
      <c r="O33" s="225">
        <f>'Verejná správa'!O37+'Verejná správa'!O41</f>
        <v>1418.2972531299997</v>
      </c>
      <c r="P33" s="225">
        <f>'Verejná správa'!P37+'Verejná správa'!P41</f>
        <v>1306.9937417799999</v>
      </c>
      <c r="Q33" s="225">
        <f>'Verejná správa'!Q37+'Verejná správa'!Q41</f>
        <v>975.02361033000011</v>
      </c>
      <c r="R33" s="225">
        <f>'Verejná správa'!R37+'Verejná správa'!R41</f>
        <v>1705.8033148100003</v>
      </c>
      <c r="S33" s="225">
        <f>'Verejná správa'!S37+'Verejná správa'!S41</f>
        <v>1788.3061782799998</v>
      </c>
      <c r="T33" s="225">
        <f>'Verejná správa'!T37+'Verejná správa'!T41</f>
        <v>1445.8555994327121</v>
      </c>
      <c r="U33" s="225">
        <f>'Verejná správa'!U37+'Verejná správa'!U41</f>
        <v>1426.5228121055411</v>
      </c>
      <c r="V33" s="225">
        <f>'Verejná správa'!V37+'Verejná správa'!V41</f>
        <v>1559.8656220854568</v>
      </c>
      <c r="W33" s="225">
        <f>'Verejná správa'!W37+'Verejná správa'!W41</f>
        <v>1348.9896351306352</v>
      </c>
      <c r="X33" s="306">
        <f>'Verejná správa'!X37+'Verejná správa'!X41</f>
        <v>1419.7421028863598</v>
      </c>
    </row>
    <row r="34" spans="1:24" x14ac:dyDescent="0.25">
      <c r="A34" s="15"/>
      <c r="B34" s="98"/>
      <c r="C34" s="224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306"/>
    </row>
    <row r="35" spans="1:24" x14ac:dyDescent="0.25">
      <c r="A35" s="15"/>
      <c r="B35" s="21" t="s">
        <v>172</v>
      </c>
      <c r="C35" s="224" t="s">
        <v>4</v>
      </c>
      <c r="D35" s="225" t="s">
        <v>4</v>
      </c>
      <c r="E35" s="225" t="s">
        <v>4</v>
      </c>
      <c r="F35" s="225">
        <f>'Verejná správa'!F36+'Verejná správa'!F37</f>
        <v>713.55979961999992</v>
      </c>
      <c r="G35" s="225">
        <f>'Verejná správa'!G36+'Verejná správa'!G37</f>
        <v>754.87396156000011</v>
      </c>
      <c r="H35" s="225">
        <f>'Verejná správa'!H36+'Verejná správa'!H37</f>
        <v>829.9633594899999</v>
      </c>
      <c r="I35" s="225">
        <f>'Verejná správa'!I36+'Verejná správa'!I37</f>
        <v>821.80890164999994</v>
      </c>
      <c r="J35" s="225">
        <f>'Verejná správa'!J36+'Verejná správa'!J37</f>
        <v>1279.72196998</v>
      </c>
      <c r="K35" s="225">
        <f>'Verejná správa'!K36+'Verejná správa'!K37</f>
        <v>928.51191842999992</v>
      </c>
      <c r="L35" s="225">
        <f>'Verejná správa'!L36+'Verejná správa'!L37</f>
        <v>894.16106428000001</v>
      </c>
      <c r="M35" s="225">
        <f>'Verejná správa'!M36+'Verejná správa'!M37</f>
        <v>1060.47766409</v>
      </c>
      <c r="N35" s="225">
        <f>'Verejná správa'!N36+'Verejná správa'!N37</f>
        <v>1239.5783225099999</v>
      </c>
      <c r="O35" s="225">
        <f>'Verejná správa'!O36+'Verejná správa'!O37</f>
        <v>1569.26203661</v>
      </c>
      <c r="P35" s="225">
        <f>'Verejná správa'!P36+'Verejná správa'!P37</f>
        <v>1608.81410611</v>
      </c>
      <c r="Q35" s="225">
        <f>'Verejná správa'!Q36+'Verejná správa'!Q37</f>
        <v>1308.3412485399999</v>
      </c>
      <c r="R35" s="225">
        <f>'Verejná správa'!R36+'Verejná správa'!R37</f>
        <v>2136.7919592500002</v>
      </c>
      <c r="S35" s="225">
        <f>'Verejná správa'!S36+'Verejná správa'!S37</f>
        <v>2194.5870966100001</v>
      </c>
      <c r="T35" s="225">
        <f>'Verejná správa'!T36+'Verejná správa'!T37</f>
        <v>1535.483374508842</v>
      </c>
      <c r="U35" s="225">
        <f>'Verejná správa'!U36+'Verejná správa'!U37</f>
        <v>1680.2245446314319</v>
      </c>
      <c r="V35" s="225">
        <f>'Verejná správa'!V36+'Verejná správa'!V37</f>
        <v>1963.589287149859</v>
      </c>
      <c r="W35" s="225">
        <f>'Verejná správa'!W36+'Verejná správa'!W37</f>
        <v>1699.5582408651076</v>
      </c>
      <c r="X35" s="306">
        <f>'Verejná správa'!X36+'Verejná správa'!X37</f>
        <v>1507.75811064855</v>
      </c>
    </row>
    <row r="36" spans="1:24" x14ac:dyDescent="0.25">
      <c r="A36" s="15"/>
      <c r="B36" s="97" t="s">
        <v>169</v>
      </c>
      <c r="C36" s="224" t="s">
        <v>4</v>
      </c>
      <c r="D36" s="225" t="s">
        <v>4</v>
      </c>
      <c r="E36" s="225" t="s">
        <v>4</v>
      </c>
      <c r="F36" s="375">
        <v>145.70809191000001</v>
      </c>
      <c r="G36" s="375">
        <v>170.38005935999999</v>
      </c>
      <c r="H36" s="375">
        <v>242.75551082999996</v>
      </c>
      <c r="I36" s="375">
        <v>310.03753741000003</v>
      </c>
      <c r="J36" s="375">
        <v>649.43352173000017</v>
      </c>
      <c r="K36" s="375">
        <v>289.46364584999998</v>
      </c>
      <c r="L36" s="375">
        <v>221.15885648000003</v>
      </c>
      <c r="M36" s="375">
        <v>261.57906390999995</v>
      </c>
      <c r="N36" s="375">
        <v>404.95861369000005</v>
      </c>
      <c r="O36" s="375">
        <v>434.14015146000008</v>
      </c>
      <c r="P36" s="375">
        <v>495.53063764000001</v>
      </c>
      <c r="Q36" s="375">
        <v>551.69160327999998</v>
      </c>
      <c r="R36" s="375">
        <v>845.17528521999998</v>
      </c>
      <c r="S36" s="375">
        <v>685.72011094000015</v>
      </c>
      <c r="T36" s="375">
        <v>432.84397576899943</v>
      </c>
      <c r="U36" s="375">
        <v>597.35689849900155</v>
      </c>
      <c r="V36" s="375">
        <v>730.51384778015938</v>
      </c>
      <c r="W36" s="400">
        <v>656.08864048298278</v>
      </c>
      <c r="X36" s="376">
        <v>659.20730061930271</v>
      </c>
    </row>
    <row r="37" spans="1:24" x14ac:dyDescent="0.25">
      <c r="A37" s="15"/>
      <c r="B37" s="97" t="s">
        <v>170</v>
      </c>
      <c r="C37" s="224" t="s">
        <v>4</v>
      </c>
      <c r="D37" s="225" t="s">
        <v>4</v>
      </c>
      <c r="E37" s="225" t="s">
        <v>4</v>
      </c>
      <c r="F37" s="375">
        <v>567.85170770999991</v>
      </c>
      <c r="G37" s="375">
        <v>584.49390220000009</v>
      </c>
      <c r="H37" s="375">
        <v>587.20784865999997</v>
      </c>
      <c r="I37" s="375">
        <v>511.77136423999991</v>
      </c>
      <c r="J37" s="375">
        <v>630.28844824999987</v>
      </c>
      <c r="K37" s="375">
        <v>639.04827257999989</v>
      </c>
      <c r="L37" s="375">
        <v>673.00220779999995</v>
      </c>
      <c r="M37" s="375">
        <v>798.89860018000013</v>
      </c>
      <c r="N37" s="375">
        <v>834.61970881999991</v>
      </c>
      <c r="O37" s="375">
        <v>1135.1218851499998</v>
      </c>
      <c r="P37" s="375">
        <v>1113.2834684699999</v>
      </c>
      <c r="Q37" s="375">
        <v>756.64964526000006</v>
      </c>
      <c r="R37" s="375">
        <v>1291.6166740300002</v>
      </c>
      <c r="S37" s="375">
        <v>1508.8669856699998</v>
      </c>
      <c r="T37" s="375">
        <v>1102.6393987398426</v>
      </c>
      <c r="U37" s="375">
        <v>1082.8676461324303</v>
      </c>
      <c r="V37" s="375">
        <v>1233.0754393696996</v>
      </c>
      <c r="W37" s="400">
        <v>1043.4696003821248</v>
      </c>
      <c r="X37" s="376">
        <v>848.55081002924726</v>
      </c>
    </row>
    <row r="38" spans="1:24" x14ac:dyDescent="0.25">
      <c r="A38" s="15"/>
      <c r="B38" s="98"/>
      <c r="C38" s="224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306"/>
    </row>
    <row r="39" spans="1:24" x14ac:dyDescent="0.25">
      <c r="A39" s="15"/>
      <c r="B39" s="21" t="s">
        <v>173</v>
      </c>
      <c r="C39" s="224" t="s">
        <v>4</v>
      </c>
      <c r="D39" s="225" t="s">
        <v>4</v>
      </c>
      <c r="E39" s="225" t="s">
        <v>4</v>
      </c>
      <c r="F39" s="225">
        <f>'Verejná správa'!F40+'Verejná správa'!F41</f>
        <v>1283.3699292199999</v>
      </c>
      <c r="G39" s="225">
        <f>'Verejná správa'!G40+'Verejná správa'!G41</f>
        <v>1165.08914671</v>
      </c>
      <c r="H39" s="225">
        <f>'Verejná správa'!H40+'Verejná správa'!H41</f>
        <v>1104.08107602</v>
      </c>
      <c r="I39" s="225">
        <f>'Verejná správa'!I40+'Verejná správa'!I41</f>
        <v>1075.1658763</v>
      </c>
      <c r="J39" s="225">
        <f>'Verejná správa'!J40+'Verejná správa'!J41</f>
        <v>2816.5415109599999</v>
      </c>
      <c r="K39" s="225">
        <f>'Verejná správa'!K40+'Verejná správa'!K41</f>
        <v>360.88635676000001</v>
      </c>
      <c r="L39" s="225">
        <f>'Verejná správa'!L40+'Verejná správa'!L41</f>
        <v>544.81472420000011</v>
      </c>
      <c r="M39" s="225">
        <f>'Verejná správa'!M40+'Verejná správa'!M41</f>
        <v>1008.06776471</v>
      </c>
      <c r="N39" s="225">
        <f>'Verejná správa'!N40+'Verejná správa'!N41</f>
        <v>946.04048491999993</v>
      </c>
      <c r="O39" s="225">
        <f>'Verejná správa'!O40+'Verejná správa'!O41</f>
        <v>900.13201985000001</v>
      </c>
      <c r="P39" s="225">
        <f>'Verejná správa'!P40+'Verejná správa'!P41</f>
        <v>757.50846406000005</v>
      </c>
      <c r="Q39" s="225">
        <f>'Verejná správa'!Q40+'Verejná správa'!Q41</f>
        <v>894.97394662999977</v>
      </c>
      <c r="R39" s="225">
        <f>'Verejná správa'!R40+'Verejná správa'!R41</f>
        <v>2419.0829639200001</v>
      </c>
      <c r="S39" s="225">
        <f>'Verejná správa'!S40+'Verejná správa'!S41</f>
        <v>815.07579493000003</v>
      </c>
      <c r="T39" s="225">
        <f>'Verejná správa'!T40+'Verejná správa'!T41</f>
        <v>980.3179830845603</v>
      </c>
      <c r="U39" s="225">
        <f>'Verejná správa'!U40+'Verejná správa'!U41</f>
        <v>1231.9843824418233</v>
      </c>
      <c r="V39" s="225">
        <f>'Verejná správa'!V40+'Verejná správa'!V41</f>
        <v>1128.8123785219163</v>
      </c>
      <c r="W39" s="225">
        <f>'Verejná správa'!W40+'Verejná správa'!W41</f>
        <v>1106.3443882704014</v>
      </c>
      <c r="X39" s="306">
        <f>'Verejná správa'!X40+'Verejná správa'!X41</f>
        <v>2149.625087287207</v>
      </c>
    </row>
    <row r="40" spans="1:24" x14ac:dyDescent="0.25">
      <c r="A40" s="15"/>
      <c r="B40" s="97" t="s">
        <v>169</v>
      </c>
      <c r="C40" s="224" t="s">
        <v>4</v>
      </c>
      <c r="D40" s="225" t="s">
        <v>4</v>
      </c>
      <c r="E40" s="225" t="s">
        <v>4</v>
      </c>
      <c r="F40" s="375">
        <v>781.69663193999986</v>
      </c>
      <c r="G40" s="375">
        <v>743.31798996999999</v>
      </c>
      <c r="H40" s="375">
        <v>860.61296285999993</v>
      </c>
      <c r="I40" s="375">
        <v>835.89075560000003</v>
      </c>
      <c r="J40" s="375">
        <v>2004.2854123400002</v>
      </c>
      <c r="K40" s="375">
        <v>288.06170665000002</v>
      </c>
      <c r="L40" s="375">
        <v>433.24375236000009</v>
      </c>
      <c r="M40" s="375">
        <v>736.54277014000002</v>
      </c>
      <c r="N40" s="375">
        <v>614.34910069999989</v>
      </c>
      <c r="O40" s="375">
        <v>616.95665186999997</v>
      </c>
      <c r="P40" s="375">
        <v>563.79819075</v>
      </c>
      <c r="Q40" s="375">
        <v>676.59998155999983</v>
      </c>
      <c r="R40" s="375">
        <v>2004.89632314</v>
      </c>
      <c r="S40" s="375">
        <v>535.63660231999995</v>
      </c>
      <c r="T40" s="375">
        <v>637.10178239169068</v>
      </c>
      <c r="U40" s="375">
        <v>888.3292164687125</v>
      </c>
      <c r="V40" s="375">
        <v>802.02219580615906</v>
      </c>
      <c r="W40" s="400">
        <v>800.824353521891</v>
      </c>
      <c r="X40" s="376">
        <v>1578.4337944300946</v>
      </c>
    </row>
    <row r="41" spans="1:24" x14ac:dyDescent="0.25">
      <c r="A41" s="15"/>
      <c r="B41" s="97" t="s">
        <v>170</v>
      </c>
      <c r="C41" s="224" t="s">
        <v>4</v>
      </c>
      <c r="D41" s="225" t="s">
        <v>4</v>
      </c>
      <c r="E41" s="225" t="s">
        <v>4</v>
      </c>
      <c r="F41" s="375">
        <v>501.67329728000004</v>
      </c>
      <c r="G41" s="375">
        <v>421.77115674000004</v>
      </c>
      <c r="H41" s="375">
        <v>243.46811316000003</v>
      </c>
      <c r="I41" s="375">
        <v>239.27512069999995</v>
      </c>
      <c r="J41" s="375">
        <v>812.25609861999988</v>
      </c>
      <c r="K41" s="375">
        <v>72.824650109999993</v>
      </c>
      <c r="L41" s="375">
        <v>111.57097184000001</v>
      </c>
      <c r="M41" s="375">
        <v>271.52499456999999</v>
      </c>
      <c r="N41" s="375">
        <v>331.69138422000009</v>
      </c>
      <c r="O41" s="375">
        <v>283.17536797999998</v>
      </c>
      <c r="P41" s="375">
        <v>193.71027330999999</v>
      </c>
      <c r="Q41" s="375">
        <v>218.37396507</v>
      </c>
      <c r="R41" s="375">
        <v>414.18664078</v>
      </c>
      <c r="S41" s="375">
        <v>279.43919261000002</v>
      </c>
      <c r="T41" s="375">
        <v>343.21620069286962</v>
      </c>
      <c r="U41" s="375">
        <v>343.6551659731108</v>
      </c>
      <c r="V41" s="375">
        <v>326.79018271575728</v>
      </c>
      <c r="W41" s="400">
        <v>305.52003474851028</v>
      </c>
      <c r="X41" s="376">
        <v>571.19129285711256</v>
      </c>
    </row>
    <row r="42" spans="1:24" x14ac:dyDescent="0.25">
      <c r="A42" s="41"/>
      <c r="B42" s="40"/>
      <c r="C42" s="226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8"/>
    </row>
    <row r="43" spans="1:24" x14ac:dyDescent="0.25">
      <c r="A43" s="15"/>
      <c r="B43" s="87"/>
      <c r="C43" s="238"/>
      <c r="D43" s="218"/>
      <c r="E43" s="218"/>
      <c r="F43" s="219"/>
      <c r="G43" s="219"/>
      <c r="H43" s="219"/>
      <c r="I43" s="219"/>
      <c r="J43" s="219"/>
      <c r="K43" s="23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304"/>
    </row>
    <row r="44" spans="1:24" x14ac:dyDescent="0.25">
      <c r="A44" s="15"/>
      <c r="B44" s="4" t="s">
        <v>208</v>
      </c>
      <c r="C44" s="240"/>
      <c r="D44" s="220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305"/>
    </row>
    <row r="45" spans="1:24" x14ac:dyDescent="0.25">
      <c r="A45" s="15"/>
      <c r="B45" s="4"/>
      <c r="C45" s="240"/>
      <c r="D45" s="220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305"/>
    </row>
    <row r="46" spans="1:24" x14ac:dyDescent="0.25">
      <c r="A46" s="15"/>
      <c r="B46" s="21" t="s">
        <v>171</v>
      </c>
      <c r="C46" s="224" t="s">
        <v>4</v>
      </c>
      <c r="D46" s="225" t="s">
        <v>4</v>
      </c>
      <c r="E46" s="225" t="s">
        <v>4</v>
      </c>
      <c r="F46" s="225" t="s">
        <v>4</v>
      </c>
      <c r="G46" s="225" t="s">
        <v>4</v>
      </c>
      <c r="H46" s="225" t="s">
        <v>4</v>
      </c>
      <c r="I46" s="225" t="s">
        <v>4</v>
      </c>
      <c r="J46" s="225" t="s">
        <v>4</v>
      </c>
      <c r="K46" s="225" t="s">
        <v>4</v>
      </c>
      <c r="L46" s="225" t="s">
        <v>4</v>
      </c>
      <c r="M46" s="225" t="s">
        <v>4</v>
      </c>
      <c r="N46" s="225" t="s">
        <v>4</v>
      </c>
      <c r="O46" s="225" t="s">
        <v>4</v>
      </c>
      <c r="P46" s="225" t="s">
        <v>4</v>
      </c>
      <c r="Q46" s="375">
        <f>Q47+Q48</f>
        <v>429.47703278000006</v>
      </c>
      <c r="R46" s="375">
        <f t="shared" ref="R46:W46" si="0">R47+R48</f>
        <v>757.22980103000009</v>
      </c>
      <c r="S46" s="375">
        <f t="shared" si="0"/>
        <v>556.13776677999999</v>
      </c>
      <c r="T46" s="375">
        <f t="shared" si="0"/>
        <v>664.64121746514968</v>
      </c>
      <c r="U46" s="375">
        <f t="shared" si="0"/>
        <v>817.1915239072091</v>
      </c>
      <c r="V46" s="375">
        <f t="shared" si="0"/>
        <v>852.82843385328215</v>
      </c>
      <c r="W46" s="400">
        <f t="shared" si="0"/>
        <v>775.96951933088246</v>
      </c>
      <c r="X46" s="376">
        <f t="shared" ref="X46" si="1">X47+X48</f>
        <v>1144.8754914895608</v>
      </c>
    </row>
    <row r="47" spans="1:24" x14ac:dyDescent="0.25">
      <c r="A47" s="15"/>
      <c r="B47" s="97" t="s">
        <v>169</v>
      </c>
      <c r="C47" s="224" t="s">
        <v>4</v>
      </c>
      <c r="D47" s="225" t="s">
        <v>4</v>
      </c>
      <c r="E47" s="225" t="s">
        <v>4</v>
      </c>
      <c r="F47" s="225" t="s">
        <v>4</v>
      </c>
      <c r="G47" s="225" t="s">
        <v>4</v>
      </c>
      <c r="H47" s="225" t="s">
        <v>4</v>
      </c>
      <c r="I47" s="225" t="s">
        <v>4</v>
      </c>
      <c r="J47" s="225" t="s">
        <v>4</v>
      </c>
      <c r="K47" s="225" t="s">
        <v>4</v>
      </c>
      <c r="L47" s="225" t="s">
        <v>4</v>
      </c>
      <c r="M47" s="225" t="s">
        <v>4</v>
      </c>
      <c r="N47" s="225" t="s">
        <v>4</v>
      </c>
      <c r="O47" s="225" t="s">
        <v>4</v>
      </c>
      <c r="P47" s="225" t="s">
        <v>4</v>
      </c>
      <c r="Q47" s="375">
        <f>Q51+Q55</f>
        <v>274.27866546000001</v>
      </c>
      <c r="R47" s="375">
        <f t="shared" ref="R47:W48" si="2">R51+R55</f>
        <v>509.68205688999996</v>
      </c>
      <c r="S47" s="375">
        <f t="shared" si="2"/>
        <v>333.96514654999999</v>
      </c>
      <c r="T47" s="375">
        <f t="shared" si="2"/>
        <v>337.69982454080679</v>
      </c>
      <c r="U47" s="375">
        <f t="shared" si="2"/>
        <v>496.26041190647641</v>
      </c>
      <c r="V47" s="375">
        <f t="shared" si="2"/>
        <v>515.55335512351905</v>
      </c>
      <c r="W47" s="400">
        <f t="shared" si="2"/>
        <v>500.28438115506714</v>
      </c>
      <c r="X47" s="376">
        <f t="shared" ref="X47" si="3">X51+X55</f>
        <v>783.7161528667898</v>
      </c>
    </row>
    <row r="48" spans="1:24" x14ac:dyDescent="0.25">
      <c r="A48" s="15"/>
      <c r="B48" s="97" t="s">
        <v>170</v>
      </c>
      <c r="C48" s="224" t="s">
        <v>4</v>
      </c>
      <c r="D48" s="225" t="s">
        <v>4</v>
      </c>
      <c r="E48" s="225" t="s">
        <v>4</v>
      </c>
      <c r="F48" s="225" t="s">
        <v>4</v>
      </c>
      <c r="G48" s="225" t="s">
        <v>4</v>
      </c>
      <c r="H48" s="225" t="s">
        <v>4</v>
      </c>
      <c r="I48" s="225" t="s">
        <v>4</v>
      </c>
      <c r="J48" s="225" t="s">
        <v>4</v>
      </c>
      <c r="K48" s="225" t="s">
        <v>4</v>
      </c>
      <c r="L48" s="225" t="s">
        <v>4</v>
      </c>
      <c r="M48" s="225" t="s">
        <v>4</v>
      </c>
      <c r="N48" s="225" t="s">
        <v>4</v>
      </c>
      <c r="O48" s="225" t="s">
        <v>4</v>
      </c>
      <c r="P48" s="225" t="s">
        <v>4</v>
      </c>
      <c r="Q48" s="375">
        <f>Q52+Q56</f>
        <v>155.19836732000002</v>
      </c>
      <c r="R48" s="375">
        <f t="shared" si="2"/>
        <v>247.54774414000008</v>
      </c>
      <c r="S48" s="375">
        <f t="shared" si="2"/>
        <v>222.17262022999995</v>
      </c>
      <c r="T48" s="375">
        <f t="shared" si="2"/>
        <v>326.94139292434289</v>
      </c>
      <c r="U48" s="375">
        <f t="shared" si="2"/>
        <v>320.9311120007327</v>
      </c>
      <c r="V48" s="375">
        <f t="shared" si="2"/>
        <v>337.27507872976309</v>
      </c>
      <c r="W48" s="400">
        <f t="shared" si="2"/>
        <v>275.68513817581533</v>
      </c>
      <c r="X48" s="376">
        <f t="shared" ref="X48" si="4">X52+X56</f>
        <v>361.15933862277086</v>
      </c>
    </row>
    <row r="49" spans="1:24" x14ac:dyDescent="0.25">
      <c r="A49" s="15"/>
      <c r="B49" s="98"/>
      <c r="C49" s="224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306"/>
    </row>
    <row r="50" spans="1:24" x14ac:dyDescent="0.25">
      <c r="A50" s="15"/>
      <c r="B50" s="21" t="s">
        <v>172</v>
      </c>
      <c r="C50" s="224" t="s">
        <v>4</v>
      </c>
      <c r="D50" s="225" t="s">
        <v>4</v>
      </c>
      <c r="E50" s="225" t="s">
        <v>4</v>
      </c>
      <c r="F50" s="225" t="s">
        <v>4</v>
      </c>
      <c r="G50" s="225" t="s">
        <v>4</v>
      </c>
      <c r="H50" s="225" t="s">
        <v>4</v>
      </c>
      <c r="I50" s="225" t="s">
        <v>4</v>
      </c>
      <c r="J50" s="225" t="s">
        <v>4</v>
      </c>
      <c r="K50" s="225" t="s">
        <v>4</v>
      </c>
      <c r="L50" s="225" t="s">
        <v>4</v>
      </c>
      <c r="M50" s="225" t="s">
        <v>4</v>
      </c>
      <c r="N50" s="225" t="s">
        <v>4</v>
      </c>
      <c r="O50" s="225" t="s">
        <v>4</v>
      </c>
      <c r="P50" s="225" t="s">
        <v>4</v>
      </c>
      <c r="Q50" s="225">
        <f>Q51+Q52</f>
        <v>259.51352121000002</v>
      </c>
      <c r="R50" s="225">
        <f t="shared" ref="R50" si="5">R51+R52</f>
        <v>339.27053348000004</v>
      </c>
      <c r="S50" s="225">
        <f t="shared" ref="S50" si="6">S51+S52</f>
        <v>315.05755938999999</v>
      </c>
      <c r="T50" s="225">
        <f t="shared" ref="T50" si="7">T51+T52</f>
        <v>372.82190182774798</v>
      </c>
      <c r="U50" s="225">
        <f t="shared" ref="U50" si="8">U51+U52</f>
        <v>448.67054313351497</v>
      </c>
      <c r="V50" s="225">
        <f t="shared" ref="V50:W50" si="9">V51+V52</f>
        <v>497.56261392631734</v>
      </c>
      <c r="W50" s="225">
        <f t="shared" si="9"/>
        <v>432.49648376815219</v>
      </c>
      <c r="X50" s="306">
        <f t="shared" ref="X50" si="10">X51+X52</f>
        <v>510.34381302937652</v>
      </c>
    </row>
    <row r="51" spans="1:24" x14ac:dyDescent="0.25">
      <c r="A51" s="15"/>
      <c r="B51" s="97" t="s">
        <v>169</v>
      </c>
      <c r="C51" s="224" t="s">
        <v>4</v>
      </c>
      <c r="D51" s="225" t="s">
        <v>4</v>
      </c>
      <c r="E51" s="225" t="s">
        <v>4</v>
      </c>
      <c r="F51" s="225" t="s">
        <v>4</v>
      </c>
      <c r="G51" s="225" t="s">
        <v>4</v>
      </c>
      <c r="H51" s="225" t="s">
        <v>4</v>
      </c>
      <c r="I51" s="225" t="s">
        <v>4</v>
      </c>
      <c r="J51" s="225" t="s">
        <v>4</v>
      </c>
      <c r="K51" s="225" t="s">
        <v>4</v>
      </c>
      <c r="L51" s="225" t="s">
        <v>4</v>
      </c>
      <c r="M51" s="225" t="s">
        <v>4</v>
      </c>
      <c r="N51" s="225" t="s">
        <v>4</v>
      </c>
      <c r="O51" s="225" t="s">
        <v>4</v>
      </c>
      <c r="P51" s="225" t="s">
        <v>4</v>
      </c>
      <c r="Q51" s="375">
        <v>130.37436413</v>
      </c>
      <c r="R51" s="375">
        <v>130.14717969999998</v>
      </c>
      <c r="S51" s="375">
        <v>158.28618099000002</v>
      </c>
      <c r="T51" s="375">
        <v>134.28430257758197</v>
      </c>
      <c r="U51" s="375">
        <v>205.54109257173317</v>
      </c>
      <c r="V51" s="375">
        <v>234.03967911982929</v>
      </c>
      <c r="W51" s="400">
        <v>215.84199196513129</v>
      </c>
      <c r="X51" s="376">
        <v>239.63086978411707</v>
      </c>
    </row>
    <row r="52" spans="1:24" x14ac:dyDescent="0.25">
      <c r="A52" s="15"/>
      <c r="B52" s="97" t="s">
        <v>170</v>
      </c>
      <c r="C52" s="224" t="s">
        <v>4</v>
      </c>
      <c r="D52" s="225" t="s">
        <v>4</v>
      </c>
      <c r="E52" s="225" t="s">
        <v>4</v>
      </c>
      <c r="F52" s="225" t="s">
        <v>4</v>
      </c>
      <c r="G52" s="225" t="s">
        <v>4</v>
      </c>
      <c r="H52" s="225" t="s">
        <v>4</v>
      </c>
      <c r="I52" s="225" t="s">
        <v>4</v>
      </c>
      <c r="J52" s="225" t="s">
        <v>4</v>
      </c>
      <c r="K52" s="225" t="s">
        <v>4</v>
      </c>
      <c r="L52" s="225" t="s">
        <v>4</v>
      </c>
      <c r="M52" s="225" t="s">
        <v>4</v>
      </c>
      <c r="N52" s="225" t="s">
        <v>4</v>
      </c>
      <c r="O52" s="225" t="s">
        <v>4</v>
      </c>
      <c r="P52" s="225" t="s">
        <v>4</v>
      </c>
      <c r="Q52" s="375">
        <v>129.13915708000002</v>
      </c>
      <c r="R52" s="375">
        <v>209.12335378000006</v>
      </c>
      <c r="S52" s="375">
        <v>156.77137839999997</v>
      </c>
      <c r="T52" s="375">
        <v>238.53759925016604</v>
      </c>
      <c r="U52" s="375">
        <v>243.12945056178179</v>
      </c>
      <c r="V52" s="375">
        <v>263.52293480648808</v>
      </c>
      <c r="W52" s="400">
        <v>216.6544918030209</v>
      </c>
      <c r="X52" s="376">
        <v>270.71294324525945</v>
      </c>
    </row>
    <row r="53" spans="1:24" x14ac:dyDescent="0.25">
      <c r="A53" s="15"/>
      <c r="B53" s="98"/>
      <c r="C53" s="224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306"/>
    </row>
    <row r="54" spans="1:24" x14ac:dyDescent="0.25">
      <c r="A54" s="15"/>
      <c r="B54" s="21" t="s">
        <v>173</v>
      </c>
      <c r="C54" s="224" t="s">
        <v>4</v>
      </c>
      <c r="D54" s="225" t="s">
        <v>4</v>
      </c>
      <c r="E54" s="225" t="s">
        <v>4</v>
      </c>
      <c r="F54" s="225" t="s">
        <v>4</v>
      </c>
      <c r="G54" s="225" t="s">
        <v>4</v>
      </c>
      <c r="H54" s="225" t="s">
        <v>4</v>
      </c>
      <c r="I54" s="225" t="s">
        <v>4</v>
      </c>
      <c r="J54" s="225" t="s">
        <v>4</v>
      </c>
      <c r="K54" s="225" t="s">
        <v>4</v>
      </c>
      <c r="L54" s="225" t="s">
        <v>4</v>
      </c>
      <c r="M54" s="225" t="s">
        <v>4</v>
      </c>
      <c r="N54" s="225" t="s">
        <v>4</v>
      </c>
      <c r="O54" s="225" t="s">
        <v>4</v>
      </c>
      <c r="P54" s="225" t="s">
        <v>4</v>
      </c>
      <c r="Q54" s="225">
        <f>Q55+Q56</f>
        <v>169.96351157000001</v>
      </c>
      <c r="R54" s="225">
        <f t="shared" ref="R54" si="11">R55+R56</f>
        <v>417.95926754999999</v>
      </c>
      <c r="S54" s="225">
        <f t="shared" ref="S54" si="12">S55+S56</f>
        <v>241.08020739</v>
      </c>
      <c r="T54" s="225">
        <f t="shared" ref="T54" si="13">T55+T56</f>
        <v>291.81931563740164</v>
      </c>
      <c r="U54" s="225">
        <f t="shared" ref="U54" si="14">U55+U56</f>
        <v>368.52098077369413</v>
      </c>
      <c r="V54" s="225">
        <f t="shared" ref="V54:W54" si="15">V55+V56</f>
        <v>355.26581992696475</v>
      </c>
      <c r="W54" s="225">
        <f t="shared" si="15"/>
        <v>343.47303556273027</v>
      </c>
      <c r="X54" s="306">
        <f t="shared" ref="X54" si="16">X55+X56</f>
        <v>634.53167846018414</v>
      </c>
    </row>
    <row r="55" spans="1:24" x14ac:dyDescent="0.25">
      <c r="A55" s="15"/>
      <c r="B55" s="97" t="s">
        <v>169</v>
      </c>
      <c r="C55" s="224" t="s">
        <v>4</v>
      </c>
      <c r="D55" s="225" t="s">
        <v>4</v>
      </c>
      <c r="E55" s="225" t="s">
        <v>4</v>
      </c>
      <c r="F55" s="225" t="s">
        <v>4</v>
      </c>
      <c r="G55" s="225" t="s">
        <v>4</v>
      </c>
      <c r="H55" s="225" t="s">
        <v>4</v>
      </c>
      <c r="I55" s="225" t="s">
        <v>4</v>
      </c>
      <c r="J55" s="225" t="s">
        <v>4</v>
      </c>
      <c r="K55" s="225" t="s">
        <v>4</v>
      </c>
      <c r="L55" s="225" t="s">
        <v>4</v>
      </c>
      <c r="M55" s="225" t="s">
        <v>4</v>
      </c>
      <c r="N55" s="225" t="s">
        <v>4</v>
      </c>
      <c r="O55" s="225" t="s">
        <v>4</v>
      </c>
      <c r="P55" s="225" t="s">
        <v>4</v>
      </c>
      <c r="Q55" s="375">
        <v>143.90430133000001</v>
      </c>
      <c r="R55" s="375">
        <v>379.53487718999997</v>
      </c>
      <c r="S55" s="375">
        <v>175.67896555999999</v>
      </c>
      <c r="T55" s="375">
        <v>203.41552196322482</v>
      </c>
      <c r="U55" s="375">
        <v>290.7193193347432</v>
      </c>
      <c r="V55" s="375">
        <v>281.51367600368974</v>
      </c>
      <c r="W55" s="400">
        <v>284.44238918993585</v>
      </c>
      <c r="X55" s="376">
        <v>544.08528308267273</v>
      </c>
    </row>
    <row r="56" spans="1:24" x14ac:dyDescent="0.25">
      <c r="A56" s="15"/>
      <c r="B56" s="97" t="s">
        <v>170</v>
      </c>
      <c r="C56" s="224" t="s">
        <v>4</v>
      </c>
      <c r="D56" s="225" t="s">
        <v>4</v>
      </c>
      <c r="E56" s="225" t="s">
        <v>4</v>
      </c>
      <c r="F56" s="225" t="s">
        <v>4</v>
      </c>
      <c r="G56" s="225" t="s">
        <v>4</v>
      </c>
      <c r="H56" s="225" t="s">
        <v>4</v>
      </c>
      <c r="I56" s="225" t="s">
        <v>4</v>
      </c>
      <c r="J56" s="225" t="s">
        <v>4</v>
      </c>
      <c r="K56" s="225" t="s">
        <v>4</v>
      </c>
      <c r="L56" s="225" t="s">
        <v>4</v>
      </c>
      <c r="M56" s="225" t="s">
        <v>4</v>
      </c>
      <c r="N56" s="225" t="s">
        <v>4</v>
      </c>
      <c r="O56" s="225" t="s">
        <v>4</v>
      </c>
      <c r="P56" s="225" t="s">
        <v>4</v>
      </c>
      <c r="Q56" s="375">
        <v>26.059210240000006</v>
      </c>
      <c r="R56" s="375">
        <v>38.424390360000004</v>
      </c>
      <c r="S56" s="375">
        <v>65.401241829999989</v>
      </c>
      <c r="T56" s="375">
        <v>88.403793674176839</v>
      </c>
      <c r="U56" s="375">
        <v>77.80166143895093</v>
      </c>
      <c r="V56" s="375">
        <v>73.752143923275014</v>
      </c>
      <c r="W56" s="400">
        <v>59.030646372794436</v>
      </c>
      <c r="X56" s="376">
        <v>90.446395377511408</v>
      </c>
    </row>
    <row r="57" spans="1:24" x14ac:dyDescent="0.25">
      <c r="A57" s="41"/>
      <c r="B57" s="40"/>
      <c r="C57" s="226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8"/>
    </row>
    <row r="58" spans="1:24" x14ac:dyDescent="0.25">
      <c r="A58" s="15"/>
      <c r="B58" s="87"/>
      <c r="C58" s="238"/>
      <c r="D58" s="218"/>
      <c r="E58" s="218"/>
      <c r="F58" s="219"/>
      <c r="G58" s="219"/>
      <c r="H58" s="219"/>
      <c r="I58" s="219"/>
      <c r="J58" s="219"/>
      <c r="K58" s="23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304"/>
    </row>
    <row r="59" spans="1:24" x14ac:dyDescent="0.25">
      <c r="A59" s="15"/>
      <c r="B59" s="4" t="s">
        <v>209</v>
      </c>
      <c r="C59" s="240"/>
      <c r="D59" s="388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218"/>
      <c r="X59" s="305"/>
    </row>
    <row r="60" spans="1:24" x14ac:dyDescent="0.25">
      <c r="A60" s="15"/>
      <c r="B60" s="4"/>
      <c r="C60" s="240"/>
      <c r="D60" s="388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218"/>
      <c r="X60" s="305"/>
    </row>
    <row r="61" spans="1:24" x14ac:dyDescent="0.25">
      <c r="A61" s="15"/>
      <c r="B61" s="17" t="s">
        <v>210</v>
      </c>
      <c r="C61" s="390" t="s">
        <v>4</v>
      </c>
      <c r="D61" s="375" t="s">
        <v>4</v>
      </c>
      <c r="E61" s="375" t="s">
        <v>4</v>
      </c>
      <c r="F61" s="375" t="s">
        <v>4</v>
      </c>
      <c r="G61" s="375" t="s">
        <v>4</v>
      </c>
      <c r="H61" s="375" t="s">
        <v>4</v>
      </c>
      <c r="I61" s="375" t="s">
        <v>4</v>
      </c>
      <c r="J61" s="375" t="s">
        <v>4</v>
      </c>
      <c r="K61" s="375" t="s">
        <v>4</v>
      </c>
      <c r="L61" s="375" t="s">
        <v>4</v>
      </c>
      <c r="M61" s="375" t="s">
        <v>4</v>
      </c>
      <c r="N61" s="375" t="s">
        <v>4</v>
      </c>
      <c r="O61" s="375" t="s">
        <v>4</v>
      </c>
      <c r="P61" s="375">
        <v>4</v>
      </c>
      <c r="Q61" s="375">
        <v>25</v>
      </c>
      <c r="R61" s="375">
        <v>38</v>
      </c>
      <c r="S61" s="375">
        <v>52</v>
      </c>
      <c r="T61" s="375">
        <v>116</v>
      </c>
      <c r="U61" s="375">
        <v>101</v>
      </c>
      <c r="V61" s="375">
        <v>0</v>
      </c>
      <c r="W61" s="400">
        <v>0</v>
      </c>
      <c r="X61" s="376" t="s">
        <v>4</v>
      </c>
    </row>
    <row r="62" spans="1:24" x14ac:dyDescent="0.25">
      <c r="A62" s="15"/>
      <c r="B62" s="16" t="s">
        <v>211</v>
      </c>
      <c r="C62" s="390" t="s">
        <v>4</v>
      </c>
      <c r="D62" s="375" t="s">
        <v>4</v>
      </c>
      <c r="E62" s="375" t="s">
        <v>4</v>
      </c>
      <c r="F62" s="375" t="s">
        <v>4</v>
      </c>
      <c r="G62" s="375" t="s">
        <v>4</v>
      </c>
      <c r="H62" s="375" t="s">
        <v>4</v>
      </c>
      <c r="I62" s="375" t="s">
        <v>4</v>
      </c>
      <c r="J62" s="375" t="s">
        <v>4</v>
      </c>
      <c r="K62" s="375" t="s">
        <v>4</v>
      </c>
      <c r="L62" s="375" t="s">
        <v>4</v>
      </c>
      <c r="M62" s="375" t="s">
        <v>4</v>
      </c>
      <c r="N62" s="375" t="s">
        <v>4</v>
      </c>
      <c r="O62" s="375" t="s">
        <v>4</v>
      </c>
      <c r="P62" s="375">
        <v>2</v>
      </c>
      <c r="Q62" s="375">
        <v>16</v>
      </c>
      <c r="R62" s="375">
        <v>30</v>
      </c>
      <c r="S62" s="375">
        <v>53</v>
      </c>
      <c r="T62" s="375">
        <v>278</v>
      </c>
      <c r="U62" s="375">
        <v>342</v>
      </c>
      <c r="V62" s="375">
        <v>0</v>
      </c>
      <c r="W62" s="400">
        <v>0</v>
      </c>
      <c r="X62" s="376" t="s">
        <v>4</v>
      </c>
    </row>
    <row r="63" spans="1:24" x14ac:dyDescent="0.25">
      <c r="A63" s="15"/>
      <c r="B63" s="16" t="s">
        <v>212</v>
      </c>
      <c r="C63" s="390" t="s">
        <v>4</v>
      </c>
      <c r="D63" s="375" t="s">
        <v>4</v>
      </c>
      <c r="E63" s="375" t="s">
        <v>4</v>
      </c>
      <c r="F63" s="375" t="s">
        <v>4</v>
      </c>
      <c r="G63" s="375" t="s">
        <v>4</v>
      </c>
      <c r="H63" s="375" t="s">
        <v>4</v>
      </c>
      <c r="I63" s="375" t="s">
        <v>4</v>
      </c>
      <c r="J63" s="375" t="s">
        <v>4</v>
      </c>
      <c r="K63" s="375" t="s">
        <v>4</v>
      </c>
      <c r="L63" s="375" t="s">
        <v>4</v>
      </c>
      <c r="M63" s="375" t="s">
        <v>4</v>
      </c>
      <c r="N63" s="375" t="s">
        <v>4</v>
      </c>
      <c r="O63" s="375" t="s">
        <v>4</v>
      </c>
      <c r="P63" s="375">
        <v>0</v>
      </c>
      <c r="Q63" s="375">
        <v>1</v>
      </c>
      <c r="R63" s="375">
        <v>89</v>
      </c>
      <c r="S63" s="375">
        <v>581</v>
      </c>
      <c r="T63" s="375">
        <v>1733</v>
      </c>
      <c r="U63" s="375">
        <v>2016</v>
      </c>
      <c r="V63" s="375">
        <v>238</v>
      </c>
      <c r="W63" s="400">
        <v>221</v>
      </c>
      <c r="X63" s="376" t="s">
        <v>4</v>
      </c>
    </row>
    <row r="64" spans="1:24" x14ac:dyDescent="0.25">
      <c r="A64" s="15"/>
      <c r="B64" s="16" t="s">
        <v>213</v>
      </c>
      <c r="C64" s="390" t="s">
        <v>4</v>
      </c>
      <c r="D64" s="375" t="s">
        <v>4</v>
      </c>
      <c r="E64" s="375" t="s">
        <v>4</v>
      </c>
      <c r="F64" s="375" t="s">
        <v>4</v>
      </c>
      <c r="G64" s="375" t="s">
        <v>4</v>
      </c>
      <c r="H64" s="375" t="s">
        <v>4</v>
      </c>
      <c r="I64" s="375" t="s">
        <v>4</v>
      </c>
      <c r="J64" s="375" t="s">
        <v>4</v>
      </c>
      <c r="K64" s="375" t="s">
        <v>4</v>
      </c>
      <c r="L64" s="375" t="s">
        <v>4</v>
      </c>
      <c r="M64" s="375" t="s">
        <v>4</v>
      </c>
      <c r="N64" s="375" t="s">
        <v>4</v>
      </c>
      <c r="O64" s="375" t="s">
        <v>4</v>
      </c>
      <c r="P64" s="375">
        <v>0</v>
      </c>
      <c r="Q64" s="375">
        <v>2</v>
      </c>
      <c r="R64" s="375">
        <v>2</v>
      </c>
      <c r="S64" s="375">
        <v>4</v>
      </c>
      <c r="T64" s="375">
        <v>7</v>
      </c>
      <c r="U64" s="375">
        <v>6</v>
      </c>
      <c r="V64" s="375">
        <v>0</v>
      </c>
      <c r="W64" s="400">
        <v>0</v>
      </c>
      <c r="X64" s="376" t="s">
        <v>4</v>
      </c>
    </row>
    <row r="65" spans="1:24" x14ac:dyDescent="0.25">
      <c r="A65" s="15"/>
      <c r="B65" s="17" t="s">
        <v>214</v>
      </c>
      <c r="C65" s="390" t="s">
        <v>4</v>
      </c>
      <c r="D65" s="375" t="s">
        <v>4</v>
      </c>
      <c r="E65" s="375" t="s">
        <v>4</v>
      </c>
      <c r="F65" s="375" t="s">
        <v>4</v>
      </c>
      <c r="G65" s="375" t="s">
        <v>4</v>
      </c>
      <c r="H65" s="375" t="s">
        <v>4</v>
      </c>
      <c r="I65" s="375" t="s">
        <v>4</v>
      </c>
      <c r="J65" s="375" t="s">
        <v>4</v>
      </c>
      <c r="K65" s="375" t="s">
        <v>4</v>
      </c>
      <c r="L65" s="375" t="s">
        <v>4</v>
      </c>
      <c r="M65" s="375" t="s">
        <v>4</v>
      </c>
      <c r="N65" s="375" t="s">
        <v>4</v>
      </c>
      <c r="O65" s="375" t="s">
        <v>4</v>
      </c>
      <c r="P65" s="375">
        <v>0</v>
      </c>
      <c r="Q65" s="375">
        <v>4</v>
      </c>
      <c r="R65" s="375">
        <v>9</v>
      </c>
      <c r="S65" s="375">
        <v>14</v>
      </c>
      <c r="T65" s="375">
        <v>14</v>
      </c>
      <c r="U65" s="375">
        <v>24</v>
      </c>
      <c r="V65" s="375">
        <v>0</v>
      </c>
      <c r="W65" s="400">
        <v>0</v>
      </c>
      <c r="X65" s="376" t="s">
        <v>4</v>
      </c>
    </row>
    <row r="66" spans="1:24" x14ac:dyDescent="0.25">
      <c r="A66" s="15"/>
      <c r="B66" s="17" t="s">
        <v>218</v>
      </c>
      <c r="C66" s="390" t="s">
        <v>4</v>
      </c>
      <c r="D66" s="375" t="s">
        <v>4</v>
      </c>
      <c r="E66" s="375" t="s">
        <v>4</v>
      </c>
      <c r="F66" s="375" t="s">
        <v>4</v>
      </c>
      <c r="G66" s="375" t="s">
        <v>4</v>
      </c>
      <c r="H66" s="375" t="s">
        <v>4</v>
      </c>
      <c r="I66" s="375" t="s">
        <v>4</v>
      </c>
      <c r="J66" s="375" t="s">
        <v>4</v>
      </c>
      <c r="K66" s="375" t="s">
        <v>4</v>
      </c>
      <c r="L66" s="375" t="s">
        <v>4</v>
      </c>
      <c r="M66" s="375" t="s">
        <v>4</v>
      </c>
      <c r="N66" s="375" t="s">
        <v>4</v>
      </c>
      <c r="O66" s="375" t="s">
        <v>4</v>
      </c>
      <c r="P66" s="375">
        <v>0</v>
      </c>
      <c r="Q66" s="375">
        <v>0</v>
      </c>
      <c r="R66" s="375">
        <v>1</v>
      </c>
      <c r="S66" s="375">
        <v>2</v>
      </c>
      <c r="T66" s="375">
        <v>16</v>
      </c>
      <c r="U66" s="375">
        <v>13</v>
      </c>
      <c r="V66" s="375">
        <v>0</v>
      </c>
      <c r="W66" s="400">
        <v>0</v>
      </c>
      <c r="X66" s="376" t="s">
        <v>4</v>
      </c>
    </row>
    <row r="67" spans="1:24" x14ac:dyDescent="0.25">
      <c r="A67" s="15"/>
      <c r="B67" s="17" t="s">
        <v>219</v>
      </c>
      <c r="C67" s="390" t="s">
        <v>4</v>
      </c>
      <c r="D67" s="375" t="s">
        <v>4</v>
      </c>
      <c r="E67" s="375" t="s">
        <v>4</v>
      </c>
      <c r="F67" s="375" t="s">
        <v>4</v>
      </c>
      <c r="G67" s="375" t="s">
        <v>4</v>
      </c>
      <c r="H67" s="375" t="s">
        <v>4</v>
      </c>
      <c r="I67" s="375" t="s">
        <v>4</v>
      </c>
      <c r="J67" s="375" t="s">
        <v>4</v>
      </c>
      <c r="K67" s="375" t="s">
        <v>4</v>
      </c>
      <c r="L67" s="375" t="s">
        <v>4</v>
      </c>
      <c r="M67" s="375" t="s">
        <v>4</v>
      </c>
      <c r="N67" s="375" t="s">
        <v>4</v>
      </c>
      <c r="O67" s="375" t="s">
        <v>4</v>
      </c>
      <c r="P67" s="375">
        <v>0</v>
      </c>
      <c r="Q67" s="375">
        <v>1</v>
      </c>
      <c r="R67" s="375">
        <v>1</v>
      </c>
      <c r="S67" s="375">
        <v>2</v>
      </c>
      <c r="T67" s="375">
        <v>16</v>
      </c>
      <c r="U67" s="375">
        <v>12</v>
      </c>
      <c r="V67" s="375">
        <v>0</v>
      </c>
      <c r="W67" s="400">
        <v>0</v>
      </c>
      <c r="X67" s="376" t="s">
        <v>4</v>
      </c>
    </row>
    <row r="68" spans="1:24" x14ac:dyDescent="0.25">
      <c r="A68" s="15"/>
      <c r="B68" s="16" t="s">
        <v>83</v>
      </c>
      <c r="C68" s="390" t="s">
        <v>4</v>
      </c>
      <c r="D68" s="375" t="s">
        <v>4</v>
      </c>
      <c r="E68" s="375" t="s">
        <v>4</v>
      </c>
      <c r="F68" s="375" t="s">
        <v>4</v>
      </c>
      <c r="G68" s="375" t="s">
        <v>4</v>
      </c>
      <c r="H68" s="375" t="s">
        <v>4</v>
      </c>
      <c r="I68" s="375" t="s">
        <v>4</v>
      </c>
      <c r="J68" s="375" t="s">
        <v>4</v>
      </c>
      <c r="K68" s="375" t="s">
        <v>4</v>
      </c>
      <c r="L68" s="375" t="s">
        <v>4</v>
      </c>
      <c r="M68" s="375" t="s">
        <v>4</v>
      </c>
      <c r="N68" s="375" t="s">
        <v>4</v>
      </c>
      <c r="O68" s="375" t="s">
        <v>4</v>
      </c>
      <c r="P68" s="375">
        <v>0</v>
      </c>
      <c r="Q68" s="375">
        <v>0</v>
      </c>
      <c r="R68" s="375">
        <v>26</v>
      </c>
      <c r="S68" s="375">
        <v>95</v>
      </c>
      <c r="T68" s="375">
        <v>280</v>
      </c>
      <c r="U68" s="375">
        <v>335</v>
      </c>
      <c r="V68" s="375">
        <v>0</v>
      </c>
      <c r="W68" s="400">
        <v>0</v>
      </c>
      <c r="X68" s="376" t="s">
        <v>4</v>
      </c>
    </row>
    <row r="69" spans="1:24" x14ac:dyDescent="0.25">
      <c r="A69" s="15"/>
      <c r="B69" s="16" t="s">
        <v>215</v>
      </c>
      <c r="C69" s="390" t="s">
        <v>4</v>
      </c>
      <c r="D69" s="375" t="s">
        <v>4</v>
      </c>
      <c r="E69" s="375" t="s">
        <v>4</v>
      </c>
      <c r="F69" s="375" t="s">
        <v>4</v>
      </c>
      <c r="G69" s="375" t="s">
        <v>4</v>
      </c>
      <c r="H69" s="375" t="s">
        <v>4</v>
      </c>
      <c r="I69" s="375" t="s">
        <v>4</v>
      </c>
      <c r="J69" s="375" t="s">
        <v>4</v>
      </c>
      <c r="K69" s="375" t="s">
        <v>4</v>
      </c>
      <c r="L69" s="375" t="s">
        <v>4</v>
      </c>
      <c r="M69" s="375" t="s">
        <v>4</v>
      </c>
      <c r="N69" s="375" t="s">
        <v>4</v>
      </c>
      <c r="O69" s="375" t="s">
        <v>4</v>
      </c>
      <c r="P69" s="375">
        <v>0</v>
      </c>
      <c r="Q69" s="375">
        <v>0</v>
      </c>
      <c r="R69" s="375">
        <v>118</v>
      </c>
      <c r="S69" s="375">
        <v>110</v>
      </c>
      <c r="T69" s="375">
        <v>140</v>
      </c>
      <c r="U69" s="375">
        <v>118</v>
      </c>
      <c r="V69" s="375">
        <v>0</v>
      </c>
      <c r="W69" s="400">
        <v>0</v>
      </c>
      <c r="X69" s="376" t="s">
        <v>4</v>
      </c>
    </row>
    <row r="70" spans="1:24" x14ac:dyDescent="0.25">
      <c r="A70" s="41"/>
      <c r="B70" s="391"/>
      <c r="C70" s="392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  <c r="T70" s="393"/>
      <c r="U70" s="393"/>
      <c r="V70" s="393"/>
      <c r="W70" s="393"/>
      <c r="X70" s="394"/>
    </row>
    <row r="71" spans="1:24" x14ac:dyDescent="0.25">
      <c r="A71" s="15"/>
      <c r="B71" s="16"/>
      <c r="C71" s="238"/>
      <c r="D71" s="389"/>
      <c r="E71" s="389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219"/>
      <c r="X71" s="304"/>
    </row>
    <row r="72" spans="1:24" x14ac:dyDescent="0.25">
      <c r="A72" s="15"/>
      <c r="B72" s="4" t="s">
        <v>216</v>
      </c>
      <c r="C72" s="240"/>
      <c r="D72" s="388"/>
      <c r="E72" s="389"/>
      <c r="F72" s="389"/>
      <c r="G72" s="389"/>
      <c r="H72" s="389"/>
      <c r="I72" s="389"/>
      <c r="J72" s="389"/>
      <c r="K72" s="389"/>
      <c r="L72" s="389"/>
      <c r="M72" s="389"/>
      <c r="N72" s="389"/>
      <c r="O72" s="389"/>
      <c r="P72" s="389"/>
      <c r="Q72" s="389"/>
      <c r="R72" s="389"/>
      <c r="S72" s="389"/>
      <c r="T72" s="389"/>
      <c r="U72" s="389"/>
      <c r="V72" s="389"/>
      <c r="W72" s="218"/>
      <c r="X72" s="305"/>
    </row>
    <row r="73" spans="1:24" x14ac:dyDescent="0.25">
      <c r="A73" s="15"/>
      <c r="B73" s="4"/>
      <c r="C73" s="240"/>
      <c r="D73" s="388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  <c r="P73" s="389"/>
      <c r="Q73" s="389"/>
      <c r="R73" s="389"/>
      <c r="S73" s="389"/>
      <c r="T73" s="389"/>
      <c r="U73" s="389"/>
      <c r="V73" s="389"/>
      <c r="W73" s="218"/>
      <c r="X73" s="305"/>
    </row>
    <row r="74" spans="1:24" x14ac:dyDescent="0.25">
      <c r="A74" s="15"/>
      <c r="B74" s="17" t="s">
        <v>210</v>
      </c>
      <c r="C74" s="390" t="s">
        <v>4</v>
      </c>
      <c r="D74" s="375" t="s">
        <v>4</v>
      </c>
      <c r="E74" s="375" t="s">
        <v>4</v>
      </c>
      <c r="F74" s="375" t="s">
        <v>4</v>
      </c>
      <c r="G74" s="375" t="s">
        <v>4</v>
      </c>
      <c r="H74" s="375" t="s">
        <v>4</v>
      </c>
      <c r="I74" s="375" t="s">
        <v>4</v>
      </c>
      <c r="J74" s="375" t="s">
        <v>4</v>
      </c>
      <c r="K74" s="375" t="s">
        <v>4</v>
      </c>
      <c r="L74" s="375" t="s">
        <v>4</v>
      </c>
      <c r="M74" s="375" t="s">
        <v>4</v>
      </c>
      <c r="N74" s="375" t="s">
        <v>4</v>
      </c>
      <c r="O74" s="375" t="s">
        <v>4</v>
      </c>
      <c r="P74" s="375">
        <v>3.6</v>
      </c>
      <c r="Q74" s="375">
        <v>24.8</v>
      </c>
      <c r="R74" s="375">
        <v>37.799999999999997</v>
      </c>
      <c r="S74" s="375">
        <v>52.2</v>
      </c>
      <c r="T74" s="375">
        <v>115.9</v>
      </c>
      <c r="U74" s="375">
        <v>100.8</v>
      </c>
      <c r="V74" s="375">
        <v>0</v>
      </c>
      <c r="W74" s="400">
        <v>0</v>
      </c>
      <c r="X74" s="376" t="s">
        <v>4</v>
      </c>
    </row>
    <row r="75" spans="1:24" x14ac:dyDescent="0.25">
      <c r="A75" s="15"/>
      <c r="B75" s="16" t="s">
        <v>211</v>
      </c>
      <c r="C75" s="390" t="s">
        <v>4</v>
      </c>
      <c r="D75" s="375" t="s">
        <v>4</v>
      </c>
      <c r="E75" s="375" t="s">
        <v>4</v>
      </c>
      <c r="F75" s="375" t="s">
        <v>4</v>
      </c>
      <c r="G75" s="375" t="s">
        <v>4</v>
      </c>
      <c r="H75" s="375" t="s">
        <v>4</v>
      </c>
      <c r="I75" s="375" t="s">
        <v>4</v>
      </c>
      <c r="J75" s="375" t="s">
        <v>4</v>
      </c>
      <c r="K75" s="375" t="s">
        <v>4</v>
      </c>
      <c r="L75" s="375" t="s">
        <v>4</v>
      </c>
      <c r="M75" s="375" t="s">
        <v>4</v>
      </c>
      <c r="N75" s="375" t="s">
        <v>4</v>
      </c>
      <c r="O75" s="375" t="s">
        <v>4</v>
      </c>
      <c r="P75" s="375">
        <v>2.1</v>
      </c>
      <c r="Q75" s="375">
        <v>14</v>
      </c>
      <c r="R75" s="375">
        <v>26.5</v>
      </c>
      <c r="S75" s="375">
        <v>44.2</v>
      </c>
      <c r="T75" s="375">
        <v>227.8</v>
      </c>
      <c r="U75" s="375">
        <v>281.7</v>
      </c>
      <c r="V75" s="375">
        <v>0</v>
      </c>
      <c r="W75" s="400">
        <v>0</v>
      </c>
      <c r="X75" s="376" t="s">
        <v>4</v>
      </c>
    </row>
    <row r="76" spans="1:24" x14ac:dyDescent="0.25">
      <c r="A76" s="15"/>
      <c r="B76" s="16" t="s">
        <v>212</v>
      </c>
      <c r="C76" s="390" t="s">
        <v>4</v>
      </c>
      <c r="D76" s="375" t="s">
        <v>4</v>
      </c>
      <c r="E76" s="375" t="s">
        <v>4</v>
      </c>
      <c r="F76" s="375" t="s">
        <v>4</v>
      </c>
      <c r="G76" s="375" t="s">
        <v>4</v>
      </c>
      <c r="H76" s="375" t="s">
        <v>4</v>
      </c>
      <c r="I76" s="375" t="s">
        <v>4</v>
      </c>
      <c r="J76" s="375" t="s">
        <v>4</v>
      </c>
      <c r="K76" s="375" t="s">
        <v>4</v>
      </c>
      <c r="L76" s="375" t="s">
        <v>4</v>
      </c>
      <c r="M76" s="375" t="s">
        <v>4</v>
      </c>
      <c r="N76" s="375" t="s">
        <v>4</v>
      </c>
      <c r="O76" s="375" t="s">
        <v>4</v>
      </c>
      <c r="P76" s="375">
        <v>0</v>
      </c>
      <c r="Q76" s="375">
        <v>1.2</v>
      </c>
      <c r="R76" s="375">
        <v>78</v>
      </c>
      <c r="S76" s="375">
        <v>505.6</v>
      </c>
      <c r="T76" s="375">
        <v>1480.1</v>
      </c>
      <c r="U76" s="375">
        <v>1706.9</v>
      </c>
      <c r="V76" s="375">
        <v>199.9</v>
      </c>
      <c r="W76" s="400">
        <v>185.8</v>
      </c>
      <c r="X76" s="376" t="s">
        <v>4</v>
      </c>
    </row>
    <row r="77" spans="1:24" x14ac:dyDescent="0.25">
      <c r="A77" s="15"/>
      <c r="B77" s="16" t="s">
        <v>213</v>
      </c>
      <c r="C77" s="390" t="s">
        <v>4</v>
      </c>
      <c r="D77" s="375" t="s">
        <v>4</v>
      </c>
      <c r="E77" s="375" t="s">
        <v>4</v>
      </c>
      <c r="F77" s="375" t="s">
        <v>4</v>
      </c>
      <c r="G77" s="375" t="s">
        <v>4</v>
      </c>
      <c r="H77" s="375" t="s">
        <v>4</v>
      </c>
      <c r="I77" s="375" t="s">
        <v>4</v>
      </c>
      <c r="J77" s="375" t="s">
        <v>4</v>
      </c>
      <c r="K77" s="375" t="s">
        <v>4</v>
      </c>
      <c r="L77" s="375" t="s">
        <v>4</v>
      </c>
      <c r="M77" s="375" t="s">
        <v>4</v>
      </c>
      <c r="N77" s="375" t="s">
        <v>4</v>
      </c>
      <c r="O77" s="375" t="s">
        <v>4</v>
      </c>
      <c r="P77" s="375">
        <v>0.4</v>
      </c>
      <c r="Q77" s="375">
        <v>2</v>
      </c>
      <c r="R77" s="375">
        <v>1.5</v>
      </c>
      <c r="S77" s="375">
        <v>3.5</v>
      </c>
      <c r="T77" s="375">
        <v>7.1</v>
      </c>
      <c r="U77" s="375">
        <v>6.1</v>
      </c>
      <c r="V77" s="375">
        <v>0</v>
      </c>
      <c r="W77" s="400">
        <v>0</v>
      </c>
      <c r="X77" s="376" t="s">
        <v>4</v>
      </c>
    </row>
    <row r="78" spans="1:24" x14ac:dyDescent="0.25">
      <c r="A78" s="15"/>
      <c r="B78" s="17" t="s">
        <v>214</v>
      </c>
      <c r="C78" s="390" t="s">
        <v>4</v>
      </c>
      <c r="D78" s="375" t="s">
        <v>4</v>
      </c>
      <c r="E78" s="375" t="s">
        <v>4</v>
      </c>
      <c r="F78" s="375" t="s">
        <v>4</v>
      </c>
      <c r="G78" s="375" t="s">
        <v>4</v>
      </c>
      <c r="H78" s="375" t="s">
        <v>4</v>
      </c>
      <c r="I78" s="375" t="s">
        <v>4</v>
      </c>
      <c r="J78" s="375" t="s">
        <v>4</v>
      </c>
      <c r="K78" s="375" t="s">
        <v>4</v>
      </c>
      <c r="L78" s="375" t="s">
        <v>4</v>
      </c>
      <c r="M78" s="375" t="s">
        <v>4</v>
      </c>
      <c r="N78" s="375" t="s">
        <v>4</v>
      </c>
      <c r="O78" s="375" t="s">
        <v>4</v>
      </c>
      <c r="P78" s="375">
        <v>0</v>
      </c>
      <c r="Q78" s="375">
        <v>4</v>
      </c>
      <c r="R78" s="375">
        <v>9.4</v>
      </c>
      <c r="S78" s="375">
        <v>13.7</v>
      </c>
      <c r="T78" s="375">
        <v>14.2</v>
      </c>
      <c r="U78" s="375">
        <v>24.2</v>
      </c>
      <c r="V78" s="375">
        <v>0</v>
      </c>
      <c r="W78" s="400">
        <v>0</v>
      </c>
      <c r="X78" s="376" t="s">
        <v>4</v>
      </c>
    </row>
    <row r="79" spans="1:24" x14ac:dyDescent="0.25">
      <c r="A79" s="15"/>
      <c r="B79" s="16" t="s">
        <v>218</v>
      </c>
      <c r="C79" s="390" t="s">
        <v>4</v>
      </c>
      <c r="D79" s="375" t="s">
        <v>4</v>
      </c>
      <c r="E79" s="375" t="s">
        <v>4</v>
      </c>
      <c r="F79" s="375" t="s">
        <v>4</v>
      </c>
      <c r="G79" s="375" t="s">
        <v>4</v>
      </c>
      <c r="H79" s="375" t="s">
        <v>4</v>
      </c>
      <c r="I79" s="375" t="s">
        <v>4</v>
      </c>
      <c r="J79" s="375" t="s">
        <v>4</v>
      </c>
      <c r="K79" s="375" t="s">
        <v>4</v>
      </c>
      <c r="L79" s="375" t="s">
        <v>4</v>
      </c>
      <c r="M79" s="375" t="s">
        <v>4</v>
      </c>
      <c r="N79" s="375" t="s">
        <v>4</v>
      </c>
      <c r="O79" s="375" t="s">
        <v>4</v>
      </c>
      <c r="P79" s="375">
        <v>0</v>
      </c>
      <c r="Q79" s="375">
        <v>0</v>
      </c>
      <c r="R79" s="375">
        <v>0.9</v>
      </c>
      <c r="S79" s="375">
        <v>1.9</v>
      </c>
      <c r="T79" s="375">
        <v>15.6</v>
      </c>
      <c r="U79" s="375">
        <v>12.8</v>
      </c>
      <c r="V79" s="375">
        <v>0</v>
      </c>
      <c r="W79" s="400">
        <v>0</v>
      </c>
      <c r="X79" s="376" t="s">
        <v>4</v>
      </c>
    </row>
    <row r="80" spans="1:24" x14ac:dyDescent="0.25">
      <c r="A80" s="15"/>
      <c r="B80" s="17" t="s">
        <v>219</v>
      </c>
      <c r="C80" s="390" t="s">
        <v>4</v>
      </c>
      <c r="D80" s="375" t="s">
        <v>4</v>
      </c>
      <c r="E80" s="375" t="s">
        <v>4</v>
      </c>
      <c r="F80" s="375" t="s">
        <v>4</v>
      </c>
      <c r="G80" s="375" t="s">
        <v>4</v>
      </c>
      <c r="H80" s="375" t="s">
        <v>4</v>
      </c>
      <c r="I80" s="375" t="s">
        <v>4</v>
      </c>
      <c r="J80" s="375" t="s">
        <v>4</v>
      </c>
      <c r="K80" s="375" t="s">
        <v>4</v>
      </c>
      <c r="L80" s="375" t="s">
        <v>4</v>
      </c>
      <c r="M80" s="375" t="s">
        <v>4</v>
      </c>
      <c r="N80" s="375" t="s">
        <v>4</v>
      </c>
      <c r="O80" s="375" t="s">
        <v>4</v>
      </c>
      <c r="P80" s="375">
        <v>0</v>
      </c>
      <c r="Q80" s="375">
        <v>0.5</v>
      </c>
      <c r="R80" s="375">
        <v>0.8</v>
      </c>
      <c r="S80" s="375">
        <v>2.2999999999999998</v>
      </c>
      <c r="T80" s="375">
        <v>12.4</v>
      </c>
      <c r="U80" s="375">
        <v>9</v>
      </c>
      <c r="V80" s="375">
        <v>0</v>
      </c>
      <c r="W80" s="400">
        <v>0</v>
      </c>
      <c r="X80" s="376" t="s">
        <v>4</v>
      </c>
    </row>
    <row r="81" spans="1:24" x14ac:dyDescent="0.25">
      <c r="A81" s="15"/>
      <c r="B81" s="16" t="s">
        <v>83</v>
      </c>
      <c r="C81" s="390" t="s">
        <v>4</v>
      </c>
      <c r="D81" s="375" t="s">
        <v>4</v>
      </c>
      <c r="E81" s="375" t="s">
        <v>4</v>
      </c>
      <c r="F81" s="375" t="s">
        <v>4</v>
      </c>
      <c r="G81" s="375" t="s">
        <v>4</v>
      </c>
      <c r="H81" s="375" t="s">
        <v>4</v>
      </c>
      <c r="I81" s="375" t="s">
        <v>4</v>
      </c>
      <c r="J81" s="375" t="s">
        <v>4</v>
      </c>
      <c r="K81" s="375" t="s">
        <v>4</v>
      </c>
      <c r="L81" s="375" t="s">
        <v>4</v>
      </c>
      <c r="M81" s="375" t="s">
        <v>4</v>
      </c>
      <c r="N81" s="375" t="s">
        <v>4</v>
      </c>
      <c r="O81" s="375" t="s">
        <v>4</v>
      </c>
      <c r="P81" s="375">
        <v>0</v>
      </c>
      <c r="Q81" s="375">
        <v>0</v>
      </c>
      <c r="R81" s="375">
        <v>26.2</v>
      </c>
      <c r="S81" s="375">
        <v>92.3</v>
      </c>
      <c r="T81" s="375">
        <v>260.39999999999998</v>
      </c>
      <c r="U81" s="375">
        <v>314.2</v>
      </c>
      <c r="V81" s="375">
        <v>0</v>
      </c>
      <c r="W81" s="400">
        <v>0</v>
      </c>
      <c r="X81" s="376" t="s">
        <v>4</v>
      </c>
    </row>
    <row r="82" spans="1:24" x14ac:dyDescent="0.25">
      <c r="A82" s="15"/>
      <c r="B82" s="16" t="s">
        <v>215</v>
      </c>
      <c r="C82" s="390" t="s">
        <v>4</v>
      </c>
      <c r="D82" s="375" t="s">
        <v>4</v>
      </c>
      <c r="E82" s="375" t="s">
        <v>4</v>
      </c>
      <c r="F82" s="375" t="s">
        <v>4</v>
      </c>
      <c r="G82" s="375" t="s">
        <v>4</v>
      </c>
      <c r="H82" s="375" t="s">
        <v>4</v>
      </c>
      <c r="I82" s="375" t="s">
        <v>4</v>
      </c>
      <c r="J82" s="375" t="s">
        <v>4</v>
      </c>
      <c r="K82" s="375" t="s">
        <v>4</v>
      </c>
      <c r="L82" s="375" t="s">
        <v>4</v>
      </c>
      <c r="M82" s="375" t="s">
        <v>4</v>
      </c>
      <c r="N82" s="375" t="s">
        <v>4</v>
      </c>
      <c r="O82" s="375" t="s">
        <v>4</v>
      </c>
      <c r="P82" s="375">
        <v>0</v>
      </c>
      <c r="Q82" s="375">
        <v>0</v>
      </c>
      <c r="R82" s="375">
        <v>117.6</v>
      </c>
      <c r="S82" s="375">
        <v>109.5</v>
      </c>
      <c r="T82" s="375">
        <v>139.69999999999999</v>
      </c>
      <c r="U82" s="375">
        <v>117.4</v>
      </c>
      <c r="V82" s="375">
        <v>0</v>
      </c>
      <c r="W82" s="400">
        <v>0</v>
      </c>
      <c r="X82" s="376" t="s">
        <v>4</v>
      </c>
    </row>
    <row r="83" spans="1:24" x14ac:dyDescent="0.25">
      <c r="A83" s="41"/>
      <c r="B83" s="391"/>
      <c r="C83" s="392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4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0"/>
  <sheetViews>
    <sheetView zoomScale="70" zoomScaleNormal="70" workbookViewId="0">
      <pane xSplit="2" ySplit="6" topLeftCell="M7" activePane="bottomRight" state="frozen"/>
      <selection activeCell="Q24" sqref="Q24"/>
      <selection pane="topRight" activeCell="Q24" sqref="Q24"/>
      <selection pane="bottomLeft" activeCell="Q24" sqref="Q24"/>
      <selection pane="bottomRight" activeCell="X14" sqref="X14"/>
    </sheetView>
  </sheetViews>
  <sheetFormatPr defaultColWidth="9.140625" defaultRowHeight="15.75" x14ac:dyDescent="0.25"/>
  <cols>
    <col min="1" max="1" width="5.7109375" style="169" customWidth="1"/>
    <col min="2" max="2" width="75.7109375" style="169" customWidth="1"/>
    <col min="3" max="18" width="11.140625" style="169" customWidth="1"/>
    <col min="19" max="20" width="11.140625" style="290" customWidth="1"/>
    <col min="21" max="21" width="10" style="290" customWidth="1"/>
    <col min="22" max="22" width="10" style="169" customWidth="1"/>
    <col min="23" max="16384" width="9.140625" style="169"/>
  </cols>
  <sheetData>
    <row r="1" spans="1:24" x14ac:dyDescent="0.25">
      <c r="A1" s="485" t="str">
        <f>'Súhrnné indikátory'!A1:M1</f>
        <v>73. zasadnutie Výboru pre makroekonomické prognózy, 3.9.2025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</row>
    <row r="2" spans="1:24" ht="18.75" x14ac:dyDescent="0.3">
      <c r="A2" s="486" t="s">
        <v>15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</row>
    <row r="3" spans="1:24" x14ac:dyDescent="0.25">
      <c r="A3" s="487" t="s">
        <v>60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</row>
    <row r="4" spans="1:24" x14ac:dyDescent="0.25">
      <c r="A4" s="212"/>
      <c r="B4" s="203"/>
      <c r="C4" s="212"/>
      <c r="D4" s="134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91"/>
      <c r="T4" s="291"/>
      <c r="U4" s="291"/>
      <c r="V4" s="291"/>
      <c r="W4" s="291"/>
      <c r="X4" s="292"/>
    </row>
    <row r="5" spans="1:24" s="119" customFormat="1" x14ac:dyDescent="0.25">
      <c r="A5" s="174"/>
      <c r="B5" s="372"/>
      <c r="C5" s="204">
        <v>2008</v>
      </c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259">
        <v>2024</v>
      </c>
      <c r="T5" s="259">
        <v>2025</v>
      </c>
      <c r="U5" s="259">
        <v>2026</v>
      </c>
      <c r="V5" s="259">
        <v>2027</v>
      </c>
      <c r="W5" s="259">
        <v>2028</v>
      </c>
      <c r="X5" s="293">
        <v>2029</v>
      </c>
    </row>
    <row r="6" spans="1:24" s="119" customFormat="1" x14ac:dyDescent="0.25">
      <c r="A6" s="174"/>
      <c r="B6" s="175"/>
      <c r="C6" s="215" t="s">
        <v>7</v>
      </c>
      <c r="D6" s="216" t="s">
        <v>7</v>
      </c>
      <c r="E6" s="216" t="s">
        <v>7</v>
      </c>
      <c r="F6" s="216" t="s">
        <v>7</v>
      </c>
      <c r="G6" s="216" t="s">
        <v>7</v>
      </c>
      <c r="H6" s="216" t="s">
        <v>7</v>
      </c>
      <c r="I6" s="216" t="s">
        <v>7</v>
      </c>
      <c r="J6" s="216" t="s">
        <v>7</v>
      </c>
      <c r="K6" s="216" t="s">
        <v>7</v>
      </c>
      <c r="L6" s="216" t="s">
        <v>7</v>
      </c>
      <c r="M6" s="216" t="s">
        <v>7</v>
      </c>
      <c r="N6" s="216" t="s">
        <v>7</v>
      </c>
      <c r="O6" s="216" t="s">
        <v>7</v>
      </c>
      <c r="P6" s="6" t="s">
        <v>7</v>
      </c>
      <c r="Q6" s="216" t="s">
        <v>7</v>
      </c>
      <c r="R6" s="6" t="s">
        <v>7</v>
      </c>
      <c r="S6" s="294" t="s">
        <v>61</v>
      </c>
      <c r="T6" s="294" t="s">
        <v>61</v>
      </c>
      <c r="U6" s="294" t="s">
        <v>61</v>
      </c>
      <c r="V6" s="294" t="s">
        <v>61</v>
      </c>
      <c r="W6" s="294" t="s">
        <v>61</v>
      </c>
      <c r="X6" s="295" t="s">
        <v>61</v>
      </c>
    </row>
    <row r="7" spans="1:24" s="119" customFormat="1" x14ac:dyDescent="0.25">
      <c r="A7" s="212"/>
      <c r="B7" s="213"/>
      <c r="C7" s="214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68"/>
      <c r="T7" s="268"/>
      <c r="U7" s="268"/>
      <c r="V7" s="268"/>
      <c r="W7" s="268"/>
      <c r="X7" s="269"/>
    </row>
    <row r="8" spans="1:24" x14ac:dyDescent="0.25">
      <c r="A8" s="174"/>
      <c r="B8" s="119" t="s">
        <v>72</v>
      </c>
      <c r="C8" s="188">
        <v>5.1204697039435532</v>
      </c>
      <c r="D8" s="189">
        <v>-4.7009154538261484</v>
      </c>
      <c r="E8" s="189">
        <v>8.9414557429604571</v>
      </c>
      <c r="F8" s="189">
        <v>2.4070766144419276</v>
      </c>
      <c r="G8" s="189">
        <v>2.8769328243178682</v>
      </c>
      <c r="H8" s="189">
        <v>2.0345836147824592</v>
      </c>
      <c r="I8" s="189">
        <v>1.1461847361775801</v>
      </c>
      <c r="J8" s="189">
        <v>2.9464903466588588</v>
      </c>
      <c r="K8" s="189">
        <v>-0.81118418915727686</v>
      </c>
      <c r="L8" s="189">
        <v>1.8437049791860671</v>
      </c>
      <c r="M8" s="189">
        <v>4.1643171627234521</v>
      </c>
      <c r="N8" s="189">
        <v>3.6486268216298523</v>
      </c>
      <c r="O8" s="189">
        <v>1.6778117859548747</v>
      </c>
      <c r="P8" s="189">
        <v>8.7035435863987978</v>
      </c>
      <c r="Q8" s="189">
        <v>6.0830143981388751</v>
      </c>
      <c r="R8" s="189">
        <v>12.21553629480281</v>
      </c>
      <c r="S8" s="206">
        <v>5.9394603376874189</v>
      </c>
      <c r="T8" s="206">
        <v>4.7309322709852886</v>
      </c>
      <c r="U8" s="206">
        <v>5.3791849991067897</v>
      </c>
      <c r="V8" s="206">
        <v>4.1191361289171224</v>
      </c>
      <c r="W8" s="206">
        <v>4.2138492212445033</v>
      </c>
      <c r="X8" s="267">
        <v>4.6877423916716454</v>
      </c>
    </row>
    <row r="9" spans="1:24" x14ac:dyDescent="0.25">
      <c r="A9" s="174"/>
      <c r="B9" s="119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206"/>
      <c r="T9" s="206"/>
      <c r="U9" s="206"/>
      <c r="V9" s="206"/>
      <c r="W9" s="206"/>
      <c r="X9" s="267"/>
    </row>
    <row r="10" spans="1:24" x14ac:dyDescent="0.25">
      <c r="A10" s="174"/>
      <c r="B10" s="119" t="s">
        <v>71</v>
      </c>
      <c r="C10" s="188">
        <v>2.0732142351446603</v>
      </c>
      <c r="D10" s="189">
        <v>-3.6189685556438866</v>
      </c>
      <c r="E10" s="189">
        <v>8.4312557241096329</v>
      </c>
      <c r="F10" s="189">
        <v>0.77475681987795308</v>
      </c>
      <c r="G10" s="189">
        <v>1.5177298157958541</v>
      </c>
      <c r="H10" s="189">
        <v>1.4925506008310885</v>
      </c>
      <c r="I10" s="189">
        <v>1.2804852106641951</v>
      </c>
      <c r="J10" s="189">
        <v>3.1380102342813077</v>
      </c>
      <c r="K10" s="189">
        <v>-0.42192418783575381</v>
      </c>
      <c r="L10" s="189">
        <v>0.65410174624103146</v>
      </c>
      <c r="M10" s="189">
        <v>2.0132171109649599</v>
      </c>
      <c r="N10" s="189">
        <v>1.2181682341075861</v>
      </c>
      <c r="O10" s="189">
        <v>-0.71280500683025272</v>
      </c>
      <c r="P10" s="189">
        <v>6.3178935792156166</v>
      </c>
      <c r="Q10" s="189">
        <v>-1.3079346959356308</v>
      </c>
      <c r="R10" s="189">
        <v>1.8843601278527133</v>
      </c>
      <c r="S10" s="206">
        <v>2.2199174346585693</v>
      </c>
      <c r="T10" s="206">
        <v>0.8567484650421564</v>
      </c>
      <c r="U10" s="206">
        <v>1.4845190029512123</v>
      </c>
      <c r="V10" s="206">
        <v>1.5510227652002273</v>
      </c>
      <c r="W10" s="206">
        <v>2.0390594257636785</v>
      </c>
      <c r="X10" s="267">
        <v>2.5855758179570421</v>
      </c>
    </row>
    <row r="11" spans="1:24" x14ac:dyDescent="0.25">
      <c r="A11" s="174"/>
      <c r="B11" s="119"/>
      <c r="C11" s="188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206"/>
      <c r="T11" s="206"/>
      <c r="U11" s="206"/>
      <c r="V11" s="206"/>
      <c r="W11" s="206"/>
      <c r="X11" s="267"/>
    </row>
    <row r="12" spans="1:24" x14ac:dyDescent="0.25">
      <c r="A12" s="174"/>
      <c r="B12" s="119" t="s">
        <v>42</v>
      </c>
      <c r="C12" s="205">
        <v>4.5067158139812324</v>
      </c>
      <c r="D12" s="206">
        <v>6.4108191576383922</v>
      </c>
      <c r="E12" s="206">
        <v>-2.6748249510999633</v>
      </c>
      <c r="F12" s="206">
        <v>1.3096166875952164</v>
      </c>
      <c r="G12" s="206">
        <v>0.97503802756928604</v>
      </c>
      <c r="H12" s="206">
        <v>1.1402030073896396</v>
      </c>
      <c r="I12" s="206">
        <v>0.60564978491550736</v>
      </c>
      <c r="J12" s="206">
        <v>0.38916126906161086</v>
      </c>
      <c r="K12" s="206">
        <v>2.6707415436976634</v>
      </c>
      <c r="L12" s="206">
        <v>4.5429743620530205</v>
      </c>
      <c r="M12" s="206">
        <v>3.8325014519791978</v>
      </c>
      <c r="N12" s="206">
        <v>5.4251925136946433</v>
      </c>
      <c r="O12" s="206">
        <v>4.5686650283140562</v>
      </c>
      <c r="P12" s="206">
        <v>0.58775526779919485</v>
      </c>
      <c r="Q12" s="206">
        <v>7.3073802598324189</v>
      </c>
      <c r="R12" s="206">
        <v>8.3189553599149146</v>
      </c>
      <c r="S12" s="206">
        <v>4.9903554860379007</v>
      </c>
      <c r="T12" s="206">
        <v>4.8653356093571798</v>
      </c>
      <c r="U12" s="206">
        <v>3.376191441766685</v>
      </c>
      <c r="V12" s="206">
        <v>3.3594582570485976</v>
      </c>
      <c r="W12" s="206">
        <v>2.300086922931488</v>
      </c>
      <c r="X12" s="267">
        <v>1.8725468238525389</v>
      </c>
    </row>
    <row r="13" spans="1:24" x14ac:dyDescent="0.25">
      <c r="A13" s="174"/>
      <c r="B13" s="119"/>
      <c r="C13" s="205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67"/>
    </row>
    <row r="14" spans="1:24" x14ac:dyDescent="0.25">
      <c r="A14" s="174"/>
      <c r="B14" s="103" t="s">
        <v>120</v>
      </c>
      <c r="C14" s="205">
        <v>1.188539364579011</v>
      </c>
      <c r="D14" s="206">
        <v>0.19238522761741983</v>
      </c>
      <c r="E14" s="206">
        <v>0.1059076155891514</v>
      </c>
      <c r="F14" s="206">
        <v>0.97860143083734474</v>
      </c>
      <c r="G14" s="206">
        <v>0.63680763407065744</v>
      </c>
      <c r="H14" s="206">
        <v>0.54137638061597659</v>
      </c>
      <c r="I14" s="206">
        <v>0.97777878513223282</v>
      </c>
      <c r="J14" s="206">
        <v>1.2990969149083265</v>
      </c>
      <c r="K14" s="206">
        <v>1.3801127052275541</v>
      </c>
      <c r="L14" s="206">
        <v>1.2524269592370629</v>
      </c>
      <c r="M14" s="206">
        <v>1.125696668390086</v>
      </c>
      <c r="N14" s="206">
        <v>0.72951679378363554</v>
      </c>
      <c r="O14" s="206">
        <v>0.17480322295833073</v>
      </c>
      <c r="P14" s="206">
        <v>9.4739446439096042E-2</v>
      </c>
      <c r="Q14" s="206">
        <v>0.11479330569592605</v>
      </c>
      <c r="R14" s="206">
        <v>-6.0907098311957508E-2</v>
      </c>
      <c r="S14" s="206">
        <v>-0.12851287760271557</v>
      </c>
      <c r="T14" s="206">
        <v>-0.12630040766229422</v>
      </c>
      <c r="U14" s="206">
        <v>-0.21110193503957042</v>
      </c>
      <c r="V14" s="206">
        <v>-0.40829772610437853</v>
      </c>
      <c r="W14" s="206">
        <v>-0.4546488846020269</v>
      </c>
      <c r="X14" s="267">
        <v>-0.33790736292629298</v>
      </c>
    </row>
    <row r="15" spans="1:24" x14ac:dyDescent="0.25">
      <c r="A15" s="174"/>
      <c r="B15" s="88"/>
      <c r="C15" s="207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96"/>
      <c r="T15" s="296"/>
      <c r="U15" s="296"/>
      <c r="V15" s="296"/>
      <c r="W15" s="296"/>
      <c r="X15" s="297"/>
    </row>
    <row r="16" spans="1:24" x14ac:dyDescent="0.25">
      <c r="A16" s="174"/>
      <c r="B16" s="103" t="s">
        <v>16</v>
      </c>
      <c r="C16" s="188">
        <v>5.3269241414831026</v>
      </c>
      <c r="D16" s="189">
        <v>2.5710214378517282</v>
      </c>
      <c r="E16" s="189">
        <v>1.9094196391387763</v>
      </c>
      <c r="F16" s="189">
        <v>2.4622728282694961</v>
      </c>
      <c r="G16" s="189">
        <v>2.5722004494629802</v>
      </c>
      <c r="H16" s="189">
        <v>1.6989703861221894</v>
      </c>
      <c r="I16" s="189">
        <v>1.8983342971070627</v>
      </c>
      <c r="J16" s="189">
        <v>3.2875899059502389</v>
      </c>
      <c r="K16" s="189">
        <v>2.5403529131139191</v>
      </c>
      <c r="L16" s="189">
        <v>1.901077007877805</v>
      </c>
      <c r="M16" s="189">
        <v>2.4172564268773566</v>
      </c>
      <c r="N16" s="189">
        <v>1.7721508864825708</v>
      </c>
      <c r="O16" s="189">
        <v>2.1690772704611838</v>
      </c>
      <c r="P16" s="189">
        <v>1.9268826324764454</v>
      </c>
      <c r="Q16" s="189">
        <v>1.2583471979372485</v>
      </c>
      <c r="R16" s="189">
        <v>2.2548486242236265</v>
      </c>
      <c r="S16" s="206">
        <v>2.0105595338131055</v>
      </c>
      <c r="T16" s="206">
        <v>1.7948697251701118</v>
      </c>
      <c r="U16" s="206">
        <v>2.0439416524217879</v>
      </c>
      <c r="V16" s="206">
        <v>1.7478027262270324</v>
      </c>
      <c r="W16" s="206">
        <v>1.6477878617381148</v>
      </c>
      <c r="X16" s="267">
        <v>1.8771116761696405</v>
      </c>
    </row>
    <row r="17" spans="1:24" x14ac:dyDescent="0.25">
      <c r="A17" s="174"/>
      <c r="B17" s="209"/>
      <c r="C17" s="207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96"/>
      <c r="T17" s="296"/>
      <c r="U17" s="296"/>
      <c r="V17" s="296"/>
      <c r="W17" s="296"/>
      <c r="X17" s="297"/>
    </row>
    <row r="18" spans="1:24" x14ac:dyDescent="0.25">
      <c r="A18" s="174"/>
      <c r="B18" s="103" t="s">
        <v>68</v>
      </c>
      <c r="C18" s="188">
        <v>2.8241294494480318</v>
      </c>
      <c r="D18" s="189">
        <v>-5.2721594184402143</v>
      </c>
      <c r="E18" s="189">
        <v>-0.73497401491063874</v>
      </c>
      <c r="F18" s="189">
        <v>-0.63794726479778907</v>
      </c>
      <c r="G18" s="189">
        <v>-1.6095853884129818</v>
      </c>
      <c r="H18" s="189">
        <v>-2.5728410153723513</v>
      </c>
      <c r="I18" s="189">
        <v>-1.7987488194671331</v>
      </c>
      <c r="J18" s="189">
        <v>-2.4966018133398826E-3</v>
      </c>
      <c r="K18" s="189">
        <v>-0.58033711806686483</v>
      </c>
      <c r="L18" s="189">
        <v>0.36960944419224262</v>
      </c>
      <c r="M18" s="189">
        <v>1.9815867809484189</v>
      </c>
      <c r="N18" s="189">
        <v>2.4863716530855395</v>
      </c>
      <c r="O18" s="189">
        <v>-2.2829837998484592</v>
      </c>
      <c r="P18" s="189">
        <v>1.3339026849624958</v>
      </c>
      <c r="Q18" s="189">
        <v>0.51230240289041884</v>
      </c>
      <c r="R18" s="189">
        <v>0.42708035878606943</v>
      </c>
      <c r="S18" s="206">
        <v>0.47740505054398863</v>
      </c>
      <c r="T18" s="206">
        <v>-0.45652568165363006</v>
      </c>
      <c r="U18" s="206">
        <v>-1.2285970116646339</v>
      </c>
      <c r="V18" s="206">
        <v>-1.5695696313431595</v>
      </c>
      <c r="W18" s="206">
        <v>-1.426533341406977</v>
      </c>
      <c r="X18" s="267">
        <v>-0.9317643874081738</v>
      </c>
    </row>
    <row r="19" spans="1:24" s="119" customFormat="1" x14ac:dyDescent="0.25">
      <c r="A19" s="177"/>
      <c r="B19" s="210"/>
      <c r="C19" s="190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298"/>
      <c r="T19" s="298"/>
      <c r="U19" s="298"/>
      <c r="V19" s="298"/>
      <c r="W19" s="298"/>
      <c r="X19" s="299"/>
    </row>
    <row r="20" spans="1:24" s="119" customFormat="1" x14ac:dyDescent="0.25">
      <c r="S20" s="125"/>
      <c r="T20" s="125"/>
      <c r="U20" s="125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9"/>
  <sheetViews>
    <sheetView showGridLines="0" zoomScale="80" zoomScaleNormal="80" zoomScaleSheetLayoutView="88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AA14" sqref="AA14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16" customWidth="1"/>
    <col min="8" max="18" width="11.140625" style="7" customWidth="1"/>
    <col min="19" max="20" width="11.140625" style="257" customWidth="1"/>
    <col min="21" max="21" width="9.140625" style="257"/>
    <col min="22" max="16384" width="9.140625" style="7"/>
  </cols>
  <sheetData>
    <row r="1" spans="1:24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</row>
    <row r="2" spans="1:24" ht="18.75" x14ac:dyDescent="0.3">
      <c r="A2" s="481" t="s">
        <v>14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</row>
    <row r="3" spans="1:24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</row>
    <row r="4" spans="1:24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280"/>
      <c r="T4" s="280"/>
      <c r="U4" s="280"/>
      <c r="V4" s="280"/>
      <c r="W4" s="280"/>
      <c r="X4" s="281"/>
    </row>
    <row r="5" spans="1:24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25">
      <c r="A6" s="41"/>
      <c r="B6" s="101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65" t="s">
        <v>7</v>
      </c>
      <c r="P6" s="265" t="s">
        <v>7</v>
      </c>
      <c r="Q6" s="265" t="s">
        <v>7</v>
      </c>
      <c r="R6" s="265" t="s">
        <v>7</v>
      </c>
      <c r="S6" s="307" t="s">
        <v>61</v>
      </c>
      <c r="T6" s="307" t="s">
        <v>61</v>
      </c>
      <c r="U6" s="307" t="s">
        <v>61</v>
      </c>
      <c r="V6" s="307" t="s">
        <v>61</v>
      </c>
      <c r="W6" s="307" t="s">
        <v>61</v>
      </c>
      <c r="X6" s="373" t="s">
        <v>61</v>
      </c>
    </row>
    <row r="7" spans="1:24" s="12" customFormat="1" x14ac:dyDescent="0.25">
      <c r="A7" s="15"/>
      <c r="B7" s="102"/>
      <c r="C7" s="23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49"/>
      <c r="P7" s="249"/>
      <c r="Q7" s="249"/>
      <c r="R7" s="249"/>
      <c r="S7" s="288"/>
      <c r="T7" s="288"/>
      <c r="U7" s="288"/>
      <c r="V7" s="288"/>
      <c r="W7" s="288"/>
      <c r="X7" s="335"/>
    </row>
    <row r="8" spans="1:24" s="12" customFormat="1" x14ac:dyDescent="0.25">
      <c r="A8" s="15"/>
      <c r="B8" s="103" t="s">
        <v>180</v>
      </c>
      <c r="C8" s="104">
        <v>39.353496999999997</v>
      </c>
      <c r="D8" s="105">
        <v>39.87850199999999</v>
      </c>
      <c r="E8" s="105">
        <v>41.193637000000003</v>
      </c>
      <c r="F8" s="105">
        <v>41.396535999999998</v>
      </c>
      <c r="G8" s="105">
        <v>42.512808</v>
      </c>
      <c r="H8" s="105">
        <v>42.652054000000007</v>
      </c>
      <c r="I8" s="105">
        <v>43.473229999999994</v>
      </c>
      <c r="J8" s="105">
        <v>45.806092000000007</v>
      </c>
      <c r="K8" s="105">
        <v>47.219547999999996</v>
      </c>
      <c r="L8" s="105">
        <v>49.41740699999999</v>
      </c>
      <c r="M8" s="105">
        <v>54.196268000000003</v>
      </c>
      <c r="N8" s="105">
        <v>56.692755999999996</v>
      </c>
      <c r="O8" s="258">
        <v>59.387571000000001</v>
      </c>
      <c r="P8" s="258">
        <v>62.671807999999999</v>
      </c>
      <c r="Q8" s="258">
        <v>69.023866999999996</v>
      </c>
      <c r="R8" s="258">
        <v>74.892831999999999</v>
      </c>
      <c r="S8" s="266">
        <v>78.695898784442562</v>
      </c>
      <c r="T8" s="266">
        <v>83.424476736603381</v>
      </c>
      <c r="U8" s="266">
        <v>86.952948915378727</v>
      </c>
      <c r="V8" s="266">
        <v>90.152465644615262</v>
      </c>
      <c r="W8" s="266">
        <v>93.313381690415781</v>
      </c>
      <c r="X8" s="308">
        <v>96.751682140771393</v>
      </c>
    </row>
    <row r="9" spans="1:24" s="12" customFormat="1" x14ac:dyDescent="0.25">
      <c r="A9" s="15"/>
      <c r="B9" s="106" t="s">
        <v>23</v>
      </c>
      <c r="C9" s="107">
        <v>11.646368077706892</v>
      </c>
      <c r="D9" s="108">
        <v>1.3340745804623078</v>
      </c>
      <c r="E9" s="108">
        <v>3.2978545683586935</v>
      </c>
      <c r="F9" s="108">
        <v>0.49254937115652542</v>
      </c>
      <c r="G9" s="108">
        <v>2.6965348018491042</v>
      </c>
      <c r="H9" s="108">
        <v>0.32753893838299852</v>
      </c>
      <c r="I9" s="108">
        <v>1.9252906319587648</v>
      </c>
      <c r="J9" s="108">
        <v>5.3662035234097072</v>
      </c>
      <c r="K9" s="108">
        <v>3.0857380280334468</v>
      </c>
      <c r="L9" s="108">
        <v>4.6545532371466081</v>
      </c>
      <c r="M9" s="108">
        <v>9.6704001486763715</v>
      </c>
      <c r="N9" s="108">
        <v>4.6063835982211643</v>
      </c>
      <c r="O9" s="112">
        <v>4.7533674319872654</v>
      </c>
      <c r="P9" s="112">
        <v>5.5301756658813206</v>
      </c>
      <c r="Q9" s="112">
        <v>10.135432824915469</v>
      </c>
      <c r="R9" s="112">
        <v>8.502805268792013</v>
      </c>
      <c r="S9" s="110">
        <v>5.0780117173864658</v>
      </c>
      <c r="T9" s="110">
        <v>6.0086713859294649</v>
      </c>
      <c r="U9" s="110">
        <v>4.2295406777507427</v>
      </c>
      <c r="V9" s="110">
        <v>3.6795954239001727</v>
      </c>
      <c r="W9" s="110">
        <v>3.50618923531274</v>
      </c>
      <c r="X9" s="286">
        <v>3.6846810050918499</v>
      </c>
    </row>
    <row r="10" spans="1:24" s="12" customFormat="1" x14ac:dyDescent="0.25">
      <c r="A10" s="15"/>
      <c r="B10" s="103" t="s">
        <v>91</v>
      </c>
      <c r="C10" s="55">
        <v>327.43</v>
      </c>
      <c r="D10" s="56">
        <v>339.91</v>
      </c>
      <c r="E10" s="56">
        <v>340.14</v>
      </c>
      <c r="F10" s="56">
        <v>348.32</v>
      </c>
      <c r="G10" s="56">
        <v>357.02</v>
      </c>
      <c r="H10" s="56">
        <v>373.47</v>
      </c>
      <c r="I10" s="56">
        <v>384.12</v>
      </c>
      <c r="J10" s="56">
        <v>420.1</v>
      </c>
      <c r="K10" s="56">
        <v>427.08</v>
      </c>
      <c r="L10" s="56">
        <v>448.36</v>
      </c>
      <c r="M10" s="56">
        <v>476.4</v>
      </c>
      <c r="N10" s="56">
        <v>504.06</v>
      </c>
      <c r="O10" s="38">
        <v>530.65</v>
      </c>
      <c r="P10" s="38">
        <v>545.17999999999995</v>
      </c>
      <c r="Q10" s="38">
        <v>585.86</v>
      </c>
      <c r="R10" s="38">
        <v>656.38961395755587</v>
      </c>
      <c r="S10" s="19">
        <v>693.78664536326539</v>
      </c>
      <c r="T10" s="19">
        <v>724.62463491304038</v>
      </c>
      <c r="U10" s="19">
        <v>764.29270705256351</v>
      </c>
      <c r="V10" s="19">
        <v>797.63216004623871</v>
      </c>
      <c r="W10" s="19">
        <v>824.08672146074287</v>
      </c>
      <c r="X10" s="20">
        <v>857.14123479612545</v>
      </c>
    </row>
    <row r="11" spans="1:24" s="12" customFormat="1" x14ac:dyDescent="0.25">
      <c r="A11" s="15"/>
      <c r="B11" s="106" t="s">
        <v>23</v>
      </c>
      <c r="C11" s="109">
        <v>11.401061513336952</v>
      </c>
      <c r="D11" s="110">
        <v>3.8115016950187819</v>
      </c>
      <c r="E11" s="110">
        <v>6.7664970139147407E-2</v>
      </c>
      <c r="F11" s="110">
        <v>2.4048921032516102</v>
      </c>
      <c r="G11" s="110">
        <v>2.4977032613688444</v>
      </c>
      <c r="H11" s="110">
        <v>4.6075850092431869</v>
      </c>
      <c r="I11" s="110">
        <v>2.8516346694513528</v>
      </c>
      <c r="J11" s="110">
        <v>9.3668645215037039</v>
      </c>
      <c r="K11" s="110">
        <v>1.6615091644846425</v>
      </c>
      <c r="L11" s="110">
        <v>4.9826730354968651</v>
      </c>
      <c r="M11" s="110">
        <v>6.2539031135694367</v>
      </c>
      <c r="N11" s="110">
        <v>5.8060453400503809</v>
      </c>
      <c r="O11" s="110">
        <v>5.2751656548823522</v>
      </c>
      <c r="P11" s="110">
        <v>2.7381513238481148</v>
      </c>
      <c r="Q11" s="110">
        <v>7.4617557503943832</v>
      </c>
      <c r="R11" s="110">
        <v>12.038646427056943</v>
      </c>
      <c r="S11" s="110">
        <v>5.6973831715941392</v>
      </c>
      <c r="T11" s="110">
        <v>4.4448808226379644</v>
      </c>
      <c r="U11" s="110">
        <v>5.4742925134312559</v>
      </c>
      <c r="V11" s="110">
        <v>4.3621315087836177</v>
      </c>
      <c r="W11" s="110">
        <v>3.3166367580979461</v>
      </c>
      <c r="X11" s="286">
        <v>4.011047924275668</v>
      </c>
    </row>
    <row r="12" spans="1:24" s="12" customFormat="1" x14ac:dyDescent="0.25">
      <c r="A12" s="15"/>
      <c r="B12" s="106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/>
    </row>
    <row r="13" spans="1:24" x14ac:dyDescent="0.25">
      <c r="A13" s="15"/>
      <c r="B13" s="103" t="s">
        <v>181</v>
      </c>
      <c r="C13" s="104">
        <v>46.181013408911085</v>
      </c>
      <c r="D13" s="105">
        <v>46.780061912040267</v>
      </c>
      <c r="E13" s="105">
        <v>47.857931095025087</v>
      </c>
      <c r="F13" s="105">
        <v>46.307845726322917</v>
      </c>
      <c r="G13" s="105">
        <v>45.983086422863266</v>
      </c>
      <c r="H13" s="105">
        <v>45.545839732232508</v>
      </c>
      <c r="I13" s="105">
        <v>46.471656068288588</v>
      </c>
      <c r="J13" s="105">
        <v>49.036993780371745</v>
      </c>
      <c r="K13" s="105">
        <v>50.718163614210702</v>
      </c>
      <c r="L13" s="105">
        <v>52.535251754036551</v>
      </c>
      <c r="M13" s="105">
        <v>56.573054891498153</v>
      </c>
      <c r="N13" s="105">
        <v>57.874156127629725</v>
      </c>
      <c r="O13" s="258">
        <v>59.387571000000001</v>
      </c>
      <c r="P13" s="258">
        <v>60.731658513208238</v>
      </c>
      <c r="Q13" s="258">
        <v>59.792511826157082</v>
      </c>
      <c r="R13" s="258">
        <v>58.841690646757307</v>
      </c>
      <c r="S13" s="266">
        <v>59.799379684868079</v>
      </c>
      <c r="T13" s="266">
        <v>60.865022301873786</v>
      </c>
      <c r="U13" s="266">
        <v>61.233625440668931</v>
      </c>
      <c r="V13" s="266">
        <v>61.852975908785979</v>
      </c>
      <c r="W13" s="266">
        <v>62.617818739671343</v>
      </c>
      <c r="X13" s="308">
        <v>63.657071958528732</v>
      </c>
    </row>
    <row r="14" spans="1:24" s="12" customFormat="1" x14ac:dyDescent="0.25">
      <c r="A14" s="15"/>
      <c r="B14" s="106" t="s">
        <v>23</v>
      </c>
      <c r="C14" s="109">
        <f>100*((1+Domácnosti!C9/100)/(1+'Cenová inflácia'!C10/100)-1)</f>
        <v>6.7491129921834592</v>
      </c>
      <c r="D14" s="110">
        <f>100*((1+Domácnosti!D9/100)/(1+'Cenová inflácia'!D10/100)-1)</f>
        <v>-0.28494331005008977</v>
      </c>
      <c r="E14" s="110">
        <f>100*((1+Domácnosti!E9/100)/(1+'Cenová inflácia'!E10/100)-1)</f>
        <v>2.3124841295806275</v>
      </c>
      <c r="F14" s="110">
        <f>100*((1+Domácnosti!F9/100)/(1+'Cenová inflácia'!F10/100)-1)</f>
        <v>-3.2877077309755531</v>
      </c>
      <c r="G14" s="110">
        <f>100*((1+Domácnosti!G9/100)/(1+'Cenová inflácia'!G10/100)-1)</f>
        <v>-0.88645574793431159</v>
      </c>
      <c r="H14" s="110">
        <f>100*((1+Domácnosti!H9/100)/(1+'Cenová inflácia'!H10/100)-1)</f>
        <v>-1.0468946514848754</v>
      </c>
      <c r="I14" s="110">
        <f>100*((1+Domácnosti!I9/100)/(1+'Cenová inflácia'!I10/100)-1)</f>
        <v>1.9957246610328161</v>
      </c>
      <c r="J14" s="110">
        <f>100*((1+Domácnosti!J9/100)/(1+'Cenová inflácia'!J10/100)-1)</f>
        <v>5.7137375834306559</v>
      </c>
      <c r="K14" s="110">
        <f>100*((1+Domácnosti!K9/100)/(1+'Cenová inflácia'!K10/100)-1)</f>
        <v>3.6240406161781813</v>
      </c>
      <c r="L14" s="110">
        <f>100*((1+Domácnosti!L9/100)/(1+'Cenová inflácia'!L10/100)-1)</f>
        <v>3.3029515538180343</v>
      </c>
      <c r="M14" s="110">
        <f>100*((1+Domácnosti!M9/100)/(1+'Cenová inflácia'!M10/100)-1)</f>
        <v>7.0015407396791129</v>
      </c>
      <c r="N14" s="110">
        <f>100*((1+Domácnosti!N9/100)/(1+'Cenová inflácia'!N10/100)-1)</f>
        <v>1.8785747775528883</v>
      </c>
      <c r="O14" s="110">
        <f>100*((1+Domácnosti!O9/100)/(1+'Cenová inflácia'!O10/100)-1)</f>
        <v>2.7673853461204878</v>
      </c>
      <c r="P14" s="110">
        <f>100*((1+Domácnosti!P9/100)/(1+'Cenová inflácia'!P10/100)-1)</f>
        <v>2.2971974870142908</v>
      </c>
      <c r="Q14" s="110">
        <f>100*((1+Domácnosti!Q9/100)/(1+'Cenová inflácia'!Q10/100)-1)</f>
        <v>-2.3442271798952419</v>
      </c>
      <c r="R14" s="110">
        <f>100*((1+Domácnosti!R9/100)/(1+'Cenová inflácia'!R10/100)-1)</f>
        <v>-1.8405207950354163</v>
      </c>
      <c r="S14" s="110">
        <f>100*((1+Domácnosti!S9/100)/(1+'Cenová inflácia'!S10/100)-1)</f>
        <v>2.2505995579395366</v>
      </c>
      <c r="T14" s="110">
        <f>100*((1+Domácnosti!T9/100)/(1+'Cenová inflácia'!T10/100)-1)</f>
        <v>1.8702201741457314</v>
      </c>
      <c r="U14" s="110">
        <f>100*((1+Domácnosti!U9/100)/(1+'Cenová inflácia'!U10/100)-1)</f>
        <v>-0.16807933136685493</v>
      </c>
      <c r="V14" s="110">
        <f>100*((1+Domácnosti!V9/100)/(1+'Cenová inflácia'!V10/100)-1)</f>
        <v>0.69861200944765223</v>
      </c>
      <c r="W14" s="110">
        <f>100*((1+Domácnosti!W9/100)/(1+'Cenová inflácia'!W10/100)-1)</f>
        <v>1.2683536425060149</v>
      </c>
      <c r="X14" s="286">
        <f>100*((1+Domácnosti!X9/100)/(1+'Cenová inflácia'!X10/100)-1)</f>
        <v>1.5709058339264281</v>
      </c>
    </row>
    <row r="15" spans="1:24" s="12" customFormat="1" x14ac:dyDescent="0.25">
      <c r="A15" s="15"/>
      <c r="B15" s="103" t="s">
        <v>90</v>
      </c>
      <c r="C15" s="55">
        <v>384.23648146134917</v>
      </c>
      <c r="D15" s="56">
        <v>398.73641303080069</v>
      </c>
      <c r="E15" s="56">
        <v>395.16774599586421</v>
      </c>
      <c r="F15" s="56">
        <v>389.64489259180522</v>
      </c>
      <c r="G15" s="56">
        <v>386.16318909564012</v>
      </c>
      <c r="H15" s="56">
        <v>398.80857237958281</v>
      </c>
      <c r="I15" s="56">
        <v>410.61344024704431</v>
      </c>
      <c r="J15" s="56">
        <v>449.7314699349198</v>
      </c>
      <c r="K15" s="56">
        <v>458.72343624206457</v>
      </c>
      <c r="L15" s="56">
        <v>476.64794464913615</v>
      </c>
      <c r="M15" s="56">
        <v>497.29260602057911</v>
      </c>
      <c r="N15" s="56">
        <v>514.56392660983079</v>
      </c>
      <c r="O15" s="38">
        <v>530.65</v>
      </c>
      <c r="P15" s="38">
        <v>528.30270331806707</v>
      </c>
      <c r="Q15" s="38">
        <v>507.50620764948434</v>
      </c>
      <c r="R15" s="38">
        <v>515.71123132631647</v>
      </c>
      <c r="S15" s="19">
        <v>527.19406814336583</v>
      </c>
      <c r="T15" s="19">
        <v>528.67331375322999</v>
      </c>
      <c r="U15" s="19">
        <v>538.22686791493436</v>
      </c>
      <c r="V15" s="19">
        <v>547.24984421277134</v>
      </c>
      <c r="W15" s="19">
        <v>553.00228129551226</v>
      </c>
      <c r="X15" s="20">
        <v>563.94989787000418</v>
      </c>
    </row>
    <row r="16" spans="1:24" s="12" customFormat="1" x14ac:dyDescent="0.25">
      <c r="A16" s="15"/>
      <c r="B16" s="106" t="s">
        <v>23</v>
      </c>
      <c r="C16" s="109">
        <f>100*((1+Domácnosti!C11/100)/(1+'Cenová inflácia'!C10/100)-1)</f>
        <v>6.5145665523079987</v>
      </c>
      <c r="D16" s="110">
        <f>100*((1+Domácnosti!D11/100)/(1+'Cenová inflácia'!D10/100)-1)</f>
        <v>2.1529018688394963</v>
      </c>
      <c r="E16" s="110">
        <f>100*((1+Domácnosti!E11/100)/(1+'Cenová inflácia'!E10/100)-1)</f>
        <v>-0.88689230843309597</v>
      </c>
      <c r="F16" s="110">
        <f>100*((1+Domácnosti!F11/100)/(1+'Cenová inflácia'!F10/100)-1)</f>
        <v>-1.4473021448674128</v>
      </c>
      <c r="G16" s="110">
        <f>100*((1+Domácnosti!G11/100)/(1+'Cenová inflácia'!G10/100)-1)</f>
        <v>-1.0783502332168071</v>
      </c>
      <c r="H16" s="110">
        <f>100*((1+Domácnosti!H11/100)/(1+'Cenová inflácia'!H10/100)-1)</f>
        <v>3.1745170788122001</v>
      </c>
      <c r="I16" s="110">
        <f>100*((1+Domácnosti!I11/100)/(1+'Cenová inflácia'!I10/100)-1)</f>
        <v>2.9227088354577102</v>
      </c>
      <c r="J16" s="110">
        <f>100*((1+Domácnosti!J11/100)/(1+'Cenová inflácia'!J10/100)-1)</f>
        <v>9.7275941405648538</v>
      </c>
      <c r="K16" s="110">
        <f>100*((1+Domácnosti!K11/100)/(1+'Cenová inflácia'!K10/100)-1)</f>
        <v>2.1923745833562602</v>
      </c>
      <c r="L16" s="110">
        <f>100*((1+Domácnosti!L11/100)/(1+'Cenová inflácia'!L10/100)-1)</f>
        <v>3.626833722193612</v>
      </c>
      <c r="M16" s="110">
        <f>100*((1+Domácnosti!M11/100)/(1+'Cenová inflácia'!M10/100)-1)</f>
        <v>3.6681851013902422</v>
      </c>
      <c r="N16" s="110">
        <f>100*((1+Domácnosti!N11/100)/(1+'Cenová inflácia'!N10/100)-1)</f>
        <v>3.0469530759763108</v>
      </c>
      <c r="O16" s="110">
        <f>100*((1+Domácnosti!O11/100)/(1+'Cenová inflácia'!O10/100)-1)</f>
        <v>3.2792909808486259</v>
      </c>
      <c r="P16" s="110">
        <f>100*((1+Domácnosti!P11/100)/(1+'Cenová inflácia'!P10/100)-1)</f>
        <v>-0.40929156887253848</v>
      </c>
      <c r="Q16" s="110">
        <f>100*((1+Domácnosti!Q11/100)/(1+'Cenová inflácia'!Q10/100)-1)</f>
        <v>-4.7149447072765476</v>
      </c>
      <c r="R16" s="110">
        <f>100*((1+Domácnosti!R11/100)/(1+'Cenová inflácia'!R10/100)-1)</f>
        <v>1.3582566539619423</v>
      </c>
      <c r="S16" s="110">
        <f>100*((1+Domácnosti!S11/100)/(1+'Cenová inflácia'!S10/100)-1)</f>
        <v>2.853305124087302</v>
      </c>
      <c r="T16" s="110">
        <f>100*((1+Domácnosti!T11/100)/(1+'Cenová inflácia'!T10/100)-1)</f>
        <v>0.36747811629269655</v>
      </c>
      <c r="U16" s="110">
        <f>100*((1+Domácnosti!U11/100)/(1+'Cenová inflácia'!U10/100)-1)</f>
        <v>1.0241543262291986</v>
      </c>
      <c r="V16" s="110">
        <f>100*((1+Domácnosti!V11/100)/(1+'Cenová inflácia'!V10/100)-1)</f>
        <v>1.3615238978777366</v>
      </c>
      <c r="W16" s="110">
        <f>100*((1+Domácnosti!W11/100)/(1+'Cenová inflácia'!W10/100)-1)</f>
        <v>1.0828993480506366</v>
      </c>
      <c r="X16" s="286">
        <f>100*((1+Domácnosti!X11/100)/(1+'Cenová inflácia'!X10/100)-1)</f>
        <v>1.8906192505506292</v>
      </c>
    </row>
    <row r="17" spans="1:24" s="12" customFormat="1" x14ac:dyDescent="0.25">
      <c r="A17" s="15"/>
      <c r="B17" s="106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</row>
    <row r="18" spans="1:24" x14ac:dyDescent="0.25">
      <c r="A18" s="15"/>
      <c r="B18" s="103" t="s">
        <v>182</v>
      </c>
      <c r="C18" s="104">
        <v>19.781126001000001</v>
      </c>
      <c r="D18" s="105">
        <v>19.459195125000001</v>
      </c>
      <c r="E18" s="105">
        <v>19.858007733000001</v>
      </c>
      <c r="F18" s="105">
        <v>20.680124526000004</v>
      </c>
      <c r="G18" s="105">
        <v>21.193772418000002</v>
      </c>
      <c r="H18" s="105">
        <v>21.516814536000002</v>
      </c>
      <c r="I18" s="105">
        <v>22.699030067999999</v>
      </c>
      <c r="J18" s="105">
        <v>23.858284725000001</v>
      </c>
      <c r="K18" s="105">
        <v>25.247460528000001</v>
      </c>
      <c r="L18" s="105">
        <v>26.890544916000003</v>
      </c>
      <c r="M18" s="105">
        <v>29.086946696999998</v>
      </c>
      <c r="N18" s="105">
        <v>31.660151796000001</v>
      </c>
      <c r="O18" s="258">
        <v>32.250289830000007</v>
      </c>
      <c r="P18" s="258">
        <v>34.224414923999994</v>
      </c>
      <c r="Q18" s="258">
        <v>37.47541476</v>
      </c>
      <c r="R18" s="258">
        <v>41.170151880000006</v>
      </c>
      <c r="S18" s="266">
        <v>43.774248239999999</v>
      </c>
      <c r="T18" s="266">
        <v>46.617269581856213</v>
      </c>
      <c r="U18" s="266">
        <v>48.827866297533866</v>
      </c>
      <c r="V18" s="266">
        <v>50.954217944037495</v>
      </c>
      <c r="W18" s="266">
        <v>52.91267088777257</v>
      </c>
      <c r="X18" s="308">
        <v>55.114994000983351</v>
      </c>
    </row>
    <row r="19" spans="1:24" x14ac:dyDescent="0.25">
      <c r="A19" s="15"/>
      <c r="B19" s="106" t="s">
        <v>23</v>
      </c>
      <c r="C19" s="107">
        <v>10.856605172367505</v>
      </c>
      <c r="D19" s="108">
        <v>-1.6274648671856351</v>
      </c>
      <c r="E19" s="108">
        <v>2.0494815198580874</v>
      </c>
      <c r="F19" s="108">
        <v>4.139976195264583</v>
      </c>
      <c r="G19" s="108">
        <v>2.4837756240501108</v>
      </c>
      <c r="H19" s="108">
        <v>1.5242313243188255</v>
      </c>
      <c r="I19" s="108">
        <v>5.4943798954163015</v>
      </c>
      <c r="J19" s="108">
        <v>5.1070669254465795</v>
      </c>
      <c r="K19" s="108">
        <v>5.822613901259821</v>
      </c>
      <c r="L19" s="108">
        <v>6.5079194249171524</v>
      </c>
      <c r="M19" s="108">
        <v>8.1679333306969415</v>
      </c>
      <c r="N19" s="108">
        <v>8.846597498889075</v>
      </c>
      <c r="O19" s="112">
        <v>1.8639772727639503</v>
      </c>
      <c r="P19" s="112">
        <v>6.1212631092809833</v>
      </c>
      <c r="Q19" s="112">
        <v>9.4990662169661455</v>
      </c>
      <c r="R19" s="112">
        <v>9.8590960064400601</v>
      </c>
      <c r="S19" s="110">
        <v>6.3252046472654255</v>
      </c>
      <c r="T19" s="110">
        <v>6.4947348182174292</v>
      </c>
      <c r="U19" s="110">
        <v>4.7420124248075624</v>
      </c>
      <c r="V19" s="110">
        <v>4.3547912447098325</v>
      </c>
      <c r="W19" s="110">
        <v>3.8435541212427538</v>
      </c>
      <c r="X19" s="286">
        <v>4.1621847399877065</v>
      </c>
    </row>
    <row r="20" spans="1:24" x14ac:dyDescent="0.25">
      <c r="A20" s="15"/>
      <c r="B20" s="103" t="s">
        <v>88</v>
      </c>
      <c r="C20" s="37">
        <v>12.769673230551543</v>
      </c>
      <c r="D20" s="38">
        <v>13.098657802854181</v>
      </c>
      <c r="E20" s="38">
        <v>13.825859721114149</v>
      </c>
      <c r="F20" s="38">
        <v>14.114745398534781</v>
      </c>
      <c r="G20" s="38">
        <v>14.468480308641711</v>
      </c>
      <c r="H20" s="38">
        <v>14.851899860347993</v>
      </c>
      <c r="I20" s="38">
        <v>15.134421932932524</v>
      </c>
      <c r="J20" s="38">
        <v>15.669495712937161</v>
      </c>
      <c r="K20" s="38">
        <v>16.019758744498318</v>
      </c>
      <c r="L20" s="38">
        <v>16.857658179802865</v>
      </c>
      <c r="M20" s="38">
        <v>17.854625777494682</v>
      </c>
      <c r="N20" s="38">
        <v>19.052491400607579</v>
      </c>
      <c r="O20" s="38">
        <v>19.779885780473602</v>
      </c>
      <c r="P20" s="38">
        <v>21.153333352804417</v>
      </c>
      <c r="Q20" s="38">
        <v>22.405039484561989</v>
      </c>
      <c r="R20" s="38">
        <v>24.723435603509632</v>
      </c>
      <c r="S20" s="19">
        <v>26.53459018820616</v>
      </c>
      <c r="T20" s="19">
        <v>28.064346218487419</v>
      </c>
      <c r="U20" s="19">
        <v>29.442226317517616</v>
      </c>
      <c r="V20" s="19">
        <v>30.902996047510662</v>
      </c>
      <c r="W20" s="19">
        <v>32.252872941779884</v>
      </c>
      <c r="X20" s="20">
        <v>33.696275723422829</v>
      </c>
    </row>
    <row r="21" spans="1:24" x14ac:dyDescent="0.25">
      <c r="A21" s="15"/>
      <c r="B21" s="106" t="s">
        <v>23</v>
      </c>
      <c r="C21" s="111">
        <v>6.6609239696458156</v>
      </c>
      <c r="D21" s="112">
        <v>2.5762959346175007</v>
      </c>
      <c r="E21" s="112">
        <v>5.5517284992475435</v>
      </c>
      <c r="F21" s="112">
        <v>2.0894590517178457</v>
      </c>
      <c r="G21" s="112">
        <v>2.5061373770415285</v>
      </c>
      <c r="H21" s="112">
        <v>2.6500333381749508</v>
      </c>
      <c r="I21" s="112">
        <v>1.9022621700999665</v>
      </c>
      <c r="J21" s="112">
        <v>3.5354755032983132</v>
      </c>
      <c r="K21" s="112">
        <v>2.2353178301198984</v>
      </c>
      <c r="L21" s="112">
        <v>5.2304123218603671</v>
      </c>
      <c r="M21" s="112">
        <v>5.9140337706353741</v>
      </c>
      <c r="N21" s="112">
        <v>6.7089931653609547</v>
      </c>
      <c r="O21" s="112">
        <v>3.8178438954331595</v>
      </c>
      <c r="P21" s="112">
        <v>6.9436577519909726</v>
      </c>
      <c r="Q21" s="112">
        <v>5.9172997034607988</v>
      </c>
      <c r="R21" s="112">
        <v>10.347654689674247</v>
      </c>
      <c r="S21" s="110">
        <v>7.3256589971639086</v>
      </c>
      <c r="T21" s="110">
        <v>5.7651390861170659</v>
      </c>
      <c r="U21" s="110">
        <v>4.9097174340106964</v>
      </c>
      <c r="V21" s="110">
        <v>4.9614785045107634</v>
      </c>
      <c r="W21" s="110">
        <v>4.3681101087865493</v>
      </c>
      <c r="X21" s="286">
        <v>4.4752688675159247</v>
      </c>
    </row>
    <row r="22" spans="1:24" x14ac:dyDescent="0.25">
      <c r="A22" s="15"/>
      <c r="B22" s="106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0"/>
      <c r="T22" s="110"/>
      <c r="U22" s="110"/>
      <c r="V22" s="110"/>
      <c r="W22" s="110"/>
      <c r="X22" s="286"/>
    </row>
    <row r="23" spans="1:24" x14ac:dyDescent="0.25">
      <c r="A23" s="15"/>
      <c r="B23" s="103" t="s">
        <v>183</v>
      </c>
      <c r="C23" s="104">
        <v>23.212992865552483</v>
      </c>
      <c r="D23" s="105">
        <v>22.826894367947233</v>
      </c>
      <c r="E23" s="105">
        <v>23.070630198794767</v>
      </c>
      <c r="F23" s="105">
        <v>23.133626836582536</v>
      </c>
      <c r="G23" s="105">
        <v>22.923799075407814</v>
      </c>
      <c r="H23" s="105">
        <v>22.976651638038973</v>
      </c>
      <c r="I23" s="105">
        <v>24.264622582767313</v>
      </c>
      <c r="J23" s="105">
        <v>25.54111273387311</v>
      </c>
      <c r="K23" s="105">
        <v>27.118108667673624</v>
      </c>
      <c r="L23" s="105">
        <v>28.587124107205547</v>
      </c>
      <c r="M23" s="105">
        <v>30.362559874334188</v>
      </c>
      <c r="N23" s="105">
        <v>32.319906410373854</v>
      </c>
      <c r="O23" s="258">
        <v>32.250289830000007</v>
      </c>
      <c r="P23" s="258">
        <v>33.164919703269376</v>
      </c>
      <c r="Q23" s="258">
        <v>32.463396758507336</v>
      </c>
      <c r="R23" s="258">
        <v>32.34650468022059</v>
      </c>
      <c r="S23" s="266">
        <v>33.263142442702716</v>
      </c>
      <c r="T23" s="266">
        <v>34.011135145750558</v>
      </c>
      <c r="U23" s="266">
        <v>34.38534648019796</v>
      </c>
      <c r="V23" s="266">
        <v>34.959332419898473</v>
      </c>
      <c r="W23" s="266">
        <v>35.506976327091287</v>
      </c>
      <c r="X23" s="308">
        <v>36.262513079718374</v>
      </c>
    </row>
    <row r="24" spans="1:24" x14ac:dyDescent="0.25">
      <c r="A24" s="15"/>
      <c r="B24" s="106" t="s">
        <v>23</v>
      </c>
      <c r="C24" s="109">
        <f>100*((1+Domácnosti!C19/100)/(1+'Cenová inflácia'!C10/100)-1)</f>
        <v>5.9939922384081745</v>
      </c>
      <c r="D24" s="110">
        <f>100*((1+Domácnosti!D19/100)/(1+'Cenová inflácia'!D10/100)-1)</f>
        <v>-3.1991661431332807</v>
      </c>
      <c r="E24" s="110">
        <f>100*((1+Domácnosti!E19/100)/(1+'Cenová inflácia'!E10/100)-1)</f>
        <v>1.0760194590778038</v>
      </c>
      <c r="F24" s="110">
        <f>100*((1+Domácnosti!F19/100)/(1+'Cenová inflácia'!F10/100)-1)</f>
        <v>0.22251279035061522</v>
      </c>
      <c r="G24" s="110">
        <f>100*((1+Domácnosti!G19/100)/(1+'Cenová inflácia'!G10/100)-1)</f>
        <v>-1.0917919476853721</v>
      </c>
      <c r="H24" s="110">
        <f>100*((1+Domácnosti!H19/100)/(1+'Cenová inflácia'!H10/100)-1)</f>
        <v>0.13340368921297419</v>
      </c>
      <c r="I24" s="110">
        <f>100*((1+Domácnosti!I19/100)/(1+'Cenová inflácia'!I10/100)-1)</f>
        <v>5.567280293096144</v>
      </c>
      <c r="J24" s="110">
        <f>100*((1+Domácnosti!J19/100)/(1+'Cenová inflácia'!J10/100)-1)</f>
        <v>5.4537462636404355</v>
      </c>
      <c r="K24" s="110">
        <f>100*((1+Domácnosti!K19/100)/(1+'Cenová inflácia'!K10/100)-1)</f>
        <v>6.3752081595634946</v>
      </c>
      <c r="L24" s="110">
        <f>100*((1+Domácnosti!L19/100)/(1+'Cenová inflácia'!L10/100)-1)</f>
        <v>5.1323817275143568</v>
      </c>
      <c r="M24" s="110">
        <f>100*((1+Domácnosti!M19/100)/(1+'Cenová inflácia'!M10/100)-1)</f>
        <v>5.535636865743232</v>
      </c>
      <c r="N24" s="110">
        <f>100*((1+Domácnosti!N19/100)/(1+'Cenová inflácia'!N10/100)-1)</f>
        <v>6.0082171004460783</v>
      </c>
      <c r="O24" s="110">
        <f>100*((1+Domácnosti!O19/100)/(1+'Cenová inflácia'!O10/100)-1)</f>
        <v>-6.7225885838051447E-2</v>
      </c>
      <c r="P24" s="110">
        <f>100*((1+Domácnosti!P19/100)/(1+'Cenová inflácia'!P10/100)-1)</f>
        <v>2.8701766235315285</v>
      </c>
      <c r="Q24" s="110">
        <f>100*((1+Domácnosti!Q19/100)/(1+'Cenová inflácia'!Q10/100)-1)</f>
        <v>-2.9084858503541144</v>
      </c>
      <c r="R24" s="110">
        <f>100*((1+Domácnosti!R19/100)/(1+'Cenová inflácia'!R10/100)-1)</f>
        <v>-0.61352217386388963</v>
      </c>
      <c r="S24" s="110">
        <f>100*((1+Domácnosti!S19/100)/(1+'Cenová inflácia'!S10/100)-1)</f>
        <v>3.4642333406907477</v>
      </c>
      <c r="T24" s="110">
        <f>100*((1+Domácnosti!T19/100)/(1+'Cenová inflácia'!T10/100)-1)</f>
        <v>2.3373082738117779</v>
      </c>
      <c r="U24" s="110">
        <f>100*((1+Domácnosti!U19/100)/(1+'Cenová inflácia'!U10/100)-1)</f>
        <v>0.32277036886609878</v>
      </c>
      <c r="V24" s="110">
        <f>100*((1+Domácnosti!V19/100)/(1+'Cenová inflácia'!V10/100)-1)</f>
        <v>1.3543946802048623</v>
      </c>
      <c r="W24" s="110">
        <f>100*((1+Domácnosti!W19/100)/(1+'Cenová inflácia'!W10/100)-1)</f>
        <v>1.5984245960144694</v>
      </c>
      <c r="X24" s="286">
        <f>100*((1+Domácnosti!X19/100)/(1+'Cenová inflácia'!X10/100)-1)</f>
        <v>2.0386749047506258</v>
      </c>
    </row>
    <row r="25" spans="1:24" x14ac:dyDescent="0.25">
      <c r="A25" s="15"/>
      <c r="B25" s="103" t="s">
        <v>89</v>
      </c>
      <c r="C25" s="113">
        <v>14.98510921882022</v>
      </c>
      <c r="D25" s="114">
        <v>15.365572733452927</v>
      </c>
      <c r="E25" s="114">
        <v>16.062603111800101</v>
      </c>
      <c r="F25" s="114">
        <v>15.789327212829471</v>
      </c>
      <c r="G25" s="114">
        <v>15.649528030229552</v>
      </c>
      <c r="H25" s="114">
        <v>15.859546899161669</v>
      </c>
      <c r="I25" s="114">
        <v>16.178269957387656</v>
      </c>
      <c r="J25" s="114">
        <v>16.774733016229835</v>
      </c>
      <c r="K25" s="114">
        <v>17.206703144715586</v>
      </c>
      <c r="L25" s="114">
        <v>17.92124213355503</v>
      </c>
      <c r="M25" s="114">
        <v>18.637643539908773</v>
      </c>
      <c r="N25" s="114">
        <v>19.449519475452664</v>
      </c>
      <c r="O25" s="266">
        <v>19.779885780473602</v>
      </c>
      <c r="P25" s="266">
        <v>20.498483426528498</v>
      </c>
      <c r="Q25" s="266">
        <v>19.408556004927817</v>
      </c>
      <c r="R25" s="266">
        <v>19.424672704415013</v>
      </c>
      <c r="S25" s="266">
        <v>20.163084200781775</v>
      </c>
      <c r="T25" s="266">
        <v>20.475250493555457</v>
      </c>
      <c r="U25" s="266">
        <v>20.733675866712574</v>
      </c>
      <c r="V25" s="266">
        <v>21.202329369126403</v>
      </c>
      <c r="W25" s="266">
        <v>21.643246821794868</v>
      </c>
      <c r="X25" s="308">
        <v>22.170221757379046</v>
      </c>
    </row>
    <row r="26" spans="1:24" x14ac:dyDescent="0.25">
      <c r="A26" s="15"/>
      <c r="B26" s="106" t="s">
        <v>23</v>
      </c>
      <c r="C26" s="109">
        <f>100*((1+Domácnosti!C21/100)/(1+'Cenová inflácia'!C10/100)-1)</f>
        <v>1.9823503507223617</v>
      </c>
      <c r="D26" s="110">
        <f>100*((1+Domácnosti!D21/100)/(1+'Cenová inflácia'!D10/100)-1)</f>
        <v>0.93743103208392409</v>
      </c>
      <c r="E26" s="110">
        <f>100*((1+Domácnosti!E21/100)/(1+'Cenová inflácia'!E10/100)-1)</f>
        <v>4.5448580907604175</v>
      </c>
      <c r="F26" s="110">
        <f>100*((1+Domácnosti!F21/100)/(1+'Cenová inflácia'!F10/100)-1)</f>
        <v>-1.7508694606748088</v>
      </c>
      <c r="G26" s="110">
        <f>100*((1+Domácnosti!G21/100)/(1+'Cenová inflácia'!G10/100)-1)</f>
        <v>-1.0702103763213011</v>
      </c>
      <c r="H26" s="110">
        <f>100*((1+Domácnosti!H21/100)/(1+'Cenová inflácia'!H10/100)-1)</f>
        <v>1.243782817989314</v>
      </c>
      <c r="I26" s="110">
        <f>100*((1+Domácnosti!I21/100)/(1+'Cenová inflácia'!I10/100)-1)</f>
        <v>1.9726802856814718</v>
      </c>
      <c r="J26" s="110">
        <f>100*((1+Domácnosti!J21/100)/(1+'Cenová inflácia'!J10/100)-1)</f>
        <v>3.8769711912383764</v>
      </c>
      <c r="K26" s="110">
        <f>100*((1+Domácnosti!K21/100)/(1+'Cenová inflácia'!K10/100)-1)</f>
        <v>2.7691796158577642</v>
      </c>
      <c r="L26" s="110">
        <f>100*((1+Domácnosti!L21/100)/(1+'Cenová inflácia'!L10/100)-1)</f>
        <v>3.8713734837765967</v>
      </c>
      <c r="M26" s="110">
        <f>100*((1+Domácnosti!M21/100)/(1+'Cenová inflácia'!M10/100)-1)</f>
        <v>3.3365865725727417</v>
      </c>
      <c r="N26" s="110">
        <f>100*((1+Domácnosti!N21/100)/(1+'Cenová inflácia'!N10/100)-1)</f>
        <v>3.9263548330856768</v>
      </c>
      <c r="O26" s="110">
        <f>100*((1+Domácnosti!O21/100)/(1+'Cenová inflácia'!O10/100)-1)</f>
        <v>1.8495980697941006</v>
      </c>
      <c r="P26" s="110">
        <f>100*((1+Domácnosti!P21/100)/(1+'Cenová inflácia'!P10/100)-1)</f>
        <v>3.6673767290627213</v>
      </c>
      <c r="Q26" s="110">
        <f>100*((1+Domácnosti!Q21/100)/(1+'Cenová inflácia'!Q10/100)-1)</f>
        <v>-6.0843954369954041</v>
      </c>
      <c r="R26" s="110">
        <f>100*((1+Domácnosti!R21/100)/(1+'Cenová inflácia'!R10/100)-1)</f>
        <v>-0.17153668059919358</v>
      </c>
      <c r="S26" s="110">
        <f>100*((1+Domácnosti!S21/100)/(1+'Cenová inflácia'!S10/100)-1)</f>
        <v>4.4377677218189637</v>
      </c>
      <c r="T26" s="110">
        <f>100*((1+Domácnosti!T21/100)/(1+'Cenová inflácia'!T10/100)-1)</f>
        <v>1.6361950828294836</v>
      </c>
      <c r="U26" s="110">
        <f>100*((1+Domácnosti!U21/100)/(1+'Cenová inflácia'!U10/100)-1)</f>
        <v>0.48339962104961831</v>
      </c>
      <c r="V26" s="110">
        <f>100*((1+Domácnosti!V21/100)/(1+'Cenová inflácia'!V10/100)-1)</f>
        <v>1.9436385399632661</v>
      </c>
      <c r="W26" s="110">
        <f>100*((1+Domácnosti!W21/100)/(1+'Cenová inflácia'!W10/100)-1)</f>
        <v>2.1116395220428297</v>
      </c>
      <c r="X26" s="286">
        <f>100*((1+Domácnosti!X21/100)/(1+'Cenová inflácia'!X10/100)-1)</f>
        <v>2.345376320302095</v>
      </c>
    </row>
    <row r="27" spans="1:24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2"/>
      <c r="P27" s="52"/>
      <c r="Q27" s="52"/>
      <c r="R27" s="52"/>
      <c r="S27" s="25"/>
      <c r="T27" s="25"/>
      <c r="U27" s="25"/>
      <c r="V27" s="25"/>
      <c r="W27" s="25"/>
      <c r="X27" s="21"/>
    </row>
    <row r="28" spans="1:24" x14ac:dyDescent="0.25">
      <c r="A28" s="15"/>
      <c r="B28" s="17" t="s">
        <v>185</v>
      </c>
      <c r="C28" s="55">
        <v>8.450523616580389</v>
      </c>
      <c r="D28" s="56">
        <v>9.2941274172336712</v>
      </c>
      <c r="E28" s="56">
        <v>10.228842638116504</v>
      </c>
      <c r="F28" s="56">
        <v>8.9869232320473706</v>
      </c>
      <c r="G28" s="56">
        <v>8.1814112260037994</v>
      </c>
      <c r="H28" s="56">
        <v>7.4897760713537265</v>
      </c>
      <c r="I28" s="56">
        <v>8.6029486397131265</v>
      </c>
      <c r="J28" s="56">
        <v>9.6294148808348137</v>
      </c>
      <c r="K28" s="56">
        <v>9.8402550588153961</v>
      </c>
      <c r="L28" s="56">
        <v>7.4718928890025822</v>
      </c>
      <c r="M28" s="56">
        <v>10.45835334352015</v>
      </c>
      <c r="N28" s="56">
        <v>9.9227221712584637</v>
      </c>
      <c r="O28" s="38">
        <v>11.675212802988503</v>
      </c>
      <c r="P28" s="38">
        <v>11.288568298406298</v>
      </c>
      <c r="Q28" s="38">
        <v>5.736409721059939</v>
      </c>
      <c r="R28" s="38">
        <v>7.400809859557854</v>
      </c>
      <c r="S28" s="19">
        <v>5.9939540504984237</v>
      </c>
      <c r="T28" s="19">
        <v>6.409516743966762</v>
      </c>
      <c r="U28" s="19">
        <v>6.1430025097309304</v>
      </c>
      <c r="V28" s="19">
        <v>5.7589515565779275</v>
      </c>
      <c r="W28" s="19">
        <v>5.7951837528848635</v>
      </c>
      <c r="X28" s="20">
        <v>5.7054141987243119</v>
      </c>
    </row>
    <row r="29" spans="1:24" s="12" customFormat="1" x14ac:dyDescent="0.25">
      <c r="A29" s="41"/>
      <c r="B29" s="115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1"/>
      <c r="P29" s="251"/>
      <c r="Q29" s="251"/>
      <c r="R29" s="251"/>
      <c r="S29" s="309"/>
      <c r="T29" s="309"/>
      <c r="U29" s="309"/>
      <c r="V29" s="309"/>
      <c r="W29" s="309"/>
      <c r="X29" s="310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80" zoomScaleNormal="8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O26" sqref="O26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57" customWidth="1"/>
    <col min="21" max="21" width="9.140625" style="257"/>
    <col min="22" max="16384" width="9.140625" style="7"/>
  </cols>
  <sheetData>
    <row r="1" spans="1:24" x14ac:dyDescent="0.25">
      <c r="A1" s="480" t="str">
        <f>'Súhrnné indikátory'!A1:M1</f>
        <v>73. zasadnutie Výboru pre makroekonomické prognózy, 3.9.2025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9"/>
      <c r="R1" s="489"/>
      <c r="S1" s="271"/>
    </row>
    <row r="2" spans="1:24" ht="18.75" x14ac:dyDescent="0.3">
      <c r="A2" s="492" t="s">
        <v>86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</row>
    <row r="3" spans="1:24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</row>
    <row r="4" spans="1:24" x14ac:dyDescent="0.25">
      <c r="A4" s="233"/>
      <c r="B4" s="45"/>
      <c r="C4" s="23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2"/>
      <c r="T4" s="82"/>
      <c r="U4" s="82"/>
      <c r="V4" s="82"/>
      <c r="W4" s="82"/>
      <c r="X4" s="272"/>
    </row>
    <row r="5" spans="1:24" s="12" customFormat="1" x14ac:dyDescent="0.25">
      <c r="A5" s="47"/>
      <c r="B5" s="371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4">
        <v>2024</v>
      </c>
      <c r="T5" s="84">
        <v>2025</v>
      </c>
      <c r="U5" s="84">
        <v>2026</v>
      </c>
      <c r="V5" s="84">
        <v>2027</v>
      </c>
      <c r="W5" s="84">
        <v>2028</v>
      </c>
      <c r="X5" s="273">
        <v>2029</v>
      </c>
    </row>
    <row r="6" spans="1:24" s="12" customFormat="1" x14ac:dyDescent="0.25">
      <c r="A6" s="47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274" t="s">
        <v>61</v>
      </c>
      <c r="T6" s="274" t="s">
        <v>61</v>
      </c>
      <c r="U6" s="274" t="s">
        <v>61</v>
      </c>
      <c r="V6" s="274" t="s">
        <v>61</v>
      </c>
      <c r="W6" s="274" t="s">
        <v>61</v>
      </c>
      <c r="X6" s="275" t="s">
        <v>61</v>
      </c>
    </row>
    <row r="7" spans="1:24" s="12" customFormat="1" x14ac:dyDescent="0.25">
      <c r="A7" s="233"/>
      <c r="B7" s="11"/>
      <c r="C7" s="23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2"/>
      <c r="T7" s="82"/>
      <c r="U7" s="82"/>
      <c r="V7" s="82"/>
      <c r="W7" s="82"/>
      <c r="X7" s="272"/>
    </row>
    <row r="8" spans="1:24" s="52" customFormat="1" x14ac:dyDescent="0.25">
      <c r="A8" s="27" t="s">
        <v>6</v>
      </c>
      <c r="B8" s="21" t="s">
        <v>77</v>
      </c>
      <c r="C8" s="68">
        <v>1.3642364442023602</v>
      </c>
      <c r="D8" s="68">
        <v>-3.8107015606815509</v>
      </c>
      <c r="E8" s="68">
        <v>11.134228043805727</v>
      </c>
      <c r="F8" s="68">
        <v>2.6320649922479289</v>
      </c>
      <c r="G8" s="68">
        <v>-0.21896873574999143</v>
      </c>
      <c r="H8" s="68">
        <v>0.30391275894896541</v>
      </c>
      <c r="I8" s="68">
        <v>2.345879409742202</v>
      </c>
      <c r="J8" s="68">
        <v>2.9183869654626937</v>
      </c>
      <c r="K8" s="68">
        <v>2.1971816528683519</v>
      </c>
      <c r="L8" s="68">
        <v>3.5517294623408802</v>
      </c>
      <c r="M8" s="68">
        <v>2.552323344803864</v>
      </c>
      <c r="N8" s="68">
        <v>2.2293097997830413</v>
      </c>
      <c r="O8" s="68">
        <v>-5.0624134509981156</v>
      </c>
      <c r="P8" s="68">
        <v>5.6217643614031587</v>
      </c>
      <c r="Q8" s="68">
        <v>3.7354530185357282</v>
      </c>
      <c r="R8" s="68">
        <v>3.2035089745274803E-2</v>
      </c>
      <c r="S8" s="68">
        <v>0.70011529154734298</v>
      </c>
      <c r="T8" s="68">
        <v>1.2991736733449555</v>
      </c>
      <c r="U8" s="68">
        <v>1.5240822195199399</v>
      </c>
      <c r="V8" s="68">
        <v>1.7821656432624122</v>
      </c>
      <c r="W8" s="68">
        <v>1.7761371010767801</v>
      </c>
      <c r="X8" s="276">
        <v>1.7768120376244312</v>
      </c>
    </row>
    <row r="9" spans="1:24" s="52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 spans="1:24" s="52" customFormat="1" x14ac:dyDescent="0.25">
      <c r="A10" s="27" t="s">
        <v>6</v>
      </c>
      <c r="B10" s="21" t="s">
        <v>76</v>
      </c>
      <c r="C10" s="68">
        <v>2.3617302738879964</v>
      </c>
      <c r="D10" s="68">
        <v>-10.617007090444163</v>
      </c>
      <c r="E10" s="68">
        <v>10.173189986536734</v>
      </c>
      <c r="F10" s="68">
        <v>5.5015422038206863</v>
      </c>
      <c r="G10" s="68">
        <v>-0.39592147795172172</v>
      </c>
      <c r="H10" s="68">
        <v>1.5002411516758407</v>
      </c>
      <c r="I10" s="68">
        <v>6.3942289618305059</v>
      </c>
      <c r="J10" s="68">
        <v>6.3429285786197998</v>
      </c>
      <c r="K10" s="68">
        <v>4.1004490394610293</v>
      </c>
      <c r="L10" s="68">
        <v>6.1848266117309203</v>
      </c>
      <c r="M10" s="68">
        <v>5.0083930309524183</v>
      </c>
      <c r="N10" s="68">
        <v>3.5730770458784589</v>
      </c>
      <c r="O10" s="68">
        <v>-8.0411923593325163</v>
      </c>
      <c r="P10" s="68">
        <v>10.845511329564395</v>
      </c>
      <c r="Q10" s="68">
        <v>8.1698807414894112</v>
      </c>
      <c r="R10" s="68">
        <v>-1.3126730366204487</v>
      </c>
      <c r="S10" s="68">
        <v>-0.39076304970609987</v>
      </c>
      <c r="T10" s="68">
        <v>1.7032081540014454</v>
      </c>
      <c r="U10" s="68">
        <v>2.3002254736756766</v>
      </c>
      <c r="V10" s="68">
        <v>2.8915615248596982</v>
      </c>
      <c r="W10" s="68">
        <v>3.0628181492158513</v>
      </c>
      <c r="X10" s="276">
        <v>2.8803008312329847</v>
      </c>
    </row>
    <row r="11" spans="1:24" s="52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4" s="264" customFormat="1" x14ac:dyDescent="0.25">
      <c r="A12" s="263"/>
      <c r="B12" s="21" t="s">
        <v>79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2.2000000000000002</v>
      </c>
      <c r="L12" s="19">
        <v>2.8</v>
      </c>
      <c r="M12" s="19">
        <v>1.1000000000000001</v>
      </c>
      <c r="N12" s="19">
        <v>1</v>
      </c>
      <c r="O12" s="19">
        <v>-4.0999999999999996</v>
      </c>
      <c r="P12" s="19">
        <v>3.9</v>
      </c>
      <c r="Q12" s="19">
        <v>1.8</v>
      </c>
      <c r="R12" s="19">
        <v>-0.9</v>
      </c>
      <c r="S12" s="19">
        <v>-0.5</v>
      </c>
      <c r="T12" s="19">
        <v>0.27318360708282974</v>
      </c>
      <c r="U12" s="19">
        <v>1.0487487865653593</v>
      </c>
      <c r="V12" s="19">
        <v>1.4938545995776478</v>
      </c>
      <c r="W12" s="19">
        <v>1.1514690658517903</v>
      </c>
      <c r="X12" s="20">
        <v>1.1515822850062865</v>
      </c>
    </row>
    <row r="13" spans="1:24" s="264" customFormat="1" x14ac:dyDescent="0.25">
      <c r="A13" s="263"/>
      <c r="B13" s="21" t="s">
        <v>205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6.3</v>
      </c>
      <c r="Q13" s="19">
        <v>3.5</v>
      </c>
      <c r="R13" s="19">
        <v>0.6</v>
      </c>
      <c r="S13" s="19">
        <v>0.9</v>
      </c>
      <c r="T13" s="19">
        <v>1.2075900584699824</v>
      </c>
      <c r="U13" s="19">
        <v>1.0929686073360152</v>
      </c>
      <c r="V13" s="19">
        <v>1.3114961511099725</v>
      </c>
      <c r="W13" s="19">
        <v>1.1006063123999494</v>
      </c>
      <c r="X13" s="20">
        <v>1.2054108080999715</v>
      </c>
    </row>
    <row r="14" spans="1:24" s="52" customFormat="1" x14ac:dyDescent="0.25">
      <c r="A14" s="27"/>
      <c r="B14" s="21" t="s">
        <v>204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2.1038430129915802</v>
      </c>
      <c r="U14" s="19">
        <v>1.8673197114927558</v>
      </c>
      <c r="V14" s="19">
        <v>2.0290870000000001</v>
      </c>
      <c r="W14" s="19">
        <v>1.9842040000000003</v>
      </c>
      <c r="X14" s="20">
        <v>2.0238520000000002</v>
      </c>
    </row>
    <row r="15" spans="1:24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s="261" customFormat="1" x14ac:dyDescent="0.25">
      <c r="A16" s="260"/>
      <c r="B16" s="21" t="s">
        <v>82</v>
      </c>
      <c r="C16" s="53">
        <v>4.6342326811759298</v>
      </c>
      <c r="D16" s="54">
        <v>1.2283497498274674</v>
      </c>
      <c r="E16" s="54">
        <v>0.81095030977476623</v>
      </c>
      <c r="F16" s="54">
        <v>1.3905997439663056</v>
      </c>
      <c r="G16" s="54">
        <v>0.57318108685745994</v>
      </c>
      <c r="H16" s="54">
        <v>0.22066122325741891</v>
      </c>
      <c r="I16" s="54">
        <v>0.20994567177991094</v>
      </c>
      <c r="J16" s="54">
        <v>-1.9382499686304039E-2</v>
      </c>
      <c r="K16" s="54">
        <v>-0.26369565923207228</v>
      </c>
      <c r="L16" s="54">
        <v>-0.32905611555788905</v>
      </c>
      <c r="M16" s="54">
        <v>-0.32209295810342725</v>
      </c>
      <c r="N16" s="54">
        <v>-0.35631935033565471</v>
      </c>
      <c r="O16" s="54">
        <v>-0.42515962497647281</v>
      </c>
      <c r="P16" s="54">
        <v>-0.5487562927410754</v>
      </c>
      <c r="Q16" s="54">
        <v>0.34155541851994925</v>
      </c>
      <c r="R16" s="54">
        <v>3.4324285968406962</v>
      </c>
      <c r="S16" s="54">
        <v>3.5715150197628449</v>
      </c>
      <c r="T16" s="54">
        <v>2.0759281496990711</v>
      </c>
      <c r="U16" s="54">
        <v>1.6676563644057645</v>
      </c>
      <c r="V16" s="54">
        <v>1.6515236049465416</v>
      </c>
      <c r="W16" s="54">
        <v>1.74017682943243</v>
      </c>
      <c r="X16" s="277">
        <v>1.8433936519330125</v>
      </c>
    </row>
    <row r="17" spans="1:26" x14ac:dyDescent="0.25">
      <c r="A17" s="47"/>
      <c r="B17" s="21" t="s">
        <v>81</v>
      </c>
      <c r="C17" s="53">
        <v>3.8541666666666665</v>
      </c>
      <c r="D17" s="54">
        <v>1.2291666666666667</v>
      </c>
      <c r="E17" s="54">
        <v>1</v>
      </c>
      <c r="F17" s="54">
        <v>1.25</v>
      </c>
      <c r="G17" s="54">
        <v>0.875</v>
      </c>
      <c r="H17" s="54">
        <v>0.54166666666666663</v>
      </c>
      <c r="I17" s="54">
        <v>0.15833333333333333</v>
      </c>
      <c r="J17" s="54">
        <v>4.9999999999999996E-2</v>
      </c>
      <c r="K17" s="54">
        <v>8.3333333333333332E-3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0.57701612903225807</v>
      </c>
      <c r="R17" s="54">
        <v>3.8025537634408604</v>
      </c>
      <c r="S17" s="54">
        <v>4.1330152329749108</v>
      </c>
      <c r="T17" s="54">
        <v>2.3548960270541128</v>
      </c>
      <c r="U17" s="54">
        <v>1.9140666204316272</v>
      </c>
      <c r="V17" s="54">
        <v>1.9032027070015207</v>
      </c>
      <c r="W17" s="54">
        <v>1.9937013001199733</v>
      </c>
      <c r="X17" s="277">
        <v>2.0968759931745966</v>
      </c>
    </row>
    <row r="18" spans="1:26" x14ac:dyDescent="0.25">
      <c r="A18" s="47"/>
      <c r="B18" s="21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277"/>
    </row>
    <row r="19" spans="1:26" s="261" customFormat="1" x14ac:dyDescent="0.25">
      <c r="A19" s="260"/>
      <c r="B19" s="21" t="s">
        <v>122</v>
      </c>
      <c r="C19" s="53">
        <v>4.6087126375721912</v>
      </c>
      <c r="D19" s="54">
        <v>4.9276557459194761</v>
      </c>
      <c r="E19" s="54">
        <v>4.1231193340729959</v>
      </c>
      <c r="F19" s="54">
        <v>4.7745187115516066</v>
      </c>
      <c r="G19" s="54">
        <v>3.9359903282580624</v>
      </c>
      <c r="H19" s="54">
        <v>2.9067826536862582</v>
      </c>
      <c r="I19" s="54">
        <v>2.1738355217754535</v>
      </c>
      <c r="J19" s="54">
        <v>0.91065391244910687</v>
      </c>
      <c r="K19" s="54">
        <v>0.58498611895351027</v>
      </c>
      <c r="L19" s="54">
        <v>0.98035223351527723</v>
      </c>
      <c r="M19" s="54">
        <v>0.96543571585419397</v>
      </c>
      <c r="N19" s="54">
        <v>0.32305212842712844</v>
      </c>
      <c r="O19" s="54">
        <v>6.2895656879352529E-2</v>
      </c>
      <c r="P19" s="54">
        <v>-6.0742534036012319E-2</v>
      </c>
      <c r="Q19" s="54">
        <v>2.0283489083380384</v>
      </c>
      <c r="R19" s="54">
        <v>3.6737792160737812</v>
      </c>
      <c r="S19" s="54">
        <v>3.4779860583056235</v>
      </c>
      <c r="T19" s="54">
        <v>3.515165113921936</v>
      </c>
      <c r="U19" s="54">
        <v>3.6051883522901296</v>
      </c>
      <c r="V19" s="54">
        <v>3.6055054691334605</v>
      </c>
      <c r="W19" s="54">
        <v>3.6357936843468113</v>
      </c>
      <c r="X19" s="277">
        <v>3.6687792529231991</v>
      </c>
      <c r="Y19" s="367"/>
      <c r="Z19" s="367"/>
    </row>
    <row r="20" spans="1:26" x14ac:dyDescent="0.25">
      <c r="A20" s="47"/>
      <c r="B20" s="21" t="s">
        <v>123</v>
      </c>
      <c r="C20" s="53">
        <v>4.1854321591198014</v>
      </c>
      <c r="D20" s="54">
        <v>3.6048256791517663</v>
      </c>
      <c r="E20" s="54">
        <v>3.0118344783236082</v>
      </c>
      <c r="F20" s="54">
        <v>2.8416613309459415</v>
      </c>
      <c r="G20" s="54">
        <v>1.6847380952866551</v>
      </c>
      <c r="H20" s="54">
        <v>1.6985597643097643</v>
      </c>
      <c r="I20" s="54">
        <v>1.3077586241625143</v>
      </c>
      <c r="J20" s="54">
        <v>0.55007383701348234</v>
      </c>
      <c r="K20" s="54">
        <v>0.11484593606876219</v>
      </c>
      <c r="L20" s="54">
        <v>0.385503515458607</v>
      </c>
      <c r="M20" s="54">
        <v>0.48243285660772872</v>
      </c>
      <c r="N20" s="54">
        <v>-0.21688162600176328</v>
      </c>
      <c r="O20" s="54">
        <v>-0.48420784710458625</v>
      </c>
      <c r="P20" s="54">
        <v>-0.33760701737875648</v>
      </c>
      <c r="Q20" s="54">
        <v>1.1675121165066817</v>
      </c>
      <c r="R20" s="54">
        <v>2.4546536420101641</v>
      </c>
      <c r="S20" s="54">
        <v>2.3412108758391361</v>
      </c>
      <c r="T20" s="54">
        <v>2.6175234333318671</v>
      </c>
      <c r="U20" s="54">
        <v>2.6476436998372144</v>
      </c>
      <c r="V20" s="54">
        <v>2.647940996877836</v>
      </c>
      <c r="W20" s="54">
        <v>2.6763361986403535</v>
      </c>
      <c r="X20" s="277">
        <v>2.7072601691807168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</row>
    <row r="22" spans="1:26" x14ac:dyDescent="0.25">
      <c r="A22" s="47"/>
      <c r="B22" s="21" t="s">
        <v>80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60.943367503143726</v>
      </c>
      <c r="U22" s="19">
        <v>53.851821964205897</v>
      </c>
      <c r="V22" s="19">
        <v>52.816002516130368</v>
      </c>
      <c r="W22" s="19">
        <v>53.00086227823104</v>
      </c>
      <c r="X22" s="20">
        <v>53.485215053763426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6" x14ac:dyDescent="0.25">
      <c r="A24" s="47"/>
      <c r="B24" s="21" t="s">
        <v>177</v>
      </c>
      <c r="C24" s="53">
        <v>1.4710045187903882</v>
      </c>
      <c r="D24" s="54">
        <v>1.3940793220245939</v>
      </c>
      <c r="E24" s="54">
        <v>1.3271961255411255</v>
      </c>
      <c r="F24" s="54">
        <v>1.3922485782514589</v>
      </c>
      <c r="G24" s="54">
        <v>1.2864058588211305</v>
      </c>
      <c r="H24" s="54">
        <v>1.3284606327247632</v>
      </c>
      <c r="I24" s="54">
        <v>1.3289351708858772</v>
      </c>
      <c r="J24" s="54">
        <v>1.1104218664125731</v>
      </c>
      <c r="K24" s="54">
        <v>1.1068564339042601</v>
      </c>
      <c r="L24" s="54">
        <v>1.129689346963423</v>
      </c>
      <c r="M24" s="54">
        <v>1.1811922203400462</v>
      </c>
      <c r="N24" s="54">
        <v>1.1194735497051258</v>
      </c>
      <c r="O24" s="54">
        <v>1.1414469918125354</v>
      </c>
      <c r="P24" s="54">
        <v>1.1833247272413574</v>
      </c>
      <c r="Q24" s="54">
        <v>1.0539325036075036</v>
      </c>
      <c r="R24" s="54">
        <v>1.0816933450969322</v>
      </c>
      <c r="S24" s="54">
        <v>1.0818977020202019</v>
      </c>
      <c r="T24" s="54">
        <v>1.1327979704655249</v>
      </c>
      <c r="U24" s="54">
        <v>1.1991666666666669</v>
      </c>
      <c r="V24" s="54">
        <v>1.2254166666666668</v>
      </c>
      <c r="W24" s="54">
        <v>1.2354166666666666</v>
      </c>
      <c r="X24" s="277">
        <v>1.24</v>
      </c>
    </row>
    <row r="25" spans="1:26" x14ac:dyDescent="0.25">
      <c r="A25" s="47"/>
      <c r="B25" s="21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277"/>
    </row>
    <row r="26" spans="1:26" x14ac:dyDescent="0.25">
      <c r="A26" s="47"/>
      <c r="B26" s="21" t="s">
        <v>146</v>
      </c>
      <c r="C26" s="67">
        <v>-3.6206637318380475</v>
      </c>
      <c r="D26" s="68">
        <v>-7.0928544723549258</v>
      </c>
      <c r="E26" s="68">
        <v>1.833155525974739</v>
      </c>
      <c r="F26" s="68">
        <v>0.42232621267095372</v>
      </c>
      <c r="G26" s="68">
        <v>-1.2617149929873728</v>
      </c>
      <c r="H26" s="68">
        <v>-1.6594156163533547</v>
      </c>
      <c r="I26" s="68">
        <v>-2.3518397596952734</v>
      </c>
      <c r="J26" s="68">
        <v>0.28872172100247173</v>
      </c>
      <c r="K26" s="68">
        <v>-0.11092557902768752</v>
      </c>
      <c r="L26" s="68">
        <v>0.75632986091278553</v>
      </c>
      <c r="M26" s="68">
        <v>0.4615605077196161</v>
      </c>
      <c r="N26" s="68">
        <v>-0.22154757996327712</v>
      </c>
      <c r="O26" s="68">
        <v>-1.572111639785323</v>
      </c>
      <c r="P26" s="68">
        <v>0.56082899599720903</v>
      </c>
      <c r="Q26" s="68">
        <v>0.61846654067601037</v>
      </c>
      <c r="R26" s="68">
        <v>1.0521174465871752</v>
      </c>
      <c r="S26" s="68">
        <v>-1.153478034042521</v>
      </c>
      <c r="T26" s="68">
        <v>0.32550026310951274</v>
      </c>
      <c r="U26" s="68">
        <v>7.8304727313538436E-2</v>
      </c>
      <c r="V26" s="68">
        <v>9.3707772766382647E-2</v>
      </c>
      <c r="W26" s="68">
        <v>0.53086167447602417</v>
      </c>
      <c r="X26" s="276">
        <v>0.18870071670744615</v>
      </c>
    </row>
    <row r="27" spans="1:26" x14ac:dyDescent="0.25">
      <c r="A27" s="47"/>
      <c r="B27" s="21"/>
      <c r="C27" s="253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78"/>
    </row>
    <row r="28" spans="1:26" x14ac:dyDescent="0.25">
      <c r="A28" s="47"/>
      <c r="B28" s="21" t="s">
        <v>98</v>
      </c>
      <c r="C28" s="53">
        <v>1.353595652173913</v>
      </c>
      <c r="D28" s="54">
        <v>1.4568956521739131</v>
      </c>
      <c r="E28" s="54">
        <v>1.3226956521739131</v>
      </c>
      <c r="F28" s="54">
        <v>1.3149045454545454</v>
      </c>
      <c r="G28" s="54">
        <v>1.3126761904761903</v>
      </c>
      <c r="H28" s="54">
        <v>1.3702999999999999</v>
      </c>
      <c r="I28" s="54">
        <v>1.2306739130434783</v>
      </c>
      <c r="J28" s="54">
        <v>1.0898652173913044</v>
      </c>
      <c r="K28" s="54">
        <v>1.0538045454545455</v>
      </c>
      <c r="L28" s="54">
        <v>1.183747619047619</v>
      </c>
      <c r="M28" s="54">
        <v>1.1376095238095241</v>
      </c>
      <c r="N28" s="54">
        <v>1.1113954545454545</v>
      </c>
      <c r="O28" s="54">
        <v>1.2172521739130433</v>
      </c>
      <c r="P28" s="54">
        <v>1.1306826086956521</v>
      </c>
      <c r="Q28" s="54">
        <v>1.0590227272727271</v>
      </c>
      <c r="R28" s="54">
        <v>1.0918380952380953</v>
      </c>
      <c r="S28" s="54">
        <v>1.0463045454545454</v>
      </c>
      <c r="T28" s="54">
        <v>1.18</v>
      </c>
      <c r="U28" s="54">
        <v>1.22</v>
      </c>
      <c r="V28" s="54">
        <v>1.23</v>
      </c>
      <c r="W28" s="54">
        <v>1.24</v>
      </c>
      <c r="X28" s="277">
        <v>1.24</v>
      </c>
    </row>
    <row r="29" spans="1:26" x14ac:dyDescent="0.25">
      <c r="A29" s="47"/>
      <c r="B29" s="21" t="s">
        <v>99</v>
      </c>
      <c r="C29" s="53">
        <v>26.138217391304348</v>
      </c>
      <c r="D29" s="54">
        <v>26.107130434782611</v>
      </c>
      <c r="E29" s="54">
        <v>25.157173913043483</v>
      </c>
      <c r="F29" s="54">
        <v>25.525409090909093</v>
      </c>
      <c r="G29" s="54">
        <v>25.187333333333331</v>
      </c>
      <c r="H29" s="54">
        <v>27.495863636363637</v>
      </c>
      <c r="I29" s="54">
        <v>27.634869565217389</v>
      </c>
      <c r="J29" s="54">
        <v>27.029304347826088</v>
      </c>
      <c r="K29" s="54">
        <v>27.028772727272727</v>
      </c>
      <c r="L29" s="54">
        <v>25.662809523809521</v>
      </c>
      <c r="M29" s="54">
        <v>25.837666666666667</v>
      </c>
      <c r="N29" s="54">
        <v>25.486000000000004</v>
      </c>
      <c r="O29" s="54">
        <v>26.29808695652174</v>
      </c>
      <c r="P29" s="54">
        <v>25.230000000000004</v>
      </c>
      <c r="Q29" s="54">
        <v>24.259818181818183</v>
      </c>
      <c r="R29" s="54">
        <v>24.484666666666666</v>
      </c>
      <c r="S29" s="54">
        <v>25.123136363636362</v>
      </c>
      <c r="T29" s="54">
        <v>24.7</v>
      </c>
      <c r="U29" s="54">
        <v>24.8</v>
      </c>
      <c r="V29" s="54">
        <v>24.4</v>
      </c>
      <c r="W29" s="54">
        <v>24</v>
      </c>
      <c r="X29" s="277">
        <v>24</v>
      </c>
    </row>
    <row r="30" spans="1:26" x14ac:dyDescent="0.25">
      <c r="A30" s="47"/>
      <c r="B30" s="21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276"/>
    </row>
    <row r="31" spans="1:26" x14ac:dyDescent="0.25">
      <c r="A31" s="47"/>
      <c r="B31" s="21" t="s">
        <v>100</v>
      </c>
      <c r="C31" s="53">
        <v>1.5353286956521741</v>
      </c>
      <c r="D31" s="54">
        <v>1.501191304347826</v>
      </c>
      <c r="E31" s="54">
        <v>1.2790682608695654</v>
      </c>
      <c r="F31" s="54">
        <v>1.227431818181818</v>
      </c>
      <c r="G31" s="54">
        <v>1.2086900000000003</v>
      </c>
      <c r="H31" s="54">
        <v>1.2246018181818183</v>
      </c>
      <c r="I31" s="54">
        <v>1.2024634782608694</v>
      </c>
      <c r="J31" s="54">
        <v>1.0829091304347827</v>
      </c>
      <c r="K31" s="54">
        <v>1.0749204545454543</v>
      </c>
      <c r="L31" s="54">
        <v>1.1683290476190478</v>
      </c>
      <c r="M31" s="54">
        <v>1.1285204761904764</v>
      </c>
      <c r="N31" s="54">
        <v>1.0916127272727272</v>
      </c>
      <c r="O31" s="54">
        <v>1.0813895652173913</v>
      </c>
      <c r="P31" s="54">
        <v>1.0405213043478263</v>
      </c>
      <c r="Q31" s="54">
        <v>0.98707954545454546</v>
      </c>
      <c r="R31" s="54">
        <v>0.94371050000000012</v>
      </c>
      <c r="S31" s="54">
        <v>0.93370952380952388</v>
      </c>
      <c r="T31" s="54">
        <v>0.94</v>
      </c>
      <c r="U31" s="54">
        <v>0.96</v>
      </c>
      <c r="V31" s="54">
        <v>1</v>
      </c>
      <c r="W31" s="54">
        <v>1</v>
      </c>
      <c r="X31" s="277">
        <v>1</v>
      </c>
    </row>
    <row r="32" spans="1:26" x14ac:dyDescent="0.25">
      <c r="A32" s="47"/>
      <c r="B32" s="21" t="s">
        <v>101</v>
      </c>
      <c r="C32" s="53">
        <v>123.2295652173913</v>
      </c>
      <c r="D32" s="54">
        <v>131.15521739130438</v>
      </c>
      <c r="E32" s="54">
        <v>110.06391304347825</v>
      </c>
      <c r="F32" s="54">
        <v>102.34454545454543</v>
      </c>
      <c r="G32" s="54">
        <v>110.15619047619049</v>
      </c>
      <c r="H32" s="54">
        <v>141.95727272727277</v>
      </c>
      <c r="I32" s="54">
        <v>146.98086956521738</v>
      </c>
      <c r="J32" s="54">
        <v>132.50260869565219</v>
      </c>
      <c r="K32" s="54">
        <v>122.34545454545454</v>
      </c>
      <c r="L32" s="54">
        <v>133.67904761904762</v>
      </c>
      <c r="M32" s="54">
        <v>127.60571428571427</v>
      </c>
      <c r="N32" s="54">
        <v>121.26863636363638</v>
      </c>
      <c r="O32" s="54">
        <v>126.31956521739126</v>
      </c>
      <c r="P32" s="54">
        <v>128.8230434782609</v>
      </c>
      <c r="Q32" s="54">
        <v>142.85272727272729</v>
      </c>
      <c r="R32" s="54">
        <v>156.99333333333331</v>
      </c>
      <c r="S32" s="54">
        <v>161.18227272727276</v>
      </c>
      <c r="T32" s="54">
        <v>168</v>
      </c>
      <c r="U32" s="54">
        <v>165</v>
      </c>
      <c r="V32" s="54">
        <v>162</v>
      </c>
      <c r="W32" s="54">
        <v>161</v>
      </c>
      <c r="X32" s="277">
        <v>161</v>
      </c>
    </row>
    <row r="33" spans="1:24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</row>
    <row r="34" spans="1:24" x14ac:dyDescent="0.25">
      <c r="A34" s="47"/>
      <c r="B34" s="21" t="s">
        <v>87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84.788347151836476</v>
      </c>
      <c r="U34" s="19">
        <v>88.429916678411018</v>
      </c>
      <c r="V34" s="19">
        <v>91.191718083272619</v>
      </c>
      <c r="W34" s="19">
        <v>94.662528996029707</v>
      </c>
      <c r="X34" s="20">
        <v>98.342813996001567</v>
      </c>
    </row>
    <row r="35" spans="1:24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62"/>
      <c r="R35" s="262"/>
      <c r="S35" s="262"/>
      <c r="T35" s="262"/>
      <c r="U35" s="262"/>
      <c r="V35" s="262"/>
      <c r="W35" s="262"/>
      <c r="X35" s="279"/>
    </row>
    <row r="36" spans="1:24" s="261" customFormat="1" x14ac:dyDescent="0.25">
      <c r="A36" s="260"/>
      <c r="B36" s="21" t="s">
        <v>206</v>
      </c>
      <c r="C36" s="53">
        <v>2.1359608622466659</v>
      </c>
      <c r="D36" s="54">
        <v>1.1832958440142589</v>
      </c>
      <c r="E36" s="54">
        <v>0.9471533212865898</v>
      </c>
      <c r="F36" s="54">
        <v>1.1651145752453076</v>
      </c>
      <c r="G36" s="54">
        <v>1.2080150947964114</v>
      </c>
      <c r="H36" s="54">
        <v>0.98574118360010821</v>
      </c>
      <c r="I36" s="54">
        <v>0.77154398839848315</v>
      </c>
      <c r="J36" s="54">
        <v>0.58468774787914157</v>
      </c>
      <c r="K36" s="54">
        <v>0.41965000000000008</v>
      </c>
      <c r="L36" s="54">
        <v>0.2713916666666667</v>
      </c>
      <c r="M36" s="54">
        <v>0.2113666666666667</v>
      </c>
      <c r="N36" s="54">
        <v>0.17787500000000001</v>
      </c>
      <c r="O36" s="54">
        <v>0.13440833333333335</v>
      </c>
      <c r="P36" s="54">
        <v>9.923333333333334E-2</v>
      </c>
      <c r="Q36" s="54">
        <v>0.12</v>
      </c>
      <c r="R36" s="54">
        <v>0.65749999999999997</v>
      </c>
      <c r="S36" s="54">
        <v>0.99833333333333341</v>
      </c>
      <c r="T36" s="54">
        <v>0.71909685416790281</v>
      </c>
      <c r="U36" s="54">
        <v>0.58900146190488978</v>
      </c>
      <c r="V36" s="54">
        <v>0.58302942488856935</v>
      </c>
      <c r="W36" s="54">
        <v>0.59961608556012036</v>
      </c>
      <c r="X36" s="277">
        <v>0.6201265262296598</v>
      </c>
    </row>
    <row r="37" spans="1:24" x14ac:dyDescent="0.25">
      <c r="A37" s="57"/>
      <c r="B37" s="255"/>
      <c r="C37" s="149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1"/>
    </row>
    <row r="38" spans="1:24" x14ac:dyDescent="0.25">
      <c r="B38" s="256"/>
      <c r="C38" s="256"/>
      <c r="D38" s="256"/>
      <c r="E38" s="256"/>
      <c r="F38" s="256"/>
      <c r="G38" s="256"/>
      <c r="H38" s="280"/>
      <c r="I38" s="76"/>
      <c r="J38" s="257"/>
      <c r="K38" s="257"/>
      <c r="L38" s="257"/>
      <c r="M38" s="257"/>
      <c r="N38" s="257"/>
      <c r="O38" s="257"/>
      <c r="P38" s="257"/>
      <c r="Q38" s="257"/>
      <c r="R38" s="257"/>
      <c r="V38" s="257"/>
    </row>
    <row r="39" spans="1:24" s="12" customFormat="1" x14ac:dyDescent="0.25">
      <c r="A39" s="10" t="s">
        <v>6</v>
      </c>
      <c r="B39" s="490" t="s">
        <v>134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76"/>
      <c r="T39" s="76"/>
      <c r="U39" s="76"/>
      <c r="V39" s="76"/>
    </row>
    <row r="40" spans="1:24" x14ac:dyDescent="0.25"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V40" s="257"/>
    </row>
  </sheetData>
  <mergeCells count="4">
    <mergeCell ref="A1:R1"/>
    <mergeCell ref="B39:R39"/>
    <mergeCell ref="A2:X2"/>
    <mergeCell ref="A3:X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2"/>
  <sheetViews>
    <sheetView showGridLines="0" zoomScale="80" zoomScaleNormal="8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X16" sqref="X1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16" customWidth="1"/>
    <col min="5" max="20" width="11.140625" style="7" customWidth="1"/>
    <col min="21" max="16384" width="9.140625" style="7"/>
  </cols>
  <sheetData>
    <row r="1" spans="1:24" x14ac:dyDescent="0.25">
      <c r="A1" s="480" t="str">
        <f>'Súhrnné indikátory'!A1:M1</f>
        <v>73. zasadnutie Výboru pre makroekonomické prognózy, 3.9.2025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</row>
    <row r="2" spans="1:24" ht="18.75" x14ac:dyDescent="0.3">
      <c r="A2" s="481" t="s">
        <v>132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1"/>
      <c r="W2" s="481"/>
      <c r="X2" s="481"/>
    </row>
    <row r="3" spans="1:24" x14ac:dyDescent="0.25">
      <c r="A3" s="482" t="s">
        <v>60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</row>
    <row r="4" spans="1:24" s="12" customFormat="1" x14ac:dyDescent="0.25">
      <c r="A4" s="61"/>
      <c r="B4" s="45"/>
      <c r="C4" s="236"/>
      <c r="D4" s="62"/>
      <c r="E4" s="237"/>
      <c r="F4" s="237"/>
      <c r="G4" s="237"/>
      <c r="H4" s="23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45"/>
    </row>
    <row r="5" spans="1:24" s="12" customFormat="1" x14ac:dyDescent="0.25">
      <c r="A5" s="15"/>
      <c r="B5" s="372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25">
      <c r="A6" s="41"/>
      <c r="B6" s="14"/>
      <c r="C6" s="117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61</v>
      </c>
      <c r="T6" s="6" t="s">
        <v>61</v>
      </c>
      <c r="U6" s="6" t="s">
        <v>61</v>
      </c>
      <c r="V6" s="6" t="s">
        <v>61</v>
      </c>
      <c r="W6" s="6" t="s">
        <v>61</v>
      </c>
      <c r="X6" s="100" t="s">
        <v>61</v>
      </c>
    </row>
    <row r="7" spans="1:24" x14ac:dyDescent="0.25">
      <c r="A7" s="15"/>
      <c r="B7" s="11"/>
      <c r="C7" s="23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8"/>
      <c r="X7" s="29"/>
    </row>
    <row r="8" spans="1:24" x14ac:dyDescent="0.25">
      <c r="A8" s="15"/>
      <c r="B8" s="17" t="s">
        <v>107</v>
      </c>
      <c r="C8" s="67">
        <v>-1.7765100247380834</v>
      </c>
      <c r="D8" s="68">
        <v>0.36201209811908425</v>
      </c>
      <c r="E8" s="68">
        <v>-0.11624747671166373</v>
      </c>
      <c r="F8" s="68">
        <v>-5.016316126428931E-2</v>
      </c>
      <c r="G8" s="68">
        <v>3.3987016974605821</v>
      </c>
      <c r="H8" s="68">
        <v>3.9357330808807647</v>
      </c>
      <c r="I8" s="68">
        <v>3.291536027522699</v>
      </c>
      <c r="J8" s="68">
        <v>0.75060512297485094</v>
      </c>
      <c r="K8" s="68">
        <v>1.3728003575721353</v>
      </c>
      <c r="L8" s="68">
        <v>6.3559024048499183E-2</v>
      </c>
      <c r="M8" s="68">
        <v>-0.20958030293173543</v>
      </c>
      <c r="N8" s="68">
        <v>-1.5992633098517812</v>
      </c>
      <c r="O8" s="68">
        <v>-0.25579442400180546</v>
      </c>
      <c r="P8" s="68">
        <v>-1.4345211882898463</v>
      </c>
      <c r="Q8" s="68">
        <v>-6.5692318510816623</v>
      </c>
      <c r="R8" s="68">
        <v>0.95074863498416462</v>
      </c>
      <c r="S8" s="56">
        <v>-0.31204706629342971</v>
      </c>
      <c r="T8" s="56">
        <v>-1.2737278238591865</v>
      </c>
      <c r="U8" s="56">
        <v>-1.4897113785004494</v>
      </c>
      <c r="V8" s="56">
        <v>-1.0707787179203661</v>
      </c>
      <c r="W8" s="56">
        <v>-0.89419748555659806</v>
      </c>
      <c r="X8" s="318">
        <v>-1.1238528318025542</v>
      </c>
    </row>
    <row r="9" spans="1:24" x14ac:dyDescent="0.25">
      <c r="A9" s="15"/>
      <c r="B9" s="17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56"/>
      <c r="T9" s="56"/>
      <c r="U9" s="56"/>
      <c r="V9" s="56"/>
      <c r="W9" s="56"/>
      <c r="X9" s="318"/>
    </row>
    <row r="10" spans="1:24" x14ac:dyDescent="0.25">
      <c r="A10" s="15"/>
      <c r="B10" s="16" t="s">
        <v>48</v>
      </c>
      <c r="C10" s="67">
        <v>-0.49449462772964153</v>
      </c>
      <c r="D10" s="68">
        <v>-1.409709140674682</v>
      </c>
      <c r="E10" s="68">
        <v>-0.94771373666341296</v>
      </c>
      <c r="F10" s="68">
        <v>-0.37636119721320405</v>
      </c>
      <c r="G10" s="68">
        <v>0.57155935095380661</v>
      </c>
      <c r="H10" s="68">
        <v>0.64823905967247364</v>
      </c>
      <c r="I10" s="68">
        <v>0.22957774257043131</v>
      </c>
      <c r="J10" s="68">
        <v>0.15913327206012198</v>
      </c>
      <c r="K10" s="68">
        <v>0.52264740402778909</v>
      </c>
      <c r="L10" s="68">
        <v>1.226579556876465</v>
      </c>
      <c r="M10" s="68">
        <v>1.2330769444647796</v>
      </c>
      <c r="N10" s="68">
        <v>1.4626238515631957</v>
      </c>
      <c r="O10" s="68">
        <v>1.264000100703131</v>
      </c>
      <c r="P10" s="68">
        <v>0.85666156250309966</v>
      </c>
      <c r="Q10" s="68">
        <v>0.55832841681107348</v>
      </c>
      <c r="R10" s="68">
        <v>0.76018491549285216</v>
      </c>
      <c r="S10" s="56">
        <v>0.35118277366326062</v>
      </c>
      <c r="T10" s="56">
        <v>-0.1027684013333815</v>
      </c>
      <c r="U10" s="56">
        <v>-0.12809696686414609</v>
      </c>
      <c r="V10" s="56">
        <v>-7.347666192521414E-2</v>
      </c>
      <c r="W10" s="56">
        <v>-4.9972146467914973E-2</v>
      </c>
      <c r="X10" s="318">
        <v>-7.8539229719057593E-2</v>
      </c>
    </row>
    <row r="11" spans="1:24" x14ac:dyDescent="0.25">
      <c r="A11" s="15"/>
      <c r="B11" s="16"/>
      <c r="C11" s="67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56"/>
      <c r="T11" s="56"/>
      <c r="U11" s="56"/>
      <c r="V11" s="56"/>
      <c r="W11" s="56"/>
      <c r="X11" s="318"/>
    </row>
    <row r="12" spans="1:24" x14ac:dyDescent="0.25">
      <c r="A12" s="15"/>
      <c r="B12" s="16" t="s">
        <v>49</v>
      </c>
      <c r="C12" s="67">
        <v>-2.8418633957509716</v>
      </c>
      <c r="D12" s="68">
        <v>-0.87598815604830238</v>
      </c>
      <c r="E12" s="68">
        <v>-2.7444376303991427</v>
      </c>
      <c r="F12" s="68">
        <v>-3.3582679339646164</v>
      </c>
      <c r="G12" s="68">
        <v>-1.6409096646707015</v>
      </c>
      <c r="H12" s="68">
        <v>-0.55168504915984906</v>
      </c>
      <c r="I12" s="68">
        <v>-1.0284533940553917</v>
      </c>
      <c r="J12" s="68">
        <v>-2.4400879616964928</v>
      </c>
      <c r="K12" s="68">
        <v>-2.4281495546513794</v>
      </c>
      <c r="L12" s="68">
        <v>-1.827585121499598</v>
      </c>
      <c r="M12" s="68">
        <v>-1.3133756486945192</v>
      </c>
      <c r="N12" s="68">
        <v>-2.2817441758479524</v>
      </c>
      <c r="O12" s="68">
        <v>-0.72404460996102415</v>
      </c>
      <c r="P12" s="68">
        <v>-3.2151467240249607</v>
      </c>
      <c r="Q12" s="68">
        <v>-2.8664271023242596</v>
      </c>
      <c r="R12" s="68">
        <v>-2.0301826949774022</v>
      </c>
      <c r="S12" s="56">
        <v>-2.1365711327152734</v>
      </c>
      <c r="T12" s="56">
        <v>-1.3178206211941066</v>
      </c>
      <c r="U12" s="56">
        <v>-1.1762712738185004</v>
      </c>
      <c r="V12" s="56">
        <v>-1.2344361269228463</v>
      </c>
      <c r="W12" s="56">
        <v>-1.2264676049172856</v>
      </c>
      <c r="X12" s="318">
        <v>-1.0991127165252905</v>
      </c>
    </row>
    <row r="13" spans="1:24" x14ac:dyDescent="0.25">
      <c r="A13" s="15"/>
      <c r="B13" s="16"/>
      <c r="C13" s="6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56"/>
      <c r="T13" s="56"/>
      <c r="U13" s="56"/>
      <c r="V13" s="56"/>
      <c r="W13" s="56"/>
      <c r="X13" s="318"/>
    </row>
    <row r="14" spans="1:24" x14ac:dyDescent="0.25">
      <c r="A14" s="15"/>
      <c r="B14" s="16" t="s">
        <v>50</v>
      </c>
      <c r="C14" s="67">
        <v>-1.1040516213044451</v>
      </c>
      <c r="D14" s="68">
        <v>-1.5219951799582405</v>
      </c>
      <c r="E14" s="68">
        <v>-0.82369707666255354</v>
      </c>
      <c r="F14" s="68">
        <v>-1.0972592055514754</v>
      </c>
      <c r="G14" s="68">
        <v>-1.4020332590023783</v>
      </c>
      <c r="H14" s="68">
        <v>-1.0970942468738101</v>
      </c>
      <c r="I14" s="68">
        <v>-0.75408531151877378</v>
      </c>
      <c r="J14" s="68">
        <v>-0.53236763204853188</v>
      </c>
      <c r="K14" s="68">
        <v>-0.92181436074614953</v>
      </c>
      <c r="L14" s="68">
        <v>-1.1971564745218506</v>
      </c>
      <c r="M14" s="68">
        <v>-1.3430934346993852</v>
      </c>
      <c r="N14" s="68">
        <v>-1.1085838899742702</v>
      </c>
      <c r="O14" s="68">
        <v>-0.73898017572686092</v>
      </c>
      <c r="P14" s="68">
        <v>-1.0385125351247224</v>
      </c>
      <c r="Q14" s="68">
        <v>-0.74463346524369423</v>
      </c>
      <c r="R14" s="68">
        <v>-0.56029618406226978</v>
      </c>
      <c r="S14" s="56">
        <v>-0.65761409456927211</v>
      </c>
      <c r="T14" s="56">
        <v>-0.32584753107579884</v>
      </c>
      <c r="U14" s="56">
        <v>-0.24820631138862612</v>
      </c>
      <c r="V14" s="56">
        <v>-0.32113332998556349</v>
      </c>
      <c r="W14" s="56">
        <v>-0.34017476516624801</v>
      </c>
      <c r="X14" s="318">
        <v>-0.26581497120792008</v>
      </c>
    </row>
    <row r="15" spans="1:24" x14ac:dyDescent="0.25">
      <c r="A15" s="15"/>
      <c r="B15" s="16"/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56"/>
      <c r="T15" s="56"/>
      <c r="U15" s="56"/>
      <c r="V15" s="56"/>
      <c r="W15" s="56"/>
      <c r="X15" s="318"/>
    </row>
    <row r="16" spans="1:24" s="12" customFormat="1" x14ac:dyDescent="0.25">
      <c r="A16" s="15"/>
      <c r="B16" s="16" t="s">
        <v>17</v>
      </c>
      <c r="C16" s="67">
        <v>-6.2169196695231408</v>
      </c>
      <c r="D16" s="68">
        <v>-3.4456803785621428</v>
      </c>
      <c r="E16" s="68">
        <v>-4.6320959204367718</v>
      </c>
      <c r="F16" s="68">
        <v>-4.8820514979935883</v>
      </c>
      <c r="G16" s="68">
        <v>0.92731812474130759</v>
      </c>
      <c r="H16" s="68">
        <v>2.9351928445195834</v>
      </c>
      <c r="I16" s="68">
        <v>1.7385750645189688</v>
      </c>
      <c r="J16" s="68">
        <v>-2.0627171987100525</v>
      </c>
      <c r="K16" s="68">
        <v>-1.4545161537976117</v>
      </c>
      <c r="L16" s="68">
        <v>-1.7346030150964864</v>
      </c>
      <c r="M16" s="68">
        <v>-1.6329724418608587</v>
      </c>
      <c r="N16" s="68">
        <v>-3.5269675241108072</v>
      </c>
      <c r="O16" s="68">
        <v>-0.45481910898655387</v>
      </c>
      <c r="P16" s="68">
        <v>-4.831518884936437</v>
      </c>
      <c r="Q16" s="68">
        <v>-9.6219640018385419</v>
      </c>
      <c r="R16" s="68">
        <v>-0.87954532856265211</v>
      </c>
      <c r="S16" s="56">
        <v>-2.7550495199147149</v>
      </c>
      <c r="T16" s="56">
        <v>-3.0201643774624762</v>
      </c>
      <c r="U16" s="56">
        <v>-3.0422859305717203</v>
      </c>
      <c r="V16" s="56">
        <v>-2.6998248367539834</v>
      </c>
      <c r="W16" s="56">
        <v>-2.5108120021080444</v>
      </c>
      <c r="X16" s="318">
        <v>-2.5673197492548194</v>
      </c>
    </row>
    <row r="17" spans="1:24" s="12" customFormat="1" x14ac:dyDescent="0.25">
      <c r="A17" s="41"/>
      <c r="B17" s="40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3"/>
      <c r="T17" s="13"/>
      <c r="U17" s="13"/>
      <c r="V17" s="13"/>
      <c r="W17" s="13"/>
      <c r="X17" s="14"/>
    </row>
    <row r="18" spans="1:24" x14ac:dyDescent="0.25">
      <c r="D18" s="6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4" x14ac:dyDescent="0.25">
      <c r="B19" s="12"/>
      <c r="C19" s="12"/>
    </row>
    <row r="21" spans="1:24" x14ac:dyDescent="0.25">
      <c r="D21" s="152"/>
      <c r="E21" s="152"/>
      <c r="F21" s="152"/>
      <c r="G21" s="152"/>
      <c r="H21" s="152"/>
      <c r="I21" s="152"/>
      <c r="J21" s="152"/>
      <c r="K21" s="152"/>
    </row>
    <row r="22" spans="1:24" x14ac:dyDescent="0.25">
      <c r="D22" s="152"/>
      <c r="E22" s="152"/>
      <c r="F22" s="152"/>
      <c r="G22" s="152"/>
      <c r="H22" s="152"/>
      <c r="I22" s="152"/>
      <c r="J22" s="152"/>
      <c r="K22" s="152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Hrubý domáci produkt</vt:lpstr>
      <vt:lpstr>Trh práce</vt:lpstr>
      <vt:lpstr>Cenová inflácia</vt:lpstr>
      <vt:lpstr>Verejná správa</vt:lpstr>
      <vt:lpstr>Ponuková strana</vt:lpstr>
      <vt:lpstr>Domácnosti</vt:lpstr>
      <vt:lpstr>Externé prostredie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Dujava Daniel</cp:lastModifiedBy>
  <cp:lastPrinted>2025-06-13T07:11:27Z</cp:lastPrinted>
  <dcterms:created xsi:type="dcterms:W3CDTF">2012-05-17T12:46:57Z</dcterms:created>
  <dcterms:modified xsi:type="dcterms:W3CDTF">2025-10-07T07:56:54Z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2025-10-07T07:56:54Z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b227550d-6ed1-4855-9e8b-18270c60b94c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