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U:\IFP_NEW\3_MAKRO\3_5_Vybor\2025\Makrovybor 2025-feb\3-FINAL\"/>
    </mc:Choice>
  </mc:AlternateContent>
  <xr:revisionPtr revIDLastSave="0" documentId="13_ncr:1_{28D5E143-C116-481E-8CB8-8DFDB46EBE81}" xr6:coauthVersionLast="47" xr6:coauthVersionMax="47" xr10:uidLastSave="{00000000-0000-0000-0000-000000000000}"/>
  <bookViews>
    <workbookView xWindow="-108" yWindow="-108" windowWidth="23256" windowHeight="12456" tabRatio="861" xr2:uid="{00000000-000D-0000-FFFF-FFFF00000000}"/>
  </bookViews>
  <sheets>
    <sheet name="Súhrnné indikátory" sheetId="1" r:id="rId1"/>
    <sheet name="Externé prostredie" sheetId="21" r:id="rId2"/>
    <sheet name="Ponuková strana" sheetId="19" r:id="rId3"/>
    <sheet name="Hrubý domáci produkt" sheetId="4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dd_cyklus">#REF!</definedName>
    <definedName name="dd_oneoff">#REF!</definedName>
    <definedName name="_xlnm.Print_Area" localSheetId="0">'Súhrnné indikátory'!$A$1:$S$63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8" l="1"/>
  <c r="X48" i="17"/>
  <c r="X50" i="17"/>
  <c r="X47" i="17"/>
  <c r="X33" i="17" l="1"/>
  <c r="X35" i="17"/>
  <c r="X32" i="17"/>
  <c r="X46" i="17"/>
  <c r="X54" i="17"/>
  <c r="X39" i="17"/>
  <c r="X31" i="17" l="1"/>
  <c r="I53" i="1"/>
  <c r="I54" i="1"/>
  <c r="R47" i="17" l="1"/>
  <c r="S48" i="17"/>
  <c r="V47" i="17"/>
  <c r="W48" i="17"/>
  <c r="V48" i="17"/>
  <c r="U47" i="17"/>
  <c r="T47" i="17"/>
  <c r="U48" i="17"/>
  <c r="W47" i="17"/>
  <c r="Q48" i="17"/>
  <c r="Q47" i="17"/>
  <c r="S47" i="17"/>
  <c r="T48" i="17"/>
  <c r="R48" i="17"/>
  <c r="U46" i="17" l="1"/>
  <c r="V46" i="17"/>
  <c r="Q46" i="17"/>
  <c r="S46" i="17"/>
  <c r="W46" i="17"/>
  <c r="R46" i="17"/>
  <c r="T46" i="17"/>
  <c r="B5" i="7" l="1"/>
  <c r="H53" i="1" l="1"/>
  <c r="H54" i="1"/>
  <c r="W54" i="17" l="1"/>
  <c r="W50" i="17"/>
  <c r="G53" i="1"/>
  <c r="A1" i="21" l="1"/>
  <c r="G54" i="1" l="1"/>
  <c r="F32" i="17" l="1"/>
  <c r="H35" i="17"/>
  <c r="P35" i="17"/>
  <c r="K39" i="17"/>
  <c r="J35" i="17"/>
  <c r="H39" i="17"/>
  <c r="P39" i="17"/>
  <c r="L35" i="17"/>
  <c r="J39" i="17"/>
  <c r="M32" i="17"/>
  <c r="N32" i="17"/>
  <c r="G35" i="17"/>
  <c r="O35" i="17"/>
  <c r="M39" i="17"/>
  <c r="M33" i="17"/>
  <c r="I33" i="17"/>
  <c r="R50" i="17"/>
  <c r="K32" i="17"/>
  <c r="J33" i="17"/>
  <c r="I39" i="17"/>
  <c r="T54" i="17"/>
  <c r="R54" i="17"/>
  <c r="V50" i="17"/>
  <c r="K35" i="17"/>
  <c r="V54" i="17"/>
  <c r="U54" i="17"/>
  <c r="M35" i="17"/>
  <c r="L33" i="17"/>
  <c r="S54" i="17"/>
  <c r="H33" i="17"/>
  <c r="P33" i="17"/>
  <c r="I35" i="17"/>
  <c r="F39" i="17"/>
  <c r="S50" i="17"/>
  <c r="F35" i="17"/>
  <c r="N35" i="17"/>
  <c r="L32" i="17"/>
  <c r="K33" i="17"/>
  <c r="G32" i="17"/>
  <c r="O32" i="17"/>
  <c r="N39" i="17"/>
  <c r="G39" i="17"/>
  <c r="O39" i="17"/>
  <c r="T50" i="17"/>
  <c r="U50" i="17"/>
  <c r="F33" i="17"/>
  <c r="N33" i="17"/>
  <c r="L39" i="17"/>
  <c r="H32" i="17"/>
  <c r="P32" i="17"/>
  <c r="G33" i="17"/>
  <c r="O33" i="17"/>
  <c r="I32" i="17"/>
  <c r="J32" i="17"/>
  <c r="Q54" i="17"/>
  <c r="Q50" i="17"/>
  <c r="K31" i="17" l="1"/>
  <c r="L31" i="17"/>
  <c r="N31" i="17"/>
  <c r="G31" i="17"/>
  <c r="J31" i="17"/>
  <c r="I31" i="17"/>
  <c r="M31" i="17"/>
  <c r="F31" i="17"/>
  <c r="P31" i="17"/>
  <c r="O31" i="17"/>
  <c r="H31" i="17"/>
  <c r="F53" i="1"/>
  <c r="E53" i="1"/>
  <c r="D53" i="1"/>
  <c r="C53" i="1"/>
  <c r="D54" i="1" l="1"/>
  <c r="E54" i="1"/>
  <c r="F54" i="1"/>
  <c r="C54" i="1"/>
  <c r="A1" i="19"/>
  <c r="A1" i="13" l="1"/>
  <c r="A1" i="15" l="1"/>
  <c r="A1" i="10" l="1"/>
  <c r="A1" i="7" l="1"/>
  <c r="A1" i="5"/>
  <c r="A1" i="6"/>
  <c r="A1" i="17" l="1"/>
  <c r="A1" i="4"/>
  <c r="U33" i="17" l="1"/>
  <c r="W39" i="17"/>
  <c r="Q33" i="17"/>
  <c r="U39" i="17"/>
  <c r="Q39" i="17"/>
  <c r="V39" i="17"/>
  <c r="S33" i="17"/>
  <c r="S39" i="17"/>
  <c r="Q32" i="17"/>
  <c r="Q35" i="17"/>
  <c r="W32" i="17"/>
  <c r="S35" i="17"/>
  <c r="S32" i="17"/>
  <c r="T32" i="17"/>
  <c r="U32" i="17"/>
  <c r="U35" i="17"/>
  <c r="V32" i="17"/>
  <c r="T39" i="17"/>
  <c r="W33" i="17" l="1"/>
  <c r="V33" i="17"/>
  <c r="R33" i="17"/>
  <c r="R39" i="17"/>
  <c r="T33" i="17"/>
  <c r="U31" i="17"/>
  <c r="Q31" i="17"/>
  <c r="S31" i="17"/>
  <c r="W35" i="17"/>
  <c r="V35" i="17"/>
  <c r="R32" i="17"/>
  <c r="R35" i="17"/>
  <c r="T35" i="17"/>
  <c r="T31" i="17" l="1"/>
  <c r="W31" i="17"/>
  <c r="V31" i="17"/>
  <c r="R31" i="17"/>
  <c r="U26" i="5" l="1"/>
  <c r="V26" i="5" l="1"/>
  <c r="X26" i="5" l="1"/>
  <c r="W26" i="5"/>
  <c r="N26" i="5" l="1"/>
  <c r="D26" i="5"/>
  <c r="K26" i="5"/>
  <c r="P26" i="5"/>
  <c r="R26" i="5"/>
  <c r="E26" i="5"/>
  <c r="H26" i="5"/>
  <c r="Q26" i="5"/>
  <c r="I26" i="5"/>
  <c r="J26" i="5"/>
  <c r="O26" i="5"/>
  <c r="T26" i="5"/>
  <c r="S26" i="5"/>
  <c r="F26" i="5"/>
  <c r="L26" i="5"/>
  <c r="G26" i="5" l="1"/>
  <c r="M26" i="5"/>
  <c r="O15" i="13" l="1"/>
  <c r="C15" i="13"/>
  <c r="M15" i="13"/>
  <c r="I15" i="13" l="1"/>
  <c r="G15" i="13"/>
  <c r="E15" i="13"/>
  <c r="K15" i="13"/>
  <c r="F20" i="15"/>
  <c r="I20" i="15"/>
  <c r="M20" i="15"/>
  <c r="N20" i="15"/>
  <c r="L20" i="15"/>
  <c r="O20" i="15"/>
  <c r="Q20" i="15"/>
  <c r="T20" i="15" l="1"/>
  <c r="E20" i="15"/>
  <c r="U20" i="15"/>
  <c r="S20" i="15"/>
  <c r="J20" i="15"/>
  <c r="H20" i="15"/>
  <c r="R20" i="15"/>
  <c r="P20" i="15"/>
  <c r="K20" i="15"/>
  <c r="G20" i="15"/>
  <c r="J65" i="5"/>
  <c r="C41" i="1" l="1"/>
  <c r="Q15" i="13"/>
  <c r="P65" i="5"/>
  <c r="G65" i="5"/>
  <c r="Q65" i="5"/>
  <c r="D65" i="5"/>
  <c r="H65" i="5"/>
  <c r="K65" i="5"/>
  <c r="M65" i="5"/>
  <c r="N65" i="5"/>
  <c r="C65" i="5"/>
  <c r="R65" i="5"/>
  <c r="L65" i="5"/>
  <c r="F65" i="5"/>
  <c r="I65" i="5"/>
  <c r="E65" i="5"/>
  <c r="O65" i="5"/>
  <c r="U15" i="13" l="1"/>
  <c r="D41" i="1"/>
  <c r="V20" i="15"/>
  <c r="J17" i="13"/>
  <c r="H17" i="13"/>
  <c r="D17" i="13"/>
  <c r="L17" i="13"/>
  <c r="U12" i="13"/>
  <c r="AC12" i="13"/>
  <c r="F17" i="13"/>
  <c r="N17" i="13"/>
  <c r="W12" i="13"/>
  <c r="P17" i="13"/>
  <c r="Y12" i="13"/>
  <c r="S12" i="13"/>
  <c r="AA12" i="13"/>
  <c r="C9" i="13" l="1"/>
  <c r="AG12" i="13"/>
  <c r="E12" i="13"/>
  <c r="AK12" i="13"/>
  <c r="C12" i="13"/>
  <c r="W17" i="13"/>
  <c r="I12" i="13"/>
  <c r="J31" i="1"/>
  <c r="S15" i="13"/>
  <c r="I9" i="13"/>
  <c r="I17" i="13"/>
  <c r="I18" i="13" s="1"/>
  <c r="AE12" i="13"/>
  <c r="M9" i="13"/>
  <c r="M17" i="13"/>
  <c r="M18" i="13" s="1"/>
  <c r="O9" i="13"/>
  <c r="O17" i="13"/>
  <c r="O18" i="13" s="1"/>
  <c r="O12" i="13"/>
  <c r="E9" i="13"/>
  <c r="E17" i="13"/>
  <c r="E18" i="13" s="1"/>
  <c r="M12" i="13"/>
  <c r="K12" i="13"/>
  <c r="Q12" i="13"/>
  <c r="G9" i="13"/>
  <c r="C17" i="13"/>
  <c r="C18" i="13" s="1"/>
  <c r="G17" i="13"/>
  <c r="G18" i="13" s="1"/>
  <c r="G12" i="13"/>
  <c r="K9" i="13"/>
  <c r="K17" i="13"/>
  <c r="K18" i="13" s="1"/>
  <c r="Z17" i="13"/>
  <c r="V17" i="13"/>
  <c r="O14" i="6"/>
  <c r="W9" i="13"/>
  <c r="Y9" i="13"/>
  <c r="AI9" i="13"/>
  <c r="L14" i="6"/>
  <c r="AK9" i="13" l="1"/>
  <c r="AA9" i="13"/>
  <c r="AC9" i="13"/>
  <c r="K16" i="6"/>
  <c r="K55" i="5"/>
  <c r="K24" i="6"/>
  <c r="K26" i="6"/>
  <c r="K14" i="6"/>
  <c r="E16" i="6"/>
  <c r="E55" i="5"/>
  <c r="E24" i="6"/>
  <c r="E26" i="6"/>
  <c r="E14" i="6"/>
  <c r="G16" i="6"/>
  <c r="G55" i="5"/>
  <c r="G24" i="6"/>
  <c r="G26" i="6"/>
  <c r="P16" i="6"/>
  <c r="P55" i="5"/>
  <c r="P24" i="6"/>
  <c r="P26" i="6"/>
  <c r="P14" i="6"/>
  <c r="L31" i="1"/>
  <c r="Y15" i="13"/>
  <c r="Y17" i="13"/>
  <c r="Y18" i="13" s="1"/>
  <c r="L16" i="6"/>
  <c r="L55" i="5"/>
  <c r="L24" i="6"/>
  <c r="L26" i="6"/>
  <c r="M16" i="6"/>
  <c r="M55" i="5"/>
  <c r="M24" i="6"/>
  <c r="M26" i="6"/>
  <c r="N16" i="6"/>
  <c r="N55" i="5"/>
  <c r="N24" i="6"/>
  <c r="N26" i="6"/>
  <c r="AG9" i="13"/>
  <c r="AE9" i="13"/>
  <c r="M14" i="6"/>
  <c r="Q16" i="6"/>
  <c r="Q55" i="5"/>
  <c r="Q24" i="6"/>
  <c r="Q26" i="6"/>
  <c r="Q14" i="6"/>
  <c r="F16" i="6"/>
  <c r="F55" i="5"/>
  <c r="F24" i="6"/>
  <c r="F26" i="6"/>
  <c r="G14" i="6"/>
  <c r="F14" i="6"/>
  <c r="M31" i="1"/>
  <c r="C16" i="6"/>
  <c r="C55" i="5"/>
  <c r="C24" i="6"/>
  <c r="C26" i="6"/>
  <c r="D14" i="6"/>
  <c r="D16" i="6"/>
  <c r="D55" i="5"/>
  <c r="D24" i="6"/>
  <c r="D26" i="6"/>
  <c r="J16" i="6"/>
  <c r="J55" i="5"/>
  <c r="J24" i="6"/>
  <c r="J26" i="6"/>
  <c r="J14" i="6"/>
  <c r="H16" i="6"/>
  <c r="H55" i="5"/>
  <c r="H24" i="6"/>
  <c r="H26" i="6"/>
  <c r="H14" i="6"/>
  <c r="AI12" i="13"/>
  <c r="I16" i="6"/>
  <c r="I55" i="5"/>
  <c r="I24" i="6"/>
  <c r="I26" i="6"/>
  <c r="I14" i="6"/>
  <c r="W15" i="13"/>
  <c r="X17" i="13"/>
  <c r="W18" i="13" s="1"/>
  <c r="Q17" i="13"/>
  <c r="O16" i="6"/>
  <c r="O55" i="5"/>
  <c r="O24" i="6"/>
  <c r="O26" i="6"/>
  <c r="N31" i="1"/>
  <c r="N14" i="6"/>
  <c r="E41" i="1"/>
  <c r="C14" i="6"/>
  <c r="W20" i="15"/>
  <c r="AD17" i="13"/>
  <c r="R16" i="6" l="1"/>
  <c r="R55" i="5"/>
  <c r="R24" i="6"/>
  <c r="R26" i="6"/>
  <c r="R14" i="6"/>
  <c r="AC15" i="13"/>
  <c r="AC17" i="13"/>
  <c r="AC18" i="13" s="1"/>
  <c r="C31" i="1"/>
  <c r="X20" i="15"/>
  <c r="AB17" i="13"/>
  <c r="AA17" i="13" l="1"/>
  <c r="AA18" i="13" s="1"/>
  <c r="AA15" i="13"/>
  <c r="T17" i="13"/>
  <c r="F41" i="1"/>
  <c r="U9" i="13"/>
  <c r="U17" i="13"/>
  <c r="U18" i="13" s="1"/>
  <c r="K31" i="1"/>
  <c r="Q31" i="1" l="1"/>
  <c r="R17" i="13"/>
  <c r="Q18" i="13" s="1"/>
  <c r="Q9" i="13"/>
  <c r="O31" i="1"/>
  <c r="P31" i="1"/>
  <c r="S9" i="13"/>
  <c r="S17" i="13"/>
  <c r="S18" i="13" s="1"/>
  <c r="Y20" i="15"/>
  <c r="AF17" i="13"/>
  <c r="AH17" i="13"/>
  <c r="AE17" i="13" l="1"/>
  <c r="AE18" i="13" s="1"/>
  <c r="AE15" i="13"/>
  <c r="G41" i="1"/>
  <c r="AG17" i="13"/>
  <c r="AG18" i="13" s="1"/>
  <c r="AG15" i="13"/>
  <c r="S16" i="6" l="1"/>
  <c r="S55" i="5"/>
  <c r="S24" i="6"/>
  <c r="S26" i="6"/>
  <c r="D31" i="1"/>
  <c r="Z20" i="15"/>
  <c r="AL17" i="13"/>
  <c r="AJ17" i="13"/>
  <c r="E31" i="1" l="1"/>
  <c r="AK17" i="13"/>
  <c r="AK18" i="13" s="1"/>
  <c r="AK15" i="13"/>
  <c r="T55" i="5"/>
  <c r="T24" i="6"/>
  <c r="T26" i="6"/>
  <c r="AI17" i="13"/>
  <c r="AI18" i="13" s="1"/>
  <c r="AI15" i="13"/>
  <c r="H41" i="1"/>
  <c r="U55" i="5" l="1"/>
  <c r="U24" i="6"/>
  <c r="U26" i="6"/>
  <c r="G31" i="1"/>
  <c r="F31" i="1"/>
  <c r="V24" i="6"/>
  <c r="V55" i="5"/>
  <c r="V26" i="6"/>
  <c r="I41" i="1" l="1"/>
  <c r="H31" i="1"/>
  <c r="X55" i="5"/>
  <c r="W24" i="6"/>
  <c r="W55" i="5"/>
  <c r="W26" i="6"/>
  <c r="X26" i="6" l="1"/>
  <c r="X24" i="6"/>
  <c r="I31" i="1"/>
  <c r="S14" i="6" l="1"/>
  <c r="T14" i="6" l="1"/>
  <c r="T16" i="6" l="1"/>
  <c r="U14" i="6" l="1"/>
  <c r="U16" i="6" l="1"/>
  <c r="V14" i="6" l="1"/>
  <c r="V16" i="6"/>
  <c r="W14" i="6" l="1"/>
  <c r="W16" i="6" l="1"/>
  <c r="X14" i="6" l="1"/>
  <c r="X16" i="6" l="1"/>
  <c r="S65" i="5" l="1"/>
  <c r="T65" i="5" l="1"/>
  <c r="U65" i="5" l="1"/>
  <c r="V65" i="5" l="1"/>
  <c r="W65" i="5" l="1"/>
  <c r="X65" i="5" l="1"/>
</calcChain>
</file>

<file path=xl/sharedStrings.xml><?xml version="1.0" encoding="utf-8"?>
<sst xmlns="http://schemas.openxmlformats.org/spreadsheetml/2006/main" count="1097" uniqueCount="222">
  <si>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</si>
  <si>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</si>
  <si>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</si>
  <si>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</si>
  <si>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</si>
  <si>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</si>
  <si>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</si>
  <si>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</si>
  <si>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</si>
  <si>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</si>
  <si>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</si>
  <si>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</si>
  <si>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</si>
  <si>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</si>
  <si>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</si>
  <si>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</si>
  <si>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</si>
  <si>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</si>
  <si>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</si>
  <si>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</si>
  <si>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</si>
  <si>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</si>
  <si>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</si>
  <si>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</si>
  <si>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</si>
  <si>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</si>
  <si>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</si>
  <si>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</si>
  <si>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</si>
  <si>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</si>
  <si>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</si>
  <si>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</si>
  <si>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</si>
  <si>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</si>
  <si>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</si>
  <si>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</si>
  <si>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</si>
  <si>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</si>
  <si>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</si>
  <si>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</si>
  <si>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</si>
  <si>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</si>
  <si>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</si>
  <si>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</si>
  <si>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</si>
  <si>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</si>
  <si>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</si>
  <si>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</si>
  <si>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</si>
  <si>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</si>
  <si>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</si>
  <si>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</si>
  <si>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</si>
  <si>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</si>
  <si>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</si>
  <si>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</si>
  <si>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</si>
  <si>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</si>
  <si>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</si>
  <si>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</si>
  <si>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</si>
  <si>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</si>
  <si>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</si>
  <si>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</si>
  <si>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</si>
  <si>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</si>
  <si>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</si>
  <si>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</si>
  <si>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</si>
  <si>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</si>
  <si>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</si>
  <si>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</si>
  <si>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</si>
  <si>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</si>
  <si>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</si>
  <si>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</si>
  <si>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</si>
  <si>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</si>
  <si>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</si>
  <si>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</si>
  <si>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</si>
  <si>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</si>
  <si>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</si>
  <si>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</si>
  <si>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</si>
  <si>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</si>
  <si>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</si>
  <si>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</si>
  <si>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</si>
  <si>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</si>
  <si>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</si>
  <si>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</si>
  <si>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</si>
  <si>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</si>
  <si>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</si>
  <si>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</si>
  <si>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</si>
  <si>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</si>
  <si>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</si>
  <si>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</si>
  <si>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</si>
  <si>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</si>
  <si>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</si>
  <si>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</si>
  <si>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</si>
  <si>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</si>
  <si>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</si>
  <si>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</si>
  <si>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</si>
  <si>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</si>
  <si>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</si>
  <si>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</si>
  <si>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</si>
  <si>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</si>
  <si>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</si>
  <si>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</si>
  <si>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</si>
  <si>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</si>
  <si>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</si>
  <si>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</si>
  <si>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</si>
  <si>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</si>
  <si>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</si>
  <si>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</si>
  <si>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</si>
  <si>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</si>
  <si>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</si>
  <si>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</si>
  <si>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</si>
  <si>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</si>
  <si>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</si>
  <si>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</si>
  <si>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</si>
  <si>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</si>
  <si>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</si>
  <si>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</si>
  <si>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</si>
  <si>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</si>
  <si>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</si>
  <si>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</si>
  <si>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</si>
  <si>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</si>
  <si>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</si>
  <si>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</si>
  <si>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</si>
  <si>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</si>
  <si>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</si>
  <si>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</si>
  <si>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</si>
  <si>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</si>
  <si>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</si>
  <si>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</si>
  <si>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</si>
  <si>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</si>
  <si>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</si>
  <si>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</si>
  <si>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</si>
  <si>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</si>
  <si>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</si>
  <si>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</si>
  <si>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</si>
  <si>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</si>
  <si>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</si>
  <si>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</si>
  <si>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</si>
  <si>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</si>
  <si>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</si>
  <si>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</si>
  <si>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</si>
  <si>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</si>
  <si>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</si>
  <si>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</si>
  <si>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</si>
  <si>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</si>
  <si>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</si>
  <si>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</si>
  <si>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</si>
  <si>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</si>
  <si>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</si>
  <si>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</si>
  <si>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</si>
  <si>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</si>
  <si>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</si>
  <si>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</si>
  <si>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</si>
  <si>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</si>
  <si>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</si>
  <si>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</si>
  <si>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</si>
  <si>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</si>
  <si>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</si>
  <si>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</si>
  <si>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</si>
  <si>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</si>
  <si>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</si>
  <si>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</si>
  <si>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</si>
  <si>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</si>
  <si>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</si>
  <si>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</si>
  <si>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</si>
  <si>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</si>
  <si>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</si>
  <si>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</si>
  <si>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</si>
  <si>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</si>
  <si>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</si>
  <si>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</si>
  <si>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</si>
  <si>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</si>
  <si>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</si>
  <si>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</si>
  <si>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</si>
  <si>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</si>
  <si>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</si>
  <si>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</si>
  <si>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</si>
  <si>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Zahraniční pracovníci, tis. osôb</t>
  </si>
  <si>
    <t>Súkromné kompenzácie</t>
  </si>
  <si>
    <t>Súkromná medzispotreba</t>
  </si>
  <si>
    <t>Povinné ukazovatele</t>
  </si>
  <si>
    <t>71. zasadnutie Výboru pre makroekonomické prognózy, 5.2.2025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</si>
</sst>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  <numFmt numFmtId="170" formatCode="0.000"/>
  </numFmts>
  <fonts count="82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71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4" applyNumberFormat="0" applyFont="0" applyAlignment="0" applyProtection="0"/>
  </cellStyleXfs>
  <cellXfs count="495">
    <xf numFmtId="0" fontId="0" fillId="0" borderId="0" xfId="0"/>
    <xf numFmtId="0" fontId="2" fillId="55" borderId="5" xfId="0" applyFont="1" applyFill="1" applyBorder="1" applyAlignment="1">
      <alignment horizontal="center"/>
    </xf>
    <xf numFmtId="0" fontId="2" fillId="55" borderId="3" xfId="0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3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7" fillId="0" borderId="6" xfId="0" applyFont="1" applyBorder="1"/>
    <xf numFmtId="0" fontId="63" fillId="0" borderId="2" xfId="0" applyFont="1" applyBorder="1" applyAlignment="1">
      <alignment horizontal="left"/>
    </xf>
    <xf numFmtId="0" fontId="65" fillId="0" borderId="2" xfId="0" applyFont="1" applyFill="1" applyBorder="1"/>
    <xf numFmtId="0" fontId="58" fillId="0" borderId="6" xfId="0" applyFont="1" applyBorder="1"/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0" borderId="35" xfId="0" applyFont="1" applyBorder="1"/>
    <xf numFmtId="0" fontId="58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0" fontId="58" fillId="0" borderId="2" xfId="0" applyFont="1" applyFill="1" applyBorder="1" applyAlignment="1"/>
    <xf numFmtId="0" fontId="57" fillId="0" borderId="2" xfId="0" applyFont="1" applyFill="1" applyBorder="1" applyAlignment="1">
      <alignment horizontal="left" indent="2"/>
    </xf>
    <xf numFmtId="0" fontId="59" fillId="0" borderId="1" xfId="0" applyFont="1" applyBorder="1"/>
    <xf numFmtId="0" fontId="55" fillId="0" borderId="3" xfId="0" applyFont="1" applyBorder="1" applyAlignment="1">
      <alignment horizontal="center"/>
    </xf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0" fontId="63" fillId="55" borderId="0" xfId="0" applyFont="1" applyFill="1" applyBorder="1"/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67" fillId="55" borderId="0" xfId="0" applyFont="1" applyFill="1" applyBorder="1"/>
    <xf numFmtId="0" fontId="59" fillId="55" borderId="36" xfId="0" applyFont="1" applyFill="1" applyBorder="1"/>
    <xf numFmtId="0" fontId="70" fillId="55" borderId="0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59" fillId="0" borderId="2" xfId="0" applyFont="1" applyFill="1" applyBorder="1" applyAlignment="1"/>
    <xf numFmtId="0" fontId="59" fillId="0" borderId="35" xfId="0" applyFont="1" applyFill="1" applyBorder="1"/>
    <xf numFmtId="0" fontId="60" fillId="0" borderId="2" xfId="0" applyFont="1" applyFill="1" applyBorder="1"/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0" fontId="59" fillId="0" borderId="4" xfId="0" applyFont="1" applyFill="1" applyBorder="1"/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0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63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0" fontId="55" fillId="0" borderId="1" xfId="0" applyFont="1" applyFill="1" applyBorder="1" applyAlignment="1">
      <alignment horizontal="center"/>
    </xf>
    <xf numFmtId="169" fontId="59" fillId="0" borderId="0" xfId="0" applyNumberFormat="1" applyFont="1" applyFill="1" applyBorder="1" applyAlignment="1">
      <alignment horizont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73" fillId="0" borderId="0" xfId="0" applyFont="1" applyAlignment="1">
      <alignment horizontal="left"/>
    </xf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74" fillId="0" borderId="0" xfId="0" applyFont="1" applyBorder="1" applyAlignment="1">
      <alignment horizontal="center"/>
    </xf>
    <xf numFmtId="0" fontId="74" fillId="0" borderId="2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59" fillId="55" borderId="0" xfId="0" applyFont="1" applyFill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74" fillId="55" borderId="0" xfId="0" applyFont="1" applyFill="1" applyBorder="1" applyAlignment="1">
      <alignment horizontal="center"/>
    </xf>
    <xf numFmtId="0" fontId="74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4" fillId="0" borderId="1" xfId="0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5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0" fontId="77" fillId="0" borderId="26" xfId="0" applyFont="1" applyFill="1" applyBorder="1" applyAlignment="1">
      <alignment horizontal="center"/>
    </xf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77" fillId="0" borderId="2" xfId="0" applyFont="1" applyFill="1" applyBorder="1"/>
    <xf numFmtId="0" fontId="54" fillId="0" borderId="26" xfId="0" applyFont="1" applyFill="1" applyBorder="1" applyAlignment="1">
      <alignment horizontal="center"/>
    </xf>
    <xf numFmtId="0" fontId="54" fillId="0" borderId="2" xfId="0" applyFont="1" applyFill="1" applyBorder="1"/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6" fillId="0" borderId="2" xfId="0" applyFont="1" applyFill="1" applyBorder="1"/>
    <xf numFmtId="0" fontId="76" fillId="0" borderId="26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7" fillId="0" borderId="4" xfId="0" applyFont="1" applyFill="1" applyBorder="1" applyAlignment="1">
      <alignment horizontal="center"/>
    </xf>
    <xf numFmtId="0" fontId="79" fillId="0" borderId="26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7" fillId="0" borderId="31" xfId="0" applyFont="1" applyFill="1" applyBorder="1" applyAlignment="1">
      <alignment horizontal="center"/>
    </xf>
    <xf numFmtId="165" fontId="76" fillId="0" borderId="1" xfId="0" applyNumberFormat="1" applyFont="1" applyFill="1" applyBorder="1" applyAlignment="1">
      <alignment horizontal="center"/>
    </xf>
    <xf numFmtId="165" fontId="76" fillId="0" borderId="3" xfId="0" applyNumberFormat="1" applyFont="1" applyFill="1" applyBorder="1" applyAlignment="1">
      <alignment horizontal="center"/>
    </xf>
    <xf numFmtId="165" fontId="77" fillId="0" borderId="1" xfId="0" applyNumberFormat="1" applyFont="1" applyFill="1" applyBorder="1" applyAlignment="1">
      <alignment horizontal="center"/>
    </xf>
    <xf numFmtId="165" fontId="76" fillId="0" borderId="36" xfId="0" applyNumberFormat="1" applyFont="1" applyFill="1" applyBorder="1" applyAlignment="1">
      <alignment horizontal="center"/>
    </xf>
    <xf numFmtId="165" fontId="76" fillId="0" borderId="35" xfId="0" applyNumberFormat="1" applyFont="1" applyFill="1" applyBorder="1" applyAlignment="1">
      <alignment horizontal="center"/>
    </xf>
    <xf numFmtId="165" fontId="77" fillId="0" borderId="52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6" fillId="0" borderId="0" xfId="0" applyNumberFormat="1" applyFont="1" applyFill="1" applyBorder="1" applyAlignment="1">
      <alignment horizontal="center"/>
    </xf>
    <xf numFmtId="165" fontId="76" fillId="0" borderId="2" xfId="0" applyNumberFormat="1" applyFont="1" applyFill="1" applyBorder="1" applyAlignment="1">
      <alignment horizontal="center"/>
    </xf>
    <xf numFmtId="165" fontId="76" fillId="0" borderId="4" xfId="0" applyNumberFormat="1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/>
    </xf>
    <xf numFmtId="0" fontId="77" fillId="0" borderId="0" xfId="0" applyFont="1" applyFill="1" applyBorder="1"/>
    <xf numFmtId="165" fontId="76" fillId="0" borderId="0" xfId="0" applyNumberFormat="1" applyFont="1" applyFill="1" applyBorder="1"/>
    <xf numFmtId="165" fontId="77" fillId="0" borderId="0" xfId="0" applyNumberFormat="1" applyFont="1" applyFill="1" applyBorder="1"/>
    <xf numFmtId="2" fontId="64" fillId="0" borderId="0" xfId="0" applyNumberFormat="1" applyFo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74" fillId="0" borderId="3" xfId="0" applyFont="1" applyFill="1" applyBorder="1" applyAlignment="1">
      <alignment horizontal="center"/>
    </xf>
    <xf numFmtId="0" fontId="52" fillId="0" borderId="3" xfId="0" applyFont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68" fillId="0" borderId="2" xfId="0" applyNumberFormat="1" applyFont="1" applyBorder="1" applyAlignment="1">
      <alignment horizontal="center"/>
    </xf>
    <xf numFmtId="3" fontId="59" fillId="0" borderId="0" xfId="0" applyNumberFormat="1" applyFont="1" applyAlignment="1">
      <alignment horizontal="center"/>
    </xf>
    <xf numFmtId="165" fontId="65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58" fillId="0" borderId="2" xfId="0" applyNumberFormat="1" applyFont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65" fontId="58" fillId="0" borderId="0" xfId="0" applyNumberFormat="1" applyFont="1" applyAlignment="1">
      <alignment horizontal="center"/>
    </xf>
    <xf numFmtId="170" fontId="67" fillId="0" borderId="0" xfId="0" applyNumberFormat="1" applyFont="1" applyFill="1" applyBorder="1" applyAlignment="1">
      <alignment horizontal="center"/>
    </xf>
    <xf numFmtId="170" fontId="67" fillId="0" borderId="2" xfId="0" applyNumberFormat="1" applyFont="1" applyFill="1" applyBorder="1" applyAlignment="1">
      <alignment horizontal="center"/>
    </xf>
    <xf numFmtId="0" fontId="70" fillId="0" borderId="0" xfId="0" applyFont="1"/>
    <xf numFmtId="0" fontId="68" fillId="0" borderId="0" xfId="0" applyFont="1"/>
    <xf numFmtId="3" fontId="68" fillId="0" borderId="4" xfId="0" applyNumberFormat="1" applyFont="1" applyBorder="1" applyAlignment="1">
      <alignment horizontal="center"/>
    </xf>
    <xf numFmtId="0" fontId="57" fillId="0" borderId="3" xfId="0" applyFont="1" applyBorder="1" applyAlignment="1">
      <alignment horizontal="left" indent="2"/>
    </xf>
    <xf numFmtId="3" fontId="68" fillId="0" borderId="5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68" fillId="0" borderId="3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76" fillId="0" borderId="52" xfId="0" applyNumberFormat="1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165" fontId="58" fillId="0" borderId="0" xfId="0" applyNumberFormat="1" applyFont="1" applyBorder="1"/>
    <xf numFmtId="165" fontId="77" fillId="0" borderId="27" xfId="0" applyNumberFormat="1" applyFont="1" applyFill="1" applyBorder="1" applyAlignment="1">
      <alignment horizontal="center"/>
    </xf>
    <xf numFmtId="165" fontId="77" fillId="0" borderId="0" xfId="0" applyNumberFormat="1" applyFont="1" applyFill="1" applyAlignment="1">
      <alignment horizontal="center"/>
    </xf>
    <xf numFmtId="165" fontId="77" fillId="0" borderId="32" xfId="0" applyNumberFormat="1" applyFont="1" applyFill="1" applyBorder="1" applyAlignment="1">
      <alignment horizontal="center"/>
    </xf>
    <xf numFmtId="3" fontId="59" fillId="0" borderId="1" xfId="0" applyNumberFormat="1" applyFont="1" applyBorder="1" applyAlignment="1">
      <alignment horizontal="center"/>
    </xf>
    <xf numFmtId="3" fontId="59" fillId="0" borderId="3" xfId="0" applyNumberFormat="1" applyFont="1" applyBorder="1" applyAlignment="1">
      <alignment horizontal="center"/>
    </xf>
    <xf numFmtId="0" fontId="76" fillId="0" borderId="0" xfId="0" applyFont="1" applyFill="1"/>
    <xf numFmtId="0" fontId="76" fillId="0" borderId="30" xfId="0" applyFont="1" applyFill="1" applyBorder="1" applyAlignment="1">
      <alignment horizontal="center" vertical="center"/>
    </xf>
    <xf numFmtId="0" fontId="76" fillId="0" borderId="35" xfId="0" applyFont="1" applyFill="1" applyBorder="1" applyAlignment="1">
      <alignment horizontal="center" vertical="center"/>
    </xf>
    <xf numFmtId="0" fontId="76" fillId="0" borderId="36" xfId="0" applyFont="1" applyFill="1" applyBorder="1" applyAlignment="1">
      <alignment horizontal="center" vertical="center"/>
    </xf>
    <xf numFmtId="0" fontId="77" fillId="0" borderId="36" xfId="0" applyFont="1" applyFill="1" applyBorder="1" applyAlignment="1">
      <alignment horizontal="center" vertical="center"/>
    </xf>
    <xf numFmtId="0" fontId="77" fillId="0" borderId="39" xfId="0" applyFont="1" applyFill="1" applyBorder="1" applyAlignment="1">
      <alignment horizontal="center" vertical="center"/>
    </xf>
    <xf numFmtId="0" fontId="75" fillId="0" borderId="36" xfId="0" applyFont="1" applyFill="1" applyBorder="1" applyAlignment="1">
      <alignment horizontal="center"/>
    </xf>
    <xf numFmtId="0" fontId="75" fillId="0" borderId="35" xfId="0" applyFont="1" applyFill="1" applyBorder="1" applyAlignment="1">
      <alignment horizontal="center"/>
    </xf>
    <xf numFmtId="0" fontId="76" fillId="0" borderId="2" xfId="0" applyFont="1" applyFill="1" applyBorder="1" applyAlignment="1"/>
    <xf numFmtId="0" fontId="77" fillId="0" borderId="27" xfId="0" applyFont="1" applyFill="1" applyBorder="1" applyAlignment="1">
      <alignment horizontal="center"/>
    </xf>
    <xf numFmtId="0" fontId="76" fillId="0" borderId="0" xfId="0" applyFont="1" applyFill="1" applyBorder="1"/>
    <xf numFmtId="0" fontId="76" fillId="0" borderId="28" xfId="0" applyFont="1" applyFill="1" applyBorder="1" applyAlignment="1">
      <alignment horizontal="center"/>
    </xf>
    <xf numFmtId="0" fontId="76" fillId="0" borderId="3" xfId="0" applyFont="1" applyFill="1" applyBorder="1" applyAlignment="1"/>
    <xf numFmtId="0" fontId="75" fillId="0" borderId="1" xfId="0" applyFont="1" applyFill="1" applyBorder="1" applyAlignment="1">
      <alignment horizontal="center"/>
    </xf>
    <xf numFmtId="0" fontId="78" fillId="0" borderId="1" xfId="0" applyFont="1" applyFill="1" applyBorder="1" applyAlignment="1">
      <alignment horizontal="center"/>
    </xf>
    <xf numFmtId="0" fontId="78" fillId="0" borderId="29" xfId="0" applyFont="1" applyFill="1" applyBorder="1" applyAlignment="1">
      <alignment horizontal="center"/>
    </xf>
    <xf numFmtId="0" fontId="76" fillId="0" borderId="1" xfId="0" applyFont="1" applyFill="1" applyBorder="1" applyAlignment="1">
      <alignment horizontal="center"/>
    </xf>
    <xf numFmtId="0" fontId="76" fillId="0" borderId="3" xfId="0" applyFont="1" applyFill="1" applyBorder="1" applyAlignment="1">
      <alignment horizontal="center"/>
    </xf>
    <xf numFmtId="0" fontId="76" fillId="0" borderId="30" xfId="0" applyFont="1" applyFill="1" applyBorder="1" applyAlignment="1">
      <alignment horizontal="center"/>
    </xf>
    <xf numFmtId="0" fontId="76" fillId="0" borderId="35" xfId="0" applyFont="1" applyFill="1" applyBorder="1" applyAlignment="1"/>
    <xf numFmtId="0" fontId="75" fillId="0" borderId="36" xfId="0" applyFont="1" applyFill="1" applyBorder="1" applyAlignment="1">
      <alignment horizontal="center" vertical="center"/>
    </xf>
    <xf numFmtId="0" fontId="78" fillId="0" borderId="36" xfId="0" applyFont="1" applyFill="1" applyBorder="1" applyAlignment="1">
      <alignment horizontal="center" vertical="center"/>
    </xf>
    <xf numFmtId="0" fontId="78" fillId="0" borderId="39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0" fontId="76" fillId="0" borderId="36" xfId="0" applyFont="1" applyFill="1" applyBorder="1"/>
    <xf numFmtId="0" fontId="77" fillId="0" borderId="27" xfId="0" applyFont="1" applyFill="1" applyBorder="1"/>
    <xf numFmtId="0" fontId="79" fillId="0" borderId="2" xfId="0" applyFont="1" applyFill="1" applyBorder="1"/>
    <xf numFmtId="0" fontId="77" fillId="0" borderId="53" xfId="0" applyFont="1" applyFill="1" applyBorder="1"/>
    <xf numFmtId="165" fontId="76" fillId="0" borderId="32" xfId="0" applyNumberFormat="1" applyFont="1" applyFill="1" applyBorder="1" applyAlignment="1">
      <alignment horizontal="center"/>
    </xf>
    <xf numFmtId="165" fontId="77" fillId="0" borderId="33" xfId="0" applyNumberFormat="1" applyFont="1" applyFill="1" applyBorder="1" applyAlignment="1">
      <alignment horizontal="center"/>
    </xf>
    <xf numFmtId="165" fontId="76" fillId="0" borderId="37" xfId="0" applyNumberFormat="1" applyFont="1" applyFill="1" applyBorder="1" applyAlignment="1">
      <alignment horizontal="center"/>
    </xf>
    <xf numFmtId="165" fontId="77" fillId="0" borderId="37" xfId="0" applyNumberFormat="1" applyFont="1" applyFill="1" applyBorder="1" applyAlignment="1">
      <alignment horizontal="center"/>
    </xf>
    <xf numFmtId="165" fontId="77" fillId="0" borderId="38" xfId="0" applyNumberFormat="1" applyFont="1" applyFill="1" applyBorder="1" applyAlignment="1">
      <alignment horizontal="center"/>
    </xf>
    <xf numFmtId="0" fontId="76" fillId="0" borderId="3" xfId="0" applyFont="1" applyFill="1" applyBorder="1"/>
    <xf numFmtId="0" fontId="76" fillId="0" borderId="1" xfId="0" applyFont="1" applyFill="1" applyBorder="1"/>
    <xf numFmtId="0" fontId="77" fillId="0" borderId="1" xfId="0" applyFont="1" applyFill="1" applyBorder="1"/>
    <xf numFmtId="0" fontId="77" fillId="0" borderId="3" xfId="0" applyFont="1" applyFill="1" applyBorder="1"/>
    <xf numFmtId="0" fontId="76" fillId="0" borderId="5" xfId="0" applyFont="1" applyFill="1" applyBorder="1"/>
    <xf numFmtId="0" fontId="75" fillId="0" borderId="2" xfId="0" applyFont="1" applyFill="1" applyBorder="1" applyAlignment="1">
      <alignment horizontal="left"/>
    </xf>
    <xf numFmtId="0" fontId="54" fillId="0" borderId="4" xfId="0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 vertical="top"/>
    </xf>
    <xf numFmtId="0" fontId="77" fillId="0" borderId="0" xfId="0" applyFont="1" applyFill="1" applyBorder="1" applyAlignment="1">
      <alignment horizontal="center" vertical="top"/>
    </xf>
    <xf numFmtId="0" fontId="75" fillId="0" borderId="0" xfId="0" applyFont="1" applyFill="1" applyAlignment="1"/>
    <xf numFmtId="0" fontId="76" fillId="0" borderId="0" xfId="0" applyFont="1" applyFill="1" applyAlignment="1"/>
    <xf numFmtId="0" fontId="77" fillId="0" borderId="0" xfId="0" applyFont="1" applyFill="1" applyAlignment="1"/>
    <xf numFmtId="0" fontId="76" fillId="0" borderId="0" xfId="0" applyFont="1" applyFill="1" applyAlignment="1">
      <alignment horizontal="center"/>
    </xf>
    <xf numFmtId="0" fontId="75" fillId="0" borderId="0" xfId="0" applyFont="1" applyFill="1" applyAlignment="1">
      <alignment horizontal="left"/>
    </xf>
    <xf numFmtId="166" fontId="81" fillId="0" borderId="0" xfId="1365" applyNumberFormat="1" applyFont="1" applyFill="1" applyAlignment="1">
      <alignment horizontal="center"/>
    </xf>
    <xf numFmtId="0" fontId="77" fillId="0" borderId="0" xfId="0" applyFont="1" applyFill="1"/>
    <xf numFmtId="0" fontId="78" fillId="0" borderId="0" xfId="0" applyFont="1" applyFill="1" applyBorder="1" applyAlignment="1"/>
    <xf numFmtId="0" fontId="75" fillId="0" borderId="0" xfId="0" applyFont="1" applyFill="1" applyAlignment="1"/>
    <xf numFmtId="0" fontId="75" fillId="0" borderId="41" xfId="0" applyFont="1" applyFill="1" applyBorder="1" applyAlignment="1">
      <alignment horizontal="center" vertical="center"/>
    </xf>
    <xf numFmtId="0" fontId="75" fillId="0" borderId="37" xfId="0" applyFont="1" applyFill="1" applyBorder="1" applyAlignment="1">
      <alignment horizontal="center" vertical="center"/>
    </xf>
    <xf numFmtId="0" fontId="75" fillId="0" borderId="42" xfId="0" applyFont="1" applyFill="1" applyBorder="1" applyAlignment="1">
      <alignment horizontal="center" vertical="center"/>
    </xf>
    <xf numFmtId="0" fontId="75" fillId="0" borderId="28" xfId="0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center" vertical="center"/>
    </xf>
    <xf numFmtId="0" fontId="75" fillId="0" borderId="29" xfId="0" applyFont="1" applyFill="1" applyBorder="1" applyAlignment="1">
      <alignment horizontal="center" vertical="center"/>
    </xf>
    <xf numFmtId="0" fontId="75" fillId="0" borderId="36" xfId="0" applyFont="1" applyFill="1" applyBorder="1" applyAlignment="1">
      <alignment horizontal="center" vertical="center"/>
    </xf>
    <xf numFmtId="0" fontId="75" fillId="0" borderId="35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/>
    </xf>
    <xf numFmtId="0" fontId="75" fillId="0" borderId="52" xfId="0" applyFont="1" applyFill="1" applyBorder="1" applyAlignment="1">
      <alignment horizontal="center" vertical="center"/>
    </xf>
    <xf numFmtId="0" fontId="75" fillId="0" borderId="5" xfId="0" applyFont="1" applyFill="1" applyBorder="1" applyAlignment="1">
      <alignment horizontal="center" vertical="center"/>
    </xf>
    <xf numFmtId="14" fontId="75" fillId="0" borderId="0" xfId="0" applyNumberFormat="1" applyFont="1" applyFill="1" applyAlignment="1">
      <alignment horizontal="left"/>
    </xf>
    <xf numFmtId="0" fontId="54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14" fontId="57" fillId="0" borderId="0" xfId="0" applyNumberFormat="1" applyFont="1" applyFill="1" applyAlignment="1">
      <alignment horizontal="left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7" fillId="0" borderId="0" xfId="0" applyFont="1" applyBorder="1" applyAlignment="1"/>
    <xf numFmtId="0" fontId="72" fillId="0" borderId="0" xfId="0" applyFont="1" applyAlignment="1"/>
    <xf numFmtId="0" fontId="54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4" fontId="57" fillId="55" borderId="0" xfId="0" applyNumberFormat="1" applyFont="1" applyFill="1" applyAlignment="1">
      <alignment horizontal="left"/>
    </xf>
    <xf numFmtId="0" fontId="54" fillId="55" borderId="0" xfId="0" applyFont="1" applyFill="1" applyAlignment="1">
      <alignment horizontal="center"/>
    </xf>
    <xf numFmtId="0" fontId="57" fillId="55" borderId="1" xfId="0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0" fontId="65" fillId="0" borderId="0" xfId="0" applyFont="1" applyFill="1" applyBorder="1" applyAlignment="1"/>
    <xf numFmtId="0" fontId="61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70" fontId="76" fillId="0" borderId="0" xfId="0" applyNumberFormat="1" applyFont="1" applyFill="1"/>
  </cellXfs>
  <cellStyles count="1371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a 4" xfId="1369" xr:uid="{00D6A892-64E6-4188-8974-EEE9C6BE3DA1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a 7" xfId="1368" xr:uid="{46B2E1BA-DA5F-478C-A7D9-0901CE3C9046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33" xfId="1367" xr:uid="{C97D843F-5A4F-464B-B94B-A9BC55F4BE56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oznámka 8" xfId="1370" xr:uid="{936C3F27-CA1A-48BF-B943-3F5DE0CE48D8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Q1"/>
    </sheetView>
  </sheetViews>
  <sheetFormatPr defaultColWidth="9.125" defaultRowHeight="15" customHeight="1" x14ac:dyDescent="0.35"/>
  <cols>
    <col min="1" max="1" width="5.75" style="457" customWidth="1"/>
    <col min="2" max="2" width="50.125" style="411" customWidth="1"/>
    <col min="3" max="4" width="11.125" style="411" customWidth="1"/>
    <col min="5" max="10" width="11.125" style="460" customWidth="1"/>
    <col min="11" max="19" width="11.125" style="411" customWidth="1"/>
    <col min="20" max="16384" width="9.125" style="411"/>
  </cols>
  <sheetData>
    <row r="1" spans="1:19" ht="15" customHeight="1" x14ac:dyDescent="0.35">
      <c r="A1" s="474" t="s">
        <v>221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</row>
    <row r="2" spans="1:19" ht="15" customHeight="1" x14ac:dyDescent="0.35">
      <c r="A2" s="475" t="s">
        <v>58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</row>
    <row r="3" spans="1:19" ht="15" customHeight="1" thickBot="1" x14ac:dyDescent="0.4">
      <c r="A3" s="476" t="s">
        <v>60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</row>
    <row r="4" spans="1:19" ht="15" customHeight="1" x14ac:dyDescent="0.35">
      <c r="A4" s="463" t="s">
        <v>220</v>
      </c>
      <c r="B4" s="464"/>
      <c r="C4" s="464"/>
      <c r="D4" s="464"/>
      <c r="E4" s="464"/>
      <c r="F4" s="464"/>
      <c r="G4" s="464"/>
      <c r="H4" s="464"/>
      <c r="I4" s="465"/>
      <c r="J4" s="469" t="s">
        <v>59</v>
      </c>
      <c r="K4" s="469"/>
      <c r="L4" s="469"/>
      <c r="M4" s="470"/>
      <c r="N4" s="472" t="s">
        <v>121</v>
      </c>
      <c r="O4" s="469"/>
      <c r="P4" s="469"/>
      <c r="Q4" s="470"/>
    </row>
    <row r="5" spans="1:19" ht="15" customHeight="1" x14ac:dyDescent="0.35">
      <c r="A5" s="466"/>
      <c r="B5" s="467"/>
      <c r="C5" s="467"/>
      <c r="D5" s="467"/>
      <c r="E5" s="467"/>
      <c r="F5" s="467"/>
      <c r="G5" s="467"/>
      <c r="H5" s="467"/>
      <c r="I5" s="468"/>
      <c r="J5" s="467"/>
      <c r="K5" s="467"/>
      <c r="L5" s="467"/>
      <c r="M5" s="471"/>
      <c r="N5" s="473"/>
      <c r="O5" s="467"/>
      <c r="P5" s="467"/>
      <c r="Q5" s="471"/>
    </row>
    <row r="6" spans="1:19" ht="15" customHeight="1" x14ac:dyDescent="0.35">
      <c r="A6" s="412"/>
      <c r="B6" s="413"/>
      <c r="C6" s="414"/>
      <c r="D6" s="415"/>
      <c r="E6" s="415"/>
      <c r="F6" s="415"/>
      <c r="G6" s="415"/>
      <c r="H6" s="415"/>
      <c r="I6" s="416"/>
      <c r="J6" s="417"/>
      <c r="K6" s="417"/>
      <c r="L6" s="417"/>
      <c r="M6" s="418"/>
      <c r="N6" s="417"/>
      <c r="O6" s="417"/>
      <c r="P6" s="417"/>
      <c r="Q6" s="418"/>
    </row>
    <row r="7" spans="1:19" s="421" customFormat="1" ht="15" customHeight="1" x14ac:dyDescent="0.35">
      <c r="A7" s="347"/>
      <c r="B7" s="419"/>
      <c r="C7" s="348">
        <v>2023</v>
      </c>
      <c r="D7" s="344">
        <v>2024</v>
      </c>
      <c r="E7" s="344">
        <v>2025</v>
      </c>
      <c r="F7" s="344">
        <v>2026</v>
      </c>
      <c r="G7" s="344">
        <v>2027</v>
      </c>
      <c r="H7" s="344">
        <v>2028</v>
      </c>
      <c r="I7" s="420">
        <v>2029</v>
      </c>
      <c r="J7" s="348">
        <v>2024</v>
      </c>
      <c r="K7" s="348">
        <v>2024</v>
      </c>
      <c r="L7" s="348">
        <v>2025</v>
      </c>
      <c r="M7" s="349">
        <v>2025</v>
      </c>
      <c r="N7" s="348">
        <v>2024</v>
      </c>
      <c r="O7" s="348">
        <v>2024</v>
      </c>
      <c r="P7" s="348">
        <v>2025</v>
      </c>
      <c r="Q7" s="349">
        <v>2025</v>
      </c>
    </row>
    <row r="8" spans="1:19" s="421" customFormat="1" ht="15" customHeight="1" x14ac:dyDescent="0.35">
      <c r="A8" s="422"/>
      <c r="B8" s="423"/>
      <c r="C8" s="424" t="s">
        <v>7</v>
      </c>
      <c r="D8" s="425" t="s">
        <v>61</v>
      </c>
      <c r="E8" s="425" t="s">
        <v>61</v>
      </c>
      <c r="F8" s="425" t="s">
        <v>61</v>
      </c>
      <c r="G8" s="425" t="s">
        <v>61</v>
      </c>
      <c r="H8" s="425" t="s">
        <v>61</v>
      </c>
      <c r="I8" s="426" t="s">
        <v>61</v>
      </c>
      <c r="J8" s="427" t="s">
        <v>2</v>
      </c>
      <c r="K8" s="427" t="s">
        <v>3</v>
      </c>
      <c r="L8" s="427" t="s">
        <v>0</v>
      </c>
      <c r="M8" s="428" t="s">
        <v>1</v>
      </c>
      <c r="N8" s="427" t="s">
        <v>2</v>
      </c>
      <c r="O8" s="427" t="s">
        <v>3</v>
      </c>
      <c r="P8" s="427" t="s">
        <v>0</v>
      </c>
      <c r="Q8" s="428" t="s">
        <v>1</v>
      </c>
    </row>
    <row r="9" spans="1:19" s="421" customFormat="1" ht="15" customHeight="1" x14ac:dyDescent="0.35">
      <c r="A9" s="429"/>
      <c r="B9" s="430"/>
      <c r="C9" s="431"/>
      <c r="D9" s="432"/>
      <c r="E9" s="432"/>
      <c r="F9" s="432"/>
      <c r="G9" s="432"/>
      <c r="H9" s="432"/>
      <c r="I9" s="433"/>
      <c r="J9" s="434"/>
      <c r="K9" s="434"/>
      <c r="L9" s="434"/>
      <c r="M9" s="435"/>
      <c r="N9" s="436"/>
      <c r="O9" s="436"/>
      <c r="P9" s="434"/>
      <c r="Q9" s="435"/>
    </row>
    <row r="10" spans="1:19" s="421" customFormat="1" ht="15" customHeight="1" x14ac:dyDescent="0.35">
      <c r="A10" s="342"/>
      <c r="B10" s="343" t="s">
        <v>163</v>
      </c>
      <c r="D10" s="366"/>
      <c r="E10" s="366"/>
      <c r="F10" s="366"/>
      <c r="G10" s="366"/>
      <c r="H10" s="366"/>
      <c r="I10" s="437"/>
      <c r="M10" s="346"/>
      <c r="Q10" s="346"/>
    </row>
    <row r="11" spans="1:19" ht="15" customHeight="1" x14ac:dyDescent="0.35">
      <c r="A11" s="337" t="s">
        <v>6</v>
      </c>
      <c r="B11" s="341" t="s">
        <v>62</v>
      </c>
      <c r="C11" s="338">
        <v>1.3783376676164361</v>
      </c>
      <c r="D11" s="338">
        <v>2.0847249941387203</v>
      </c>
      <c r="E11" s="338">
        <v>1.9140904116620838</v>
      </c>
      <c r="F11" s="338">
        <v>1.925708702569584</v>
      </c>
      <c r="G11" s="338">
        <v>1.4705339506144943</v>
      </c>
      <c r="H11" s="338">
        <v>1.8786823573269329</v>
      </c>
      <c r="I11" s="406">
        <v>2.4848235334303803</v>
      </c>
      <c r="J11" s="338">
        <v>0.29707568783843286</v>
      </c>
      <c r="K11" s="338">
        <v>0.69999999999998952</v>
      </c>
      <c r="L11" s="338">
        <v>0.24999999999999467</v>
      </c>
      <c r="M11" s="339">
        <v>0.60000000000000053</v>
      </c>
      <c r="N11" s="338">
        <v>1.1961906994707894</v>
      </c>
      <c r="O11" s="338">
        <v>2.0280786914229632</v>
      </c>
      <c r="P11" s="338">
        <v>1.4870053746195211</v>
      </c>
      <c r="Q11" s="339">
        <v>1.8467878190351117</v>
      </c>
    </row>
    <row r="12" spans="1:19" ht="15" customHeight="1" x14ac:dyDescent="0.35">
      <c r="A12" s="337" t="s">
        <v>6</v>
      </c>
      <c r="B12" s="341" t="s">
        <v>64</v>
      </c>
      <c r="C12" s="338">
        <v>-3.2639723148891742</v>
      </c>
      <c r="D12" s="338">
        <v>2.5535424965886122</v>
      </c>
      <c r="E12" s="338">
        <v>1.6147375927464624</v>
      </c>
      <c r="F12" s="338">
        <v>1.8087716528990994</v>
      </c>
      <c r="G12" s="338">
        <v>2.035119083694914</v>
      </c>
      <c r="H12" s="338">
        <v>1.5851892554121116</v>
      </c>
      <c r="I12" s="406">
        <v>1.8731916243907687</v>
      </c>
      <c r="J12" s="338">
        <v>0.13381101843832344</v>
      </c>
      <c r="K12" s="338">
        <v>1.4999999999999902</v>
      </c>
      <c r="L12" s="338">
        <v>-0.50000000000000044</v>
      </c>
      <c r="M12" s="339">
        <v>0.60000000000000053</v>
      </c>
      <c r="N12" s="338">
        <v>1.4539898396237483</v>
      </c>
      <c r="O12" s="338">
        <v>2.7509591487095308</v>
      </c>
      <c r="P12" s="338">
        <v>1.3186612331447689</v>
      </c>
      <c r="Q12" s="339">
        <v>1.7322636456074347</v>
      </c>
      <c r="S12" s="494"/>
    </row>
    <row r="13" spans="1:19" ht="15" customHeight="1" x14ac:dyDescent="0.35">
      <c r="A13" s="337"/>
      <c r="B13" s="341" t="s">
        <v>136</v>
      </c>
      <c r="C13" s="338">
        <v>16.618875960297785</v>
      </c>
      <c r="D13" s="338">
        <v>-0.28558257924112818</v>
      </c>
      <c r="E13" s="338">
        <v>8.923799205656513</v>
      </c>
      <c r="F13" s="338">
        <v>-0.3169023746460442</v>
      </c>
      <c r="G13" s="338">
        <v>-5.9487898466405786</v>
      </c>
      <c r="H13" s="338">
        <v>1.3733409093921845</v>
      </c>
      <c r="I13" s="406">
        <v>5.3918610884706286</v>
      </c>
      <c r="J13" s="338">
        <v>-2.6068870921142628</v>
      </c>
      <c r="K13" s="338">
        <v>5.4234663704367803</v>
      </c>
      <c r="L13" s="338">
        <v>1.2983240592150169</v>
      </c>
      <c r="M13" s="339">
        <v>5.1046314701286066</v>
      </c>
      <c r="N13" s="338">
        <v>-7.9613559475812945</v>
      </c>
      <c r="O13" s="338">
        <v>5.2890312082887192E-2</v>
      </c>
      <c r="P13" s="338">
        <v>5.4047822036317195</v>
      </c>
      <c r="Q13" s="339">
        <v>9.2426734058538518</v>
      </c>
    </row>
    <row r="14" spans="1:19" ht="15" customHeight="1" x14ac:dyDescent="0.35">
      <c r="A14" s="337"/>
      <c r="B14" s="341" t="s">
        <v>67</v>
      </c>
      <c r="C14" s="338">
        <v>-2.9623096644974312</v>
      </c>
      <c r="D14" s="338">
        <v>4.3322915225130432</v>
      </c>
      <c r="E14" s="338">
        <v>1.251411983302364</v>
      </c>
      <c r="F14" s="338">
        <v>1.240746111253288</v>
      </c>
      <c r="G14" s="338">
        <v>0.53840573327526009</v>
      </c>
      <c r="H14" s="338">
        <v>-0.59937460312541324</v>
      </c>
      <c r="I14" s="406">
        <v>1.0824769222380848</v>
      </c>
      <c r="J14" s="338">
        <v>-6.2853048520961075E-2</v>
      </c>
      <c r="K14" s="338">
        <v>4.8628780986387232</v>
      </c>
      <c r="L14" s="338">
        <v>-3.0099541005133568</v>
      </c>
      <c r="M14" s="339">
        <v>1.3737587768956949</v>
      </c>
      <c r="N14" s="338">
        <v>0.93901431014948855</v>
      </c>
      <c r="O14" s="338">
        <v>4.3551180620409191</v>
      </c>
      <c r="P14" s="338">
        <v>2.3777538328712211</v>
      </c>
      <c r="Q14" s="339">
        <v>3.2864568513571335</v>
      </c>
    </row>
    <row r="15" spans="1:19" ht="15" customHeight="1" x14ac:dyDescent="0.35">
      <c r="A15" s="337"/>
      <c r="B15" s="341" t="s">
        <v>65</v>
      </c>
      <c r="C15" s="338">
        <v>-0.68041243771599369</v>
      </c>
      <c r="D15" s="338">
        <v>1.0665485106826633</v>
      </c>
      <c r="E15" s="338">
        <v>2.7185137632502743</v>
      </c>
      <c r="F15" s="338">
        <v>3.872553545836932</v>
      </c>
      <c r="G15" s="338">
        <v>4.0329254239761081</v>
      </c>
      <c r="H15" s="338">
        <v>3.2092896650018465</v>
      </c>
      <c r="I15" s="406">
        <v>2.7884121494313074</v>
      </c>
      <c r="J15" s="338">
        <v>-2.1212536716127661</v>
      </c>
      <c r="K15" s="338">
        <v>1.8000000000000016</v>
      </c>
      <c r="L15" s="338">
        <v>0.70015120634032701</v>
      </c>
      <c r="M15" s="339">
        <v>0.70746606897220676</v>
      </c>
      <c r="N15" s="338">
        <v>-0.17384806524559648</v>
      </c>
      <c r="O15" s="338">
        <v>0.39811877735016488</v>
      </c>
      <c r="P15" s="338">
        <v>2.6851478137125628</v>
      </c>
      <c r="Q15" s="339">
        <v>1.0533077037038652</v>
      </c>
    </row>
    <row r="16" spans="1:19" ht="15" customHeight="1" x14ac:dyDescent="0.35">
      <c r="A16" s="337"/>
      <c r="B16" s="341" t="s">
        <v>66</v>
      </c>
      <c r="C16" s="338">
        <v>-7.6919712764114241</v>
      </c>
      <c r="D16" s="338">
        <v>3.0881981605592301</v>
      </c>
      <c r="E16" s="338">
        <v>4.353026791403658</v>
      </c>
      <c r="F16" s="338">
        <v>3.6513884073241742</v>
      </c>
      <c r="G16" s="338">
        <v>2.9833349563583189</v>
      </c>
      <c r="H16" s="338">
        <v>2.9854327413896042</v>
      </c>
      <c r="I16" s="406">
        <v>3.1146883971715056</v>
      </c>
      <c r="J16" s="338">
        <v>-2.5982842639675874</v>
      </c>
      <c r="K16" s="338">
        <v>3.400000000000003</v>
      </c>
      <c r="L16" s="338">
        <v>0.71633199032208328</v>
      </c>
      <c r="M16" s="339">
        <v>1.2257069986560731</v>
      </c>
      <c r="N16" s="338">
        <v>-0.33803692211819003</v>
      </c>
      <c r="O16" s="338">
        <v>1.9045574937988974</v>
      </c>
      <c r="P16" s="338">
        <v>4.4667482207593645</v>
      </c>
      <c r="Q16" s="339">
        <v>2.6882248304888279</v>
      </c>
    </row>
    <row r="17" spans="1:17" ht="15" customHeight="1" x14ac:dyDescent="0.35">
      <c r="A17" s="337"/>
      <c r="B17" s="341"/>
      <c r="C17" s="338"/>
      <c r="D17" s="338"/>
      <c r="E17" s="338"/>
      <c r="F17" s="338"/>
      <c r="G17" s="338"/>
      <c r="H17" s="338"/>
      <c r="I17" s="406"/>
      <c r="J17" s="338"/>
      <c r="K17" s="338"/>
      <c r="L17" s="338"/>
      <c r="M17" s="339"/>
      <c r="N17" s="338"/>
      <c r="O17" s="338"/>
      <c r="P17" s="338"/>
      <c r="Q17" s="339"/>
    </row>
    <row r="18" spans="1:17" ht="15" customHeight="1" x14ac:dyDescent="0.35">
      <c r="A18" s="337"/>
      <c r="B18" s="343" t="s">
        <v>176</v>
      </c>
      <c r="C18" s="338"/>
      <c r="D18" s="338"/>
      <c r="E18" s="338"/>
      <c r="F18" s="338"/>
      <c r="G18" s="338"/>
      <c r="H18" s="338"/>
      <c r="I18" s="406"/>
      <c r="J18" s="338"/>
      <c r="K18" s="338"/>
      <c r="L18" s="338"/>
      <c r="M18" s="339"/>
      <c r="N18" s="338"/>
      <c r="O18" s="338"/>
      <c r="P18" s="338"/>
      <c r="Q18" s="339"/>
    </row>
    <row r="19" spans="1:17" ht="15" customHeight="1" x14ac:dyDescent="0.35">
      <c r="A19" s="337" t="s">
        <v>6</v>
      </c>
      <c r="B19" s="341" t="s">
        <v>63</v>
      </c>
      <c r="C19" s="338">
        <v>11.654543564001507</v>
      </c>
      <c r="D19" s="338">
        <v>5.8762610096726453</v>
      </c>
      <c r="E19" s="338">
        <v>5.071223311476758</v>
      </c>
      <c r="F19" s="338">
        <v>5.3596322038508282</v>
      </c>
      <c r="G19" s="338">
        <v>4.7296280723263084</v>
      </c>
      <c r="H19" s="338">
        <v>4.2507119357392709</v>
      </c>
      <c r="I19" s="406">
        <v>4.835225353236039</v>
      </c>
      <c r="J19" s="338">
        <v>0.57177004221591332</v>
      </c>
      <c r="K19" s="338">
        <v>1.4140500841422599</v>
      </c>
      <c r="L19" s="338">
        <v>1.3466656626626161</v>
      </c>
      <c r="M19" s="339">
        <v>1.6236838226473038</v>
      </c>
      <c r="N19" s="338">
        <v>3.4800350846456718</v>
      </c>
      <c r="O19" s="338">
        <v>5.2962134367372293</v>
      </c>
      <c r="P19" s="338">
        <v>4.3593344195719474</v>
      </c>
      <c r="Q19" s="339">
        <v>5.0288540005961169</v>
      </c>
    </row>
    <row r="20" spans="1:17" ht="15" customHeight="1" x14ac:dyDescent="0.35">
      <c r="A20" s="337" t="s">
        <v>6</v>
      </c>
      <c r="B20" s="341" t="s">
        <v>10</v>
      </c>
      <c r="C20" s="338">
        <v>6.6560972602269119</v>
      </c>
      <c r="D20" s="338">
        <v>5.6880779254711689</v>
      </c>
      <c r="E20" s="338">
        <v>5.5648650276118428</v>
      </c>
      <c r="F20" s="338">
        <v>5.3095836808538355</v>
      </c>
      <c r="G20" s="338">
        <v>5.4489132138549223</v>
      </c>
      <c r="H20" s="338">
        <v>3.7811164801674124</v>
      </c>
      <c r="I20" s="406">
        <v>4.1526469718855985</v>
      </c>
      <c r="J20" s="338">
        <v>1.2319941734953543</v>
      </c>
      <c r="K20" s="338">
        <v>2.6696171958341175</v>
      </c>
      <c r="L20" s="338">
        <v>0.68023140323052456</v>
      </c>
      <c r="M20" s="339">
        <v>1.210639657243151</v>
      </c>
      <c r="N20" s="338">
        <v>5.3730602635081226</v>
      </c>
      <c r="O20" s="338">
        <v>6.4121416821235844</v>
      </c>
      <c r="P20" s="338">
        <v>5.7627444284657381</v>
      </c>
      <c r="Q20" s="339">
        <v>5.9047922395377261</v>
      </c>
    </row>
    <row r="21" spans="1:17" ht="15" customHeight="1" x14ac:dyDescent="0.35">
      <c r="A21" s="337"/>
      <c r="B21" s="341"/>
      <c r="C21" s="338"/>
      <c r="D21" s="338"/>
      <c r="E21" s="338"/>
      <c r="F21" s="338"/>
      <c r="G21" s="338"/>
      <c r="H21" s="338"/>
      <c r="I21" s="406"/>
      <c r="J21" s="338"/>
      <c r="K21" s="338"/>
      <c r="L21" s="338"/>
      <c r="M21" s="339"/>
      <c r="N21" s="338"/>
      <c r="O21" s="338"/>
      <c r="P21" s="338"/>
      <c r="Q21" s="339"/>
    </row>
    <row r="22" spans="1:17" ht="15" customHeight="1" x14ac:dyDescent="0.35">
      <c r="A22" s="337"/>
      <c r="B22" s="343" t="s">
        <v>184</v>
      </c>
      <c r="C22" s="338"/>
      <c r="D22" s="338"/>
      <c r="E22" s="338"/>
      <c r="F22" s="338"/>
      <c r="G22" s="338"/>
      <c r="H22" s="338"/>
      <c r="I22" s="406"/>
      <c r="J22" s="338"/>
      <c r="K22" s="338"/>
      <c r="L22" s="338"/>
      <c r="M22" s="339"/>
      <c r="N22" s="338"/>
      <c r="O22" s="338"/>
      <c r="P22" s="338"/>
      <c r="Q22" s="339"/>
    </row>
    <row r="23" spans="1:17" ht="15" customHeight="1" x14ac:dyDescent="0.35">
      <c r="A23" s="337"/>
      <c r="B23" s="341" t="s">
        <v>69</v>
      </c>
      <c r="C23" s="338">
        <v>122.918887</v>
      </c>
      <c r="D23" s="338">
        <v>130.14192163030458</v>
      </c>
      <c r="E23" s="338">
        <v>136.74170909802442</v>
      </c>
      <c r="F23" s="338">
        <v>144.07056177493814</v>
      </c>
      <c r="G23" s="338">
        <v>150.8845635086038</v>
      </c>
      <c r="H23" s="338">
        <v>157.29823165885213</v>
      </c>
      <c r="I23" s="406">
        <v>164.90395563621291</v>
      </c>
      <c r="J23" s="338" t="s">
        <v>4</v>
      </c>
      <c r="K23" s="338" t="s">
        <v>4</v>
      </c>
      <c r="L23" s="338" t="s">
        <v>4</v>
      </c>
      <c r="M23" s="339" t="s">
        <v>4</v>
      </c>
      <c r="N23" s="338" t="s">
        <v>4</v>
      </c>
      <c r="O23" s="338" t="s">
        <v>4</v>
      </c>
      <c r="P23" s="338" t="s">
        <v>4</v>
      </c>
      <c r="Q23" s="339" t="s">
        <v>4</v>
      </c>
    </row>
    <row r="24" spans="1:17" ht="15" customHeight="1" x14ac:dyDescent="0.35">
      <c r="A24" s="337"/>
      <c r="B24" s="341"/>
      <c r="C24" s="338"/>
      <c r="D24" s="338"/>
      <c r="E24" s="338"/>
      <c r="F24" s="338"/>
      <c r="G24" s="338"/>
      <c r="H24" s="338"/>
      <c r="I24" s="406"/>
      <c r="J24" s="338"/>
      <c r="K24" s="338"/>
      <c r="L24" s="338"/>
      <c r="M24" s="339"/>
      <c r="N24" s="338"/>
      <c r="O24" s="338"/>
      <c r="P24" s="338"/>
      <c r="Q24" s="339"/>
    </row>
    <row r="25" spans="1:17" ht="15" customHeight="1" x14ac:dyDescent="0.35">
      <c r="A25" s="342"/>
      <c r="B25" s="343" t="s">
        <v>5</v>
      </c>
      <c r="C25" s="338"/>
      <c r="D25" s="344"/>
      <c r="E25" s="344"/>
      <c r="F25" s="344"/>
      <c r="G25" s="344"/>
      <c r="H25" s="344"/>
      <c r="I25" s="420"/>
      <c r="J25" s="344"/>
      <c r="K25" s="344"/>
      <c r="L25" s="344"/>
      <c r="M25" s="345"/>
      <c r="N25" s="338"/>
      <c r="O25" s="338"/>
      <c r="P25" s="344"/>
      <c r="Q25" s="345"/>
    </row>
    <row r="26" spans="1:17" ht="15" customHeight="1" x14ac:dyDescent="0.35">
      <c r="A26" s="337" t="s">
        <v>6</v>
      </c>
      <c r="B26" s="341" t="s">
        <v>70</v>
      </c>
      <c r="C26" s="338">
        <v>0.17920363104744208</v>
      </c>
      <c r="D26" s="338">
        <v>-0.18540615125629545</v>
      </c>
      <c r="E26" s="338">
        <v>0.25007897916156097</v>
      </c>
      <c r="F26" s="338">
        <v>0.12440158612825325</v>
      </c>
      <c r="G26" s="338">
        <v>-1.5913688188051722E-2</v>
      </c>
      <c r="H26" s="338">
        <v>-0.13605272198499163</v>
      </c>
      <c r="I26" s="406">
        <v>-0.13243535549336549</v>
      </c>
      <c r="J26" s="338">
        <v>4.1202481407531799E-2</v>
      </c>
      <c r="K26" s="338">
        <v>5.0000000000016698E-2</v>
      </c>
      <c r="L26" s="338">
        <v>-9.9999999999988987E-3</v>
      </c>
      <c r="M26" s="339">
        <v>0.13999999999998458</v>
      </c>
      <c r="N26" s="338">
        <v>-0.2185078307702093</v>
      </c>
      <c r="O26" s="338">
        <v>-0.12314311870744721</v>
      </c>
      <c r="P26" s="338">
        <v>4.7802978999844647E-2</v>
      </c>
      <c r="Q26" s="339">
        <v>0.22110170237827909</v>
      </c>
    </row>
    <row r="27" spans="1:17" ht="15" customHeight="1" x14ac:dyDescent="0.35">
      <c r="A27" s="337"/>
      <c r="B27" s="341" t="s">
        <v>119</v>
      </c>
      <c r="C27" s="338">
        <v>0.27854028575819978</v>
      </c>
      <c r="D27" s="338">
        <v>-9.1964565963487122E-2</v>
      </c>
      <c r="E27" s="338">
        <v>0.26732022086009</v>
      </c>
      <c r="F27" s="338">
        <v>0.12672317617079543</v>
      </c>
      <c r="G27" s="338">
        <v>-1.3391366520132397E-2</v>
      </c>
      <c r="H27" s="338">
        <v>-0.13042849847787474</v>
      </c>
      <c r="I27" s="406">
        <v>-0.12735193308740511</v>
      </c>
      <c r="J27" s="338">
        <v>4.7098253950483837E-2</v>
      </c>
      <c r="K27" s="338">
        <v>4.9999999999994493E-2</v>
      </c>
      <c r="L27" s="338">
        <v>-1.0000000000010001E-2</v>
      </c>
      <c r="M27" s="339">
        <v>0.14000000000000679</v>
      </c>
      <c r="N27" s="338">
        <v>-7.6598799938465412E-2</v>
      </c>
      <c r="O27" s="338">
        <v>5.8076491796787977E-2</v>
      </c>
      <c r="P27" s="338">
        <v>0.11063050832740284</v>
      </c>
      <c r="Q27" s="339">
        <v>0.2268691397710576</v>
      </c>
    </row>
    <row r="28" spans="1:17" ht="15" customHeight="1" x14ac:dyDescent="0.35">
      <c r="A28" s="337"/>
      <c r="B28" s="341"/>
      <c r="C28" s="338"/>
      <c r="D28" s="338"/>
      <c r="E28" s="338"/>
      <c r="F28" s="338"/>
      <c r="G28" s="338"/>
      <c r="H28" s="338"/>
      <c r="I28" s="406"/>
      <c r="J28" s="338"/>
      <c r="K28" s="338"/>
      <c r="L28" s="338"/>
      <c r="M28" s="339"/>
      <c r="N28" s="338"/>
      <c r="O28" s="338"/>
      <c r="P28" s="338"/>
      <c r="Q28" s="339"/>
    </row>
    <row r="29" spans="1:17" ht="15" customHeight="1" x14ac:dyDescent="0.35">
      <c r="A29" s="337"/>
      <c r="B29" s="438" t="s">
        <v>139</v>
      </c>
      <c r="C29" s="338"/>
      <c r="D29" s="338"/>
      <c r="E29" s="338"/>
      <c r="F29" s="338"/>
      <c r="G29" s="338"/>
      <c r="H29" s="338"/>
      <c r="I29" s="406"/>
      <c r="J29" s="338"/>
      <c r="K29" s="338"/>
      <c r="L29" s="338"/>
      <c r="M29" s="339"/>
      <c r="N29" s="338"/>
      <c r="O29" s="338"/>
      <c r="P29" s="338"/>
      <c r="Q29" s="339"/>
    </row>
    <row r="30" spans="1:17" ht="15" customHeight="1" x14ac:dyDescent="0.35">
      <c r="A30" s="337" t="s">
        <v>6</v>
      </c>
      <c r="B30" s="341" t="s">
        <v>178</v>
      </c>
      <c r="C30" s="338">
        <v>9.6625766871165641</v>
      </c>
      <c r="D30" s="338">
        <v>6.8531468531468631</v>
      </c>
      <c r="E30" s="338">
        <v>5.3010471204188558</v>
      </c>
      <c r="F30" s="338">
        <v>5.3449347420758242</v>
      </c>
      <c r="G30" s="338">
        <v>5.0737463126843574</v>
      </c>
      <c r="H30" s="338">
        <v>4.2111173498034837</v>
      </c>
      <c r="I30" s="406">
        <v>4.4719827586206851</v>
      </c>
      <c r="J30" s="338">
        <v>1.0211679358814507</v>
      </c>
      <c r="K30" s="338">
        <v>2.1500000000000075</v>
      </c>
      <c r="L30" s="338">
        <v>1.0999999999999899</v>
      </c>
      <c r="M30" s="339">
        <v>1.0999999999999899</v>
      </c>
      <c r="N30" s="338">
        <v>5.7733428367783279</v>
      </c>
      <c r="O30" s="338">
        <v>5.9215836513244913</v>
      </c>
      <c r="P30" s="338">
        <v>5.3844248838255115</v>
      </c>
      <c r="Q30" s="339">
        <v>5.4891439174887147</v>
      </c>
    </row>
    <row r="31" spans="1:17" ht="15" customHeight="1" x14ac:dyDescent="0.35">
      <c r="A31" s="337"/>
      <c r="B31" s="341" t="s">
        <v>179</v>
      </c>
      <c r="C31" s="338">
        <f t="shared" ref="C31:F31" si="0">100*((1+C30/100)/(1+C38/100)-1)</f>
        <v>-0.79130775268576592</v>
      </c>
      <c r="D31" s="338">
        <f t="shared" si="0"/>
        <v>3.9779698132508479</v>
      </c>
      <c r="E31" s="338">
        <f t="shared" si="0"/>
        <v>1.496936608886279</v>
      </c>
      <c r="F31" s="338">
        <f t="shared" si="0"/>
        <v>1.8222308217574534</v>
      </c>
      <c r="G31" s="338">
        <f t="shared" ref="G31:H31" si="1">100*((1+G30/100)/(1+G38/100)-1)</f>
        <v>1.6834829431461529</v>
      </c>
      <c r="H31" s="338">
        <f t="shared" si="1"/>
        <v>2.0772240451651713</v>
      </c>
      <c r="I31" s="406">
        <f t="shared" ref="I31" si="2">100*((1+I30/100)/(1+I38/100)-1)</f>
        <v>2.2848731847467274</v>
      </c>
      <c r="J31" s="338">
        <f t="shared" ref="J31:L31" si="3">100*((1+J30/100)/(1+J38/100)-1)</f>
        <v>1.8086532859307169E-2</v>
      </c>
      <c r="K31" s="338">
        <f t="shared" si="3"/>
        <v>1.1719621444068906</v>
      </c>
      <c r="L31" s="338">
        <f t="shared" si="3"/>
        <v>5.0247207394615856E-2</v>
      </c>
      <c r="M31" s="339">
        <f t="shared" ref="M31" si="4">100*((1+M30/100)/(1+M38/100)-1)</f>
        <v>0.21412812348500232</v>
      </c>
      <c r="N31" s="338">
        <f t="shared" ref="N31:P31" si="5">100*((1+N30/100)/(1+N38/100)-1)</f>
        <v>3.0259832825763056</v>
      </c>
      <c r="O31" s="338">
        <f t="shared" si="5"/>
        <v>2.7699712011557187</v>
      </c>
      <c r="P31" s="338">
        <f t="shared" si="5"/>
        <v>1.4888954634332485</v>
      </c>
      <c r="Q31" s="339">
        <f t="shared" ref="Q31" si="6">100*((1+Q30/100)/(1+Q38/100)-1)</f>
        <v>1.4389874694297422</v>
      </c>
    </row>
    <row r="32" spans="1:17" ht="15" customHeight="1" x14ac:dyDescent="0.35">
      <c r="A32" s="337"/>
      <c r="B32" s="341"/>
      <c r="C32" s="338"/>
      <c r="D32" s="338"/>
      <c r="E32" s="338"/>
      <c r="F32" s="338"/>
      <c r="G32" s="338"/>
      <c r="H32" s="338"/>
      <c r="I32" s="406"/>
      <c r="J32" s="338"/>
      <c r="K32" s="338"/>
      <c r="L32" s="338"/>
      <c r="M32" s="339"/>
      <c r="N32" s="338"/>
      <c r="O32" s="338"/>
      <c r="P32" s="338"/>
      <c r="Q32" s="339"/>
    </row>
    <row r="33" spans="1:19" ht="15" customHeight="1" x14ac:dyDescent="0.35">
      <c r="A33" s="337"/>
      <c r="B33" s="438" t="s">
        <v>153</v>
      </c>
      <c r="C33" s="338"/>
      <c r="D33" s="338"/>
      <c r="E33" s="338"/>
      <c r="F33" s="338"/>
      <c r="G33" s="338"/>
      <c r="H33" s="338"/>
      <c r="I33" s="406"/>
      <c r="J33" s="338"/>
      <c r="K33" s="338"/>
      <c r="L33" s="338"/>
      <c r="M33" s="339"/>
      <c r="N33" s="338"/>
      <c r="O33" s="338"/>
      <c r="P33" s="338"/>
      <c r="Q33" s="339"/>
    </row>
    <row r="34" spans="1:19" ht="15" customHeight="1" x14ac:dyDescent="0.35">
      <c r="A34" s="337"/>
      <c r="B34" s="341" t="s">
        <v>36</v>
      </c>
      <c r="C34" s="338">
        <v>5.8407987633573457</v>
      </c>
      <c r="D34" s="338">
        <v>5.3396172561299053</v>
      </c>
      <c r="E34" s="338">
        <v>5.2844952657100688</v>
      </c>
      <c r="F34" s="338">
        <v>5.1548202397380249</v>
      </c>
      <c r="G34" s="338">
        <v>5.1732619871060574</v>
      </c>
      <c r="H34" s="338">
        <v>5.2281822182029831</v>
      </c>
      <c r="I34" s="406">
        <v>5.2106311059238211</v>
      </c>
      <c r="J34" s="338">
        <v>5.2961972356712588</v>
      </c>
      <c r="K34" s="338">
        <v>5.2072844625400529</v>
      </c>
      <c r="L34" s="338">
        <v>5.2719681806116867</v>
      </c>
      <c r="M34" s="339">
        <v>5.2892503582140504</v>
      </c>
      <c r="N34" s="338" t="s">
        <v>4</v>
      </c>
      <c r="O34" s="338" t="s">
        <v>4</v>
      </c>
      <c r="P34" s="338" t="s">
        <v>4</v>
      </c>
      <c r="Q34" s="339" t="s">
        <v>4</v>
      </c>
    </row>
    <row r="35" spans="1:19" ht="15" customHeight="1" x14ac:dyDescent="0.35">
      <c r="A35" s="337"/>
      <c r="B35" s="346" t="s">
        <v>200</v>
      </c>
      <c r="C35" s="338">
        <v>161.89875000000001</v>
      </c>
      <c r="D35" s="338">
        <v>147.62772971230385</v>
      </c>
      <c r="E35" s="338">
        <v>145.54104517187318</v>
      </c>
      <c r="F35" s="338">
        <v>141.36647103198152</v>
      </c>
      <c r="G35" s="338">
        <v>141.44000128568564</v>
      </c>
      <c r="H35" s="338">
        <v>142.33691727247128</v>
      </c>
      <c r="I35" s="406">
        <v>141.31677039216765</v>
      </c>
      <c r="J35" s="338">
        <v>-0.71193701050227265</v>
      </c>
      <c r="K35" s="338">
        <v>-1.9085469862511473</v>
      </c>
      <c r="L35" s="338">
        <v>1.1998669121775496</v>
      </c>
      <c r="M35" s="339">
        <v>0.33608516039926872</v>
      </c>
      <c r="N35" s="338">
        <v>-9.0486925434743899</v>
      </c>
      <c r="O35" s="338">
        <v>-7.7196267816341031</v>
      </c>
      <c r="P35" s="338">
        <v>-5.3754997293301692</v>
      </c>
      <c r="Q35" s="339">
        <v>-1.1067235882024185</v>
      </c>
    </row>
    <row r="36" spans="1:19" ht="15" customHeight="1" x14ac:dyDescent="0.35">
      <c r="A36" s="347"/>
      <c r="B36" s="346"/>
      <c r="C36" s="362"/>
      <c r="D36" s="344"/>
      <c r="E36" s="344"/>
      <c r="F36" s="344"/>
      <c r="G36" s="344"/>
      <c r="H36" s="344"/>
      <c r="I36" s="420"/>
      <c r="J36" s="348"/>
      <c r="K36" s="348"/>
      <c r="L36" s="348"/>
      <c r="M36" s="349"/>
      <c r="N36" s="344"/>
      <c r="O36" s="344"/>
      <c r="P36" s="348"/>
      <c r="Q36" s="349"/>
    </row>
    <row r="37" spans="1:19" ht="15" customHeight="1" x14ac:dyDescent="0.35">
      <c r="A37" s="351"/>
      <c r="B37" s="438" t="s">
        <v>145</v>
      </c>
      <c r="C37" s="362"/>
      <c r="D37" s="344"/>
      <c r="E37" s="344"/>
      <c r="F37" s="344"/>
      <c r="G37" s="344"/>
      <c r="H37" s="344"/>
      <c r="I37" s="420"/>
      <c r="J37" s="348"/>
      <c r="K37" s="348"/>
      <c r="L37" s="348"/>
      <c r="M37" s="349"/>
      <c r="N37" s="352"/>
      <c r="O37" s="352"/>
      <c r="P37" s="348"/>
      <c r="Q37" s="349"/>
    </row>
    <row r="38" spans="1:19" ht="15" customHeight="1" x14ac:dyDescent="0.35">
      <c r="A38" s="337"/>
      <c r="B38" s="341" t="s">
        <v>118</v>
      </c>
      <c r="C38" s="338">
        <v>10.537266647706801</v>
      </c>
      <c r="D38" s="338">
        <v>2.7651790519279906</v>
      </c>
      <c r="E38" s="338">
        <v>3.7480052488594096</v>
      </c>
      <c r="F38" s="338">
        <v>3.459660912836382</v>
      </c>
      <c r="G38" s="338">
        <v>3.3341337957845107</v>
      </c>
      <c r="H38" s="407">
        <v>2.0904695681126073</v>
      </c>
      <c r="I38" s="406">
        <v>2.1382531998877408</v>
      </c>
      <c r="J38" s="338">
        <v>1.0029000131817067</v>
      </c>
      <c r="K38" s="338">
        <v>0.96670839910875173</v>
      </c>
      <c r="L38" s="338">
        <v>1.0492255860491251</v>
      </c>
      <c r="M38" s="339">
        <v>0.88397902880859336</v>
      </c>
      <c r="N38" s="338">
        <v>2.6666666666666616</v>
      </c>
      <c r="O38" s="338">
        <v>3.0666666666666544</v>
      </c>
      <c r="P38" s="338">
        <v>3.8383799553674618</v>
      </c>
      <c r="Q38" s="339">
        <v>3.9927019670612887</v>
      </c>
    </row>
    <row r="39" spans="1:19" ht="15" customHeight="1" thickBot="1" x14ac:dyDescent="0.4">
      <c r="A39" s="353"/>
      <c r="B39" s="439"/>
      <c r="C39" s="440"/>
      <c r="D39" s="408"/>
      <c r="E39" s="408"/>
      <c r="F39" s="408"/>
      <c r="G39" s="408"/>
      <c r="H39" s="408"/>
      <c r="I39" s="441"/>
      <c r="J39" s="354"/>
      <c r="K39" s="354"/>
      <c r="L39" s="354"/>
      <c r="M39" s="355"/>
      <c r="N39" s="356"/>
      <c r="O39" s="356"/>
      <c r="P39" s="354"/>
      <c r="Q39" s="355"/>
    </row>
    <row r="40" spans="1:19" ht="15" customHeight="1" x14ac:dyDescent="0.35">
      <c r="A40" s="350"/>
      <c r="B40" s="341"/>
      <c r="C40" s="442"/>
      <c r="D40" s="443"/>
      <c r="E40" s="443"/>
      <c r="F40" s="443"/>
      <c r="G40" s="443"/>
      <c r="H40" s="443"/>
      <c r="I40" s="444"/>
      <c r="J40" s="401"/>
      <c r="K40" s="357"/>
      <c r="L40" s="357"/>
      <c r="M40" s="358"/>
      <c r="N40" s="359"/>
      <c r="O40" s="360"/>
      <c r="P40" s="360"/>
      <c r="Q40" s="361"/>
    </row>
    <row r="41" spans="1:19" ht="15" customHeight="1" x14ac:dyDescent="0.35">
      <c r="A41" s="350"/>
      <c r="B41" s="438" t="s">
        <v>13</v>
      </c>
      <c r="C41" s="362">
        <f>$C$59*C26+$C$59*C30+$C$60*C20+$C$61*C12+$C$62*C19+$C$63*C11</f>
        <v>8.2899750242056953</v>
      </c>
      <c r="D41" s="338">
        <f t="shared" ref="D41:F41" si="7">$C$59*D26+$C$59*D30+$C$60*D20+$C$61*D12+$C$62*D19+$C$63*D11</f>
        <v>5.9466719291005798</v>
      </c>
      <c r="E41" s="338">
        <f t="shared" si="7"/>
        <v>5.1590389338584517</v>
      </c>
      <c r="F41" s="338">
        <f t="shared" si="7"/>
        <v>5.0905616117407355</v>
      </c>
      <c r="G41" s="338">
        <f t="shared" ref="G41:H41" si="8">$C$59*G26+$C$59*G30+$C$60*G20+$C$61*G12+$C$62*G19+$C$63*G11</f>
        <v>4.8148747861656966</v>
      </c>
      <c r="H41" s="338">
        <f t="shared" si="8"/>
        <v>3.8093544602585889</v>
      </c>
      <c r="I41" s="339">
        <f t="shared" ref="I41" si="9">$C$59*I26+$C$59*I30+$C$60*I20+$C$61*I12+$C$62*I19+$C$63*I11</f>
        <v>4.151654111053511</v>
      </c>
      <c r="J41" s="364" t="s">
        <v>4</v>
      </c>
      <c r="K41" s="362" t="s">
        <v>4</v>
      </c>
      <c r="L41" s="362" t="s">
        <v>4</v>
      </c>
      <c r="M41" s="363" t="s">
        <v>4</v>
      </c>
      <c r="N41" s="364" t="s">
        <v>4</v>
      </c>
      <c r="O41" s="362" t="s">
        <v>4</v>
      </c>
      <c r="P41" s="362" t="s">
        <v>4</v>
      </c>
      <c r="Q41" s="363" t="s">
        <v>4</v>
      </c>
      <c r="S41" s="494"/>
    </row>
    <row r="42" spans="1:19" ht="15" customHeight="1" x14ac:dyDescent="0.35">
      <c r="A42" s="365"/>
      <c r="B42" s="445"/>
      <c r="C42" s="446"/>
      <c r="D42" s="447"/>
      <c r="E42" s="447"/>
      <c r="F42" s="447"/>
      <c r="G42" s="447"/>
      <c r="H42" s="447"/>
      <c r="I42" s="448"/>
      <c r="J42" s="449"/>
      <c r="K42" s="446"/>
      <c r="L42" s="446"/>
      <c r="M42" s="445"/>
      <c r="N42" s="449"/>
      <c r="O42" s="446"/>
      <c r="P42" s="446"/>
      <c r="Q42" s="445"/>
    </row>
    <row r="43" spans="1:19" ht="15" customHeight="1" x14ac:dyDescent="0.35">
      <c r="A43" s="350"/>
      <c r="B43" s="450"/>
      <c r="C43" s="357"/>
      <c r="D43" s="360"/>
      <c r="E43" s="360"/>
      <c r="F43" s="360"/>
      <c r="G43" s="360"/>
      <c r="H43" s="360"/>
      <c r="I43" s="361"/>
      <c r="J43" s="401"/>
      <c r="K43" s="357"/>
      <c r="L43" s="357"/>
      <c r="M43" s="358"/>
      <c r="N43" s="359"/>
      <c r="O43" s="360"/>
      <c r="P43" s="360"/>
      <c r="Q43" s="361"/>
    </row>
    <row r="44" spans="1:19" ht="15" customHeight="1" x14ac:dyDescent="0.35">
      <c r="A44" s="350"/>
      <c r="B44" s="438" t="s">
        <v>14</v>
      </c>
      <c r="C44" s="362"/>
      <c r="D44" s="338"/>
      <c r="E44" s="338"/>
      <c r="F44" s="338"/>
      <c r="G44" s="338"/>
      <c r="H44" s="338"/>
      <c r="I44" s="339"/>
      <c r="J44" s="364"/>
      <c r="K44" s="362"/>
      <c r="L44" s="362"/>
      <c r="M44" s="363"/>
      <c r="N44" s="340"/>
      <c r="O44" s="338"/>
      <c r="P44" s="338"/>
      <c r="Q44" s="339"/>
    </row>
    <row r="45" spans="1:19" ht="15" customHeight="1" x14ac:dyDescent="0.35">
      <c r="A45" s="350"/>
      <c r="B45" s="341" t="s">
        <v>194</v>
      </c>
      <c r="C45" s="362">
        <v>8.4200389290360889</v>
      </c>
      <c r="D45" s="338">
        <v>5.8159234205874988</v>
      </c>
      <c r="E45" s="338">
        <v>5.319123732428932</v>
      </c>
      <c r="F45" s="338">
        <v>5.323186458967144</v>
      </c>
      <c r="G45" s="338">
        <v>5.0880586455906318</v>
      </c>
      <c r="H45" s="338">
        <v>3.6482716861394149</v>
      </c>
      <c r="I45" s="339">
        <v>4.0001282730111054</v>
      </c>
      <c r="J45" s="364">
        <v>0.4173683135548778</v>
      </c>
      <c r="K45" s="362">
        <v>2.8512791382939717</v>
      </c>
      <c r="L45" s="362">
        <v>0.18213157925808243</v>
      </c>
      <c r="M45" s="363">
        <v>1.9197343331752492</v>
      </c>
      <c r="N45" s="364">
        <v>4.9975610920075741</v>
      </c>
      <c r="O45" s="362">
        <v>5.7050085582302401</v>
      </c>
      <c r="P45" s="362">
        <v>4.3162139962462875</v>
      </c>
      <c r="Q45" s="363">
        <v>5.1856231551328458</v>
      </c>
    </row>
    <row r="46" spans="1:19" ht="15" customHeight="1" x14ac:dyDescent="0.35">
      <c r="A46" s="350"/>
      <c r="B46" s="341" t="s">
        <v>185</v>
      </c>
      <c r="C46" s="338">
        <v>7.0881782522916703</v>
      </c>
      <c r="D46" s="338">
        <v>7.0206850817330118</v>
      </c>
      <c r="E46" s="338">
        <v>6.8415892283565647</v>
      </c>
      <c r="F46" s="338">
        <v>6.8603472740174771</v>
      </c>
      <c r="G46" s="338">
        <v>6.5395512948707681</v>
      </c>
      <c r="H46" s="338">
        <v>6.4285134277610307</v>
      </c>
      <c r="I46" s="339">
        <v>6.3034756938090215</v>
      </c>
      <c r="J46" s="364">
        <v>6.1314887427697178</v>
      </c>
      <c r="K46" s="362">
        <v>6.6643638152331528</v>
      </c>
      <c r="L46" s="362">
        <v>6.2164075145749065</v>
      </c>
      <c r="M46" s="363">
        <v>6.8556871563828459</v>
      </c>
      <c r="N46" s="340" t="s">
        <v>4</v>
      </c>
      <c r="O46" s="338" t="s">
        <v>4</v>
      </c>
      <c r="P46" s="338" t="s">
        <v>4</v>
      </c>
      <c r="Q46" s="339" t="s">
        <v>4</v>
      </c>
    </row>
    <row r="47" spans="1:19" ht="15" customHeight="1" x14ac:dyDescent="0.35">
      <c r="A47" s="350"/>
      <c r="B47" s="341"/>
      <c r="C47" s="362"/>
      <c r="D47" s="338"/>
      <c r="E47" s="338"/>
      <c r="F47" s="338"/>
      <c r="G47" s="338"/>
      <c r="H47" s="338"/>
      <c r="I47" s="339"/>
      <c r="J47" s="364"/>
      <c r="K47" s="362"/>
      <c r="L47" s="362"/>
      <c r="M47" s="363"/>
      <c r="N47" s="340"/>
      <c r="O47" s="338"/>
      <c r="P47" s="338"/>
      <c r="Q47" s="339"/>
    </row>
    <row r="48" spans="1:19" ht="15" customHeight="1" x14ac:dyDescent="0.35">
      <c r="A48" s="350"/>
      <c r="B48" s="343" t="s">
        <v>15</v>
      </c>
      <c r="C48" s="348"/>
      <c r="D48" s="344"/>
      <c r="E48" s="344"/>
      <c r="F48" s="344"/>
      <c r="G48" s="344"/>
      <c r="H48" s="344"/>
      <c r="I48" s="345"/>
      <c r="J48" s="402"/>
      <c r="K48" s="348"/>
      <c r="L48" s="348"/>
      <c r="M48" s="349"/>
      <c r="N48" s="350"/>
      <c r="O48" s="344"/>
      <c r="P48" s="344"/>
      <c r="Q48" s="345"/>
    </row>
    <row r="49" spans="1:18" ht="15" customHeight="1" x14ac:dyDescent="0.35">
      <c r="A49" s="451"/>
      <c r="B49" s="341" t="s">
        <v>16</v>
      </c>
      <c r="C49" s="338">
        <v>2.1909678961764323</v>
      </c>
      <c r="D49" s="338">
        <v>2.3316933390255645</v>
      </c>
      <c r="E49" s="338">
        <v>2.1764416625793537</v>
      </c>
      <c r="F49" s="338">
        <v>2.2457686097005602</v>
      </c>
      <c r="G49" s="338">
        <v>1.9463809016935008</v>
      </c>
      <c r="H49" s="338">
        <v>1.7863938404358848</v>
      </c>
      <c r="I49" s="339">
        <v>1.9574081071107363</v>
      </c>
      <c r="J49" s="340">
        <v>0.49860936785102172</v>
      </c>
      <c r="K49" s="338">
        <v>0.47618112813452296</v>
      </c>
      <c r="L49" s="338">
        <v>0.56898780347123257</v>
      </c>
      <c r="M49" s="339">
        <v>0.57478178907619526</v>
      </c>
      <c r="N49" s="340">
        <v>2.3607464299073344</v>
      </c>
      <c r="O49" s="338">
        <v>1.7567682692033681</v>
      </c>
      <c r="P49" s="338">
        <v>1.9468849328634796</v>
      </c>
      <c r="Q49" s="339">
        <v>2.1354132817124283</v>
      </c>
    </row>
    <row r="50" spans="1:18" ht="15" customHeight="1" x14ac:dyDescent="0.35">
      <c r="A50" s="350"/>
      <c r="B50" s="341" t="s">
        <v>68</v>
      </c>
      <c r="C50" s="338">
        <v>-1.8319750633233323E-2</v>
      </c>
      <c r="D50" s="338">
        <v>-0.25961655013393425</v>
      </c>
      <c r="E50" s="338">
        <v>-0.51571290599892183</v>
      </c>
      <c r="F50" s="338">
        <v>-0.82712854814488423</v>
      </c>
      <c r="G50" s="338">
        <v>-1.2900298114631115</v>
      </c>
      <c r="H50" s="338">
        <v>-1.200530651434506</v>
      </c>
      <c r="I50" s="339">
        <v>-0.68945092496789373</v>
      </c>
      <c r="J50" s="364">
        <v>-0.4504324809158744</v>
      </c>
      <c r="K50" s="362">
        <v>-0.22867771628759526</v>
      </c>
      <c r="L50" s="362">
        <v>-0.54513545977106226</v>
      </c>
      <c r="M50" s="363">
        <v>-0.52019805790192164</v>
      </c>
      <c r="N50" s="340" t="s">
        <v>4</v>
      </c>
      <c r="O50" s="338" t="s">
        <v>4</v>
      </c>
      <c r="P50" s="338" t="s">
        <v>4</v>
      </c>
      <c r="Q50" s="339" t="s">
        <v>4</v>
      </c>
    </row>
    <row r="51" spans="1:18" ht="15" customHeight="1" x14ac:dyDescent="0.35">
      <c r="A51" s="350"/>
      <c r="B51" s="341"/>
      <c r="C51" s="338"/>
      <c r="D51" s="338"/>
      <c r="E51" s="338"/>
      <c r="F51" s="338"/>
      <c r="G51" s="338"/>
      <c r="H51" s="338"/>
      <c r="I51" s="339"/>
      <c r="J51" s="364"/>
      <c r="K51" s="362"/>
      <c r="L51" s="362"/>
      <c r="M51" s="363"/>
      <c r="N51" s="340"/>
      <c r="O51" s="338"/>
      <c r="P51" s="338"/>
      <c r="Q51" s="339"/>
    </row>
    <row r="52" spans="1:18" ht="15" customHeight="1" x14ac:dyDescent="0.35">
      <c r="A52" s="350"/>
      <c r="B52" s="438" t="s">
        <v>75</v>
      </c>
      <c r="C52" s="338"/>
      <c r="D52" s="338"/>
      <c r="E52" s="338"/>
      <c r="F52" s="338"/>
      <c r="G52" s="338"/>
      <c r="H52" s="338"/>
      <c r="I52" s="339"/>
      <c r="J52" s="364"/>
      <c r="K52" s="362"/>
      <c r="L52" s="362"/>
      <c r="M52" s="363"/>
      <c r="N52" s="340"/>
      <c r="O52" s="338"/>
      <c r="P52" s="338"/>
      <c r="Q52" s="339"/>
    </row>
    <row r="53" spans="1:18" ht="15" customHeight="1" x14ac:dyDescent="0.35">
      <c r="A53" s="350"/>
      <c r="B53" s="341" t="s">
        <v>203</v>
      </c>
      <c r="C53" s="338">
        <f>'Externé prostredie'!R$13</f>
        <v>0.4</v>
      </c>
      <c r="D53" s="338">
        <f>'Externé prostredie'!S$13</f>
        <v>0.74676282785599302</v>
      </c>
      <c r="E53" s="338">
        <f>'Externé prostredie'!T$13</f>
        <v>0.90897483571160187</v>
      </c>
      <c r="F53" s="338">
        <f>'Externé prostredie'!U$13</f>
        <v>1.2148102304329118</v>
      </c>
      <c r="G53" s="338">
        <f>'Externé prostredie'!V$13</f>
        <v>1.3114961511099725</v>
      </c>
      <c r="H53" s="338">
        <f>'Externé prostredie'!W$13</f>
        <v>1.1006063123999494</v>
      </c>
      <c r="I53" s="339">
        <f>'Externé prostredie'!X$13</f>
        <v>1.2054108080999493</v>
      </c>
      <c r="J53" s="340">
        <v>0.41003259778928935</v>
      </c>
      <c r="K53" s="338">
        <v>0.2</v>
      </c>
      <c r="L53" s="338">
        <v>0.2</v>
      </c>
      <c r="M53" s="339">
        <v>0.2</v>
      </c>
      <c r="N53" s="340">
        <v>0.9473203078545156</v>
      </c>
      <c r="O53" s="338">
        <v>1.100484076770103</v>
      </c>
      <c r="P53" s="338">
        <v>0.98997483802369945</v>
      </c>
      <c r="Q53" s="339">
        <v>1.0136985170474677</v>
      </c>
    </row>
    <row r="54" spans="1:18" ht="15" customHeight="1" x14ac:dyDescent="0.35">
      <c r="A54" s="350"/>
      <c r="B54" s="341" t="s">
        <v>204</v>
      </c>
      <c r="C54" s="338">
        <f>'Externé prostredie'!R$14</f>
        <v>5.4</v>
      </c>
      <c r="D54" s="338">
        <f>'Externé prostredie'!S$14</f>
        <v>2.3669253808255135</v>
      </c>
      <c r="E54" s="338">
        <f>'Externé prostredie'!T$14</f>
        <v>1.9765749936960475</v>
      </c>
      <c r="F54" s="338">
        <f>'Externé prostredie'!U$14</f>
        <v>1.8914989069552395</v>
      </c>
      <c r="G54" s="338">
        <f>'Externé prostredie'!V$14</f>
        <v>2.0290870000000001</v>
      </c>
      <c r="H54" s="338">
        <f>'Externé prostredie'!W$14</f>
        <v>1.9842040000000003</v>
      </c>
      <c r="I54" s="339">
        <f>'Externé prostredie'!X$14</f>
        <v>2.0238520000000002</v>
      </c>
      <c r="J54" s="340"/>
      <c r="K54" s="338"/>
      <c r="L54" s="338"/>
      <c r="M54" s="339"/>
      <c r="N54" s="340"/>
      <c r="O54" s="338"/>
      <c r="P54" s="338"/>
      <c r="Q54" s="339"/>
    </row>
    <row r="55" spans="1:18" ht="15" customHeight="1" x14ac:dyDescent="0.35">
      <c r="A55" s="452"/>
      <c r="B55" s="445"/>
      <c r="C55" s="446"/>
      <c r="D55" s="447"/>
      <c r="E55" s="447"/>
      <c r="F55" s="447"/>
      <c r="G55" s="447"/>
      <c r="H55" s="447"/>
      <c r="I55" s="448"/>
      <c r="J55" s="449"/>
      <c r="K55" s="446"/>
      <c r="L55" s="446"/>
      <c r="M55" s="445"/>
      <c r="N55" s="449"/>
      <c r="O55" s="446"/>
      <c r="P55" s="446"/>
      <c r="Q55" s="445"/>
    </row>
    <row r="56" spans="1:18" ht="15" customHeight="1" x14ac:dyDescent="0.35">
      <c r="A56" s="453"/>
      <c r="B56" s="366"/>
      <c r="C56" s="367"/>
      <c r="D56" s="367"/>
      <c r="E56" s="368"/>
      <c r="F56" s="368"/>
      <c r="G56" s="368"/>
      <c r="H56" s="368"/>
      <c r="I56" s="368"/>
      <c r="J56" s="368"/>
      <c r="K56" s="368"/>
      <c r="L56" s="421"/>
      <c r="M56" s="421"/>
      <c r="N56" s="421"/>
      <c r="O56" s="421"/>
      <c r="P56" s="421"/>
      <c r="Q56" s="348"/>
      <c r="R56" s="348"/>
    </row>
    <row r="57" spans="1:18" ht="15" customHeight="1" x14ac:dyDescent="0.35">
      <c r="A57" s="348" t="s">
        <v>6</v>
      </c>
      <c r="B57" s="461" t="s">
        <v>78</v>
      </c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54"/>
      <c r="O57" s="454"/>
      <c r="P57" s="454"/>
    </row>
    <row r="58" spans="1:18" ht="15" customHeight="1" x14ac:dyDescent="0.35">
      <c r="A58" s="348"/>
      <c r="B58" s="455"/>
      <c r="C58" s="455"/>
      <c r="D58" s="455"/>
      <c r="E58" s="456"/>
      <c r="F58" s="456"/>
      <c r="G58" s="456"/>
      <c r="H58" s="456"/>
      <c r="I58" s="456"/>
      <c r="J58" s="456"/>
      <c r="K58" s="456"/>
      <c r="L58" s="455"/>
      <c r="M58" s="455"/>
      <c r="N58" s="455"/>
      <c r="O58" s="455"/>
      <c r="P58" s="455"/>
    </row>
    <row r="59" spans="1:18" s="421" customFormat="1" ht="15" customHeight="1" x14ac:dyDescent="0.35">
      <c r="A59" s="457"/>
      <c r="B59" s="458" t="s">
        <v>130</v>
      </c>
      <c r="C59" s="459">
        <v>0.55882742405606423</v>
      </c>
      <c r="D59" s="411"/>
      <c r="E59" s="460"/>
      <c r="F59" s="460"/>
      <c r="G59" s="366"/>
      <c r="H59" s="366"/>
      <c r="I59" s="366"/>
      <c r="J59" s="366"/>
      <c r="K59" s="366"/>
      <c r="L59" s="411"/>
      <c r="M59" s="411"/>
      <c r="N59" s="411"/>
      <c r="O59" s="411"/>
      <c r="P59" s="411"/>
    </row>
    <row r="60" spans="1:18" ht="15" customHeight="1" x14ac:dyDescent="0.35">
      <c r="B60" s="458" t="s">
        <v>21</v>
      </c>
      <c r="C60" s="459">
        <v>0.24365495896409611</v>
      </c>
      <c r="K60" s="460"/>
    </row>
    <row r="61" spans="1:18" ht="15" customHeight="1" x14ac:dyDescent="0.35">
      <c r="B61" s="458" t="s">
        <v>22</v>
      </c>
      <c r="C61" s="459">
        <v>4.2278324566337976E-2</v>
      </c>
      <c r="K61" s="460"/>
    </row>
    <row r="62" spans="1:18" ht="15" customHeight="1" x14ac:dyDescent="0.35">
      <c r="B62" s="458" t="s">
        <v>73</v>
      </c>
      <c r="C62" s="459">
        <v>0.10629898853426513</v>
      </c>
      <c r="K62" s="460"/>
    </row>
    <row r="63" spans="1:18" ht="15" customHeight="1" x14ac:dyDescent="0.35">
      <c r="B63" s="458" t="s">
        <v>74</v>
      </c>
      <c r="C63" s="459">
        <v>4.8940303879236535E-2</v>
      </c>
      <c r="K63" s="460"/>
    </row>
  </sheetData>
  <mergeCells count="7">
    <mergeCell ref="B57:M57"/>
    <mergeCell ref="A4:I5"/>
    <mergeCell ref="J4:M5"/>
    <mergeCell ref="N4:Q5"/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27"/>
  <sheetViews>
    <sheetView showGridLines="0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O26" sqref="O26"/>
    </sheetView>
  </sheetViews>
  <sheetFormatPr defaultColWidth="9.125" defaultRowHeight="15.6" x14ac:dyDescent="0.3"/>
  <cols>
    <col min="1" max="1" width="5.75" style="139" customWidth="1"/>
    <col min="2" max="2" width="45.75" style="139" customWidth="1"/>
    <col min="3" max="3" width="5.75" style="139" customWidth="1"/>
    <col min="4" max="4" width="35.75" style="167" customWidth="1"/>
    <col min="5" max="6" width="11.125" style="167" customWidth="1"/>
    <col min="7" max="13" width="11.125" style="139" customWidth="1"/>
    <col min="14" max="14" width="11.125" style="168" customWidth="1"/>
    <col min="15" max="22" width="11.125" style="139" customWidth="1"/>
    <col min="23" max="23" width="10.125" style="139" customWidth="1"/>
    <col min="24" max="24" width="9.375" style="139" bestFit="1" customWidth="1"/>
    <col min="25" max="16384" width="9.125" style="139"/>
  </cols>
  <sheetData>
    <row r="1" spans="1:26" x14ac:dyDescent="0.3">
      <c r="A1" s="477" t="str">
        <f>'Súhrnné indikátory'!A1:P1</f>
        <v>71. zasadnutie Výboru pre makroekonomické prognózy, 5.2.2025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</row>
    <row r="2" spans="1:26" ht="17.399999999999999" x14ac:dyDescent="0.3">
      <c r="A2" s="475" t="s">
        <v>149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</row>
    <row r="3" spans="1:26" x14ac:dyDescent="0.3">
      <c r="A3" s="490" t="s">
        <v>124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  <c r="T3" s="490"/>
      <c r="U3" s="490"/>
      <c r="V3" s="490"/>
      <c r="W3" s="490"/>
      <c r="X3" s="490"/>
      <c r="Y3" s="490"/>
      <c r="Z3" s="490"/>
    </row>
    <row r="4" spans="1:26" s="52" customFormat="1" x14ac:dyDescent="0.3">
      <c r="A4" s="153"/>
      <c r="B4" s="154"/>
      <c r="C4" s="155"/>
      <c r="D4" s="156"/>
      <c r="E4" s="243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6"/>
    </row>
    <row r="5" spans="1:26" s="52" customFormat="1" x14ac:dyDescent="0.3">
      <c r="A5" s="138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0">
        <v>2028</v>
      </c>
      <c r="Z5" s="11">
        <v>2029</v>
      </c>
    </row>
    <row r="6" spans="1:26" s="52" customFormat="1" x14ac:dyDescent="0.3">
      <c r="A6" s="158"/>
      <c r="B6" s="376"/>
      <c r="C6" s="146"/>
      <c r="D6" s="148"/>
      <c r="E6" s="117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6" t="s">
        <v>61</v>
      </c>
      <c r="V6" s="6" t="s">
        <v>61</v>
      </c>
      <c r="W6" s="6" t="s">
        <v>61</v>
      </c>
      <c r="X6" s="6" t="s">
        <v>61</v>
      </c>
      <c r="Y6" s="6" t="s">
        <v>61</v>
      </c>
      <c r="Z6" s="100" t="s">
        <v>61</v>
      </c>
    </row>
    <row r="7" spans="1:26" x14ac:dyDescent="0.3">
      <c r="A7" s="138"/>
      <c r="B7" s="29"/>
      <c r="C7" s="27"/>
      <c r="D7" s="29"/>
      <c r="E7" s="27"/>
      <c r="F7" s="28"/>
      <c r="G7" s="157"/>
      <c r="H7" s="157"/>
      <c r="I7" s="157"/>
      <c r="J7" s="157"/>
      <c r="K7" s="157"/>
      <c r="L7" s="157"/>
      <c r="M7" s="157"/>
      <c r="N7" s="157"/>
      <c r="O7" s="157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60"/>
    </row>
    <row r="8" spans="1:26" x14ac:dyDescent="0.3">
      <c r="A8" s="138"/>
      <c r="B8" s="26" t="s">
        <v>53</v>
      </c>
      <c r="C8" s="138"/>
      <c r="D8" s="161" t="s">
        <v>113</v>
      </c>
      <c r="E8" s="120">
        <v>49950.718999999997</v>
      </c>
      <c r="F8" s="379">
        <v>38417.745999999999</v>
      </c>
      <c r="G8" s="379">
        <v>48038.232000000004</v>
      </c>
      <c r="H8" s="379">
        <v>55000.120999999999</v>
      </c>
      <c r="I8" s="379">
        <v>57681.853999999999</v>
      </c>
      <c r="J8" s="379">
        <v>59115.742999999995</v>
      </c>
      <c r="K8" s="379">
        <v>59281.902000000002</v>
      </c>
      <c r="L8" s="379">
        <v>63870.542999999998</v>
      </c>
      <c r="M8" s="379">
        <v>65664.421000000002</v>
      </c>
      <c r="N8" s="379">
        <v>70106.668999999994</v>
      </c>
      <c r="O8" s="379">
        <v>75262.289000000004</v>
      </c>
      <c r="P8" s="379">
        <v>76982.112000000008</v>
      </c>
      <c r="Q8" s="379">
        <v>70268.70199999999</v>
      </c>
      <c r="R8" s="379">
        <v>83863.754000000001</v>
      </c>
      <c r="S8" s="379">
        <v>103678.944</v>
      </c>
      <c r="T8" s="379">
        <v>99828.006999999998</v>
      </c>
      <c r="U8" s="381">
        <v>99127.803420010518</v>
      </c>
      <c r="V8" s="381">
        <v>107695.40356937947</v>
      </c>
      <c r="W8" s="381">
        <v>115759.75693642884</v>
      </c>
      <c r="X8" s="381">
        <v>123892.43362968051</v>
      </c>
      <c r="Y8" s="136">
        <v>131705.87863990117</v>
      </c>
      <c r="Z8" s="382">
        <v>139656.24894386364</v>
      </c>
    </row>
    <row r="9" spans="1:26" x14ac:dyDescent="0.3">
      <c r="A9" s="138"/>
      <c r="B9" s="26"/>
      <c r="C9" s="138"/>
      <c r="D9" s="161"/>
      <c r="E9" s="244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4"/>
      <c r="V9" s="384"/>
      <c r="W9" s="384"/>
      <c r="X9" s="384"/>
      <c r="Y9" s="404"/>
      <c r="Z9" s="385"/>
    </row>
    <row r="10" spans="1:26" x14ac:dyDescent="0.3">
      <c r="A10" s="138"/>
      <c r="B10" s="26" t="s">
        <v>109</v>
      </c>
      <c r="C10" s="138"/>
      <c r="D10" s="161" t="s">
        <v>114</v>
      </c>
      <c r="E10" s="135">
        <v>64963.47800000001</v>
      </c>
      <c r="F10" s="381">
        <v>71991.635999999999</v>
      </c>
      <c r="G10" s="381">
        <v>75852.819000000003</v>
      </c>
      <c r="H10" s="381">
        <v>71676.865000000005</v>
      </c>
      <c r="I10" s="381">
        <v>76544.141000000003</v>
      </c>
      <c r="J10" s="381">
        <v>78505.527000000002</v>
      </c>
      <c r="K10" s="381">
        <v>79737.413</v>
      </c>
      <c r="L10" s="381">
        <v>80298.225000000006</v>
      </c>
      <c r="M10" s="381">
        <v>82472.661999999997</v>
      </c>
      <c r="N10" s="381">
        <v>86742.171999999991</v>
      </c>
      <c r="O10" s="381">
        <v>88431.751999999979</v>
      </c>
      <c r="P10" s="381">
        <v>90973.928999999989</v>
      </c>
      <c r="Q10" s="381">
        <v>94669.399000000005</v>
      </c>
      <c r="R10" s="381">
        <v>96823.979000000007</v>
      </c>
      <c r="S10" s="381">
        <v>94320.582999999984</v>
      </c>
      <c r="T10" s="381">
        <v>99722.311999999991</v>
      </c>
      <c r="U10" s="381">
        <v>100170.73700000001</v>
      </c>
      <c r="V10" s="381">
        <v>101551.428</v>
      </c>
      <c r="W10" s="381">
        <v>103668.49600142078</v>
      </c>
      <c r="X10" s="381">
        <v>105652.80474329827</v>
      </c>
      <c r="Y10" s="136">
        <v>107687.36999874882</v>
      </c>
      <c r="Z10" s="382">
        <v>109270.94933510428</v>
      </c>
    </row>
    <row r="11" spans="1:26" x14ac:dyDescent="0.3">
      <c r="A11" s="138"/>
      <c r="B11" s="26"/>
      <c r="C11" s="138"/>
      <c r="D11" s="161"/>
      <c r="E11" s="244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4"/>
      <c r="V11" s="384"/>
      <c r="W11" s="384"/>
      <c r="X11" s="384"/>
      <c r="Y11" s="404"/>
      <c r="Z11" s="385"/>
    </row>
    <row r="12" spans="1:26" x14ac:dyDescent="0.3">
      <c r="A12" s="138"/>
      <c r="B12" s="26" t="s">
        <v>54</v>
      </c>
      <c r="C12" s="138"/>
      <c r="D12" s="161" t="s">
        <v>112</v>
      </c>
      <c r="E12" s="135">
        <v>44298.250000000029</v>
      </c>
      <c r="F12" s="381">
        <v>39985.25700000002</v>
      </c>
      <c r="G12" s="381">
        <v>43719.931000000011</v>
      </c>
      <c r="H12" s="381">
        <v>45458.085000000036</v>
      </c>
      <c r="I12" s="381">
        <v>46755.929000000033</v>
      </c>
      <c r="J12" s="381">
        <v>47098.189000000049</v>
      </c>
      <c r="K12" s="381">
        <v>47874.640000000007</v>
      </c>
      <c r="L12" s="381">
        <v>49933.266000000032</v>
      </c>
      <c r="M12" s="381">
        <v>49617.315000000017</v>
      </c>
      <c r="N12" s="381">
        <v>50406.284000000021</v>
      </c>
      <c r="O12" s="381">
        <v>52826.809000000037</v>
      </c>
      <c r="P12" s="381">
        <v>54251.940999999948</v>
      </c>
      <c r="Q12" s="381">
        <v>53267.885000000009</v>
      </c>
      <c r="R12" s="381">
        <v>58502.677999999985</v>
      </c>
      <c r="S12" s="381">
        <v>63323.590000000018</v>
      </c>
      <c r="T12" s="381">
        <v>71492.359972000006</v>
      </c>
      <c r="U12" s="381">
        <v>75174.853564287812</v>
      </c>
      <c r="V12" s="381">
        <v>78723.127433603833</v>
      </c>
      <c r="W12" s="381">
        <v>82457.020152501296</v>
      </c>
      <c r="X12" s="381">
        <v>86055.223860793456</v>
      </c>
      <c r="Y12" s="136">
        <v>89643.641114863771</v>
      </c>
      <c r="Z12" s="382">
        <v>94006.509702611744</v>
      </c>
    </row>
    <row r="13" spans="1:26" x14ac:dyDescent="0.3">
      <c r="A13" s="138"/>
      <c r="B13" s="26"/>
      <c r="C13" s="138"/>
      <c r="D13" s="161"/>
      <c r="E13" s="386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404"/>
      <c r="Z13" s="385"/>
    </row>
    <row r="14" spans="1:26" x14ac:dyDescent="0.3">
      <c r="A14" s="138"/>
      <c r="B14" s="21" t="s">
        <v>108</v>
      </c>
      <c r="C14" s="162"/>
      <c r="D14" s="161" t="s">
        <v>112</v>
      </c>
      <c r="E14" s="135">
        <v>12464.295894232775</v>
      </c>
      <c r="F14" s="381">
        <v>8955.5069896763471</v>
      </c>
      <c r="G14" s="381">
        <v>12290.264516811452</v>
      </c>
      <c r="H14" s="381">
        <v>13245.737342172779</v>
      </c>
      <c r="I14" s="381">
        <v>14383.393641192722</v>
      </c>
      <c r="J14" s="381">
        <v>13924.74539801981</v>
      </c>
      <c r="K14" s="381">
        <v>14381.67979295562</v>
      </c>
      <c r="L14" s="381">
        <v>15796.73714180438</v>
      </c>
      <c r="M14" s="381">
        <v>14493.61306161185</v>
      </c>
      <c r="N14" s="381">
        <v>13940.049235180097</v>
      </c>
      <c r="O14" s="381">
        <v>13887.462678787848</v>
      </c>
      <c r="P14" s="381">
        <v>13155.33169733909</v>
      </c>
      <c r="Q14" s="381">
        <v>12134.613636419348</v>
      </c>
      <c r="R14" s="381">
        <v>13592.318300939382</v>
      </c>
      <c r="S14" s="381">
        <v>11163.47300518158</v>
      </c>
      <c r="T14" s="381">
        <v>20720.141968779397</v>
      </c>
      <c r="U14" s="381">
        <v>22539.229995863556</v>
      </c>
      <c r="V14" s="381">
        <v>21345.9621100773</v>
      </c>
      <c r="W14" s="381">
        <v>21516.781117976963</v>
      </c>
      <c r="X14" s="381">
        <v>21972.676729117386</v>
      </c>
      <c r="Y14" s="136">
        <v>22477.718998209271</v>
      </c>
      <c r="Z14" s="382">
        <v>23659.461221622325</v>
      </c>
    </row>
    <row r="15" spans="1:26" x14ac:dyDescent="0.3">
      <c r="A15" s="138"/>
      <c r="B15" s="26"/>
      <c r="C15" s="138"/>
      <c r="D15" s="29"/>
      <c r="E15" s="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2"/>
      <c r="Z15" s="16"/>
    </row>
    <row r="16" spans="1:26" s="52" customFormat="1" x14ac:dyDescent="0.3">
      <c r="A16" s="138"/>
      <c r="B16" s="26" t="s">
        <v>116</v>
      </c>
      <c r="C16" s="138"/>
      <c r="D16" s="161" t="s">
        <v>115</v>
      </c>
      <c r="E16" s="120">
        <v>36996.112000000001</v>
      </c>
      <c r="F16" s="379">
        <v>37004.756000000001</v>
      </c>
      <c r="G16" s="379">
        <v>37833.258000000002</v>
      </c>
      <c r="H16" s="379">
        <v>38578.481</v>
      </c>
      <c r="I16" s="379">
        <v>40113.717000000004</v>
      </c>
      <c r="J16" s="379">
        <v>39960.461000000003</v>
      </c>
      <c r="K16" s="379">
        <v>40637.881000000001</v>
      </c>
      <c r="L16" s="379">
        <v>41901.201999999997</v>
      </c>
      <c r="M16" s="379">
        <v>43296.390999999996</v>
      </c>
      <c r="N16" s="379">
        <v>46439.745000000003</v>
      </c>
      <c r="O16" s="379">
        <v>49239.614999999998</v>
      </c>
      <c r="P16" s="379">
        <v>51811.625999999997</v>
      </c>
      <c r="Q16" s="379">
        <v>53280.307999999997</v>
      </c>
      <c r="R16" s="379">
        <v>56602.016000000003</v>
      </c>
      <c r="S16" s="379">
        <v>66500.400999999998</v>
      </c>
      <c r="T16" s="379">
        <v>71012.011999999988</v>
      </c>
      <c r="U16" s="381">
        <v>75054.266233720322</v>
      </c>
      <c r="V16" s="381">
        <v>79234.592339700772</v>
      </c>
      <c r="W16" s="381">
        <v>83441.619324160551</v>
      </c>
      <c r="X16" s="381">
        <v>87988.280745369251</v>
      </c>
      <c r="Y16" s="136">
        <v>91315.220129248366</v>
      </c>
      <c r="Z16" s="382">
        <v>95107.218852816281</v>
      </c>
    </row>
    <row r="17" spans="1:26" x14ac:dyDescent="0.3">
      <c r="A17" s="138"/>
      <c r="B17" s="26"/>
      <c r="C17" s="138"/>
      <c r="D17" s="29"/>
      <c r="E17" s="1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2"/>
      <c r="Z17" s="16"/>
    </row>
    <row r="18" spans="1:26" x14ac:dyDescent="0.3">
      <c r="A18" s="138"/>
      <c r="B18" s="26" t="s">
        <v>55</v>
      </c>
      <c r="C18" s="138"/>
      <c r="D18" s="161"/>
      <c r="E18" s="244">
        <v>223.42699999999999</v>
      </c>
      <c r="F18" s="383">
        <v>255.691</v>
      </c>
      <c r="G18" s="383">
        <v>389.95400000000001</v>
      </c>
      <c r="H18" s="383">
        <v>568.02200000000005</v>
      </c>
      <c r="I18" s="383">
        <v>568.08399999999995</v>
      </c>
      <c r="J18" s="383">
        <v>604.21900000000005</v>
      </c>
      <c r="K18" s="383">
        <v>712.24400000000003</v>
      </c>
      <c r="L18" s="383">
        <v>669.43499999999995</v>
      </c>
      <c r="M18" s="383">
        <v>607.101</v>
      </c>
      <c r="N18" s="383">
        <v>792.96799999999996</v>
      </c>
      <c r="O18" s="383">
        <v>779.3599999999999</v>
      </c>
      <c r="P18" s="383">
        <v>824.49900000000014</v>
      </c>
      <c r="Q18" s="383">
        <v>776.52100000000007</v>
      </c>
      <c r="R18" s="383">
        <v>772.87899999999991</v>
      </c>
      <c r="S18" s="383">
        <v>904.9380000000001</v>
      </c>
      <c r="T18" s="383">
        <v>983.29644961420013</v>
      </c>
      <c r="U18" s="384">
        <v>826.711078436962</v>
      </c>
      <c r="V18" s="384">
        <v>849.64287550142035</v>
      </c>
      <c r="W18" s="384">
        <v>872.58323313995868</v>
      </c>
      <c r="X18" s="384">
        <v>891.78006426903767</v>
      </c>
      <c r="Y18" s="404">
        <v>913.18278581149457</v>
      </c>
      <c r="Z18" s="385">
        <v>913.18278581149457</v>
      </c>
    </row>
    <row r="19" spans="1:26" x14ac:dyDescent="0.3">
      <c r="A19" s="138"/>
      <c r="B19" s="26"/>
      <c r="C19" s="138"/>
      <c r="D19" s="161"/>
      <c r="E19" s="244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4"/>
      <c r="V19" s="384"/>
      <c r="W19" s="384"/>
      <c r="X19" s="384"/>
      <c r="Y19" s="404"/>
      <c r="Z19" s="385"/>
    </row>
    <row r="20" spans="1:26" x14ac:dyDescent="0.3">
      <c r="A20" s="138"/>
      <c r="B20" s="26" t="s">
        <v>56</v>
      </c>
      <c r="C20" s="138"/>
      <c r="D20" s="161" t="s">
        <v>115</v>
      </c>
      <c r="E20" s="120">
        <f>1000*'Verejná správa'!C15-'Atypické základne'!E18</f>
        <v>3122.8569999999991</v>
      </c>
      <c r="F20" s="379">
        <f>1000*'Verejná správa'!D15-'Atypické základne'!F18</f>
        <v>3644.5910000000003</v>
      </c>
      <c r="G20" s="379">
        <f>1000*'Verejná správa'!E15-'Atypické základne'!G18</f>
        <v>3681.9149999999995</v>
      </c>
      <c r="H20" s="379">
        <f>1000*'Verejná správa'!F15-'Atypické základne'!H18</f>
        <v>3637.2599999999993</v>
      </c>
      <c r="I20" s="379">
        <f>1000*'Verejná správa'!G15-'Atypické základne'!I18</f>
        <v>3725.2560000000003</v>
      </c>
      <c r="J20" s="379">
        <f>1000*'Verejná správa'!H15-'Atypické základne'!J18</f>
        <v>3697.6459999999997</v>
      </c>
      <c r="K20" s="379">
        <f>1000*'Verejná správa'!I15-'Atypické základne'!K18</f>
        <v>3678.8839999999996</v>
      </c>
      <c r="L20" s="379">
        <f>1000*'Verejná správa'!J15-'Atypické základne'!L18</f>
        <v>4061.4839999999999</v>
      </c>
      <c r="M20" s="379">
        <f>1000*'Verejná správa'!K15-'Atypické základne'!M18</f>
        <v>3917.8919999999994</v>
      </c>
      <c r="N20" s="379">
        <f>1000*'Verejná správa'!L15-'Atypické základne'!N18</f>
        <v>4044.4280000000008</v>
      </c>
      <c r="O20" s="379">
        <f>1000*'Verejná správa'!M15-'Atypické základne'!O18</f>
        <v>4115.3869999999997</v>
      </c>
      <c r="P20" s="379">
        <f>1000*'Verejná správa'!N15-'Atypické základne'!P18</f>
        <v>4267.9210000000012</v>
      </c>
      <c r="Q20" s="379">
        <f>1000*'Verejná správa'!O15-'Atypické základne'!Q18</f>
        <v>4378.2070000000003</v>
      </c>
      <c r="R20" s="379">
        <f>1000*'Verejná správa'!P15-'Atypické základne'!R18</f>
        <v>4943.902000000001</v>
      </c>
      <c r="S20" s="379">
        <f>1000*'Verejná správa'!Q15-'Atypické základne'!S18</f>
        <v>5692.8399999999992</v>
      </c>
      <c r="T20" s="379">
        <f>1000*'Verejná správa'!R15-'Atypické základne'!T18</f>
        <v>5663.5875503857997</v>
      </c>
      <c r="U20" s="381">
        <f>1000*'Verejná správa'!S15-'Atypické základne'!U18</f>
        <v>6495.8898422518287</v>
      </c>
      <c r="V20" s="381">
        <f>1000*'Verejná správa'!T15-'Atypické základne'!V18</f>
        <v>6907.1438232577684</v>
      </c>
      <c r="W20" s="381">
        <f>1000*'Verejná správa'!U15-'Atypické základne'!W18</f>
        <v>6820.7475215964887</v>
      </c>
      <c r="X20" s="381">
        <f>1000*'Verejná správa'!V15-'Atypické základne'!X18</f>
        <v>7168.3173475483381</v>
      </c>
      <c r="Y20" s="136">
        <f>1000*'Verejná správa'!W15-'Atypické základne'!Y18</f>
        <v>7235.3456032105969</v>
      </c>
      <c r="Z20" s="382">
        <f>1000*'Verejná správa'!X15-'Atypické základne'!Z18</f>
        <v>7596.786996212978</v>
      </c>
    </row>
    <row r="21" spans="1:26" x14ac:dyDescent="0.3">
      <c r="A21" s="138"/>
      <c r="B21" s="26"/>
      <c r="C21" s="138"/>
      <c r="D21" s="161"/>
      <c r="E21" s="244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4"/>
      <c r="V21" s="384"/>
      <c r="W21" s="384"/>
      <c r="X21" s="384"/>
      <c r="Y21" s="404"/>
      <c r="Z21" s="385"/>
    </row>
    <row r="22" spans="1:26" x14ac:dyDescent="0.3">
      <c r="A22" s="138"/>
      <c r="B22" s="26" t="s">
        <v>110</v>
      </c>
      <c r="C22" s="138"/>
      <c r="D22" s="161"/>
      <c r="E22" s="244">
        <v>523.952</v>
      </c>
      <c r="F22" s="383">
        <v>526.35699999999997</v>
      </c>
      <c r="G22" s="383">
        <v>333.82600000000002</v>
      </c>
      <c r="H22" s="383">
        <v>683.00899999999979</v>
      </c>
      <c r="I22" s="383">
        <v>604.90099999999995</v>
      </c>
      <c r="J22" s="383">
        <v>770.55700000000002</v>
      </c>
      <c r="K22" s="383">
        <v>1178.9639999999999</v>
      </c>
      <c r="L22" s="383">
        <v>1847.6220000000001</v>
      </c>
      <c r="M22" s="383">
        <v>865.303</v>
      </c>
      <c r="N22" s="383">
        <v>775.048</v>
      </c>
      <c r="O22" s="383">
        <v>1011.3589999999999</v>
      </c>
      <c r="P22" s="383">
        <v>824.69699999999989</v>
      </c>
      <c r="Q22" s="383">
        <v>857.36999999999989</v>
      </c>
      <c r="R22" s="383">
        <v>931.00400000000002</v>
      </c>
      <c r="S22" s="383">
        <v>928.91499999999996</v>
      </c>
      <c r="T22" s="383">
        <v>1563.8620000000001</v>
      </c>
      <c r="U22" s="384">
        <v>890.35566684700939</v>
      </c>
      <c r="V22" s="384">
        <v>932.92576995542868</v>
      </c>
      <c r="W22" s="384">
        <v>1020.4836749596941</v>
      </c>
      <c r="X22" s="384">
        <v>1116.8903880083562</v>
      </c>
      <c r="Y22" s="404">
        <v>1159.5779386380352</v>
      </c>
      <c r="Z22" s="385">
        <v>1261.9904329291128</v>
      </c>
    </row>
    <row r="23" spans="1:26" x14ac:dyDescent="0.3">
      <c r="A23" s="138"/>
      <c r="B23" s="26"/>
      <c r="C23" s="138"/>
      <c r="D23" s="161"/>
      <c r="E23" s="244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4"/>
      <c r="V23" s="384"/>
      <c r="W23" s="384"/>
      <c r="X23" s="384"/>
      <c r="Y23" s="404"/>
      <c r="Z23" s="385"/>
    </row>
    <row r="24" spans="1:26" x14ac:dyDescent="0.3">
      <c r="A24" s="138"/>
      <c r="B24" s="26" t="s">
        <v>111</v>
      </c>
      <c r="C24" s="138"/>
      <c r="D24" s="161" t="s">
        <v>115</v>
      </c>
      <c r="E24" s="120">
        <v>1850.1430000000003</v>
      </c>
      <c r="F24" s="379">
        <v>2013.9740000000002</v>
      </c>
      <c r="G24" s="379">
        <v>2179.3820000000001</v>
      </c>
      <c r="H24" s="379">
        <v>2004.903</v>
      </c>
      <c r="I24" s="379">
        <v>1806.4560000000001</v>
      </c>
      <c r="J24" s="379">
        <v>1761.8950000000002</v>
      </c>
      <c r="K24" s="379">
        <v>1978.8410000000003</v>
      </c>
      <c r="L24" s="379">
        <v>3340.8620000000001</v>
      </c>
      <c r="M24" s="379">
        <v>1917.5129999999999</v>
      </c>
      <c r="N24" s="379">
        <v>2091.8270000000002</v>
      </c>
      <c r="O24" s="379">
        <v>2359.3810000000003</v>
      </c>
      <c r="P24" s="379">
        <v>2563.777</v>
      </c>
      <c r="Q24" s="379">
        <v>2351.2190000000001</v>
      </c>
      <c r="R24" s="379">
        <v>2134.3589999999999</v>
      </c>
      <c r="S24" s="379">
        <v>982.46300000000019</v>
      </c>
      <c r="T24" s="379">
        <v>4274.5999999999995</v>
      </c>
      <c r="U24" s="379">
        <v>3957.0553103021684</v>
      </c>
      <c r="V24" s="379">
        <v>7218.9742300445705</v>
      </c>
      <c r="W24" s="379">
        <v>6967.749579005038</v>
      </c>
      <c r="X24" s="379">
        <v>5184.5633550893062</v>
      </c>
      <c r="Y24" s="121">
        <v>5218.9204880050756</v>
      </c>
      <c r="Z24" s="313">
        <v>6192.9869785869514</v>
      </c>
    </row>
    <row r="25" spans="1:26" x14ac:dyDescent="0.3">
      <c r="A25" s="138"/>
      <c r="B25" s="26"/>
      <c r="C25" s="138"/>
      <c r="D25" s="161"/>
      <c r="E25" s="120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81"/>
      <c r="V25" s="381"/>
      <c r="W25" s="381"/>
      <c r="X25" s="381"/>
      <c r="Y25" s="136"/>
      <c r="Z25" s="382"/>
    </row>
    <row r="26" spans="1:26" x14ac:dyDescent="0.3">
      <c r="A26" s="138"/>
      <c r="B26" s="76" t="s">
        <v>201</v>
      </c>
      <c r="C26" s="138"/>
      <c r="D26" s="161"/>
      <c r="E26" s="120"/>
      <c r="F26" s="379"/>
      <c r="G26" s="379"/>
      <c r="H26" s="379"/>
      <c r="I26" s="379"/>
      <c r="J26" s="379"/>
      <c r="K26" s="379"/>
      <c r="L26" s="379"/>
      <c r="M26" s="379"/>
      <c r="N26" s="387">
        <v>6.52571732361206</v>
      </c>
      <c r="O26" s="387">
        <v>18.769582305979043</v>
      </c>
      <c r="P26" s="387">
        <v>27.578773119392682</v>
      </c>
      <c r="Q26" s="387">
        <v>26.817491043980173</v>
      </c>
      <c r="R26" s="387">
        <v>56.321419560511963</v>
      </c>
      <c r="S26" s="387">
        <v>91.939332737311005</v>
      </c>
      <c r="T26" s="387">
        <v>93.236055434617512</v>
      </c>
      <c r="U26" s="387">
        <v>68.774018555116385</v>
      </c>
      <c r="V26" s="387">
        <v>76.028402777777785</v>
      </c>
      <c r="W26" s="387">
        <v>78.55</v>
      </c>
      <c r="X26" s="387">
        <v>81.125416666666666</v>
      </c>
      <c r="Y26" s="56">
        <v>83.97208333333333</v>
      </c>
      <c r="Z26" s="318">
        <v>86.764712152114711</v>
      </c>
    </row>
    <row r="27" spans="1:26" x14ac:dyDescent="0.3">
      <c r="A27" s="158"/>
      <c r="B27" s="163"/>
      <c r="C27" s="158"/>
      <c r="D27" s="164"/>
      <c r="E27" s="165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320"/>
      <c r="V27" s="320"/>
      <c r="W27" s="320"/>
      <c r="X27" s="320"/>
      <c r="Y27" s="320"/>
      <c r="Z27" s="321"/>
    </row>
  </sheetData>
  <mergeCells count="3">
    <mergeCell ref="A1:Z1"/>
    <mergeCell ref="A2:Z2"/>
    <mergeCell ref="A3:Z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20"/>
  <sheetViews>
    <sheetView zoomScale="80" zoomScaleNormal="80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AJ17" sqref="AJ17"/>
    </sheetView>
  </sheetViews>
  <sheetFormatPr defaultColWidth="9.125" defaultRowHeight="15.6" x14ac:dyDescent="0.3"/>
  <cols>
    <col min="1" max="1" width="5.75" style="169" customWidth="1"/>
    <col min="2" max="2" width="75.75" style="169" customWidth="1"/>
    <col min="3" max="3" width="9.125" style="182" customWidth="1"/>
    <col min="4" max="22" width="9.125" style="169" customWidth="1"/>
    <col min="23" max="16384" width="9.125" style="169"/>
  </cols>
  <sheetData>
    <row r="1" spans="1:38" x14ac:dyDescent="0.3">
      <c r="A1" s="484" t="str">
        <f>'Súhrnné indikátory'!A1:P1</f>
        <v>71. zasadnutie Výboru pre makroekonomické prognózy, 5.2.2025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</row>
    <row r="2" spans="1:38" ht="17.399999999999999" x14ac:dyDescent="0.3">
      <c r="A2" s="485" t="s">
        <v>131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</row>
    <row r="3" spans="1:38" x14ac:dyDescent="0.3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</row>
    <row r="4" spans="1:38" s="119" customFormat="1" x14ac:dyDescent="0.3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</row>
    <row r="5" spans="1:38" s="119" customFormat="1" x14ac:dyDescent="0.3">
      <c r="A5" s="174"/>
      <c r="B5" s="373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</row>
    <row r="6" spans="1:38" s="119" customFormat="1" x14ac:dyDescent="0.3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</row>
    <row r="7" spans="1:38" x14ac:dyDescent="0.3">
      <c r="A7" s="174"/>
      <c r="B7" s="176"/>
      <c r="C7" s="195"/>
      <c r="D7" s="196"/>
      <c r="E7" s="196"/>
      <c r="F7" s="197"/>
      <c r="G7" s="195"/>
      <c r="H7" s="196"/>
      <c r="I7" s="196"/>
      <c r="J7" s="197"/>
      <c r="K7" s="195"/>
      <c r="L7" s="196"/>
      <c r="M7" s="196"/>
      <c r="N7" s="197"/>
      <c r="O7" s="195"/>
      <c r="P7" s="196"/>
      <c r="Q7" s="196"/>
      <c r="R7" s="197"/>
      <c r="S7" s="195"/>
      <c r="T7" s="196"/>
      <c r="U7" s="196"/>
      <c r="V7" s="197"/>
      <c r="W7" s="195"/>
      <c r="X7" s="196"/>
      <c r="Y7" s="196"/>
      <c r="Z7" s="197"/>
      <c r="AA7" s="195"/>
      <c r="AB7" s="196"/>
      <c r="AC7" s="196"/>
      <c r="AD7" s="197"/>
      <c r="AE7" s="195"/>
      <c r="AF7" s="196"/>
      <c r="AG7" s="196"/>
      <c r="AH7" s="197"/>
      <c r="AI7" s="195"/>
      <c r="AJ7" s="196"/>
      <c r="AK7" s="196"/>
      <c r="AL7" s="197"/>
    </row>
    <row r="8" spans="1:38" x14ac:dyDescent="0.3">
      <c r="A8" s="174"/>
      <c r="B8" s="88" t="s">
        <v>118</v>
      </c>
      <c r="C8" s="192">
        <v>1.0000000000000009</v>
      </c>
      <c r="D8" s="193">
        <v>2.2333333333333316</v>
      </c>
      <c r="E8" s="193">
        <v>3.8999999999999924</v>
      </c>
      <c r="F8" s="194">
        <v>5.4999999999999938</v>
      </c>
      <c r="G8" s="192">
        <v>9.2666666666666675</v>
      </c>
      <c r="H8" s="193">
        <v>12.53333333333333</v>
      </c>
      <c r="I8" s="193">
        <v>13.93333333333333</v>
      </c>
      <c r="J8" s="194">
        <v>15.233333333333343</v>
      </c>
      <c r="K8" s="192">
        <v>15.133333333333333</v>
      </c>
      <c r="L8" s="193">
        <v>12.166666666666659</v>
      </c>
      <c r="M8" s="193">
        <v>8.9333333333333265</v>
      </c>
      <c r="N8" s="194">
        <v>6.4000000000000057</v>
      </c>
      <c r="O8" s="192">
        <v>3.2000000000000028</v>
      </c>
      <c r="P8" s="193">
        <v>2.1333333333333426</v>
      </c>
      <c r="Q8" s="193">
        <v>2.6666666666666616</v>
      </c>
      <c r="R8" s="194">
        <v>3.0666666666666544</v>
      </c>
      <c r="S8" s="192">
        <v>3.8383799553674618</v>
      </c>
      <c r="T8" s="193">
        <v>3.9927019670612887</v>
      </c>
      <c r="U8" s="193">
        <v>3.7155283879350542</v>
      </c>
      <c r="V8" s="194">
        <v>3.4502064367337861</v>
      </c>
      <c r="W8" s="192">
        <v>3.4572489309947718</v>
      </c>
      <c r="X8" s="193">
        <v>3.5026470321288068</v>
      </c>
      <c r="Y8" s="193">
        <v>3.4665555185914196</v>
      </c>
      <c r="Z8" s="194">
        <v>3.4125476111703317</v>
      </c>
      <c r="AA8" s="192">
        <v>3.3914362954519008</v>
      </c>
      <c r="AB8" s="193">
        <v>3.2965878763207757</v>
      </c>
      <c r="AC8" s="193">
        <v>3.3028308645276421</v>
      </c>
      <c r="AD8" s="194">
        <v>3.3461357803236669</v>
      </c>
      <c r="AE8" s="192">
        <v>2.1762753440389591</v>
      </c>
      <c r="AF8" s="193">
        <v>2.1870157242280706</v>
      </c>
      <c r="AG8" s="193">
        <v>2.0673159783041801</v>
      </c>
      <c r="AH8" s="194">
        <v>1.9332054762251254</v>
      </c>
      <c r="AI8" s="192">
        <v>2.1352206298704246</v>
      </c>
      <c r="AJ8" s="193">
        <v>2.1183384190087207</v>
      </c>
      <c r="AK8" s="193">
        <v>2.1443315050851819</v>
      </c>
      <c r="AL8" s="194">
        <v>2.1550035513080732</v>
      </c>
    </row>
    <row r="9" spans="1:38" x14ac:dyDescent="0.3">
      <c r="A9" s="174"/>
      <c r="B9" s="178" t="s">
        <v>57</v>
      </c>
      <c r="C9" s="491">
        <f t="shared" ref="C9" si="0">AVERAGE(C8:D8)</f>
        <v>1.6166666666666663</v>
      </c>
      <c r="D9" s="492"/>
      <c r="E9" s="492">
        <f t="shared" ref="E9" si="1">AVERAGE(E8:F8)</f>
        <v>4.6999999999999931</v>
      </c>
      <c r="F9" s="493"/>
      <c r="G9" s="491">
        <f t="shared" ref="G9" si="2">AVERAGE(G8:H8)</f>
        <v>10.899999999999999</v>
      </c>
      <c r="H9" s="492"/>
      <c r="I9" s="492">
        <f t="shared" ref="I9" si="3">AVERAGE(I8:J8)</f>
        <v>14.583333333333336</v>
      </c>
      <c r="J9" s="493"/>
      <c r="K9" s="491">
        <f t="shared" ref="K9" si="4">AVERAGE(K8:L8)</f>
        <v>13.649999999999995</v>
      </c>
      <c r="L9" s="492"/>
      <c r="M9" s="492">
        <f t="shared" ref="M9" si="5">AVERAGE(M8:N8)</f>
        <v>7.6666666666666661</v>
      </c>
      <c r="N9" s="493"/>
      <c r="O9" s="491">
        <f t="shared" ref="O9" si="6">AVERAGE(O8:P8)</f>
        <v>2.6666666666666727</v>
      </c>
      <c r="P9" s="492"/>
      <c r="Q9" s="492">
        <f t="shared" ref="Q9" si="7">AVERAGE(Q8:R8)</f>
        <v>2.8666666666666583</v>
      </c>
      <c r="R9" s="493"/>
      <c r="S9" s="491">
        <f t="shared" ref="S9" si="8">AVERAGE(S8:T8)</f>
        <v>3.9155409612143752</v>
      </c>
      <c r="T9" s="492"/>
      <c r="U9" s="492">
        <f t="shared" ref="U9" si="9">AVERAGE(U8:V8)</f>
        <v>3.5828674123344202</v>
      </c>
      <c r="V9" s="493"/>
      <c r="W9" s="491">
        <f t="shared" ref="W9" si="10">AVERAGE(W8:X8)</f>
        <v>3.4799479815617893</v>
      </c>
      <c r="X9" s="492"/>
      <c r="Y9" s="492">
        <f t="shared" ref="Y9" si="11">AVERAGE(Y8:Z8)</f>
        <v>3.4395515648808757</v>
      </c>
      <c r="Z9" s="493"/>
      <c r="AA9" s="491">
        <f t="shared" ref="AA9" si="12">AVERAGE(AA8:AB8)</f>
        <v>3.3440120858863382</v>
      </c>
      <c r="AB9" s="492"/>
      <c r="AC9" s="492">
        <f t="shared" ref="AC9" si="13">AVERAGE(AC8:AD8)</f>
        <v>3.3244833224256545</v>
      </c>
      <c r="AD9" s="493"/>
      <c r="AE9" s="491">
        <f t="shared" ref="AE9" si="14">AVERAGE(AE8:AF8)</f>
        <v>2.1816455341335148</v>
      </c>
      <c r="AF9" s="492"/>
      <c r="AG9" s="492">
        <f t="shared" ref="AG9" si="15">AVERAGE(AG8:AH8)</f>
        <v>2.0002607272646529</v>
      </c>
      <c r="AH9" s="493"/>
      <c r="AI9" s="491">
        <f t="shared" ref="AI9" si="16">AVERAGE(AI8:AJ8)</f>
        <v>2.1267795244395726</v>
      </c>
      <c r="AJ9" s="492"/>
      <c r="AK9" s="492">
        <f t="shared" ref="AK9" si="17">AVERAGE(AK8:AL8)</f>
        <v>2.1496675281966278</v>
      </c>
      <c r="AL9" s="493"/>
    </row>
    <row r="10" spans="1:38" x14ac:dyDescent="0.3">
      <c r="A10" s="174"/>
      <c r="B10" s="88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70"/>
      <c r="AF10" s="371"/>
      <c r="AG10" s="371"/>
      <c r="AH10" s="372"/>
      <c r="AI10" s="398"/>
      <c r="AJ10" s="399"/>
      <c r="AK10" s="399"/>
      <c r="AL10" s="400"/>
    </row>
    <row r="11" spans="1:38" x14ac:dyDescent="0.3">
      <c r="A11" s="174"/>
      <c r="B11" s="88" t="s">
        <v>43</v>
      </c>
      <c r="C11" s="192">
        <v>0.6611101259088592</v>
      </c>
      <c r="D11" s="193">
        <v>1.9089301503094624</v>
      </c>
      <c r="E11" s="193">
        <v>3.767059889004587</v>
      </c>
      <c r="F11" s="194">
        <v>5.4076053541068259</v>
      </c>
      <c r="G11" s="192">
        <v>10.066666666666668</v>
      </c>
      <c r="H11" s="193">
        <v>13.433333333333319</v>
      </c>
      <c r="I11" s="193">
        <v>15.166666666666661</v>
      </c>
      <c r="J11" s="194">
        <v>16.766666666666662</v>
      </c>
      <c r="K11" s="192">
        <v>16.100000000000001</v>
      </c>
      <c r="L11" s="193">
        <v>12.93333333333333</v>
      </c>
      <c r="M11" s="193">
        <v>8.8999999999999968</v>
      </c>
      <c r="N11" s="194">
        <v>6.0999999999999943</v>
      </c>
      <c r="O11" s="192">
        <v>2.633333333333332</v>
      </c>
      <c r="P11" s="193">
        <v>1.4000000000000012</v>
      </c>
      <c r="Q11" s="193">
        <v>2.1666666666666723</v>
      </c>
      <c r="R11" s="194">
        <v>2.7333333333333432</v>
      </c>
      <c r="S11" s="192">
        <v>3.3963479097498972</v>
      </c>
      <c r="T11" s="193">
        <v>3.5772452108129071</v>
      </c>
      <c r="U11" s="193">
        <v>3.3585319695578875</v>
      </c>
      <c r="V11" s="194">
        <v>2.9995248305698885</v>
      </c>
      <c r="W11" s="192">
        <v>3.3509198556973763</v>
      </c>
      <c r="X11" s="193">
        <v>3.3937519345466294</v>
      </c>
      <c r="Y11" s="193">
        <v>3.3555253184741396</v>
      </c>
      <c r="Z11" s="194">
        <v>3.2972577188242091</v>
      </c>
      <c r="AA11" s="192">
        <v>3.2403609558774527</v>
      </c>
      <c r="AB11" s="193">
        <v>3.1310812967546786</v>
      </c>
      <c r="AC11" s="193">
        <v>3.1342185583475013</v>
      </c>
      <c r="AD11" s="194">
        <v>3.1722509531035836</v>
      </c>
      <c r="AE11" s="192">
        <v>1.8860995115811852</v>
      </c>
      <c r="AF11" s="193">
        <v>1.9042990259840131</v>
      </c>
      <c r="AG11" s="193">
        <v>1.7847771522226719</v>
      </c>
      <c r="AH11" s="194">
        <v>1.6463979441623477</v>
      </c>
      <c r="AI11" s="192">
        <v>1.8924134755562871</v>
      </c>
      <c r="AJ11" s="193">
        <v>1.8666453110723236</v>
      </c>
      <c r="AK11" s="193">
        <v>1.8891478455831834</v>
      </c>
      <c r="AL11" s="194">
        <v>1.9074151353052571</v>
      </c>
    </row>
    <row r="12" spans="1:38" x14ac:dyDescent="0.3">
      <c r="A12" s="174"/>
      <c r="B12" s="178" t="s">
        <v>57</v>
      </c>
      <c r="C12" s="491">
        <f t="shared" ref="C12" si="18">AVERAGE(C11:D11)</f>
        <v>1.2850201381091608</v>
      </c>
      <c r="D12" s="492"/>
      <c r="E12" s="492">
        <f t="shared" ref="E12" si="19">AVERAGE(E11:F11)</f>
        <v>4.5873326215557064</v>
      </c>
      <c r="F12" s="493"/>
      <c r="G12" s="491">
        <f t="shared" ref="G12" si="20">AVERAGE(G11:H11)</f>
        <v>11.749999999999993</v>
      </c>
      <c r="H12" s="492"/>
      <c r="I12" s="492">
        <f t="shared" ref="I12" si="21">AVERAGE(I11:J11)</f>
        <v>15.966666666666661</v>
      </c>
      <c r="J12" s="493"/>
      <c r="K12" s="491">
        <f t="shared" ref="K12" si="22">AVERAGE(K11:L11)</f>
        <v>14.516666666666666</v>
      </c>
      <c r="L12" s="492"/>
      <c r="M12" s="492">
        <f t="shared" ref="M12" si="23">AVERAGE(M11:N11)</f>
        <v>7.4999999999999956</v>
      </c>
      <c r="N12" s="493"/>
      <c r="O12" s="491">
        <f t="shared" ref="O12" si="24">AVERAGE(O11:P11)</f>
        <v>2.0166666666666666</v>
      </c>
      <c r="P12" s="492"/>
      <c r="Q12" s="492">
        <f t="shared" ref="Q12" si="25">AVERAGE(Q11:R11)</f>
        <v>2.4500000000000077</v>
      </c>
      <c r="R12" s="493"/>
      <c r="S12" s="491">
        <f t="shared" ref="S12" si="26">AVERAGE(S11:T11)</f>
        <v>3.4867965602814022</v>
      </c>
      <c r="T12" s="492"/>
      <c r="U12" s="492">
        <f t="shared" ref="U12" si="27">AVERAGE(U11:V11)</f>
        <v>3.179028400063888</v>
      </c>
      <c r="V12" s="493"/>
      <c r="W12" s="491">
        <f t="shared" ref="W12" si="28">AVERAGE(W11:X11)</f>
        <v>3.3723358951220028</v>
      </c>
      <c r="X12" s="492"/>
      <c r="Y12" s="492">
        <f t="shared" ref="Y12" si="29">AVERAGE(Y11:Z11)</f>
        <v>3.3263915186491744</v>
      </c>
      <c r="Z12" s="493"/>
      <c r="AA12" s="491">
        <f t="shared" ref="AA12" si="30">AVERAGE(AA11:AB11)</f>
        <v>3.1857211263160656</v>
      </c>
      <c r="AB12" s="492"/>
      <c r="AC12" s="492">
        <f t="shared" ref="AC12" si="31">AVERAGE(AC11:AD11)</f>
        <v>3.1532347557255425</v>
      </c>
      <c r="AD12" s="493"/>
      <c r="AE12" s="491">
        <f t="shared" ref="AE12" si="32">AVERAGE(AE11:AF11)</f>
        <v>1.8951992687825991</v>
      </c>
      <c r="AF12" s="492"/>
      <c r="AG12" s="492">
        <f t="shared" ref="AG12" si="33">AVERAGE(AG11:AH11)</f>
        <v>1.7155875481925098</v>
      </c>
      <c r="AH12" s="493"/>
      <c r="AI12" s="491">
        <f t="shared" ref="AI12" si="34">AVERAGE(AI11:AJ11)</f>
        <v>1.8795293933143054</v>
      </c>
      <c r="AJ12" s="492"/>
      <c r="AK12" s="492">
        <f t="shared" ref="AK12" si="35">AVERAGE(AK11:AL11)</f>
        <v>1.8982814904442202</v>
      </c>
      <c r="AL12" s="493"/>
    </row>
    <row r="13" spans="1:38" x14ac:dyDescent="0.3">
      <c r="A13" s="174"/>
      <c r="B13" s="119"/>
      <c r="C13" s="331"/>
      <c r="D13" s="332"/>
      <c r="E13" s="332"/>
      <c r="F13" s="333"/>
      <c r="G13" s="331"/>
      <c r="H13" s="332"/>
      <c r="I13" s="332"/>
      <c r="J13" s="333"/>
      <c r="K13" s="331"/>
      <c r="L13" s="332"/>
      <c r="M13" s="332"/>
      <c r="N13" s="333"/>
      <c r="O13" s="331"/>
      <c r="P13" s="332"/>
      <c r="Q13" s="332"/>
      <c r="R13" s="333"/>
      <c r="S13" s="331"/>
      <c r="T13" s="332"/>
      <c r="U13" s="332"/>
      <c r="V13" s="333"/>
      <c r="W13" s="331"/>
      <c r="X13" s="332"/>
      <c r="Y13" s="332"/>
      <c r="Z13" s="333"/>
      <c r="AA13" s="331"/>
      <c r="AB13" s="332"/>
      <c r="AC13" s="332"/>
      <c r="AD13" s="333"/>
      <c r="AE13" s="370"/>
      <c r="AF13" s="371"/>
      <c r="AG13" s="371"/>
      <c r="AH13" s="372"/>
      <c r="AI13" s="398"/>
      <c r="AJ13" s="399"/>
      <c r="AK13" s="399"/>
      <c r="AL13" s="400"/>
    </row>
    <row r="14" spans="1:38" x14ac:dyDescent="0.3">
      <c r="A14" s="174"/>
      <c r="B14" s="119" t="s">
        <v>178</v>
      </c>
      <c r="C14" s="192">
        <v>3.4990791896869267</v>
      </c>
      <c r="D14" s="193">
        <v>10.477941176470583</v>
      </c>
      <c r="E14" s="193">
        <v>6.4690026954177915</v>
      </c>
      <c r="F14" s="194">
        <v>6.9076305220883594</v>
      </c>
      <c r="G14" s="192">
        <v>7.8291814946619187</v>
      </c>
      <c r="H14" s="193">
        <v>7.4043261231281132</v>
      </c>
      <c r="I14" s="193">
        <v>9.3670886075949422</v>
      </c>
      <c r="J14" s="194">
        <v>6.536438767843733</v>
      </c>
      <c r="K14" s="192">
        <v>9.4884488448844895</v>
      </c>
      <c r="L14" s="193">
        <v>9.9147947327653085</v>
      </c>
      <c r="M14" s="193">
        <v>8.2561728395061706</v>
      </c>
      <c r="N14" s="194">
        <v>10.648801128349783</v>
      </c>
      <c r="O14" s="192">
        <v>9.042954031650341</v>
      </c>
      <c r="P14" s="193">
        <v>7.1176885130373568</v>
      </c>
      <c r="Q14" s="193">
        <v>5.7733428367783279</v>
      </c>
      <c r="R14" s="194">
        <v>5.9215836513244913</v>
      </c>
      <c r="S14" s="192">
        <v>5.3844248838255115</v>
      </c>
      <c r="T14" s="193">
        <v>5.4891439174887147</v>
      </c>
      <c r="U14" s="193">
        <v>5.6761841648138578</v>
      </c>
      <c r="V14" s="194">
        <v>4.6920602708811376</v>
      </c>
      <c r="W14" s="192">
        <v>4.5930897074254018</v>
      </c>
      <c r="X14" s="193">
        <v>5.0997310454717448</v>
      </c>
      <c r="Y14" s="193">
        <v>5.6851097489543756</v>
      </c>
      <c r="Z14" s="194">
        <v>5.959997513343418</v>
      </c>
      <c r="AA14" s="192">
        <v>6.2172646869895543</v>
      </c>
      <c r="AB14" s="193">
        <v>5.5938444182540126</v>
      </c>
      <c r="AC14" s="193">
        <v>4.6598267883722011</v>
      </c>
      <c r="AD14" s="194">
        <v>4.0052900974222094</v>
      </c>
      <c r="AE14" s="192">
        <v>3.7605494254277172</v>
      </c>
      <c r="AF14" s="193">
        <v>3.980616210777721</v>
      </c>
      <c r="AG14" s="193">
        <v>4.2524168631356662</v>
      </c>
      <c r="AH14" s="194">
        <v>4.7603775237057278</v>
      </c>
      <c r="AI14" s="192">
        <v>4.8622835272714493</v>
      </c>
      <c r="AJ14" s="193">
        <v>4.6768868436619426</v>
      </c>
      <c r="AK14" s="193">
        <v>4.5170468740119096</v>
      </c>
      <c r="AL14" s="194">
        <v>3.9206603715216781</v>
      </c>
    </row>
    <row r="15" spans="1:38" x14ac:dyDescent="0.3">
      <c r="A15" s="174"/>
      <c r="B15" s="178" t="s">
        <v>57</v>
      </c>
      <c r="C15" s="491">
        <f t="shared" ref="C15" si="36">AVERAGE(C14:D14)</f>
        <v>6.9885101830787555</v>
      </c>
      <c r="D15" s="492"/>
      <c r="E15" s="492">
        <f t="shared" ref="E15" si="37">AVERAGE(E14:F14)</f>
        <v>6.688316608753075</v>
      </c>
      <c r="F15" s="493"/>
      <c r="G15" s="491">
        <f t="shared" ref="G15" si="38">AVERAGE(G14:H14)</f>
        <v>7.616753808895016</v>
      </c>
      <c r="H15" s="492"/>
      <c r="I15" s="492">
        <f t="shared" ref="I15" si="39">AVERAGE(I14:J14)</f>
        <v>7.9517636877193372</v>
      </c>
      <c r="J15" s="493"/>
      <c r="K15" s="491">
        <f t="shared" ref="K15" si="40">AVERAGE(K14:L14)</f>
        <v>9.7016217888248981</v>
      </c>
      <c r="L15" s="492"/>
      <c r="M15" s="492">
        <f t="shared" ref="M15" si="41">AVERAGE(M14:N14)</f>
        <v>9.4524869839279759</v>
      </c>
      <c r="N15" s="493"/>
      <c r="O15" s="491">
        <f t="shared" ref="O15" si="42">AVERAGE(O14:P14)</f>
        <v>8.0803212723438484</v>
      </c>
      <c r="P15" s="492"/>
      <c r="Q15" s="492">
        <f t="shared" ref="Q15" si="43">AVERAGE(Q14:R14)</f>
        <v>5.8474632440514096</v>
      </c>
      <c r="R15" s="493"/>
      <c r="S15" s="491">
        <f t="shared" ref="S15" si="44">AVERAGE(S14:T14)</f>
        <v>5.4367844006571131</v>
      </c>
      <c r="T15" s="492"/>
      <c r="U15" s="492">
        <f t="shared" ref="U15" si="45">AVERAGE(U14:V14)</f>
        <v>5.1841222178474977</v>
      </c>
      <c r="V15" s="493"/>
      <c r="W15" s="491">
        <f t="shared" ref="W15" si="46">AVERAGE(W14:X14)</f>
        <v>4.8464103764485733</v>
      </c>
      <c r="X15" s="492"/>
      <c r="Y15" s="492">
        <f t="shared" ref="Y15" si="47">AVERAGE(Y14:Z14)</f>
        <v>5.8225536311488968</v>
      </c>
      <c r="Z15" s="493"/>
      <c r="AA15" s="491">
        <f t="shared" ref="AA15" si="48">AVERAGE(AA14:AB14)</f>
        <v>5.9055545526217834</v>
      </c>
      <c r="AB15" s="492"/>
      <c r="AC15" s="492">
        <f t="shared" ref="AC15" si="49">AVERAGE(AC14:AD14)</f>
        <v>4.3325584428972057</v>
      </c>
      <c r="AD15" s="493"/>
      <c r="AE15" s="491">
        <f t="shared" ref="AE15" si="50">AVERAGE(AE14:AF14)</f>
        <v>3.8705828181027191</v>
      </c>
      <c r="AF15" s="492"/>
      <c r="AG15" s="492">
        <f t="shared" ref="AG15" si="51">AVERAGE(AG14:AH14)</f>
        <v>4.506397193420697</v>
      </c>
      <c r="AH15" s="493"/>
      <c r="AI15" s="491">
        <f t="shared" ref="AI15" si="52">AVERAGE(AI14:AJ14)</f>
        <v>4.7695851854666955</v>
      </c>
      <c r="AJ15" s="492"/>
      <c r="AK15" s="492">
        <f t="shared" ref="AK15" si="53">AVERAGE(AK14:AL14)</f>
        <v>4.2188536227667939</v>
      </c>
      <c r="AL15" s="493"/>
    </row>
    <row r="16" spans="1:38" x14ac:dyDescent="0.3">
      <c r="A16" s="174"/>
      <c r="B16" s="179"/>
      <c r="C16" s="331"/>
      <c r="D16" s="332"/>
      <c r="E16" s="332"/>
      <c r="F16" s="333"/>
      <c r="G16" s="331"/>
      <c r="H16" s="332"/>
      <c r="I16" s="332"/>
      <c r="J16" s="333"/>
      <c r="K16" s="331"/>
      <c r="L16" s="332"/>
      <c r="M16" s="332"/>
      <c r="N16" s="333"/>
      <c r="O16" s="331"/>
      <c r="P16" s="332"/>
      <c r="Q16" s="332"/>
      <c r="R16" s="333"/>
      <c r="S16" s="331"/>
      <c r="T16" s="332"/>
      <c r="U16" s="332"/>
      <c r="V16" s="333"/>
      <c r="W16" s="331"/>
      <c r="X16" s="332"/>
      <c r="Y16" s="332"/>
      <c r="Z16" s="333"/>
      <c r="AA16" s="331"/>
      <c r="AB16" s="332"/>
      <c r="AC16" s="332"/>
      <c r="AD16" s="333"/>
      <c r="AE16" s="370"/>
      <c r="AF16" s="371"/>
      <c r="AG16" s="371"/>
      <c r="AH16" s="372"/>
      <c r="AI16" s="398"/>
      <c r="AJ16" s="399"/>
      <c r="AK16" s="399"/>
      <c r="AL16" s="400"/>
    </row>
    <row r="17" spans="1:38" x14ac:dyDescent="0.3">
      <c r="A17" s="174"/>
      <c r="B17" s="119" t="s">
        <v>179</v>
      </c>
      <c r="C17" s="331">
        <f>100*((1+'Polročné údaje'!G14/100)/(1+'Polročné údaje'!G8/100)-1)</f>
        <v>-1.3155752031770107</v>
      </c>
      <c r="D17" s="332">
        <f>100*((1+'Polročné údaje'!D14/100)/(1+'Polročné údaje'!D8/100)-1)</f>
        <v>8.0645006616927759</v>
      </c>
      <c r="E17" s="332">
        <f>100*((1+'Polročné údaje'!E14/100)/(1+'Polročné údaje'!E8/100)-1)</f>
        <v>2.4725723728756588</v>
      </c>
      <c r="F17" s="333">
        <f>100*((1+'Polročné údaje'!F14/100)/(1+'Polročné údaje'!F8/100)-1)</f>
        <v>1.3342469403681223</v>
      </c>
      <c r="G17" s="331">
        <f>100*((1+'Polročné údaje'!G14/100)/(1+'Polročné údaje'!G8/100)-1)</f>
        <v>-1.3155752031770107</v>
      </c>
      <c r="H17" s="332">
        <f>100*((1+'Polročné údaje'!H14/100)/(1+'Polročné údaje'!H8/100)-1)</f>
        <v>-4.5577670706799855</v>
      </c>
      <c r="I17" s="332">
        <f>100*((1+'Polročné údaje'!I14/100)/(1+'Polročné údaje'!I8/100)-1)</f>
        <v>-4.0078215849078891</v>
      </c>
      <c r="J17" s="333">
        <f>100*((1+'Polročné údaje'!J14/100)/(1+'Polročné údaje'!J8/100)-1)</f>
        <v>-7.5472038462449653</v>
      </c>
      <c r="K17" s="331">
        <f>100*((1+'Polročné údaje'!K14/100)/(1+'Polročné údaje'!K8/100)-1)</f>
        <v>-4.9029106732329293</v>
      </c>
      <c r="L17" s="332">
        <f>100*((1+'Polročné údaje'!L14/100)/(1+'Polročné údaje'!L8/100)-1)</f>
        <v>-2.0076124224974845</v>
      </c>
      <c r="M17" s="332">
        <f>100*((1+'Polročné údaje'!M14/100)/(1+'Polročné údaje'!M8/100)-1)</f>
        <v>-0.62162836030644764</v>
      </c>
      <c r="N17" s="333">
        <f>100*((1+'Polročné údaje'!N14/100)/(1+'Polročné údaje'!N8/100)-1)</f>
        <v>3.9932341431858864</v>
      </c>
      <c r="O17" s="331">
        <f>100*((1+'Polročné údaje'!O14/100)/(1+'Polročné údaje'!O8/100)-1)</f>
        <v>5.6617771624518864</v>
      </c>
      <c r="P17" s="332">
        <f>100*((1+'Polročné údaje'!P14/100)/(1+'Polročné údaje'!P8/100)-1)</f>
        <v>4.8802433221645014</v>
      </c>
      <c r="Q17" s="332">
        <f>100*((1+'Polročné údaje'!Q14/100)/(1+'Polročné údaje'!Q8/100)-1)</f>
        <v>3.0259832825763056</v>
      </c>
      <c r="R17" s="333">
        <f>100*((1+'Polročné údaje'!R14/100)/(1+'Polročné údaje'!R8/100)-1)</f>
        <v>2.7699712011557187</v>
      </c>
      <c r="S17" s="331">
        <f>100*((1+'Polročné údaje'!S14/100)/(1+'Polročné údaje'!S8/100)-1)</f>
        <v>1.4888954634332485</v>
      </c>
      <c r="T17" s="332">
        <f>100*((1+'Polročné údaje'!T14/100)/(1+'Polročné údaje'!T8/100)-1)</f>
        <v>1.4389874694297422</v>
      </c>
      <c r="U17" s="332">
        <f>100*((1+'Polročné údaje'!U14/100)/(1+'Polročné údaje'!U8/100)-1)</f>
        <v>1.8904168038803348</v>
      </c>
      <c r="V17" s="333">
        <f>100*((1+'Polročné údaje'!V14/100)/(1+'Polročné údaje'!V8/100)-1)</f>
        <v>1.2004363035339249</v>
      </c>
      <c r="W17" s="331">
        <f>100*((1+'Polročné údaje'!W14/100)/(1+'Polročné údaje'!W8/100)-1)</f>
        <v>1.0978841871082778</v>
      </c>
      <c r="X17" s="332">
        <f>100*((1+'Polročné údaje'!X14/100)/(1+'Polročné údaje'!X8/100)-1)</f>
        <v>1.5430368779333348</v>
      </c>
      <c r="Y17" s="332">
        <f>100*((1+'Polročné údaje'!Y14/100)/(1+'Polročné údaje'!Y8/100)-1)</f>
        <v>2.1442235312108204</v>
      </c>
      <c r="Z17" s="333">
        <f>100*((1+'Polročné údaje'!Z14/100)/(1+'Polročné údaje'!Z8/100)-1)</f>
        <v>2.4633856925674547</v>
      </c>
      <c r="AA17" s="331">
        <f>100*((1+'Polročné údaje'!AA14/100)/(1+'Polročné údaje'!AA8/100)-1)</f>
        <v>2.7331358309623743</v>
      </c>
      <c r="AB17" s="332">
        <f>100*((1+'Polročné údaje'!AB14/100)/(1+'Polročné údaje'!AB8/100)-1)</f>
        <v>2.2239423287473858</v>
      </c>
      <c r="AC17" s="332">
        <f>100*((1+'Polročné údaje'!AC14/100)/(1+'Polročné údaje'!AC8/100)-1)</f>
        <v>1.3136096198797631</v>
      </c>
      <c r="AD17" s="333">
        <f>100*((1+'Polročné údaje'!AD14/100)/(1+'Polročné údaje'!AD8/100)-1)</f>
        <v>0.63781225308670031</v>
      </c>
      <c r="AE17" s="370">
        <f>100*((1+'Polročné údaje'!AE14/100)/(1+'Polročné údaje'!AE8/100)-1)</f>
        <v>1.5505302733480164</v>
      </c>
      <c r="AF17" s="371">
        <f>100*((1+'Polročné údaje'!AF14/100)/(1+'Polročné údaje'!AF8/100)-1)</f>
        <v>1.7552136872164059</v>
      </c>
      <c r="AG17" s="371">
        <f>100*((1+'Polročné údaje'!AG14/100)/(1+'Polročné údaje'!AG8/100)-1)</f>
        <v>2.1408428975402405</v>
      </c>
      <c r="AH17" s="372">
        <f>100*((1+'Polročné údaje'!AH14/100)/(1+'Polročné údaje'!AH8/100)-1)</f>
        <v>2.7735535582072979</v>
      </c>
      <c r="AI17" s="398">
        <f>100*((1+'Polročné údaje'!AI14/100)/(1+'Polročné údaje'!AI8/100)-1)</f>
        <v>2.6700514088902727</v>
      </c>
      <c r="AJ17" s="399">
        <f>100*((1+'Polročné údaje'!AJ14/100)/(1+'Polročné údaje'!AJ8/100)-1)</f>
        <v>2.5054740062015801</v>
      </c>
      <c r="AK17" s="399">
        <f>100*((1+'Polročné údaje'!AK14/100)/(1+'Polročné údaje'!AK8/100)-1)</f>
        <v>2.3229045938869541</v>
      </c>
      <c r="AL17" s="400">
        <f>100*((1+'Polročné údaje'!AL14/100)/(1+'Polročné údaje'!AL8/100)-1)</f>
        <v>1.7284095333879534</v>
      </c>
    </row>
    <row r="18" spans="1:38" x14ac:dyDescent="0.3">
      <c r="A18" s="174"/>
      <c r="B18" s="178" t="s">
        <v>57</v>
      </c>
      <c r="C18" s="491">
        <f t="shared" ref="C18" si="54">AVERAGE(C17:D17)</f>
        <v>3.3744627292578828</v>
      </c>
      <c r="D18" s="492"/>
      <c r="E18" s="492">
        <f t="shared" ref="E18" si="55">AVERAGE(E17:F17)</f>
        <v>1.9034096566218905</v>
      </c>
      <c r="F18" s="493"/>
      <c r="G18" s="491">
        <f t="shared" ref="G18" si="56">AVERAGE(G17:H17)</f>
        <v>-2.9366711369284983</v>
      </c>
      <c r="H18" s="492"/>
      <c r="I18" s="492">
        <f t="shared" ref="I18" si="57">AVERAGE(I17:J17)</f>
        <v>-5.7775127155764272</v>
      </c>
      <c r="J18" s="493"/>
      <c r="K18" s="491">
        <f t="shared" ref="K18" si="58">AVERAGE(K17:L17)</f>
        <v>-3.4552615478652067</v>
      </c>
      <c r="L18" s="492"/>
      <c r="M18" s="492">
        <f t="shared" ref="M18" si="59">AVERAGE(M17:N17)</f>
        <v>1.6858028914397194</v>
      </c>
      <c r="N18" s="493"/>
      <c r="O18" s="491">
        <f t="shared" ref="O18" si="60">AVERAGE(O17:P17)</f>
        <v>5.2710102423081935</v>
      </c>
      <c r="P18" s="492"/>
      <c r="Q18" s="492">
        <f t="shared" ref="Q18" si="61">AVERAGE(Q17:R17)</f>
        <v>2.8979772418660121</v>
      </c>
      <c r="R18" s="493"/>
      <c r="S18" s="491">
        <f t="shared" ref="S18" si="62">AVERAGE(S17:T17)</f>
        <v>1.4639414664314954</v>
      </c>
      <c r="T18" s="492"/>
      <c r="U18" s="492">
        <f t="shared" ref="U18" si="63">AVERAGE(U17:V17)</f>
        <v>1.5454265537071299</v>
      </c>
      <c r="V18" s="493"/>
      <c r="W18" s="491">
        <f t="shared" ref="W18" si="64">AVERAGE(W17:X17)</f>
        <v>1.3204605325208063</v>
      </c>
      <c r="X18" s="492"/>
      <c r="Y18" s="492">
        <f t="shared" ref="Y18" si="65">AVERAGE(Y17:Z17)</f>
        <v>2.3038046118891375</v>
      </c>
      <c r="Z18" s="493"/>
      <c r="AA18" s="491">
        <f t="shared" ref="AA18" si="66">AVERAGE(AA17:AB17)</f>
        <v>2.4785390798548801</v>
      </c>
      <c r="AB18" s="492"/>
      <c r="AC18" s="492">
        <f t="shared" ref="AC18" si="67">AVERAGE(AC17:AD17)</f>
        <v>0.97571093648323171</v>
      </c>
      <c r="AD18" s="493"/>
      <c r="AE18" s="491">
        <f t="shared" ref="AE18" si="68">AVERAGE(AE17:AF17)</f>
        <v>1.6528719802822112</v>
      </c>
      <c r="AF18" s="492"/>
      <c r="AG18" s="492">
        <f t="shared" ref="AG18" si="69">AVERAGE(AG17:AH17)</f>
        <v>2.4571982278737692</v>
      </c>
      <c r="AH18" s="493"/>
      <c r="AI18" s="491">
        <f t="shared" ref="AI18" si="70">AVERAGE(AI17:AJ17)</f>
        <v>2.5877627075459264</v>
      </c>
      <c r="AJ18" s="492"/>
      <c r="AK18" s="492">
        <f t="shared" ref="AK18" si="71">AVERAGE(AK17:AL17)</f>
        <v>2.0256570636374538</v>
      </c>
      <c r="AL18" s="493"/>
    </row>
    <row r="19" spans="1:38" s="119" customFormat="1" x14ac:dyDescent="0.3">
      <c r="A19" s="177"/>
      <c r="B19" s="180"/>
      <c r="C19" s="198"/>
      <c r="D19" s="199"/>
      <c r="E19" s="199"/>
      <c r="F19" s="200"/>
      <c r="G19" s="198"/>
      <c r="H19" s="199"/>
      <c r="I19" s="199"/>
      <c r="J19" s="200"/>
      <c r="K19" s="198"/>
      <c r="L19" s="199"/>
      <c r="M19" s="199"/>
      <c r="N19" s="200"/>
      <c r="O19" s="198"/>
      <c r="P19" s="199"/>
      <c r="Q19" s="199"/>
      <c r="R19" s="200"/>
      <c r="S19" s="198"/>
      <c r="T19" s="199"/>
      <c r="U19" s="199"/>
      <c r="V19" s="200"/>
      <c r="W19" s="198"/>
      <c r="X19" s="199"/>
      <c r="Y19" s="199"/>
      <c r="Z19" s="200"/>
      <c r="AA19" s="198"/>
      <c r="AB19" s="199"/>
      <c r="AC19" s="199"/>
      <c r="AD19" s="200"/>
      <c r="AE19" s="198"/>
      <c r="AF19" s="199"/>
      <c r="AG19" s="199"/>
      <c r="AH19" s="200"/>
      <c r="AI19" s="198"/>
      <c r="AJ19" s="199"/>
      <c r="AK19" s="199"/>
      <c r="AL19" s="200"/>
    </row>
    <row r="20" spans="1:38" s="119" customFormat="1" x14ac:dyDescent="0.3">
      <c r="C20" s="181"/>
    </row>
  </sheetData>
  <mergeCells count="75">
    <mergeCell ref="AE18:AF18"/>
    <mergeCell ref="AG18:AH18"/>
    <mergeCell ref="AE9:AF9"/>
    <mergeCell ref="AG9:AH9"/>
    <mergeCell ref="AE12:AF12"/>
    <mergeCell ref="AG12:AH12"/>
    <mergeCell ref="AE15:AF15"/>
    <mergeCell ref="AG15:AH15"/>
    <mergeCell ref="AA18:AB18"/>
    <mergeCell ref="AC18:AD18"/>
    <mergeCell ref="AA9:AB9"/>
    <mergeCell ref="AC9:AD9"/>
    <mergeCell ref="AA12:AB12"/>
    <mergeCell ref="AC12:AD12"/>
    <mergeCell ref="AA15:AB15"/>
    <mergeCell ref="AC15:AD15"/>
    <mergeCell ref="S18:T18"/>
    <mergeCell ref="U18:V18"/>
    <mergeCell ref="S9:T9"/>
    <mergeCell ref="U9:V9"/>
    <mergeCell ref="S12:T12"/>
    <mergeCell ref="U12:V12"/>
    <mergeCell ref="S15:T15"/>
    <mergeCell ref="U15:V15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C18:D18"/>
    <mergeCell ref="E18:F18"/>
    <mergeCell ref="K15:L15"/>
    <mergeCell ref="E15:F15"/>
    <mergeCell ref="G15:H15"/>
    <mergeCell ref="I15:J15"/>
    <mergeCell ref="C15:D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I9:J9"/>
    <mergeCell ref="E12:F12"/>
    <mergeCell ref="W18:X18"/>
    <mergeCell ref="Y18:Z18"/>
    <mergeCell ref="W9:X9"/>
    <mergeCell ref="Y9:Z9"/>
    <mergeCell ref="W12:X12"/>
    <mergeCell ref="Y12:Z12"/>
    <mergeCell ref="W15:X15"/>
    <mergeCell ref="Y15:Z15"/>
    <mergeCell ref="AI18:AJ18"/>
    <mergeCell ref="AK18:AL18"/>
    <mergeCell ref="AI15:AJ15"/>
    <mergeCell ref="AK15:AL15"/>
    <mergeCell ref="AI12:AJ12"/>
    <mergeCell ref="AK12:AL12"/>
    <mergeCell ref="AI9:AJ9"/>
    <mergeCell ref="AK9:AL9"/>
    <mergeCell ref="A1:AL1"/>
    <mergeCell ref="A2:AL2"/>
    <mergeCell ref="A3:AL3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L24"/>
  <sheetViews>
    <sheetView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AL25" sqref="AL25"/>
    </sheetView>
  </sheetViews>
  <sheetFormatPr defaultColWidth="9.125" defaultRowHeight="15.6" x14ac:dyDescent="0.3"/>
  <cols>
    <col min="1" max="1" width="5.75" style="169" customWidth="1"/>
    <col min="2" max="2" width="75.75" style="169" customWidth="1"/>
    <col min="3" max="22" width="9.125" style="169" customWidth="1"/>
    <col min="23" max="16384" width="9.125" style="169"/>
  </cols>
  <sheetData>
    <row r="1" spans="1:38" x14ac:dyDescent="0.3">
      <c r="A1" s="477" t="str">
        <f>'Súhrnné indikátory'!A1:P1</f>
        <v>71. zasadnutie Výboru pre makroekonomické prognózy, 5.2.2025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</row>
    <row r="2" spans="1:38" ht="17.399999999999999" x14ac:dyDescent="0.3">
      <c r="A2" s="485" t="s">
        <v>150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</row>
    <row r="3" spans="1:38" x14ac:dyDescent="0.3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</row>
    <row r="4" spans="1:38" s="119" customFormat="1" x14ac:dyDescent="0.3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</row>
    <row r="5" spans="1:38" s="119" customFormat="1" x14ac:dyDescent="0.3">
      <c r="A5" s="174"/>
      <c r="B5" s="373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</row>
    <row r="6" spans="1:38" s="119" customFormat="1" x14ac:dyDescent="0.3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</row>
    <row r="7" spans="1:38" x14ac:dyDescent="0.3">
      <c r="A7" s="174"/>
      <c r="B7" s="176"/>
      <c r="C7" s="336"/>
      <c r="D7" s="172"/>
      <c r="E7" s="172"/>
      <c r="F7" s="173"/>
      <c r="G7" s="336"/>
      <c r="H7" s="172"/>
      <c r="I7" s="172"/>
      <c r="J7" s="173"/>
      <c r="K7" s="336"/>
      <c r="L7" s="172"/>
      <c r="M7" s="172"/>
      <c r="N7" s="173"/>
      <c r="O7" s="336"/>
      <c r="P7" s="172"/>
      <c r="Q7" s="172"/>
      <c r="R7" s="173"/>
      <c r="S7" s="336"/>
      <c r="T7" s="172"/>
      <c r="U7" s="172"/>
      <c r="V7" s="173"/>
      <c r="W7" s="336"/>
      <c r="X7" s="172"/>
      <c r="Y7" s="172"/>
      <c r="Z7" s="173"/>
      <c r="AA7" s="336"/>
      <c r="AB7" s="172"/>
      <c r="AC7" s="172"/>
      <c r="AD7" s="173"/>
      <c r="AE7" s="336"/>
      <c r="AF7" s="172"/>
      <c r="AG7" s="172"/>
      <c r="AH7" s="173"/>
      <c r="AI7" s="336"/>
      <c r="AJ7" s="172"/>
      <c r="AK7" s="172"/>
      <c r="AL7" s="173"/>
    </row>
    <row r="8" spans="1:38" x14ac:dyDescent="0.3">
      <c r="A8" s="174"/>
      <c r="B8" s="88" t="s">
        <v>186</v>
      </c>
      <c r="C8" s="221">
        <v>22.868641999999962</v>
      </c>
      <c r="D8" s="222">
        <v>25.322929000000013</v>
      </c>
      <c r="E8" s="222">
        <v>26.922708</v>
      </c>
      <c r="F8" s="223">
        <v>26.845732999999999</v>
      </c>
      <c r="G8" s="221">
        <v>24.653167</v>
      </c>
      <c r="H8" s="222">
        <v>27.374906000000003</v>
      </c>
      <c r="I8" s="222">
        <v>29.101325999999997</v>
      </c>
      <c r="J8" s="223">
        <v>28.959167999999998</v>
      </c>
      <c r="K8" s="221">
        <v>27.57688099999999</v>
      </c>
      <c r="L8" s="222">
        <v>30.480671000000012</v>
      </c>
      <c r="M8" s="222">
        <v>32.523629000000007</v>
      </c>
      <c r="N8" s="223">
        <v>32.33770599999999</v>
      </c>
      <c r="O8" s="221">
        <v>29.968532</v>
      </c>
      <c r="P8" s="222">
        <v>32.46754700000001</v>
      </c>
      <c r="Q8" s="222">
        <v>33.655462700000001</v>
      </c>
      <c r="R8" s="223">
        <v>34.050379930304565</v>
      </c>
      <c r="S8" s="221">
        <v>31.274960530516431</v>
      </c>
      <c r="T8" s="222">
        <v>34.100292536204933</v>
      </c>
      <c r="U8" s="222">
        <v>35.482930942007826</v>
      </c>
      <c r="V8" s="223">
        <v>35.883525089295212</v>
      </c>
      <c r="W8" s="221">
        <v>33.198405112438522</v>
      </c>
      <c r="X8" s="222">
        <v>35.930410847683241</v>
      </c>
      <c r="Y8" s="222">
        <v>37.360097760159853</v>
      </c>
      <c r="Z8" s="223">
        <v>37.581648054656519</v>
      </c>
      <c r="AA8" s="221">
        <v>34.731496873149318</v>
      </c>
      <c r="AB8" s="222">
        <v>37.634993247697892</v>
      </c>
      <c r="AC8" s="222">
        <v>39.124852377868585</v>
      </c>
      <c r="AD8" s="223">
        <v>39.393221009888023</v>
      </c>
      <c r="AE8" s="221">
        <v>36.132728257535</v>
      </c>
      <c r="AF8" s="222">
        <v>39.167129064014382</v>
      </c>
      <c r="AG8" s="222">
        <v>40.795312476258026</v>
      </c>
      <c r="AH8" s="223">
        <v>41.203061861044731</v>
      </c>
      <c r="AI8" s="221">
        <v>37.973020190063693</v>
      </c>
      <c r="AJ8" s="222">
        <v>41.163459352671865</v>
      </c>
      <c r="AK8" s="222">
        <v>42.796404631854969</v>
      </c>
      <c r="AL8" s="223">
        <v>42.971071461622401</v>
      </c>
    </row>
    <row r="9" spans="1:38" x14ac:dyDescent="0.3">
      <c r="A9" s="174"/>
      <c r="B9" s="106" t="s">
        <v>23</v>
      </c>
      <c r="C9" s="183">
        <v>3.1463023914087174</v>
      </c>
      <c r="D9" s="184">
        <v>14.80265181585947</v>
      </c>
      <c r="E9" s="184">
        <v>6.9327175285011977</v>
      </c>
      <c r="F9" s="185">
        <v>7.751537078159898</v>
      </c>
      <c r="G9" s="183">
        <v>7.8033710965436542</v>
      </c>
      <c r="H9" s="184">
        <v>8.1032371887153722</v>
      </c>
      <c r="I9" s="184">
        <v>8.0921205994582746</v>
      </c>
      <c r="J9" s="185">
        <v>7.8725173941050386</v>
      </c>
      <c r="K9" s="183">
        <v>11.859385043714621</v>
      </c>
      <c r="L9" s="184">
        <v>11.345299231347173</v>
      </c>
      <c r="M9" s="184">
        <v>11.759955542919286</v>
      </c>
      <c r="N9" s="185">
        <v>11.666557547509626</v>
      </c>
      <c r="O9" s="183">
        <v>8.6726667892573097</v>
      </c>
      <c r="P9" s="184">
        <v>6.5184785466172901</v>
      </c>
      <c r="Q9" s="184">
        <v>3.4800350846456718</v>
      </c>
      <c r="R9" s="185">
        <v>5.2962134367372293</v>
      </c>
      <c r="S9" s="183">
        <v>4.3593344195719474</v>
      </c>
      <c r="T9" s="184">
        <v>5.0288540005961169</v>
      </c>
      <c r="U9" s="184">
        <v>5.4299305236050754</v>
      </c>
      <c r="V9" s="185">
        <v>5.3836261526091223</v>
      </c>
      <c r="W9" s="183">
        <v>6.150110341611148</v>
      </c>
      <c r="X9" s="184">
        <v>5.3668698282726801</v>
      </c>
      <c r="Y9" s="184">
        <v>5.290337546297974</v>
      </c>
      <c r="Z9" s="185">
        <v>4.732319249949879</v>
      </c>
      <c r="AA9" s="183">
        <v>4.6179681087643365</v>
      </c>
      <c r="AB9" s="184">
        <v>4.7441216501552086</v>
      </c>
      <c r="AC9" s="184">
        <v>4.7236349033075609</v>
      </c>
      <c r="AD9" s="185">
        <v>4.8203659206133231</v>
      </c>
      <c r="AE9" s="183">
        <v>4.0344687403005564</v>
      </c>
      <c r="AF9" s="184">
        <v>4.0710404974237946</v>
      </c>
      <c r="AG9" s="184">
        <v>4.269562686795858</v>
      </c>
      <c r="AH9" s="185">
        <v>4.5942951725181702</v>
      </c>
      <c r="AI9" s="183">
        <v>5.093144141820849</v>
      </c>
      <c r="AJ9" s="184">
        <v>5.0969533288863111</v>
      </c>
      <c r="AK9" s="184">
        <v>4.9052011962441355</v>
      </c>
      <c r="AL9" s="185">
        <v>4.2909665464673452</v>
      </c>
    </row>
    <row r="10" spans="1:38" x14ac:dyDescent="0.3">
      <c r="A10" s="174"/>
      <c r="B10" s="88" t="s">
        <v>187</v>
      </c>
      <c r="C10" s="221">
        <v>22.640398000000001</v>
      </c>
      <c r="D10" s="222">
        <v>24.974271999999999</v>
      </c>
      <c r="E10" s="222">
        <v>26.166301999999998</v>
      </c>
      <c r="F10" s="223">
        <v>25.94134</v>
      </c>
      <c r="G10" s="221">
        <v>23.044293000000003</v>
      </c>
      <c r="H10" s="222">
        <v>25.001101999999999</v>
      </c>
      <c r="I10" s="222">
        <v>26.211010999999999</v>
      </c>
      <c r="J10" s="223">
        <v>25.914331000000001</v>
      </c>
      <c r="K10" s="221">
        <v>23.036659</v>
      </c>
      <c r="L10" s="222">
        <v>25.394044000000001</v>
      </c>
      <c r="M10" s="222">
        <v>26.684373999999998</v>
      </c>
      <c r="N10" s="223">
        <v>26.436350999999998</v>
      </c>
      <c r="O10" s="221">
        <v>23.798814</v>
      </c>
      <c r="P10" s="222">
        <v>25.893611</v>
      </c>
      <c r="Q10" s="222">
        <v>27.00357</v>
      </c>
      <c r="R10" s="223">
        <v>26.972501001420781</v>
      </c>
      <c r="S10" s="221">
        <v>24.1527036432757</v>
      </c>
      <c r="T10" s="222">
        <v>26.371811053856334</v>
      </c>
      <c r="U10" s="222">
        <v>27.593707630418852</v>
      </c>
      <c r="V10" s="223">
        <v>27.534582415747391</v>
      </c>
      <c r="W10" s="221">
        <v>24.781577318381828</v>
      </c>
      <c r="X10" s="222">
        <v>26.944831253875726</v>
      </c>
      <c r="Y10" s="222">
        <v>28.074473156902464</v>
      </c>
      <c r="Z10" s="223">
        <v>27.886488269588803</v>
      </c>
      <c r="AA10" s="221">
        <v>25.120417647401478</v>
      </c>
      <c r="AB10" s="222">
        <v>27.354561434926424</v>
      </c>
      <c r="AC10" s="222">
        <v>28.48392862746314</v>
      </c>
      <c r="AD10" s="223">
        <v>28.312041625313231</v>
      </c>
      <c r="AE10" s="221">
        <v>25.501642610138326</v>
      </c>
      <c r="AF10" s="222">
        <v>27.790779153063188</v>
      </c>
      <c r="AG10" s="222">
        <v>29.039676304284207</v>
      </c>
      <c r="AH10" s="223">
        <v>28.991705314460784</v>
      </c>
      <c r="AI10" s="221">
        <v>26.198585878332239</v>
      </c>
      <c r="AJ10" s="222">
        <v>28.558021411759562</v>
      </c>
      <c r="AK10" s="222">
        <v>29.780120060178305</v>
      </c>
      <c r="AL10" s="223">
        <v>29.55327609642077</v>
      </c>
    </row>
    <row r="11" spans="1:38" x14ac:dyDescent="0.3">
      <c r="A11" s="174"/>
      <c r="B11" s="106" t="s">
        <v>23</v>
      </c>
      <c r="C11" s="183">
        <v>2.6211119735746191</v>
      </c>
      <c r="D11" s="184">
        <v>12.728708277764778</v>
      </c>
      <c r="E11" s="184">
        <v>4.0040955661243771</v>
      </c>
      <c r="F11" s="185">
        <v>3.9931924457378143</v>
      </c>
      <c r="G11" s="183">
        <v>1.7839571548168065</v>
      </c>
      <c r="H11" s="184">
        <v>0.1074305589368052</v>
      </c>
      <c r="I11" s="184">
        <v>0.17086480160628525</v>
      </c>
      <c r="J11" s="185">
        <v>-0.10411567020053303</v>
      </c>
      <c r="K11" s="183">
        <v>-3.3127507969121783E-2</v>
      </c>
      <c r="L11" s="184">
        <v>1.5716987195204535</v>
      </c>
      <c r="M11" s="184">
        <v>1.805970017715075</v>
      </c>
      <c r="N11" s="185">
        <v>2.0144066231152058</v>
      </c>
      <c r="O11" s="183">
        <v>3.3084441628449701</v>
      </c>
      <c r="P11" s="184">
        <v>1.9672605119531061</v>
      </c>
      <c r="Q11" s="184">
        <v>1.1961906994707894</v>
      </c>
      <c r="R11" s="185">
        <v>2.0280786914229632</v>
      </c>
      <c r="S11" s="183">
        <v>1.4870053746195211</v>
      </c>
      <c r="T11" s="184">
        <v>1.8467878190351117</v>
      </c>
      <c r="U11" s="184">
        <v>2.1854059682436588</v>
      </c>
      <c r="V11" s="185">
        <v>2.0839054350095365</v>
      </c>
      <c r="W11" s="183">
        <v>2.6037402867782333</v>
      </c>
      <c r="X11" s="184">
        <v>2.1728511509853332</v>
      </c>
      <c r="Y11" s="184">
        <v>1.7423012989875364</v>
      </c>
      <c r="Z11" s="185">
        <v>1.2780504477168053</v>
      </c>
      <c r="AA11" s="183">
        <v>1.3673073536296432</v>
      </c>
      <c r="AB11" s="184">
        <v>1.5206262647934121</v>
      </c>
      <c r="AC11" s="184">
        <v>1.4584618143048234</v>
      </c>
      <c r="AD11" s="185">
        <v>1.5260198832153016</v>
      </c>
      <c r="AE11" s="183">
        <v>1.5175900659290198</v>
      </c>
      <c r="AF11" s="184">
        <v>1.5946799921266352</v>
      </c>
      <c r="AG11" s="184">
        <v>1.9510920845561719</v>
      </c>
      <c r="AH11" s="185">
        <v>2.4006170171065211</v>
      </c>
      <c r="AI11" s="183">
        <v>2.7329348107044682</v>
      </c>
      <c r="AJ11" s="184">
        <v>2.7607799496035534</v>
      </c>
      <c r="AK11" s="184">
        <v>2.5497658725103012</v>
      </c>
      <c r="AL11" s="185">
        <v>1.9370050014956508</v>
      </c>
    </row>
    <row r="12" spans="1:38" x14ac:dyDescent="0.3">
      <c r="A12" s="174"/>
      <c r="B12" s="88" t="s">
        <v>188</v>
      </c>
      <c r="C12" s="221">
        <v>12.902524</v>
      </c>
      <c r="D12" s="222">
        <v>14.320432</v>
      </c>
      <c r="E12" s="222">
        <v>15.128683000000001</v>
      </c>
      <c r="F12" s="223">
        <v>15.268994000000001</v>
      </c>
      <c r="G12" s="221">
        <v>15.640936</v>
      </c>
      <c r="H12" s="222">
        <v>16.783921999999997</v>
      </c>
      <c r="I12" s="222">
        <v>17.435495</v>
      </c>
      <c r="J12" s="223">
        <v>17.889272999999999</v>
      </c>
      <c r="K12" s="221">
        <v>17.506816000000001</v>
      </c>
      <c r="L12" s="222">
        <v>17.978891000000001</v>
      </c>
      <c r="M12" s="222">
        <v>18.459015000000001</v>
      </c>
      <c r="N12" s="223">
        <v>18.314384999999998</v>
      </c>
      <c r="O12" s="221">
        <v>18.520818999999999</v>
      </c>
      <c r="P12" s="222">
        <v>18.908883999999997</v>
      </c>
      <c r="Q12" s="222">
        <v>19.450829000000002</v>
      </c>
      <c r="R12" s="223">
        <v>19.488729314409589</v>
      </c>
      <c r="S12" s="221">
        <v>19.588126465028722</v>
      </c>
      <c r="T12" s="222">
        <v>20.02541431501519</v>
      </c>
      <c r="U12" s="222">
        <v>20.623571057441932</v>
      </c>
      <c r="V12" s="223">
        <v>20.38199579165482</v>
      </c>
      <c r="W12" s="221">
        <v>20.642195988416578</v>
      </c>
      <c r="X12" s="222">
        <v>21.06493835973151</v>
      </c>
      <c r="Y12" s="222">
        <v>21.699760874061482</v>
      </c>
      <c r="Z12" s="223">
        <v>21.492751389257922</v>
      </c>
      <c r="AA12" s="221">
        <v>21.829207471210818</v>
      </c>
      <c r="AB12" s="222">
        <v>22.284795543036399</v>
      </c>
      <c r="AC12" s="222">
        <v>22.875462785830639</v>
      </c>
      <c r="AD12" s="223">
        <v>22.536288874118025</v>
      </c>
      <c r="AE12" s="221">
        <v>22.659608582214442</v>
      </c>
      <c r="AF12" s="222">
        <v>23.114877647467338</v>
      </c>
      <c r="AG12" s="222">
        <v>23.715363302821878</v>
      </c>
      <c r="AH12" s="223">
        <v>23.420978205672476</v>
      </c>
      <c r="AI12" s="221">
        <v>23.617638607339607</v>
      </c>
      <c r="AJ12" s="222">
        <v>24.11273843598007</v>
      </c>
      <c r="AK12" s="222">
        <v>24.728042628387708</v>
      </c>
      <c r="AL12" s="223">
        <v>24.310666741092</v>
      </c>
    </row>
    <row r="13" spans="1:38" x14ac:dyDescent="0.3">
      <c r="A13" s="174"/>
      <c r="B13" s="106" t="s">
        <v>23</v>
      </c>
      <c r="C13" s="183">
        <v>-4.0521913464570236</v>
      </c>
      <c r="D13" s="184">
        <v>9.9688349122702533</v>
      </c>
      <c r="E13" s="184">
        <v>8.6621781617269633</v>
      </c>
      <c r="F13" s="185">
        <v>10.542304003980085</v>
      </c>
      <c r="G13" s="183">
        <v>21.22384736505818</v>
      </c>
      <c r="H13" s="184">
        <v>17.202623496274395</v>
      </c>
      <c r="I13" s="184">
        <v>15.247936651194284</v>
      </c>
      <c r="J13" s="185">
        <v>17.160783480561982</v>
      </c>
      <c r="K13" s="183">
        <v>11.92946509083599</v>
      </c>
      <c r="L13" s="184">
        <v>7.1197244601112875</v>
      </c>
      <c r="M13" s="184">
        <v>5.8703237275454567</v>
      </c>
      <c r="N13" s="185">
        <v>2.3763514593354129</v>
      </c>
      <c r="O13" s="183">
        <v>5.7920469376042005</v>
      </c>
      <c r="P13" s="184">
        <v>5.172693910875803</v>
      </c>
      <c r="Q13" s="184">
        <v>5.3730602635081226</v>
      </c>
      <c r="R13" s="185">
        <v>6.4121416821235844</v>
      </c>
      <c r="S13" s="183">
        <v>5.7627444284657381</v>
      </c>
      <c r="T13" s="184">
        <v>5.9047922395377261</v>
      </c>
      <c r="U13" s="184">
        <v>6.0292651662401164</v>
      </c>
      <c r="V13" s="185">
        <v>4.5835029202482058</v>
      </c>
      <c r="W13" s="183">
        <v>5.38116560187476</v>
      </c>
      <c r="X13" s="184">
        <v>5.1910239077394671</v>
      </c>
      <c r="Y13" s="184">
        <v>5.218251551208497</v>
      </c>
      <c r="Z13" s="185">
        <v>5.4496900546799676</v>
      </c>
      <c r="AA13" s="183">
        <v>5.7504128119912012</v>
      </c>
      <c r="AB13" s="184">
        <v>5.790936400919211</v>
      </c>
      <c r="AC13" s="184">
        <v>5.4180408650240652</v>
      </c>
      <c r="AD13" s="185">
        <v>4.855299658756862</v>
      </c>
      <c r="AE13" s="183">
        <v>3.8040827276885292</v>
      </c>
      <c r="AF13" s="184">
        <v>3.7248809522523407</v>
      </c>
      <c r="AG13" s="184">
        <v>3.6716219682842333</v>
      </c>
      <c r="AH13" s="185">
        <v>3.9256211903215377</v>
      </c>
      <c r="AI13" s="183">
        <v>4.2279195673182279</v>
      </c>
      <c r="AJ13" s="184">
        <v>4.316963315711364</v>
      </c>
      <c r="AK13" s="184">
        <v>4.2701404681636523</v>
      </c>
      <c r="AL13" s="185">
        <v>3.7986822224361338</v>
      </c>
    </row>
    <row r="14" spans="1:38" x14ac:dyDescent="0.3">
      <c r="A14" s="174"/>
      <c r="B14" s="88" t="s">
        <v>189</v>
      </c>
      <c r="C14" s="221">
        <v>12.743658</v>
      </c>
      <c r="D14" s="222">
        <v>13.994074000000001</v>
      </c>
      <c r="E14" s="222">
        <v>14.590215000000001</v>
      </c>
      <c r="F14" s="223">
        <v>14.505891</v>
      </c>
      <c r="G14" s="221">
        <v>13.968349</v>
      </c>
      <c r="H14" s="222">
        <v>14.588450999999999</v>
      </c>
      <c r="I14" s="222">
        <v>14.980662000000001</v>
      </c>
      <c r="J14" s="223">
        <v>15.173084999999999</v>
      </c>
      <c r="K14" s="221">
        <v>13.550773999999999</v>
      </c>
      <c r="L14" s="222">
        <v>13.943970999999999</v>
      </c>
      <c r="M14" s="222">
        <v>14.596112999999999</v>
      </c>
      <c r="N14" s="223">
        <v>14.703393</v>
      </c>
      <c r="O14" s="221">
        <v>14.033678</v>
      </c>
      <c r="P14" s="222">
        <v>14.294621999999999</v>
      </c>
      <c r="Q14" s="222">
        <v>14.808339</v>
      </c>
      <c r="R14" s="223">
        <v>15.107877334904217</v>
      </c>
      <c r="S14" s="221">
        <v>14.218734671370367</v>
      </c>
      <c r="T14" s="222">
        <v>14.542242540183</v>
      </c>
      <c r="U14" s="222">
        <v>15.135007808841925</v>
      </c>
      <c r="V14" s="223">
        <v>15.289027415481964</v>
      </c>
      <c r="W14" s="221">
        <v>14.495189285874018</v>
      </c>
      <c r="X14" s="222">
        <v>14.776310578259924</v>
      </c>
      <c r="Y14" s="222">
        <v>15.390863042410871</v>
      </c>
      <c r="Z14" s="223">
        <v>15.593171257037401</v>
      </c>
      <c r="AA14" s="221">
        <v>14.824299563921038</v>
      </c>
      <c r="AB14" s="222">
        <v>15.132226448122212</v>
      </c>
      <c r="AC14" s="222">
        <v>15.705652815841582</v>
      </c>
      <c r="AD14" s="223">
        <v>15.819627210442748</v>
      </c>
      <c r="AE14" s="221">
        <v>15.044271913535466</v>
      </c>
      <c r="AF14" s="222">
        <v>15.346063748468247</v>
      </c>
      <c r="AG14" s="222">
        <v>15.943642688400402</v>
      </c>
      <c r="AH14" s="223">
        <v>16.122430671276348</v>
      </c>
      <c r="AI14" s="221">
        <v>15.337835604115298</v>
      </c>
      <c r="AJ14" s="222">
        <v>15.659831159955006</v>
      </c>
      <c r="AK14" s="222">
        <v>16.25909344909827</v>
      </c>
      <c r="AL14" s="223">
        <v>16.369577031201253</v>
      </c>
    </row>
    <row r="15" spans="1:38" x14ac:dyDescent="0.3">
      <c r="A15" s="174"/>
      <c r="B15" s="106" t="s">
        <v>23</v>
      </c>
      <c r="C15" s="183">
        <v>-4.4470504433239082</v>
      </c>
      <c r="D15" s="184">
        <v>7.3318856311712866</v>
      </c>
      <c r="E15" s="184">
        <v>4.5107956843336128</v>
      </c>
      <c r="F15" s="185">
        <v>4.5860302266425013</v>
      </c>
      <c r="G15" s="183">
        <v>9.6101998343018913</v>
      </c>
      <c r="H15" s="184">
        <v>4.2473478416649613</v>
      </c>
      <c r="I15" s="184">
        <v>2.676088049422165</v>
      </c>
      <c r="J15" s="185">
        <v>4.599469277688617</v>
      </c>
      <c r="K15" s="183">
        <v>-2.989437048000454</v>
      </c>
      <c r="L15" s="184">
        <v>-4.4177411296099862</v>
      </c>
      <c r="M15" s="184">
        <v>-2.566969336869096</v>
      </c>
      <c r="N15" s="185">
        <v>-3.0955603293595146</v>
      </c>
      <c r="O15" s="183">
        <v>3.5636635958949725</v>
      </c>
      <c r="P15" s="184">
        <v>2.5147140653118072</v>
      </c>
      <c r="Q15" s="184">
        <v>1.4539898396237483</v>
      </c>
      <c r="R15" s="185">
        <v>2.7509591487095308</v>
      </c>
      <c r="S15" s="183">
        <v>1.3186612331447689</v>
      </c>
      <c r="T15" s="184">
        <v>1.7322636456074347</v>
      </c>
      <c r="U15" s="184">
        <v>2.2059787315912072</v>
      </c>
      <c r="V15" s="185">
        <v>1.1990438932094616</v>
      </c>
      <c r="W15" s="183">
        <v>1.9442982859810831</v>
      </c>
      <c r="X15" s="184">
        <v>1.6095731963632787</v>
      </c>
      <c r="Y15" s="184">
        <v>1.6904863003735837</v>
      </c>
      <c r="Z15" s="185">
        <v>1.9892948929338461</v>
      </c>
      <c r="AA15" s="183">
        <v>2.2704793401197465</v>
      </c>
      <c r="AB15" s="184">
        <v>2.4086923997519438</v>
      </c>
      <c r="AC15" s="184">
        <v>2.0453029343661999</v>
      </c>
      <c r="AD15" s="185">
        <v>1.4522764463524185</v>
      </c>
      <c r="AE15" s="183">
        <v>1.4838633600591011</v>
      </c>
      <c r="AF15" s="184">
        <v>1.4131251675299161</v>
      </c>
      <c r="AG15" s="184">
        <v>1.515313469292856</v>
      </c>
      <c r="AH15" s="185">
        <v>1.9140998508088369</v>
      </c>
      <c r="AI15" s="183">
        <v>1.9513319904548521</v>
      </c>
      <c r="AJ15" s="184">
        <v>2.0446116778191969</v>
      </c>
      <c r="AK15" s="184">
        <v>1.9785363160914837</v>
      </c>
      <c r="AL15" s="185">
        <v>1.5329348592902914</v>
      </c>
    </row>
    <row r="16" spans="1:38" x14ac:dyDescent="0.3">
      <c r="A16" s="174"/>
      <c r="B16" s="88" t="s">
        <v>190</v>
      </c>
      <c r="C16" s="221">
        <v>7.8435552479999995</v>
      </c>
      <c r="D16" s="222">
        <v>8.4875179260000007</v>
      </c>
      <c r="E16" s="222">
        <v>8.3843715150000016</v>
      </c>
      <c r="F16" s="223">
        <v>9.5119249500000009</v>
      </c>
      <c r="G16" s="221">
        <v>8.647331544</v>
      </c>
      <c r="H16" s="222">
        <v>9.3308277269999991</v>
      </c>
      <c r="I16" s="222">
        <v>9.2900221920000003</v>
      </c>
      <c r="J16" s="223">
        <v>10.221268722000001</v>
      </c>
      <c r="K16" s="221">
        <v>9.5052864029999995</v>
      </c>
      <c r="L16" s="222">
        <v>10.265278715999999</v>
      </c>
      <c r="M16" s="222">
        <v>10.062713048999999</v>
      </c>
      <c r="N16" s="223">
        <v>11.32956072</v>
      </c>
      <c r="O16" s="221">
        <v>10.355685572999999</v>
      </c>
      <c r="P16" s="222">
        <v>10.96175208</v>
      </c>
      <c r="Q16" s="222">
        <v>10.620410723999999</v>
      </c>
      <c r="R16" s="223">
        <v>11.985672406806785</v>
      </c>
      <c r="S16" s="221">
        <v>10.918496556678823</v>
      </c>
      <c r="T16" s="222">
        <v>11.589025430986631</v>
      </c>
      <c r="U16" s="222">
        <v>11.259167637858777</v>
      </c>
      <c r="V16" s="223">
        <v>12.599534561611193</v>
      </c>
      <c r="W16" s="221">
        <v>11.470878602234952</v>
      </c>
      <c r="X16" s="222">
        <v>12.207850953427135</v>
      </c>
      <c r="Y16" s="222">
        <v>11.901841363202768</v>
      </c>
      <c r="Z16" s="223">
        <v>13.324422020817353</v>
      </c>
      <c r="AA16" s="221">
        <v>12.168711578402638</v>
      </c>
      <c r="AB16" s="222">
        <v>12.884648830618596</v>
      </c>
      <c r="AC16" s="222">
        <v>12.460088004159394</v>
      </c>
      <c r="AD16" s="223">
        <v>13.869203777067806</v>
      </c>
      <c r="AE16" s="221">
        <v>12.613959927925011</v>
      </c>
      <c r="AF16" s="222">
        <v>13.37919974846405</v>
      </c>
      <c r="AG16" s="222">
        <v>12.968232254364898</v>
      </c>
      <c r="AH16" s="223">
        <v>14.508762642817922</v>
      </c>
      <c r="AI16" s="221">
        <v>13.210478577455701</v>
      </c>
      <c r="AJ16" s="222">
        <v>13.991496414187411</v>
      </c>
      <c r="AK16" s="222">
        <v>13.537982795698714</v>
      </c>
      <c r="AL16" s="223">
        <v>15.049198109776725</v>
      </c>
    </row>
    <row r="17" spans="1:38" x14ac:dyDescent="0.3">
      <c r="A17" s="174"/>
      <c r="B17" s="106" t="s">
        <v>23</v>
      </c>
      <c r="C17" s="183">
        <v>0.70704894511219862</v>
      </c>
      <c r="D17" s="184">
        <v>9.9273983670421728</v>
      </c>
      <c r="E17" s="184">
        <v>6.6242957413298997</v>
      </c>
      <c r="F17" s="185">
        <v>7.1370026075146864</v>
      </c>
      <c r="G17" s="183">
        <v>10.247601637088643</v>
      </c>
      <c r="H17" s="184">
        <v>9.9358824140644231</v>
      </c>
      <c r="I17" s="184">
        <v>10.801652519568727</v>
      </c>
      <c r="J17" s="185">
        <v>7.4574155676028653</v>
      </c>
      <c r="K17" s="183">
        <v>9.921614022019277</v>
      </c>
      <c r="L17" s="184">
        <v>10.014663396860701</v>
      </c>
      <c r="M17" s="184">
        <v>8.3174274617491726</v>
      </c>
      <c r="N17" s="185">
        <v>10.842998341434251</v>
      </c>
      <c r="O17" s="183">
        <v>8.9465917589984567</v>
      </c>
      <c r="P17" s="184">
        <v>6.7847486977089311</v>
      </c>
      <c r="Q17" s="184">
        <v>5.5422197998125533</v>
      </c>
      <c r="R17" s="185">
        <v>5.7911485098319559</v>
      </c>
      <c r="S17" s="183">
        <v>5.4348017783218516</v>
      </c>
      <c r="T17" s="184">
        <v>5.7223822105145539</v>
      </c>
      <c r="U17" s="184">
        <v>6.014427600387573</v>
      </c>
      <c r="V17" s="185">
        <v>5.1216330128945442</v>
      </c>
      <c r="W17" s="183">
        <v>5.0591401727212881</v>
      </c>
      <c r="X17" s="184">
        <v>5.3397546336027002</v>
      </c>
      <c r="Y17" s="184">
        <v>5.7080038775069841</v>
      </c>
      <c r="Z17" s="185">
        <v>5.7532875969464659</v>
      </c>
      <c r="AA17" s="183">
        <v>6.0835181014967876</v>
      </c>
      <c r="AB17" s="184">
        <v>5.5439559327308485</v>
      </c>
      <c r="AC17" s="184">
        <v>4.6904224642295489</v>
      </c>
      <c r="AD17" s="185">
        <v>4.088595778483417</v>
      </c>
      <c r="AE17" s="183">
        <v>3.6589604959707644</v>
      </c>
      <c r="AF17" s="184">
        <v>3.8382956675561131</v>
      </c>
      <c r="AG17" s="184">
        <v>4.0781754513762314</v>
      </c>
      <c r="AH17" s="185">
        <v>4.6113596427763248</v>
      </c>
      <c r="AI17" s="183">
        <v>4.72903555219093</v>
      </c>
      <c r="AJ17" s="184">
        <v>4.5764819812459612</v>
      </c>
      <c r="AK17" s="184">
        <v>4.3934325832423848</v>
      </c>
      <c r="AL17" s="185">
        <v>3.7248901251157207</v>
      </c>
    </row>
    <row r="18" spans="1:38" x14ac:dyDescent="0.3">
      <c r="A18" s="174"/>
      <c r="B18" s="88" t="s">
        <v>191</v>
      </c>
      <c r="C18" s="221">
        <v>12.804355999999963</v>
      </c>
      <c r="D18" s="222">
        <v>14.598520000000013</v>
      </c>
      <c r="E18" s="222">
        <v>16.318699000000002</v>
      </c>
      <c r="F18" s="223">
        <v>14.781102999999998</v>
      </c>
      <c r="G18" s="221">
        <v>13.811188999999999</v>
      </c>
      <c r="H18" s="222">
        <v>15.893161000000005</v>
      </c>
      <c r="I18" s="222">
        <v>17.520587999999996</v>
      </c>
      <c r="J18" s="223">
        <v>16.098652000000001</v>
      </c>
      <c r="K18" s="221">
        <v>15.735077999999987</v>
      </c>
      <c r="L18" s="222">
        <v>17.828283000000013</v>
      </c>
      <c r="M18" s="222">
        <v>19.931502000000009</v>
      </c>
      <c r="N18" s="223">
        <v>17.997496971999993</v>
      </c>
      <c r="O18" s="221">
        <v>17.083553000000002</v>
      </c>
      <c r="P18" s="222">
        <v>18.920496000000011</v>
      </c>
      <c r="Q18" s="222">
        <v>20.319047699999999</v>
      </c>
      <c r="R18" s="223">
        <v>18.851756864287793</v>
      </c>
      <c r="S18" s="221">
        <v>17.659710437945044</v>
      </c>
      <c r="T18" s="222">
        <v>19.762360683013277</v>
      </c>
      <c r="U18" s="222">
        <v>21.358070178807402</v>
      </c>
      <c r="V18" s="223">
        <v>19.942986133838104</v>
      </c>
      <c r="W18" s="221">
        <v>18.785191820230125</v>
      </c>
      <c r="X18" s="222">
        <v>20.733346115763059</v>
      </c>
      <c r="Y18" s="222">
        <v>22.325688123294125</v>
      </c>
      <c r="Z18" s="223">
        <v>20.612794093213981</v>
      </c>
      <c r="AA18" s="221">
        <v>19.440767968063433</v>
      </c>
      <c r="AB18" s="222">
        <v>21.589840216779539</v>
      </c>
      <c r="AC18" s="222">
        <v>23.353105580697544</v>
      </c>
      <c r="AD18" s="223">
        <v>21.671510095252952</v>
      </c>
      <c r="AE18" s="221">
        <v>20.211337989659906</v>
      </c>
      <c r="AF18" s="222">
        <v>22.442104367052842</v>
      </c>
      <c r="AG18" s="222">
        <v>24.335156780283196</v>
      </c>
      <c r="AH18" s="223">
        <v>22.655041977867835</v>
      </c>
      <c r="AI18" s="221">
        <v>21.245138457196198</v>
      </c>
      <c r="AJ18" s="222">
        <v>23.620730941572187</v>
      </c>
      <c r="AK18" s="222">
        <v>25.540417492966903</v>
      </c>
      <c r="AL18" s="223">
        <v>23.60022281087647</v>
      </c>
    </row>
    <row r="19" spans="1:38" x14ac:dyDescent="0.3">
      <c r="A19" s="174"/>
      <c r="B19" s="106" t="s">
        <v>23</v>
      </c>
      <c r="C19" s="183">
        <v>4.4375167563148743</v>
      </c>
      <c r="D19" s="184">
        <v>19.481081976505756</v>
      </c>
      <c r="E19" s="184">
        <v>7.1935073917194892</v>
      </c>
      <c r="F19" s="185">
        <v>8.9591900881957454</v>
      </c>
      <c r="G19" s="183">
        <v>7.8632068649140852</v>
      </c>
      <c r="H19" s="184">
        <v>8.8683030882582123</v>
      </c>
      <c r="I19" s="184">
        <v>7.3651030636694426</v>
      </c>
      <c r="J19" s="185">
        <v>8.9137393873786053</v>
      </c>
      <c r="K19" s="183">
        <v>13.929930290578074</v>
      </c>
      <c r="L19" s="184">
        <v>12.175815748673347</v>
      </c>
      <c r="M19" s="184">
        <v>13.760462833781673</v>
      </c>
      <c r="N19" s="185">
        <v>11.79505571025441</v>
      </c>
      <c r="O19" s="183">
        <v>8.5698653670481573</v>
      </c>
      <c r="P19" s="184">
        <v>6.1262938220130181</v>
      </c>
      <c r="Q19" s="184">
        <v>1.9443878338922804</v>
      </c>
      <c r="R19" s="185">
        <v>4.7465483317866042</v>
      </c>
      <c r="S19" s="183">
        <v>3.3725855385295933</v>
      </c>
      <c r="T19" s="184">
        <v>4.4494852725492251</v>
      </c>
      <c r="U19" s="184">
        <v>5.113539247252219</v>
      </c>
      <c r="V19" s="185">
        <v>5.7884751930866285</v>
      </c>
      <c r="W19" s="183">
        <v>6.3731587572738002</v>
      </c>
      <c r="X19" s="184">
        <v>4.9133069086447323</v>
      </c>
      <c r="Y19" s="184">
        <v>4.5304558716491083</v>
      </c>
      <c r="Z19" s="185">
        <v>3.3586141758349397</v>
      </c>
      <c r="AA19" s="183">
        <v>3.4898560212055285</v>
      </c>
      <c r="AB19" s="184">
        <v>4.1309979403918229</v>
      </c>
      <c r="AC19" s="184">
        <v>4.601952028217382</v>
      </c>
      <c r="AD19" s="185">
        <v>5.1362081106098856</v>
      </c>
      <c r="AE19" s="183">
        <v>3.9636809762985337</v>
      </c>
      <c r="AF19" s="184">
        <v>3.9475241211416101</v>
      </c>
      <c r="AG19" s="184">
        <v>4.2052274212187379</v>
      </c>
      <c r="AH19" s="185">
        <v>4.5383634010364604</v>
      </c>
      <c r="AI19" s="183">
        <v>5.1149531419700134</v>
      </c>
      <c r="AJ19" s="184">
        <v>5.2518540830319038</v>
      </c>
      <c r="AK19" s="184">
        <v>4.952755075982207</v>
      </c>
      <c r="AL19" s="185">
        <v>4.1720550945436363</v>
      </c>
    </row>
    <row r="20" spans="1:38" x14ac:dyDescent="0.3">
      <c r="A20" s="174"/>
      <c r="B20" s="88" t="s">
        <v>192</v>
      </c>
      <c r="C20" s="221">
        <v>19.927617999999999</v>
      </c>
      <c r="D20" s="222">
        <v>20.625397</v>
      </c>
      <c r="E20" s="222">
        <v>19.864477999999998</v>
      </c>
      <c r="F20" s="223">
        <v>23.446261</v>
      </c>
      <c r="G20" s="221">
        <v>25.164158999999998</v>
      </c>
      <c r="H20" s="222">
        <v>25.493492999999997</v>
      </c>
      <c r="I20" s="222">
        <v>25.067664000000001</v>
      </c>
      <c r="J20" s="223">
        <v>27.953628000000002</v>
      </c>
      <c r="K20" s="221">
        <v>26.106492999999997</v>
      </c>
      <c r="L20" s="222">
        <v>25.094329000000002</v>
      </c>
      <c r="M20" s="222">
        <v>23.268352999999998</v>
      </c>
      <c r="N20" s="223">
        <v>25.358832</v>
      </c>
      <c r="O20" s="221">
        <v>23.562116000000003</v>
      </c>
      <c r="P20" s="222">
        <v>25.077207999999999</v>
      </c>
      <c r="Q20" s="222">
        <v>23.832245999999998</v>
      </c>
      <c r="R20" s="223">
        <v>26.656233420010512</v>
      </c>
      <c r="S20" s="221">
        <v>26.077615187720468</v>
      </c>
      <c r="T20" s="222">
        <v>26.856003095235078</v>
      </c>
      <c r="U20" s="222">
        <v>26.217950346054707</v>
      </c>
      <c r="V20" s="223">
        <v>28.543834940369212</v>
      </c>
      <c r="W20" s="221">
        <v>27.936344237055877</v>
      </c>
      <c r="X20" s="222">
        <v>28.806825843964084</v>
      </c>
      <c r="Y20" s="222">
        <v>28.221374202748979</v>
      </c>
      <c r="Z20" s="223">
        <v>30.795212652659881</v>
      </c>
      <c r="AA20" s="221">
        <v>30.031291113633497</v>
      </c>
      <c r="AB20" s="222">
        <v>30.906357302813639</v>
      </c>
      <c r="AC20" s="222">
        <v>30.153232150863978</v>
      </c>
      <c r="AD20" s="223">
        <v>32.8015530623694</v>
      </c>
      <c r="AE20" s="221">
        <v>31.950998188050885</v>
      </c>
      <c r="AF20" s="222">
        <v>32.812600506654874</v>
      </c>
      <c r="AG20" s="222">
        <v>32.035431180858687</v>
      </c>
      <c r="AH20" s="223">
        <v>34.906848764336722</v>
      </c>
      <c r="AI20" s="221">
        <v>33.999561877870221</v>
      </c>
      <c r="AJ20" s="222">
        <v>34.854203849543744</v>
      </c>
      <c r="AK20" s="222">
        <v>33.952680701821762</v>
      </c>
      <c r="AL20" s="223">
        <v>36.84980251462791</v>
      </c>
    </row>
    <row r="21" spans="1:38" x14ac:dyDescent="0.3">
      <c r="A21" s="174"/>
      <c r="B21" s="106" t="s">
        <v>23</v>
      </c>
      <c r="C21" s="183">
        <v>5.6006512518272933</v>
      </c>
      <c r="D21" s="184">
        <v>49.796527576338121</v>
      </c>
      <c r="E21" s="184">
        <v>12.951399542428188</v>
      </c>
      <c r="F21" s="185">
        <v>16.984012495984736</v>
      </c>
      <c r="G21" s="183">
        <v>26.277807011354803</v>
      </c>
      <c r="H21" s="184">
        <v>23.602435385849763</v>
      </c>
      <c r="I21" s="184">
        <v>26.193419228031068</v>
      </c>
      <c r="J21" s="185">
        <v>19.22424645874241</v>
      </c>
      <c r="K21" s="183">
        <v>3.7447466454173961</v>
      </c>
      <c r="L21" s="184">
        <v>-1.5657485617996625</v>
      </c>
      <c r="M21" s="184">
        <v>-7.1778168081397702</v>
      </c>
      <c r="N21" s="185">
        <v>-9.2825017203491562</v>
      </c>
      <c r="O21" s="183">
        <v>-9.746146293950698</v>
      </c>
      <c r="P21" s="184">
        <v>-6.8226570234264372E-2</v>
      </c>
      <c r="Q21" s="184">
        <v>2.4234332356914079</v>
      </c>
      <c r="R21" s="185">
        <v>5.1161718331921291</v>
      </c>
      <c r="S21" s="183">
        <v>10.676032609806629</v>
      </c>
      <c r="T21" s="184">
        <v>7.0932740807313266</v>
      </c>
      <c r="U21" s="184">
        <v>10.010405003601864</v>
      </c>
      <c r="V21" s="185">
        <v>7.0812762276522667</v>
      </c>
      <c r="W21" s="183">
        <v>7.1276803340922568</v>
      </c>
      <c r="X21" s="184">
        <v>7.2640099936357672</v>
      </c>
      <c r="Y21" s="184">
        <v>7.6414205925740886</v>
      </c>
      <c r="Z21" s="185">
        <v>7.8874395013634579</v>
      </c>
      <c r="AA21" s="183">
        <v>7.4990015114389852</v>
      </c>
      <c r="AB21" s="184">
        <v>7.2883123958951135</v>
      </c>
      <c r="AC21" s="184">
        <v>6.8453716471638781</v>
      </c>
      <c r="AD21" s="185">
        <v>6.5151049039313014</v>
      </c>
      <c r="AE21" s="183">
        <v>6.392356116670217</v>
      </c>
      <c r="AF21" s="184">
        <v>6.1678029059338391</v>
      </c>
      <c r="AG21" s="184">
        <v>6.2421136831289026</v>
      </c>
      <c r="AH21" s="185">
        <v>6.418280555083089</v>
      </c>
      <c r="AI21" s="183">
        <v>6.4115796250317381</v>
      </c>
      <c r="AJ21" s="184">
        <v>6.2220101770806169</v>
      </c>
      <c r="AK21" s="184">
        <v>5.9847782604800503</v>
      </c>
      <c r="AL21" s="185">
        <v>5.5661104312465071</v>
      </c>
    </row>
    <row r="22" spans="1:38" x14ac:dyDescent="0.3">
      <c r="A22" s="174"/>
      <c r="B22" s="103" t="s">
        <v>193</v>
      </c>
      <c r="C22" s="221">
        <v>3.0073703521455406</v>
      </c>
      <c r="D22" s="222">
        <v>3.6202491556593799</v>
      </c>
      <c r="E22" s="222">
        <v>4.6662289172263636</v>
      </c>
      <c r="F22" s="223">
        <v>2.2984698759080957</v>
      </c>
      <c r="G22" s="221">
        <v>1.9276958812811591</v>
      </c>
      <c r="H22" s="222">
        <v>3.2551937737025507</v>
      </c>
      <c r="I22" s="222">
        <v>4.3241382003000473</v>
      </c>
      <c r="J22" s="223">
        <v>1.6564451498978232</v>
      </c>
      <c r="K22" s="221">
        <v>3.6194917528146253</v>
      </c>
      <c r="L22" s="222">
        <v>5.3727581952565791</v>
      </c>
      <c r="M22" s="222">
        <v>7.1504747709824183</v>
      </c>
      <c r="N22" s="223">
        <v>4.577417249725773</v>
      </c>
      <c r="O22" s="221">
        <v>4.8091018102141838</v>
      </c>
      <c r="P22" s="222">
        <v>6.0016278377559535</v>
      </c>
      <c r="Q22" s="222">
        <v>7.3023459675830367</v>
      </c>
      <c r="R22" s="223">
        <v>4.4261543803103818</v>
      </c>
      <c r="S22" s="221">
        <v>4.227847965656311</v>
      </c>
      <c r="T22" s="222">
        <v>5.1811035097251459</v>
      </c>
      <c r="U22" s="222">
        <v>7.1291488170416839</v>
      </c>
      <c r="V22" s="223">
        <v>4.8078618176541585</v>
      </c>
      <c r="W22" s="221">
        <v>4.4637580927683214</v>
      </c>
      <c r="X22" s="222">
        <v>5.3152578968007429</v>
      </c>
      <c r="Y22" s="222">
        <v>6.9016373868409122</v>
      </c>
      <c r="Z22" s="223">
        <v>4.8361277415669868</v>
      </c>
      <c r="AA22" s="221">
        <v>4.3809453438006862</v>
      </c>
      <c r="AB22" s="222">
        <v>5.3281659571114837</v>
      </c>
      <c r="AC22" s="222">
        <v>7.1205155973392884</v>
      </c>
      <c r="AD22" s="223">
        <v>5.1430498308659303</v>
      </c>
      <c r="AE22" s="221">
        <v>4.4358985052720401</v>
      </c>
      <c r="AF22" s="222">
        <v>5.3654567552753312</v>
      </c>
      <c r="AG22" s="222">
        <v>7.300247258769101</v>
      </c>
      <c r="AH22" s="223">
        <v>5.3761164788927971</v>
      </c>
      <c r="AI22" s="221">
        <v>4.7144017709826764</v>
      </c>
      <c r="AJ22" s="222">
        <v>5.7407297453536756</v>
      </c>
      <c r="AK22" s="222">
        <v>7.6819306823412763</v>
      </c>
      <c r="AL22" s="223">
        <v>5.5223990229446969</v>
      </c>
    </row>
    <row r="23" spans="1:38" x14ac:dyDescent="0.3">
      <c r="A23" s="174"/>
      <c r="B23" s="106" t="s">
        <v>23</v>
      </c>
      <c r="C23" s="183">
        <v>25.165044295350757</v>
      </c>
      <c r="D23" s="184">
        <v>50.459096346476272</v>
      </c>
      <c r="E23" s="184">
        <v>-0.84712418100999498</v>
      </c>
      <c r="F23" s="185">
        <v>-12.260732492753423</v>
      </c>
      <c r="G23" s="183">
        <v>-35.900948152066213</v>
      </c>
      <c r="H23" s="184">
        <v>-10.083708779716261</v>
      </c>
      <c r="I23" s="184">
        <v>-7.3312030548569274</v>
      </c>
      <c r="J23" s="185">
        <v>-27.932701347961618</v>
      </c>
      <c r="K23" s="183">
        <v>87.762592012651282</v>
      </c>
      <c r="L23" s="184">
        <v>65.051869988847074</v>
      </c>
      <c r="M23" s="184">
        <v>65.361846448068064</v>
      </c>
      <c r="N23" s="185">
        <v>176.33980213640808</v>
      </c>
      <c r="O23" s="183">
        <v>32.86677076897557</v>
      </c>
      <c r="P23" s="184">
        <v>11.704782155552461</v>
      </c>
      <c r="Q23" s="184">
        <v>2.1239316474051861</v>
      </c>
      <c r="R23" s="185">
        <v>-3.3045462356409372</v>
      </c>
      <c r="S23" s="183">
        <v>-12.086536478045296</v>
      </c>
      <c r="T23" s="184">
        <v>-13.671696249956177</v>
      </c>
      <c r="U23" s="184">
        <v>-2.3718014910580676</v>
      </c>
      <c r="V23" s="185">
        <v>8.6239069979527017</v>
      </c>
      <c r="W23" s="183">
        <v>5.579910371147645</v>
      </c>
      <c r="X23" s="184">
        <v>2.5893014263039582</v>
      </c>
      <c r="Y23" s="184">
        <v>-3.1912846265310546</v>
      </c>
      <c r="Z23" s="185">
        <v>0.58791048879645036</v>
      </c>
      <c r="AA23" s="183">
        <v>-1.8552248407412431</v>
      </c>
      <c r="AB23" s="184">
        <v>0.2428491817585865</v>
      </c>
      <c r="AC23" s="184">
        <v>3.171395398368837</v>
      </c>
      <c r="AD23" s="185">
        <v>6.3464429746327156</v>
      </c>
      <c r="AE23" s="183">
        <v>1.2543676571796558</v>
      </c>
      <c r="AF23" s="184">
        <v>0.69988056798562237</v>
      </c>
      <c r="AG23" s="184">
        <v>2.5241383011220808</v>
      </c>
      <c r="AH23" s="185">
        <v>4.5316817003817622</v>
      </c>
      <c r="AI23" s="183">
        <v>6.2783958059373424</v>
      </c>
      <c r="AJ23" s="184">
        <v>6.9942412583863467</v>
      </c>
      <c r="AK23" s="184">
        <v>5.2283629587161595</v>
      </c>
      <c r="AL23" s="185">
        <v>2.7209705114504379</v>
      </c>
    </row>
    <row r="24" spans="1:38" x14ac:dyDescent="0.3">
      <c r="A24" s="177"/>
      <c r="B24" s="186"/>
      <c r="C24" s="177"/>
      <c r="D24" s="137"/>
      <c r="E24" s="137"/>
      <c r="F24" s="187"/>
      <c r="G24" s="177"/>
      <c r="H24" s="137"/>
      <c r="I24" s="137"/>
      <c r="J24" s="187"/>
      <c r="K24" s="177"/>
      <c r="L24" s="137"/>
      <c r="M24" s="137"/>
      <c r="N24" s="187"/>
      <c r="O24" s="177"/>
      <c r="P24" s="137"/>
      <c r="Q24" s="137"/>
      <c r="R24" s="187"/>
      <c r="S24" s="177"/>
      <c r="T24" s="137"/>
      <c r="U24" s="137"/>
      <c r="V24" s="187"/>
      <c r="W24" s="177"/>
      <c r="X24" s="137"/>
      <c r="Y24" s="137"/>
      <c r="Z24" s="187"/>
      <c r="AA24" s="177"/>
      <c r="AB24" s="137"/>
      <c r="AC24" s="137"/>
      <c r="AD24" s="187"/>
      <c r="AE24" s="177"/>
      <c r="AF24" s="137"/>
      <c r="AG24" s="137"/>
      <c r="AH24" s="187"/>
      <c r="AI24" s="177"/>
      <c r="AJ24" s="137"/>
      <c r="AK24" s="137"/>
      <c r="AL24" s="187"/>
    </row>
  </sheetData>
  <mergeCells count="3">
    <mergeCell ref="A2:AL2"/>
    <mergeCell ref="A3:AL3"/>
    <mergeCell ref="A1:AL1"/>
  </mergeCells>
  <pageMargins left="0.7" right="0.7" top="0.75" bottom="0.75" header="0.3" footer="0.3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showGridLines="0" zoomScale="80" zoomScaleNormal="80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X34" sqref="X34"/>
    </sheetView>
  </sheetViews>
  <sheetFormatPr defaultColWidth="9.125" defaultRowHeight="15.6" x14ac:dyDescent="0.3"/>
  <cols>
    <col min="1" max="1" width="5.75" style="43" customWidth="1"/>
    <col min="2" max="2" width="75.75" style="7" customWidth="1"/>
    <col min="3" max="17" width="11.125" style="7" customWidth="1"/>
    <col min="18" max="18" width="8.125" style="7" bestFit="1" customWidth="1"/>
    <col min="19" max="20" width="11.125" style="257" customWidth="1"/>
    <col min="21" max="21" width="9.125" style="257"/>
    <col min="22" max="16384" width="9.125" style="7"/>
  </cols>
  <sheetData>
    <row r="1" spans="1:24" x14ac:dyDescent="0.3">
      <c r="A1" s="477" t="str">
        <f>'Súhrnné indikátory'!A1:P1</f>
        <v>71. zasadnutie Výboru pre makroekonomické prognózy, 5.2.2025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9"/>
      <c r="R1" s="479"/>
      <c r="S1" s="271"/>
    </row>
    <row r="2" spans="1:24" ht="17.399999999999999" x14ac:dyDescent="0.3">
      <c r="A2" s="482" t="s">
        <v>86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</row>
    <row r="3" spans="1:24" x14ac:dyDescent="0.3">
      <c r="A3" s="483" t="s">
        <v>60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</row>
    <row r="4" spans="1:24" x14ac:dyDescent="0.3">
      <c r="A4" s="233"/>
      <c r="B4" s="45"/>
      <c r="C4" s="23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272"/>
    </row>
    <row r="5" spans="1:24" s="12" customFormat="1" x14ac:dyDescent="0.3">
      <c r="A5" s="47"/>
      <c r="B5" s="373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4" s="12" customFormat="1" x14ac:dyDescent="0.3">
      <c r="A6" s="4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5" t="s">
        <v>61</v>
      </c>
    </row>
    <row r="7" spans="1:24" s="12" customFormat="1" x14ac:dyDescent="0.3">
      <c r="A7" s="233"/>
      <c r="B7" s="11"/>
      <c r="C7" s="23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2"/>
      <c r="T7" s="82"/>
      <c r="U7" s="82"/>
      <c r="V7" s="82"/>
      <c r="W7" s="82"/>
      <c r="X7" s="272"/>
    </row>
    <row r="8" spans="1:24" s="52" customFormat="1" x14ac:dyDescent="0.3">
      <c r="A8" s="27" t="s">
        <v>6</v>
      </c>
      <c r="B8" s="21" t="s">
        <v>77</v>
      </c>
      <c r="C8" s="68">
        <v>1.3642364442023602</v>
      </c>
      <c r="D8" s="68">
        <v>-3.8107015606815509</v>
      </c>
      <c r="E8" s="68">
        <v>11.139337905020152</v>
      </c>
      <c r="F8" s="68">
        <v>2.6334965091706186</v>
      </c>
      <c r="G8" s="68">
        <v>-0.21850865852797163</v>
      </c>
      <c r="H8" s="68">
        <v>0.29942628956491912</v>
      </c>
      <c r="I8" s="68">
        <v>2.341336271256389</v>
      </c>
      <c r="J8" s="68">
        <v>2.9147806738470949</v>
      </c>
      <c r="K8" s="68">
        <v>2.2189491907637304</v>
      </c>
      <c r="L8" s="68">
        <v>3.5375814714218468</v>
      </c>
      <c r="M8" s="68">
        <v>2.5435153457751269</v>
      </c>
      <c r="N8" s="68">
        <v>2.223207209129896</v>
      </c>
      <c r="O8" s="68">
        <v>-5.0576961104148666</v>
      </c>
      <c r="P8" s="68">
        <v>5.5697488306135634</v>
      </c>
      <c r="Q8" s="68">
        <v>3.6573721682788607</v>
      </c>
      <c r="R8" s="68">
        <v>5.5886356009859917E-2</v>
      </c>
      <c r="S8" s="68">
        <v>0.67357935141234559</v>
      </c>
      <c r="T8" s="68">
        <v>1.5006734329221949</v>
      </c>
      <c r="U8" s="68">
        <v>1.7741345401416586</v>
      </c>
      <c r="V8" s="68">
        <v>1.7277456795631974</v>
      </c>
      <c r="W8" s="68">
        <v>1.7589369335081484</v>
      </c>
      <c r="X8" s="276">
        <v>1.7760273921270775</v>
      </c>
    </row>
    <row r="9" spans="1:24" s="52" customFormat="1" x14ac:dyDescent="0.3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</row>
    <row r="10" spans="1:24" s="52" customFormat="1" x14ac:dyDescent="0.3">
      <c r="A10" s="27" t="s">
        <v>6</v>
      </c>
      <c r="B10" s="21" t="s">
        <v>76</v>
      </c>
      <c r="C10" s="68">
        <v>2.3617302738879964</v>
      </c>
      <c r="D10" s="68">
        <v>-10.617007090444163</v>
      </c>
      <c r="E10" s="68">
        <v>10.195871068693041</v>
      </c>
      <c r="F10" s="68">
        <v>5.4875371351933877</v>
      </c>
      <c r="G10" s="68">
        <v>-0.39717651009237853</v>
      </c>
      <c r="H10" s="68">
        <v>1.4580865072790772</v>
      </c>
      <c r="I10" s="68">
        <v>6.404674327825588</v>
      </c>
      <c r="J10" s="68">
        <v>6.3321476468638949</v>
      </c>
      <c r="K10" s="68">
        <v>4.0960041450100571</v>
      </c>
      <c r="L10" s="68">
        <v>6.1914287736166695</v>
      </c>
      <c r="M10" s="68">
        <v>5.0281933129378453</v>
      </c>
      <c r="N10" s="68">
        <v>3.5748642933751906</v>
      </c>
      <c r="O10" s="68">
        <v>-8.0681524638463351</v>
      </c>
      <c r="P10" s="68">
        <v>10.869565950156401</v>
      </c>
      <c r="Q10" s="68">
        <v>8.1540258410697461</v>
      </c>
      <c r="R10" s="68">
        <v>-1.1510438747163065</v>
      </c>
      <c r="S10" s="68">
        <v>-4.7931642714615919E-2</v>
      </c>
      <c r="T10" s="68">
        <v>2.9116583058440781</v>
      </c>
      <c r="U10" s="68">
        <v>3.0634358944268358</v>
      </c>
      <c r="V10" s="68">
        <v>2.8539593542461716</v>
      </c>
      <c r="W10" s="68">
        <v>3.0582181129305663</v>
      </c>
      <c r="X10" s="276">
        <v>2.9167347078080219</v>
      </c>
    </row>
    <row r="11" spans="1:24" s="52" customFormat="1" x14ac:dyDescent="0.3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</row>
    <row r="12" spans="1:24" s="264" customFormat="1" x14ac:dyDescent="0.3">
      <c r="A12" s="263"/>
      <c r="B12" s="21" t="s">
        <v>79</v>
      </c>
      <c r="C12" s="19">
        <v>0.9</v>
      </c>
      <c r="D12" s="19">
        <v>-5.5</v>
      </c>
      <c r="E12" s="19">
        <v>4.0999999999999996</v>
      </c>
      <c r="F12" s="19">
        <v>3.8</v>
      </c>
      <c r="G12" s="19">
        <v>0.5</v>
      </c>
      <c r="H12" s="19">
        <v>0.4</v>
      </c>
      <c r="I12" s="19">
        <v>2.2000000000000002</v>
      </c>
      <c r="J12" s="19">
        <v>1.7</v>
      </c>
      <c r="K12" s="19">
        <v>2.2999999999999998</v>
      </c>
      <c r="L12" s="19">
        <v>2.7</v>
      </c>
      <c r="M12" s="19">
        <v>1.1000000000000001</v>
      </c>
      <c r="N12" s="19">
        <v>1</v>
      </c>
      <c r="O12" s="19">
        <v>-4.0999999999999996</v>
      </c>
      <c r="P12" s="19">
        <v>3.7</v>
      </c>
      <c r="Q12" s="19">
        <v>1.4</v>
      </c>
      <c r="R12" s="19">
        <v>-0.3</v>
      </c>
      <c r="S12" s="19">
        <v>-0.2</v>
      </c>
      <c r="T12" s="19">
        <v>0.24901725328142721</v>
      </c>
      <c r="U12" s="19">
        <v>0.8913640441060604</v>
      </c>
      <c r="V12" s="19">
        <v>1.1912846833504567</v>
      </c>
      <c r="W12" s="19">
        <v>1.0760062950370077</v>
      </c>
      <c r="X12" s="20">
        <v>1.1515822850063087</v>
      </c>
    </row>
    <row r="13" spans="1:24" s="264" customFormat="1" x14ac:dyDescent="0.3">
      <c r="A13" s="263"/>
      <c r="B13" s="21" t="s">
        <v>205</v>
      </c>
      <c r="C13" s="19">
        <v>0.4</v>
      </c>
      <c r="D13" s="19">
        <v>-4.4000000000000004</v>
      </c>
      <c r="E13" s="19">
        <v>2.1</v>
      </c>
      <c r="F13" s="19">
        <v>1.7</v>
      </c>
      <c r="G13" s="19">
        <v>-1</v>
      </c>
      <c r="H13" s="19">
        <v>-0.2</v>
      </c>
      <c r="I13" s="19">
        <v>1.4</v>
      </c>
      <c r="J13" s="19">
        <v>2.1</v>
      </c>
      <c r="K13" s="19">
        <v>1.8</v>
      </c>
      <c r="L13" s="19">
        <v>2.6</v>
      </c>
      <c r="M13" s="19">
        <v>1.8</v>
      </c>
      <c r="N13" s="19">
        <v>1.6</v>
      </c>
      <c r="O13" s="19">
        <v>-6</v>
      </c>
      <c r="P13" s="19">
        <v>6.3</v>
      </c>
      <c r="Q13" s="19">
        <v>3.5</v>
      </c>
      <c r="R13" s="19">
        <v>0.4</v>
      </c>
      <c r="S13" s="19">
        <v>0.74676282785599302</v>
      </c>
      <c r="T13" s="19">
        <v>0.90897483571160187</v>
      </c>
      <c r="U13" s="19">
        <v>1.2148102304329118</v>
      </c>
      <c r="V13" s="19">
        <v>1.3114961511099725</v>
      </c>
      <c r="W13" s="19">
        <v>1.1006063123999494</v>
      </c>
      <c r="X13" s="20">
        <v>1.2054108080999493</v>
      </c>
    </row>
    <row r="14" spans="1:24" s="52" customFormat="1" x14ac:dyDescent="0.3">
      <c r="A14" s="27"/>
      <c r="B14" s="21" t="s">
        <v>204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2.3669253808255135</v>
      </c>
      <c r="T14" s="19">
        <v>1.9765749936960475</v>
      </c>
      <c r="U14" s="19">
        <v>1.8914989069552395</v>
      </c>
      <c r="V14" s="19">
        <v>2.0290870000000001</v>
      </c>
      <c r="W14" s="19">
        <v>1.9842040000000003</v>
      </c>
      <c r="X14" s="20">
        <v>2.0238520000000002</v>
      </c>
    </row>
    <row r="15" spans="1:24" x14ac:dyDescent="0.3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</row>
    <row r="16" spans="1:24" s="261" customFormat="1" x14ac:dyDescent="0.3">
      <c r="A16" s="260"/>
      <c r="B16" s="21" t="s">
        <v>82</v>
      </c>
      <c r="C16" s="53">
        <v>4.6342326811759298</v>
      </c>
      <c r="D16" s="54">
        <v>1.2283497498274674</v>
      </c>
      <c r="E16" s="54">
        <v>0.81095030977476623</v>
      </c>
      <c r="F16" s="54">
        <v>1.3905997439663056</v>
      </c>
      <c r="G16" s="54">
        <v>0.57318108685745994</v>
      </c>
      <c r="H16" s="54">
        <v>0.22066122325741891</v>
      </c>
      <c r="I16" s="54">
        <v>0.20994567177991094</v>
      </c>
      <c r="J16" s="54">
        <v>-1.9382499686304039E-2</v>
      </c>
      <c r="K16" s="54">
        <v>-0.26369565923207228</v>
      </c>
      <c r="L16" s="54">
        <v>-0.32905611555788905</v>
      </c>
      <c r="M16" s="54">
        <v>-0.32209295810342725</v>
      </c>
      <c r="N16" s="54">
        <v>-0.35631935033565471</v>
      </c>
      <c r="O16" s="54">
        <v>-0.42515962497647281</v>
      </c>
      <c r="P16" s="54">
        <v>-0.5487562927410754</v>
      </c>
      <c r="Q16" s="54">
        <v>0.34155541851994925</v>
      </c>
      <c r="R16" s="54">
        <v>3.4324285968406962</v>
      </c>
      <c r="S16" s="54">
        <v>3.5715150197628449</v>
      </c>
      <c r="T16" s="54">
        <v>2.2591035465625651</v>
      </c>
      <c r="U16" s="54">
        <v>1.8387612334945187</v>
      </c>
      <c r="V16" s="54">
        <v>1.7948663803735478</v>
      </c>
      <c r="W16" s="54">
        <v>1.815604337444922</v>
      </c>
      <c r="X16" s="277">
        <v>1.8460611997768319</v>
      </c>
    </row>
    <row r="17" spans="1:26" x14ac:dyDescent="0.3">
      <c r="A17" s="47"/>
      <c r="B17" s="21" t="s">
        <v>81</v>
      </c>
      <c r="C17" s="53">
        <v>3.8541666666666665</v>
      </c>
      <c r="D17" s="54">
        <v>1.2291666666666667</v>
      </c>
      <c r="E17" s="54">
        <v>1</v>
      </c>
      <c r="F17" s="54">
        <v>1.25</v>
      </c>
      <c r="G17" s="54">
        <v>0.875</v>
      </c>
      <c r="H17" s="54">
        <v>0.54166666666666663</v>
      </c>
      <c r="I17" s="54">
        <v>0.15833333333333333</v>
      </c>
      <c r="J17" s="54">
        <v>4.9999999999999996E-2</v>
      </c>
      <c r="K17" s="54">
        <v>8.3333333333333332E-3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0.57701612903225807</v>
      </c>
      <c r="R17" s="54">
        <v>3.8025537634408604</v>
      </c>
      <c r="S17" s="54">
        <v>4.1330152329749108</v>
      </c>
      <c r="T17" s="54">
        <v>2.6424913784357615</v>
      </c>
      <c r="U17" s="54">
        <v>2.29786950570838</v>
      </c>
      <c r="V17" s="54">
        <v>2.2573631545670962</v>
      </c>
      <c r="W17" s="54">
        <v>2.27810111163847</v>
      </c>
      <c r="X17" s="277">
        <v>2.3085579739703799</v>
      </c>
    </row>
    <row r="18" spans="1:26" x14ac:dyDescent="0.3">
      <c r="A18" s="47"/>
      <c r="B18" s="21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277"/>
    </row>
    <row r="19" spans="1:26" s="261" customFormat="1" x14ac:dyDescent="0.3">
      <c r="A19" s="260"/>
      <c r="B19" s="21" t="s">
        <v>122</v>
      </c>
      <c r="C19" s="53">
        <v>4.6087126375721912</v>
      </c>
      <c r="D19" s="54">
        <v>4.9276557459194761</v>
      </c>
      <c r="E19" s="54">
        <v>4.1231193340729959</v>
      </c>
      <c r="F19" s="54">
        <v>4.7745187115516066</v>
      </c>
      <c r="G19" s="54">
        <v>3.9359903282580624</v>
      </c>
      <c r="H19" s="54">
        <v>2.9067826536862582</v>
      </c>
      <c r="I19" s="54">
        <v>2.1738355217754535</v>
      </c>
      <c r="J19" s="54">
        <v>0.91065391244910687</v>
      </c>
      <c r="K19" s="54">
        <v>0.58498611895351027</v>
      </c>
      <c r="L19" s="54">
        <v>0.98035223351527723</v>
      </c>
      <c r="M19" s="54">
        <v>0.96543571585419397</v>
      </c>
      <c r="N19" s="54">
        <v>0.32305212842712844</v>
      </c>
      <c r="O19" s="54">
        <v>6.2895656879352529E-2</v>
      </c>
      <c r="P19" s="54">
        <v>-6.0742534036012319E-2</v>
      </c>
      <c r="Q19" s="54">
        <v>2.0283489083380384</v>
      </c>
      <c r="R19" s="54">
        <v>3.6984686147186152</v>
      </c>
      <c r="S19" s="54">
        <v>3.4875914894284459</v>
      </c>
      <c r="T19" s="54">
        <v>3.3714697315454232</v>
      </c>
      <c r="U19" s="54">
        <v>3.2812895888248836</v>
      </c>
      <c r="V19" s="54">
        <v>3.2728043288151181</v>
      </c>
      <c r="W19" s="54">
        <v>3.2801437682072083</v>
      </c>
      <c r="X19" s="277">
        <v>3.2900373445113242</v>
      </c>
      <c r="Y19" s="369"/>
      <c r="Z19" s="369"/>
    </row>
    <row r="20" spans="1:26" x14ac:dyDescent="0.3">
      <c r="A20" s="47"/>
      <c r="B20" s="21" t="s">
        <v>123</v>
      </c>
      <c r="C20" s="53">
        <v>4.1854321591198014</v>
      </c>
      <c r="D20" s="54">
        <v>3.6048256791517663</v>
      </c>
      <c r="E20" s="54">
        <v>3.0118344783236082</v>
      </c>
      <c r="F20" s="54">
        <v>2.8416613309459415</v>
      </c>
      <c r="G20" s="54">
        <v>1.6847380952866551</v>
      </c>
      <c r="H20" s="54">
        <v>1.6985597643097643</v>
      </c>
      <c r="I20" s="54">
        <v>1.3077586241625143</v>
      </c>
      <c r="J20" s="54">
        <v>0.55007383701348234</v>
      </c>
      <c r="K20" s="54">
        <v>0.11484593606876219</v>
      </c>
      <c r="L20" s="54">
        <v>0.385503515458607</v>
      </c>
      <c r="M20" s="54">
        <v>0.48243285660772872</v>
      </c>
      <c r="N20" s="54">
        <v>-0.21688162600176328</v>
      </c>
      <c r="O20" s="54">
        <v>-0.48420784710458625</v>
      </c>
      <c r="P20" s="54">
        <v>-0.33760701737875648</v>
      </c>
      <c r="Q20" s="54">
        <v>1.1675121165066817</v>
      </c>
      <c r="R20" s="54">
        <v>2.4631235854788489</v>
      </c>
      <c r="S20" s="54">
        <v>2.3662749545140849</v>
      </c>
      <c r="T20" s="54">
        <v>2.2129565619962728</v>
      </c>
      <c r="U20" s="54">
        <v>2.1275604054684938</v>
      </c>
      <c r="V20" s="54">
        <v>2.1196054742093371</v>
      </c>
      <c r="W20" s="54">
        <v>2.1264861986394212</v>
      </c>
      <c r="X20" s="277">
        <v>2.135761426424533</v>
      </c>
    </row>
    <row r="21" spans="1:26" x14ac:dyDescent="0.3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4"/>
    </row>
    <row r="22" spans="1:26" x14ac:dyDescent="0.3">
      <c r="A22" s="47"/>
      <c r="B22" s="21" t="s">
        <v>80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73.808335471129212</v>
      </c>
      <c r="T22" s="19">
        <v>75.127130879727261</v>
      </c>
      <c r="U22" s="19">
        <v>68.038332824095377</v>
      </c>
      <c r="V22" s="19">
        <v>64.504947647039955</v>
      </c>
      <c r="W22" s="19">
        <v>62.056937056987266</v>
      </c>
      <c r="X22" s="20">
        <v>60.355970728419017</v>
      </c>
    </row>
    <row r="23" spans="1:26" x14ac:dyDescent="0.3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</row>
    <row r="24" spans="1:26" x14ac:dyDescent="0.3">
      <c r="A24" s="47"/>
      <c r="B24" s="21" t="s">
        <v>177</v>
      </c>
      <c r="C24" s="53">
        <v>1.4710045187903882</v>
      </c>
      <c r="D24" s="54">
        <v>1.3940793220245939</v>
      </c>
      <c r="E24" s="54">
        <v>1.3271961255411255</v>
      </c>
      <c r="F24" s="54">
        <v>1.3922485782514589</v>
      </c>
      <c r="G24" s="54">
        <v>1.2864058588211305</v>
      </c>
      <c r="H24" s="54">
        <v>1.3284606327247632</v>
      </c>
      <c r="I24" s="54">
        <v>1.3289351708858772</v>
      </c>
      <c r="J24" s="54">
        <v>1.1104218664125731</v>
      </c>
      <c r="K24" s="54">
        <v>1.1068564339042601</v>
      </c>
      <c r="L24" s="54">
        <v>1.129689346963423</v>
      </c>
      <c r="M24" s="54">
        <v>1.1811922203400462</v>
      </c>
      <c r="N24" s="54">
        <v>1.1194735497051258</v>
      </c>
      <c r="O24" s="54">
        <v>1.1414469918125354</v>
      </c>
      <c r="P24" s="54">
        <v>1.1833247272413574</v>
      </c>
      <c r="Q24" s="54">
        <v>1.0539325036075036</v>
      </c>
      <c r="R24" s="54">
        <v>1.0816933450969322</v>
      </c>
      <c r="S24" s="54">
        <v>1.0818977020202019</v>
      </c>
      <c r="T24" s="54">
        <v>1.0363265151515153</v>
      </c>
      <c r="U24" s="54">
        <v>1.0662499999999999</v>
      </c>
      <c r="V24" s="54">
        <v>1.0908333333333335</v>
      </c>
      <c r="W24" s="54">
        <v>1.11625</v>
      </c>
      <c r="X24" s="277">
        <v>1.1354166666666665</v>
      </c>
    </row>
    <row r="25" spans="1:26" x14ac:dyDescent="0.3">
      <c r="A25" s="47"/>
      <c r="B25" s="21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277"/>
    </row>
    <row r="26" spans="1:26" x14ac:dyDescent="0.3">
      <c r="A26" s="47"/>
      <c r="B26" s="21" t="s">
        <v>146</v>
      </c>
      <c r="C26" s="67">
        <v>-3.6206637318380475</v>
      </c>
      <c r="D26" s="68">
        <v>-7.0928544723549258</v>
      </c>
      <c r="E26" s="68">
        <v>1.833155525974739</v>
      </c>
      <c r="F26" s="68">
        <v>0.42232621267095372</v>
      </c>
      <c r="G26" s="68">
        <v>-1.2617149929873728</v>
      </c>
      <c r="H26" s="68">
        <v>-1.6594156163533547</v>
      </c>
      <c r="I26" s="68">
        <v>-2.3518397596952734</v>
      </c>
      <c r="J26" s="68">
        <v>0.28872172100247173</v>
      </c>
      <c r="K26" s="68">
        <v>-0.11092557902768752</v>
      </c>
      <c r="L26" s="68">
        <v>0.75632986091278553</v>
      </c>
      <c r="M26" s="68">
        <v>0.4615605077196161</v>
      </c>
      <c r="N26" s="68">
        <v>-0.22154757996327712</v>
      </c>
      <c r="O26" s="68">
        <v>-1.572111639785323</v>
      </c>
      <c r="P26" s="68">
        <v>0.56082899599720903</v>
      </c>
      <c r="Q26" s="68">
        <v>0.61846654067601037</v>
      </c>
      <c r="R26" s="68">
        <v>1.0521174465871752</v>
      </c>
      <c r="S26" s="68">
        <v>-1.153478034042521</v>
      </c>
      <c r="T26" s="68">
        <v>-0.51020793509281015</v>
      </c>
      <c r="U26" s="68">
        <v>0.22624049257959911</v>
      </c>
      <c r="V26" s="68">
        <v>0.44410642367676001</v>
      </c>
      <c r="W26" s="68">
        <v>0.37561332741640197</v>
      </c>
      <c r="X26" s="276">
        <v>0</v>
      </c>
    </row>
    <row r="27" spans="1:26" x14ac:dyDescent="0.3">
      <c r="A27" s="47"/>
      <c r="B27" s="21"/>
      <c r="C27" s="253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78"/>
    </row>
    <row r="28" spans="1:26" x14ac:dyDescent="0.3">
      <c r="A28" s="47"/>
      <c r="B28" s="21" t="s">
        <v>98</v>
      </c>
      <c r="C28" s="53">
        <v>1.353595652173913</v>
      </c>
      <c r="D28" s="54">
        <v>1.4568956521739131</v>
      </c>
      <c r="E28" s="54">
        <v>1.3226956521739131</v>
      </c>
      <c r="F28" s="54">
        <v>1.3149045454545454</v>
      </c>
      <c r="G28" s="54">
        <v>1.3126761904761903</v>
      </c>
      <c r="H28" s="54">
        <v>1.3702999999999999</v>
      </c>
      <c r="I28" s="54">
        <v>1.2306739130434783</v>
      </c>
      <c r="J28" s="54">
        <v>1.0898652173913044</v>
      </c>
      <c r="K28" s="54">
        <v>1.0538045454545455</v>
      </c>
      <c r="L28" s="54">
        <v>1.183747619047619</v>
      </c>
      <c r="M28" s="54">
        <v>1.1376095238095241</v>
      </c>
      <c r="N28" s="54">
        <v>1.1113954545454545</v>
      </c>
      <c r="O28" s="54">
        <v>1.2172521739130433</v>
      </c>
      <c r="P28" s="54">
        <v>1.1306826086956521</v>
      </c>
      <c r="Q28" s="54">
        <v>1.0590227272727271</v>
      </c>
      <c r="R28" s="54">
        <v>1.0918380952380953</v>
      </c>
      <c r="S28" s="54">
        <v>1.0463045454545454</v>
      </c>
      <c r="T28" s="54">
        <v>1.05</v>
      </c>
      <c r="U28" s="54">
        <v>1.08</v>
      </c>
      <c r="V28" s="54">
        <v>1.1000000000000001</v>
      </c>
      <c r="W28" s="54">
        <v>1.1299999999999999</v>
      </c>
      <c r="X28" s="277">
        <v>1.1399999999999999</v>
      </c>
    </row>
    <row r="29" spans="1:26" x14ac:dyDescent="0.3">
      <c r="A29" s="47"/>
      <c r="B29" s="21" t="s">
        <v>99</v>
      </c>
      <c r="C29" s="53">
        <v>26.138217391304348</v>
      </c>
      <c r="D29" s="54">
        <v>26.107130434782611</v>
      </c>
      <c r="E29" s="54">
        <v>25.157173913043483</v>
      </c>
      <c r="F29" s="54">
        <v>25.525409090909093</v>
      </c>
      <c r="G29" s="54">
        <v>25.187333333333331</v>
      </c>
      <c r="H29" s="54">
        <v>27.495863636363637</v>
      </c>
      <c r="I29" s="54">
        <v>27.634869565217389</v>
      </c>
      <c r="J29" s="54">
        <v>27.029304347826088</v>
      </c>
      <c r="K29" s="54">
        <v>27.028772727272727</v>
      </c>
      <c r="L29" s="54">
        <v>25.662809523809521</v>
      </c>
      <c r="M29" s="54">
        <v>25.837666666666667</v>
      </c>
      <c r="N29" s="54">
        <v>25.486000000000004</v>
      </c>
      <c r="O29" s="54">
        <v>26.29808695652174</v>
      </c>
      <c r="P29" s="54">
        <v>25.230000000000004</v>
      </c>
      <c r="Q29" s="54">
        <v>24.259818181818183</v>
      </c>
      <c r="R29" s="54">
        <v>24.484666666666666</v>
      </c>
      <c r="S29" s="54">
        <v>25.123136363636362</v>
      </c>
      <c r="T29" s="54">
        <v>25.2</v>
      </c>
      <c r="U29" s="54">
        <v>25</v>
      </c>
      <c r="V29" s="54">
        <v>24.5</v>
      </c>
      <c r="W29" s="54">
        <v>24.5</v>
      </c>
      <c r="X29" s="277">
        <v>24.5</v>
      </c>
    </row>
    <row r="30" spans="1:26" x14ac:dyDescent="0.3">
      <c r="A30" s="47"/>
      <c r="B30" s="21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276"/>
    </row>
    <row r="31" spans="1:26" x14ac:dyDescent="0.3">
      <c r="A31" s="47"/>
      <c r="B31" s="21" t="s">
        <v>100</v>
      </c>
      <c r="C31" s="53">
        <v>1.5353286956521741</v>
      </c>
      <c r="D31" s="54">
        <v>1.501191304347826</v>
      </c>
      <c r="E31" s="54">
        <v>1.2790682608695654</v>
      </c>
      <c r="F31" s="54">
        <v>1.227431818181818</v>
      </c>
      <c r="G31" s="54">
        <v>1.2086900000000003</v>
      </c>
      <c r="H31" s="54">
        <v>1.2246018181818183</v>
      </c>
      <c r="I31" s="54">
        <v>1.2024634782608694</v>
      </c>
      <c r="J31" s="54">
        <v>1.0829091304347827</v>
      </c>
      <c r="K31" s="54">
        <v>1.0749204545454543</v>
      </c>
      <c r="L31" s="54">
        <v>1.1683290476190478</v>
      </c>
      <c r="M31" s="54">
        <v>1.1285204761904764</v>
      </c>
      <c r="N31" s="54">
        <v>1.0916127272727272</v>
      </c>
      <c r="O31" s="54">
        <v>1.0813895652173913</v>
      </c>
      <c r="P31" s="54">
        <v>1.0405213043478263</v>
      </c>
      <c r="Q31" s="54">
        <v>0.98707954545454546</v>
      </c>
      <c r="R31" s="54">
        <v>0.94371050000000012</v>
      </c>
      <c r="S31" s="54">
        <v>0.93370952380952388</v>
      </c>
      <c r="T31" s="54">
        <v>0.94</v>
      </c>
      <c r="U31" s="54">
        <v>0.96</v>
      </c>
      <c r="V31" s="54">
        <v>1</v>
      </c>
      <c r="W31" s="54">
        <v>1.01</v>
      </c>
      <c r="X31" s="277">
        <v>1.01</v>
      </c>
    </row>
    <row r="32" spans="1:26" x14ac:dyDescent="0.3">
      <c r="A32" s="47"/>
      <c r="B32" s="21" t="s">
        <v>101</v>
      </c>
      <c r="C32" s="53">
        <v>123.2295652173913</v>
      </c>
      <c r="D32" s="54">
        <v>131.15521739130438</v>
      </c>
      <c r="E32" s="54">
        <v>110.06391304347825</v>
      </c>
      <c r="F32" s="54">
        <v>102.34454545454543</v>
      </c>
      <c r="G32" s="54">
        <v>110.15619047619049</v>
      </c>
      <c r="H32" s="54">
        <v>141.95727272727277</v>
      </c>
      <c r="I32" s="54">
        <v>146.98086956521738</v>
      </c>
      <c r="J32" s="54">
        <v>132.50260869565219</v>
      </c>
      <c r="K32" s="54">
        <v>122.34545454545454</v>
      </c>
      <c r="L32" s="54">
        <v>133.67904761904762</v>
      </c>
      <c r="M32" s="54">
        <v>127.60571428571427</v>
      </c>
      <c r="N32" s="54">
        <v>121.26863636363638</v>
      </c>
      <c r="O32" s="54">
        <v>126.31956521739126</v>
      </c>
      <c r="P32" s="54">
        <v>128.8230434782609</v>
      </c>
      <c r="Q32" s="54">
        <v>142.85272727272729</v>
      </c>
      <c r="R32" s="54">
        <v>156.99333333333331</v>
      </c>
      <c r="S32" s="54">
        <v>161.18227272727276</v>
      </c>
      <c r="T32" s="54">
        <v>157</v>
      </c>
      <c r="U32" s="54">
        <v>153</v>
      </c>
      <c r="V32" s="54">
        <v>154</v>
      </c>
      <c r="W32" s="54">
        <v>148</v>
      </c>
      <c r="X32" s="277">
        <v>148</v>
      </c>
    </row>
    <row r="33" spans="1:24" x14ac:dyDescent="0.3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</row>
    <row r="34" spans="1:24" x14ac:dyDescent="0.3">
      <c r="A34" s="47"/>
      <c r="B34" s="21" t="s">
        <v>87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80.821158814044495</v>
      </c>
      <c r="T34" s="19">
        <v>85.531828071139159</v>
      </c>
      <c r="U34" s="19">
        <v>89.952023309430331</v>
      </c>
      <c r="V34" s="19">
        <v>94.070428835058564</v>
      </c>
      <c r="W34" s="19">
        <v>97.623607894523801</v>
      </c>
      <c r="X34" s="20">
        <v>101.93108941744337</v>
      </c>
    </row>
    <row r="35" spans="1:24" x14ac:dyDescent="0.3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62"/>
      <c r="R35" s="262"/>
      <c r="S35" s="262"/>
      <c r="T35" s="262"/>
      <c r="U35" s="262"/>
      <c r="V35" s="262"/>
      <c r="W35" s="262"/>
      <c r="X35" s="279"/>
    </row>
    <row r="36" spans="1:24" s="261" customFormat="1" x14ac:dyDescent="0.3">
      <c r="A36" s="260"/>
      <c r="B36" s="21" t="s">
        <v>206</v>
      </c>
      <c r="C36" s="53">
        <v>2.1359608622466659</v>
      </c>
      <c r="D36" s="54">
        <v>1.1832958440142589</v>
      </c>
      <c r="E36" s="54">
        <v>0.9471533212865898</v>
      </c>
      <c r="F36" s="54">
        <v>1.1651145752453076</v>
      </c>
      <c r="G36" s="54">
        <v>1.2080150947964114</v>
      </c>
      <c r="H36" s="54">
        <v>0.98574118360010821</v>
      </c>
      <c r="I36" s="54">
        <v>0.77154398839848315</v>
      </c>
      <c r="J36" s="54">
        <v>0.58468774787914157</v>
      </c>
      <c r="K36" s="54">
        <v>0.41965000000000008</v>
      </c>
      <c r="L36" s="54">
        <v>0.2713916666666667</v>
      </c>
      <c r="M36" s="54">
        <v>0.2113666666666667</v>
      </c>
      <c r="N36" s="54">
        <v>0.17787500000000001</v>
      </c>
      <c r="O36" s="54">
        <v>0.13440833333333335</v>
      </c>
      <c r="P36" s="54">
        <v>9.923333333333334E-2</v>
      </c>
      <c r="Q36" s="54">
        <v>0.12</v>
      </c>
      <c r="R36" s="54">
        <v>0.65749999999999997</v>
      </c>
      <c r="S36" s="54">
        <v>1.0061891987497005</v>
      </c>
      <c r="T36" s="54">
        <v>0.82774720710893246</v>
      </c>
      <c r="U36" s="54">
        <v>0.69403177342072386</v>
      </c>
      <c r="V36" s="54">
        <v>0.6736011310254223</v>
      </c>
      <c r="W36" s="54">
        <v>0.6763899523281145</v>
      </c>
      <c r="X36" s="277">
        <v>0.68249942966544697</v>
      </c>
    </row>
    <row r="37" spans="1:24" x14ac:dyDescent="0.3">
      <c r="A37" s="57"/>
      <c r="B37" s="255"/>
      <c r="C37" s="149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1"/>
    </row>
    <row r="38" spans="1:24" x14ac:dyDescent="0.3">
      <c r="B38" s="256"/>
      <c r="C38" s="256"/>
      <c r="D38" s="256"/>
      <c r="E38" s="256"/>
      <c r="F38" s="256"/>
      <c r="G38" s="256"/>
      <c r="H38" s="280"/>
      <c r="I38" s="76"/>
      <c r="J38" s="257"/>
      <c r="K38" s="257"/>
      <c r="L38" s="257"/>
      <c r="M38" s="257"/>
      <c r="N38" s="257"/>
      <c r="O38" s="257"/>
      <c r="P38" s="257"/>
      <c r="Q38" s="257"/>
      <c r="R38" s="257"/>
      <c r="V38" s="257"/>
    </row>
    <row r="39" spans="1:24" s="12" customFormat="1" x14ac:dyDescent="0.3">
      <c r="A39" s="10" t="s">
        <v>6</v>
      </c>
      <c r="B39" s="480" t="s">
        <v>134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76"/>
      <c r="T39" s="76"/>
      <c r="U39" s="76"/>
      <c r="V39" s="76"/>
    </row>
    <row r="40" spans="1:24" x14ac:dyDescent="0.3"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V40" s="257"/>
    </row>
  </sheetData>
  <mergeCells count="4">
    <mergeCell ref="A1:R1"/>
    <mergeCell ref="B39:R39"/>
    <mergeCell ref="A2:X2"/>
    <mergeCell ref="A3:X3"/>
  </mergeCells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0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X9" sqref="X9"/>
    </sheetView>
  </sheetViews>
  <sheetFormatPr defaultColWidth="9.125" defaultRowHeight="15.6" x14ac:dyDescent="0.3"/>
  <cols>
    <col min="1" max="1" width="5.75" style="169" customWidth="1"/>
    <col min="2" max="2" width="75.75" style="169" customWidth="1"/>
    <col min="3" max="18" width="11.125" style="169" customWidth="1"/>
    <col min="19" max="20" width="11.125" style="290" customWidth="1"/>
    <col min="21" max="21" width="10" style="290" customWidth="1"/>
    <col min="22" max="22" width="10" style="169" customWidth="1"/>
    <col min="23" max="16384" width="9.125" style="169"/>
  </cols>
  <sheetData>
    <row r="1" spans="1:24" x14ac:dyDescent="0.3">
      <c r="A1" s="484" t="str">
        <f>'Súhrnné indikátory'!A1:P1</f>
        <v>71. zasadnutie Výboru pre makroekonomické prognózy, 5.2.2025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</row>
    <row r="2" spans="1:24" ht="17.399999999999999" x14ac:dyDescent="0.3">
      <c r="A2" s="485" t="s">
        <v>15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</row>
    <row r="3" spans="1:24" x14ac:dyDescent="0.3">
      <c r="A3" s="486" t="s">
        <v>60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</row>
    <row r="4" spans="1:24" x14ac:dyDescent="0.3">
      <c r="A4" s="212"/>
      <c r="B4" s="203"/>
      <c r="C4" s="212"/>
      <c r="D4" s="13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91"/>
      <c r="T4" s="291"/>
      <c r="U4" s="291"/>
      <c r="V4" s="291"/>
      <c r="W4" s="291"/>
      <c r="X4" s="292"/>
    </row>
    <row r="5" spans="1:24" s="119" customFormat="1" x14ac:dyDescent="0.3">
      <c r="A5" s="174"/>
      <c r="B5" s="374"/>
      <c r="C5" s="204">
        <v>2008</v>
      </c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259">
        <v>2024</v>
      </c>
      <c r="T5" s="259">
        <v>2025</v>
      </c>
      <c r="U5" s="259">
        <v>2026</v>
      </c>
      <c r="V5" s="259">
        <v>2027</v>
      </c>
      <c r="W5" s="259">
        <v>2028</v>
      </c>
      <c r="X5" s="293">
        <v>2029</v>
      </c>
    </row>
    <row r="6" spans="1:24" s="119" customFormat="1" x14ac:dyDescent="0.3">
      <c r="A6" s="174"/>
      <c r="B6" s="175"/>
      <c r="C6" s="215" t="s">
        <v>7</v>
      </c>
      <c r="D6" s="216" t="s">
        <v>7</v>
      </c>
      <c r="E6" s="216" t="s">
        <v>7</v>
      </c>
      <c r="F6" s="216" t="s">
        <v>7</v>
      </c>
      <c r="G6" s="216" t="s">
        <v>7</v>
      </c>
      <c r="H6" s="216" t="s">
        <v>7</v>
      </c>
      <c r="I6" s="216" t="s">
        <v>7</v>
      </c>
      <c r="J6" s="216" t="s">
        <v>7</v>
      </c>
      <c r="K6" s="216" t="s">
        <v>7</v>
      </c>
      <c r="L6" s="216" t="s">
        <v>7</v>
      </c>
      <c r="M6" s="216" t="s">
        <v>7</v>
      </c>
      <c r="N6" s="216" t="s">
        <v>7</v>
      </c>
      <c r="O6" s="216" t="s">
        <v>7</v>
      </c>
      <c r="P6" s="6" t="s">
        <v>7</v>
      </c>
      <c r="Q6" s="216" t="s">
        <v>7</v>
      </c>
      <c r="R6" s="6" t="s">
        <v>7</v>
      </c>
      <c r="S6" s="294" t="s">
        <v>61</v>
      </c>
      <c r="T6" s="294" t="s">
        <v>61</v>
      </c>
      <c r="U6" s="294" t="s">
        <v>61</v>
      </c>
      <c r="V6" s="294" t="s">
        <v>61</v>
      </c>
      <c r="W6" s="294" t="s">
        <v>61</v>
      </c>
      <c r="X6" s="295" t="s">
        <v>61</v>
      </c>
    </row>
    <row r="7" spans="1:24" s="119" customFormat="1" x14ac:dyDescent="0.3">
      <c r="A7" s="212"/>
      <c r="B7" s="213"/>
      <c r="C7" s="214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68"/>
      <c r="T7" s="268"/>
      <c r="U7" s="268"/>
      <c r="V7" s="268"/>
      <c r="W7" s="268"/>
      <c r="X7" s="269"/>
    </row>
    <row r="8" spans="1:24" x14ac:dyDescent="0.3">
      <c r="A8" s="174"/>
      <c r="B8" s="119" t="s">
        <v>72</v>
      </c>
      <c r="C8" s="188">
        <v>5.1204697039435532</v>
      </c>
      <c r="D8" s="189">
        <v>-4.7009154538261484</v>
      </c>
      <c r="E8" s="189">
        <v>8.9414557429604571</v>
      </c>
      <c r="F8" s="189">
        <v>2.4070766144419276</v>
      </c>
      <c r="G8" s="189">
        <v>2.8769328243178682</v>
      </c>
      <c r="H8" s="189">
        <v>2.0345836147824592</v>
      </c>
      <c r="I8" s="189">
        <v>1.1461847361775801</v>
      </c>
      <c r="J8" s="189">
        <v>2.9464903466588588</v>
      </c>
      <c r="K8" s="189">
        <v>-0.81118418915727686</v>
      </c>
      <c r="L8" s="189">
        <v>1.8437049791860671</v>
      </c>
      <c r="M8" s="189">
        <v>4.1643171627234521</v>
      </c>
      <c r="N8" s="189">
        <v>3.6486268216298523</v>
      </c>
      <c r="O8" s="189">
        <v>1.6778117859548747</v>
      </c>
      <c r="P8" s="189">
        <v>8.7317684135457263</v>
      </c>
      <c r="Q8" s="189">
        <v>6.0960686425274302</v>
      </c>
      <c r="R8" s="189">
        <v>11.344404541416097</v>
      </c>
      <c r="S8" s="206">
        <v>5.9737192806444739</v>
      </c>
      <c r="T8" s="206">
        <v>4.7910955234816699</v>
      </c>
      <c r="U8" s="206">
        <v>5.2262861119232396</v>
      </c>
      <c r="V8" s="206">
        <v>4.7436546790309508</v>
      </c>
      <c r="W8" s="206">
        <v>4.3868621526531593</v>
      </c>
      <c r="X8" s="267">
        <v>4.9689052832549541</v>
      </c>
    </row>
    <row r="9" spans="1:24" x14ac:dyDescent="0.3">
      <c r="A9" s="174"/>
      <c r="B9" s="119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206"/>
      <c r="T9" s="206"/>
      <c r="U9" s="206"/>
      <c r="V9" s="206"/>
      <c r="W9" s="206"/>
      <c r="X9" s="267"/>
    </row>
    <row r="10" spans="1:24" x14ac:dyDescent="0.3">
      <c r="A10" s="174"/>
      <c r="B10" s="119" t="s">
        <v>71</v>
      </c>
      <c r="C10" s="188">
        <v>2.0732142351446603</v>
      </c>
      <c r="D10" s="189">
        <v>-3.6189685556438866</v>
      </c>
      <c r="E10" s="189">
        <v>8.4312557241096329</v>
      </c>
      <c r="F10" s="189">
        <v>0.77475681987795308</v>
      </c>
      <c r="G10" s="189">
        <v>1.5177298157958541</v>
      </c>
      <c r="H10" s="189">
        <v>1.4925506008310885</v>
      </c>
      <c r="I10" s="189">
        <v>1.2804852106641951</v>
      </c>
      <c r="J10" s="189">
        <v>3.1380102342813077</v>
      </c>
      <c r="K10" s="189">
        <v>-0.42192418783575381</v>
      </c>
      <c r="L10" s="189">
        <v>0.65410174624103146</v>
      </c>
      <c r="M10" s="189">
        <v>2.0132171109649599</v>
      </c>
      <c r="N10" s="189">
        <v>1.2181682341075861</v>
      </c>
      <c r="O10" s="189">
        <v>-0.71280500683025272</v>
      </c>
      <c r="P10" s="189">
        <v>6.3454497636519669</v>
      </c>
      <c r="Q10" s="189">
        <v>-1.2958344974473124</v>
      </c>
      <c r="R10" s="189">
        <v>1.0967425121309216</v>
      </c>
      <c r="S10" s="206">
        <v>2.1786931858342351</v>
      </c>
      <c r="T10" s="206">
        <v>1.6423797775532822</v>
      </c>
      <c r="U10" s="206">
        <v>1.7967086800928511</v>
      </c>
      <c r="V10" s="206">
        <v>1.4841240616273454</v>
      </c>
      <c r="W10" s="206">
        <v>2.0117347312080591</v>
      </c>
      <c r="X10" s="267">
        <v>2.6155063644329068</v>
      </c>
    </row>
    <row r="11" spans="1:24" x14ac:dyDescent="0.3">
      <c r="A11" s="174"/>
      <c r="B11" s="119"/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206"/>
      <c r="T11" s="206"/>
      <c r="U11" s="206"/>
      <c r="V11" s="206"/>
      <c r="W11" s="206"/>
      <c r="X11" s="267"/>
    </row>
    <row r="12" spans="1:24" x14ac:dyDescent="0.3">
      <c r="A12" s="174"/>
      <c r="B12" s="119" t="s">
        <v>42</v>
      </c>
      <c r="C12" s="205">
        <v>4.5067158139812324</v>
      </c>
      <c r="D12" s="206">
        <v>6.4108191576383922</v>
      </c>
      <c r="E12" s="206">
        <v>-2.6748249510999633</v>
      </c>
      <c r="F12" s="206">
        <v>1.3096166875952164</v>
      </c>
      <c r="G12" s="206">
        <v>0.97503802756928604</v>
      </c>
      <c r="H12" s="206">
        <v>1.1402030073896396</v>
      </c>
      <c r="I12" s="206">
        <v>0.60564978491550736</v>
      </c>
      <c r="J12" s="206">
        <v>0.38916126906161086</v>
      </c>
      <c r="K12" s="206">
        <v>2.6707415436976634</v>
      </c>
      <c r="L12" s="206">
        <v>4.5429743620530205</v>
      </c>
      <c r="M12" s="206">
        <v>3.8325014519791978</v>
      </c>
      <c r="N12" s="206">
        <v>5.4251925136946433</v>
      </c>
      <c r="O12" s="206">
        <v>4.5686650283140562</v>
      </c>
      <c r="P12" s="206">
        <v>0.56505211250164056</v>
      </c>
      <c r="Q12" s="206">
        <v>7.3874031940656781</v>
      </c>
      <c r="R12" s="206">
        <v>8.6640009823305775</v>
      </c>
      <c r="S12" s="206">
        <v>4.9234382486658124</v>
      </c>
      <c r="T12" s="206">
        <v>3.6235140830984669</v>
      </c>
      <c r="U12" s="206">
        <v>4.2290964883515691</v>
      </c>
      <c r="V12" s="206">
        <v>3.6275037171976221</v>
      </c>
      <c r="W12" s="206">
        <v>2.3452758449347799</v>
      </c>
      <c r="X12" s="267">
        <v>2.0568371792703433</v>
      </c>
    </row>
    <row r="13" spans="1:24" x14ac:dyDescent="0.3">
      <c r="A13" s="174"/>
      <c r="B13" s="119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67"/>
    </row>
    <row r="14" spans="1:24" x14ac:dyDescent="0.3">
      <c r="A14" s="174"/>
      <c r="B14" s="103" t="s">
        <v>120</v>
      </c>
      <c r="C14" s="205">
        <v>1.1885393645788778</v>
      </c>
      <c r="D14" s="206">
        <v>0.19238522755320453</v>
      </c>
      <c r="E14" s="206">
        <v>0.10590761565365536</v>
      </c>
      <c r="F14" s="206">
        <v>0.97860143083621232</v>
      </c>
      <c r="G14" s="206">
        <v>0.63680763407523155</v>
      </c>
      <c r="H14" s="206">
        <v>0.54137638052409454</v>
      </c>
      <c r="I14" s="206">
        <v>0.97777878543323649</v>
      </c>
      <c r="J14" s="206">
        <v>1.2990969139413888</v>
      </c>
      <c r="K14" s="206">
        <v>1.380112709071657</v>
      </c>
      <c r="L14" s="206">
        <v>1.2524269438147995</v>
      </c>
      <c r="M14" s="206">
        <v>1.1256967268360452</v>
      </c>
      <c r="N14" s="206">
        <v>0.72951661002862433</v>
      </c>
      <c r="O14" s="206">
        <v>0.17480375713108121</v>
      </c>
      <c r="P14" s="206">
        <v>9.4736651610527467E-2</v>
      </c>
      <c r="Q14" s="206">
        <v>0.11480608168508155</v>
      </c>
      <c r="R14" s="206">
        <v>7.8187036653898367E-2</v>
      </c>
      <c r="S14" s="206">
        <v>-8.1133151567924777E-2</v>
      </c>
      <c r="T14" s="206">
        <v>-0.21828468294479153</v>
      </c>
      <c r="U14" s="206">
        <v>-0.3384918869447695</v>
      </c>
      <c r="V14" s="206">
        <v>-0.28487556952284665</v>
      </c>
      <c r="W14" s="206">
        <v>-0.3724237579113221</v>
      </c>
      <c r="X14" s="267">
        <v>-0.3617219506858449</v>
      </c>
    </row>
    <row r="15" spans="1:24" x14ac:dyDescent="0.3">
      <c r="A15" s="174"/>
      <c r="B15" s="88"/>
      <c r="C15" s="207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96"/>
      <c r="T15" s="296"/>
      <c r="U15" s="296"/>
      <c r="V15" s="296"/>
      <c r="W15" s="296"/>
      <c r="X15" s="297"/>
    </row>
    <row r="16" spans="1:24" x14ac:dyDescent="0.3">
      <c r="A16" s="174"/>
      <c r="B16" s="103" t="s">
        <v>16</v>
      </c>
      <c r="C16" s="188">
        <v>5.326831156882661</v>
      </c>
      <c r="D16" s="189">
        <v>2.5708556881508748</v>
      </c>
      <c r="E16" s="189">
        <v>1.9092710513552325</v>
      </c>
      <c r="F16" s="189">
        <v>2.4623987435310246</v>
      </c>
      <c r="G16" s="189">
        <v>2.5724301101416325</v>
      </c>
      <c r="H16" s="189">
        <v>1.699020614461455</v>
      </c>
      <c r="I16" s="189">
        <v>1.8982744984444411</v>
      </c>
      <c r="J16" s="189">
        <v>3.2873763032427172</v>
      </c>
      <c r="K16" s="189">
        <v>2.5399952232706857</v>
      </c>
      <c r="L16" s="189">
        <v>1.9003964821453945</v>
      </c>
      <c r="M16" s="189">
        <v>2.4162338418451723</v>
      </c>
      <c r="N16" s="189">
        <v>1.7703837143384193</v>
      </c>
      <c r="O16" s="189">
        <v>2.2352184502904882</v>
      </c>
      <c r="P16" s="189">
        <v>2.0412296663526064</v>
      </c>
      <c r="Q16" s="189">
        <v>0.85038027195722954</v>
      </c>
      <c r="R16" s="189">
        <v>2.1909678961764323</v>
      </c>
      <c r="S16" s="206">
        <v>2.3316933390255645</v>
      </c>
      <c r="T16" s="206">
        <v>2.1764416625793537</v>
      </c>
      <c r="U16" s="206">
        <v>2.2457686097005602</v>
      </c>
      <c r="V16" s="206">
        <v>1.9463809016935008</v>
      </c>
      <c r="W16" s="206">
        <v>1.7863938404358848</v>
      </c>
      <c r="X16" s="267">
        <v>1.9574081071107363</v>
      </c>
    </row>
    <row r="17" spans="1:24" x14ac:dyDescent="0.3">
      <c r="A17" s="174"/>
      <c r="B17" s="209"/>
      <c r="C17" s="207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96"/>
      <c r="T17" s="296"/>
      <c r="U17" s="296"/>
      <c r="V17" s="296"/>
      <c r="W17" s="296"/>
      <c r="X17" s="297"/>
    </row>
    <row r="18" spans="1:24" x14ac:dyDescent="0.3">
      <c r="A18" s="174"/>
      <c r="B18" s="103" t="s">
        <v>68</v>
      </c>
      <c r="C18" s="188">
        <v>2.8242264661755279</v>
      </c>
      <c r="D18" s="189">
        <v>-5.2719169648313908</v>
      </c>
      <c r="E18" s="189">
        <v>-0.73457521574673557</v>
      </c>
      <c r="F18" s="189">
        <v>-0.63767018158752409</v>
      </c>
      <c r="G18" s="189">
        <v>-1.609531312453405</v>
      </c>
      <c r="H18" s="189">
        <v>-2.5728355873509745</v>
      </c>
      <c r="I18" s="189">
        <v>-1.7986857192382244</v>
      </c>
      <c r="J18" s="189">
        <v>-2.2255481413435696E-3</v>
      </c>
      <c r="K18" s="189">
        <v>-0.57972082455109986</v>
      </c>
      <c r="L18" s="189">
        <v>0.37090193310869157</v>
      </c>
      <c r="M18" s="189">
        <v>1.9839182861378646</v>
      </c>
      <c r="N18" s="189">
        <v>2.4904943441409921</v>
      </c>
      <c r="O18" s="189">
        <v>-2.3422736316317971</v>
      </c>
      <c r="P18" s="189">
        <v>1.1851518498680047</v>
      </c>
      <c r="Q18" s="189">
        <v>0.78311512729147825</v>
      </c>
      <c r="R18" s="189">
        <v>-1.8319750633233323E-2</v>
      </c>
      <c r="S18" s="206">
        <v>-0.25961655013393425</v>
      </c>
      <c r="T18" s="206">
        <v>-0.51571290599892183</v>
      </c>
      <c r="U18" s="206">
        <v>-0.82712854814488423</v>
      </c>
      <c r="V18" s="206">
        <v>-1.2900298114631115</v>
      </c>
      <c r="W18" s="206">
        <v>-1.200530651434506</v>
      </c>
      <c r="X18" s="267">
        <v>-0.68945092496789373</v>
      </c>
    </row>
    <row r="19" spans="1:24" s="119" customFormat="1" x14ac:dyDescent="0.3">
      <c r="A19" s="177"/>
      <c r="B19" s="210"/>
      <c r="C19" s="190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298"/>
      <c r="T19" s="298"/>
      <c r="U19" s="298"/>
      <c r="V19" s="298"/>
      <c r="W19" s="298"/>
      <c r="X19" s="299"/>
    </row>
    <row r="20" spans="1:24" s="119" customFormat="1" x14ac:dyDescent="0.3">
      <c r="S20" s="125"/>
      <c r="T20" s="125"/>
      <c r="U20" s="125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9"/>
  <sheetViews>
    <sheetView showGridLines="0" zoomScale="90" zoomScaleNormal="90" workbookViewId="0">
      <pane xSplit="2" ySplit="6" topLeftCell="H36" activePane="bottomRight" state="frozen"/>
      <selection pane="topRight" activeCell="C1" sqref="C1"/>
      <selection pane="bottomLeft" activeCell="A7" sqref="A7"/>
      <selection pane="bottomRight" activeCell="H42" sqref="H42"/>
    </sheetView>
  </sheetViews>
  <sheetFormatPr defaultColWidth="9.125" defaultRowHeight="15.6" x14ac:dyDescent="0.3"/>
  <cols>
    <col min="1" max="1" width="5.75" style="7" customWidth="1"/>
    <col min="2" max="2" width="63.125" style="7" customWidth="1"/>
    <col min="3" max="16" width="11.125" style="7" customWidth="1"/>
    <col min="17" max="17" width="11.125" style="139" customWidth="1"/>
    <col min="18" max="18" width="11.125" style="7" customWidth="1"/>
    <col min="19" max="20" width="11.125" style="257" customWidth="1"/>
    <col min="21" max="21" width="10.625" style="257" bestFit="1" customWidth="1"/>
    <col min="22" max="16384" width="9.125" style="7"/>
  </cols>
  <sheetData>
    <row r="1" spans="1:24" x14ac:dyDescent="0.3">
      <c r="A1" s="477" t="str">
        <f>'Súhrnné indikátory'!A1:P1</f>
        <v>71. zasadnutie Výboru pre makroekonomické prognózy, 5.2.2025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</row>
    <row r="2" spans="1:24" ht="17.399999999999999" x14ac:dyDescent="0.3">
      <c r="A2" s="487" t="s">
        <v>8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</row>
    <row r="3" spans="1:24" x14ac:dyDescent="0.3">
      <c r="A3" s="483" t="s">
        <v>60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</row>
    <row r="4" spans="1:24" x14ac:dyDescent="0.3">
      <c r="A4" s="61"/>
      <c r="B4" s="62"/>
      <c r="C4" s="232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46"/>
      <c r="R4" s="62"/>
      <c r="S4" s="280"/>
      <c r="T4" s="280"/>
      <c r="U4" s="280"/>
      <c r="V4" s="280"/>
      <c r="W4" s="280"/>
      <c r="X4" s="281"/>
    </row>
    <row r="5" spans="1:24" s="12" customFormat="1" x14ac:dyDescent="0.3">
      <c r="A5" s="15"/>
      <c r="B5" s="374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4" s="12" customFormat="1" x14ac:dyDescent="0.3">
      <c r="A6" s="15"/>
      <c r="B6" s="10"/>
      <c r="C6" s="58" t="s">
        <v>7</v>
      </c>
      <c r="D6" s="59" t="s">
        <v>7</v>
      </c>
      <c r="E6" s="59" t="s">
        <v>7</v>
      </c>
      <c r="F6" s="59" t="s">
        <v>7</v>
      </c>
      <c r="G6" s="59" t="s">
        <v>7</v>
      </c>
      <c r="H6" s="59" t="s">
        <v>7</v>
      </c>
      <c r="I6" s="59" t="s">
        <v>7</v>
      </c>
      <c r="J6" s="59" t="s">
        <v>7</v>
      </c>
      <c r="K6" s="59" t="s">
        <v>7</v>
      </c>
      <c r="L6" s="59" t="s">
        <v>7</v>
      </c>
      <c r="M6" s="59" t="s">
        <v>7</v>
      </c>
      <c r="N6" s="59" t="s">
        <v>7</v>
      </c>
      <c r="O6" s="59" t="s">
        <v>7</v>
      </c>
      <c r="P6" s="6" t="s">
        <v>7</v>
      </c>
      <c r="Q6" s="59" t="s">
        <v>7</v>
      </c>
      <c r="R6" s="6" t="s">
        <v>7</v>
      </c>
      <c r="S6" s="282" t="s">
        <v>61</v>
      </c>
      <c r="T6" s="282" t="s">
        <v>61</v>
      </c>
      <c r="U6" s="282" t="s">
        <v>61</v>
      </c>
      <c r="V6" s="282" t="s">
        <v>61</v>
      </c>
      <c r="W6" s="282" t="s">
        <v>61</v>
      </c>
      <c r="X6" s="283" t="s">
        <v>61</v>
      </c>
    </row>
    <row r="7" spans="1:24" s="12" customFormat="1" x14ac:dyDescent="0.3">
      <c r="A7" s="61"/>
      <c r="B7" s="51"/>
      <c r="C7" s="234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247"/>
      <c r="R7" s="65"/>
      <c r="S7" s="284"/>
      <c r="T7" s="284"/>
      <c r="U7" s="284"/>
      <c r="V7" s="284"/>
      <c r="W7" s="284"/>
      <c r="X7" s="285"/>
    </row>
    <row r="8" spans="1:24" s="12" customFormat="1" x14ac:dyDescent="0.3">
      <c r="A8" s="15"/>
      <c r="B8" s="4" t="s">
        <v>158</v>
      </c>
      <c r="C8" s="235"/>
      <c r="D8" s="66"/>
      <c r="J8" s="10"/>
      <c r="K8" s="10"/>
      <c r="L8" s="10"/>
      <c r="M8" s="10"/>
      <c r="N8" s="10"/>
      <c r="O8" s="10"/>
      <c r="P8" s="10"/>
      <c r="Q8" s="28"/>
      <c r="R8" s="10"/>
      <c r="S8" s="84"/>
      <c r="T8" s="84"/>
      <c r="U8" s="84"/>
      <c r="V8" s="84"/>
      <c r="W8" s="84"/>
      <c r="X8" s="273"/>
    </row>
    <row r="9" spans="1:24" s="12" customFormat="1" x14ac:dyDescent="0.3">
      <c r="A9" s="15"/>
      <c r="B9" s="4"/>
      <c r="C9" s="235"/>
      <c r="D9" s="66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3"/>
      <c r="W9" s="23"/>
      <c r="X9" s="24"/>
    </row>
    <row r="10" spans="1:24" x14ac:dyDescent="0.3">
      <c r="A10" s="15"/>
      <c r="B10" s="17" t="s">
        <v>69</v>
      </c>
      <c r="C10" s="67">
        <v>75.852818999999997</v>
      </c>
      <c r="D10" s="68">
        <v>71.676865000000006</v>
      </c>
      <c r="E10" s="68">
        <v>76.544140999999996</v>
      </c>
      <c r="F10" s="68">
        <v>78.505527000000001</v>
      </c>
      <c r="G10" s="68">
        <v>79.737413000000004</v>
      </c>
      <c r="H10" s="68">
        <v>80.298225000000002</v>
      </c>
      <c r="I10" s="68">
        <v>82.472662</v>
      </c>
      <c r="J10" s="68">
        <v>86.742171999999997</v>
      </c>
      <c r="K10" s="68">
        <v>88.431751999999975</v>
      </c>
      <c r="L10" s="68">
        <v>90.973928999999984</v>
      </c>
      <c r="M10" s="68">
        <v>94.669398999999999</v>
      </c>
      <c r="N10" s="68">
        <v>96.823979000000008</v>
      </c>
      <c r="O10" s="68">
        <v>94.320582999999985</v>
      </c>
      <c r="P10" s="19">
        <v>99.722311999999988</v>
      </c>
      <c r="Q10" s="19">
        <v>100.170737</v>
      </c>
      <c r="R10" s="19">
        <v>101.551428</v>
      </c>
      <c r="S10" s="19">
        <v>103.66849600142078</v>
      </c>
      <c r="T10" s="19">
        <v>105.65280474329828</v>
      </c>
      <c r="U10" s="19">
        <v>107.68736999874882</v>
      </c>
      <c r="V10" s="19">
        <v>109.27094933510428</v>
      </c>
      <c r="W10" s="19">
        <v>111.32380338194652</v>
      </c>
      <c r="X10" s="20">
        <v>114.09000344669089</v>
      </c>
    </row>
    <row r="11" spans="1:24" x14ac:dyDescent="0.3">
      <c r="A11" s="15"/>
      <c r="B11" s="69" t="s">
        <v>23</v>
      </c>
      <c r="C11" s="70">
        <v>5.3633772123194978</v>
      </c>
      <c r="D11" s="71">
        <v>-5.5053379097222415</v>
      </c>
      <c r="E11" s="71">
        <v>6.7905815914242273</v>
      </c>
      <c r="F11" s="71">
        <v>2.5624247321555327</v>
      </c>
      <c r="G11" s="71">
        <v>1.5691710470270515</v>
      </c>
      <c r="H11" s="71">
        <v>0.70332354524720309</v>
      </c>
      <c r="I11" s="71">
        <v>2.7079515144948552</v>
      </c>
      <c r="J11" s="71">
        <v>5.1768790972213319</v>
      </c>
      <c r="K11" s="71">
        <v>1.9478184152455613</v>
      </c>
      <c r="L11" s="71">
        <v>2.874733274536978</v>
      </c>
      <c r="M11" s="71">
        <v>4.0621198189648489</v>
      </c>
      <c r="N11" s="71">
        <v>2.2758991001939233</v>
      </c>
      <c r="O11" s="71">
        <v>-2.585512417332092</v>
      </c>
      <c r="P11" s="110">
        <v>5.7269885619769756</v>
      </c>
      <c r="Q11" s="110">
        <v>0.44967368987596235</v>
      </c>
      <c r="R11" s="110">
        <v>1.3783376676164361</v>
      </c>
      <c r="S11" s="110">
        <v>2.0847249941387203</v>
      </c>
      <c r="T11" s="110">
        <v>1.9140904116620838</v>
      </c>
      <c r="U11" s="110">
        <v>1.925708702569584</v>
      </c>
      <c r="V11" s="110">
        <v>1.4705339506144943</v>
      </c>
      <c r="W11" s="110">
        <v>1.8786823573269329</v>
      </c>
      <c r="X11" s="286">
        <v>2.4848235334303803</v>
      </c>
    </row>
    <row r="12" spans="1:24" x14ac:dyDescent="0.3">
      <c r="A12" s="15"/>
      <c r="B12" s="17" t="s">
        <v>24</v>
      </c>
      <c r="C12" s="67">
        <v>43.414640999999996</v>
      </c>
      <c r="D12" s="68">
        <v>43.408971999999999</v>
      </c>
      <c r="E12" s="68">
        <v>43.953910999999998</v>
      </c>
      <c r="F12" s="68">
        <v>43.155455000000003</v>
      </c>
      <c r="G12" s="68">
        <v>43.388159999999999</v>
      </c>
      <c r="H12" s="68">
        <v>42.671631999999995</v>
      </c>
      <c r="I12" s="68">
        <v>43.440747999999999</v>
      </c>
      <c r="J12" s="68">
        <v>44.856675000000003</v>
      </c>
      <c r="K12" s="68">
        <v>46.504330000000003</v>
      </c>
      <c r="L12" s="68">
        <v>49.369723</v>
      </c>
      <c r="M12" s="68">
        <v>51.399027000000004</v>
      </c>
      <c r="N12" s="68">
        <v>52.891309999999997</v>
      </c>
      <c r="O12" s="68">
        <v>53.280308000000005</v>
      </c>
      <c r="P12" s="19">
        <v>54.849962999999995</v>
      </c>
      <c r="Q12" s="19">
        <v>57.616436999999998</v>
      </c>
      <c r="R12" s="19">
        <v>55.802199999999999</v>
      </c>
      <c r="S12" s="19">
        <v>57.250156971033697</v>
      </c>
      <c r="T12" s="19">
        <v>58.18783619898322</v>
      </c>
      <c r="U12" s="19">
        <v>59.240321285585786</v>
      </c>
      <c r="V12" s="19">
        <v>60.445932369310945</v>
      </c>
      <c r="W12" s="19">
        <v>61.404114794562943</v>
      </c>
      <c r="X12" s="20">
        <v>62.554331529926017</v>
      </c>
    </row>
    <row r="13" spans="1:24" x14ac:dyDescent="0.3">
      <c r="A13" s="15"/>
      <c r="B13" s="69" t="s">
        <v>23</v>
      </c>
      <c r="C13" s="70">
        <v>7.1359367256316864</v>
      </c>
      <c r="D13" s="71">
        <v>-1.3057806927374571E-2</v>
      </c>
      <c r="E13" s="71">
        <v>1.2553602974058053</v>
      </c>
      <c r="F13" s="71">
        <v>-1.8165755488743662</v>
      </c>
      <c r="G13" s="71">
        <v>0.53922499484710951</v>
      </c>
      <c r="H13" s="71">
        <v>-1.6514367053131473</v>
      </c>
      <c r="I13" s="71">
        <v>1.8024058700168766</v>
      </c>
      <c r="J13" s="71">
        <v>3.2594443355349334</v>
      </c>
      <c r="K13" s="71">
        <v>3.6731545528062348</v>
      </c>
      <c r="L13" s="71">
        <v>6.1615617298432124</v>
      </c>
      <c r="M13" s="71">
        <v>4.1104220900733068</v>
      </c>
      <c r="N13" s="71">
        <v>2.9033292789764298</v>
      </c>
      <c r="O13" s="71">
        <v>0.73546675247788684</v>
      </c>
      <c r="P13" s="110">
        <v>2.9460321438081527</v>
      </c>
      <c r="Q13" s="110">
        <v>5.0437116976724372</v>
      </c>
      <c r="R13" s="110">
        <v>-3.14881845262317</v>
      </c>
      <c r="S13" s="110">
        <v>2.5948026619626141</v>
      </c>
      <c r="T13" s="110">
        <v>1.6378631562948387</v>
      </c>
      <c r="U13" s="110">
        <v>1.8087716528990994</v>
      </c>
      <c r="V13" s="110">
        <v>2.0351190836949584</v>
      </c>
      <c r="W13" s="110">
        <v>1.5851892554121116</v>
      </c>
      <c r="X13" s="286">
        <v>1.8731916243908131</v>
      </c>
    </row>
    <row r="14" spans="1:24" x14ac:dyDescent="0.3">
      <c r="A14" s="15"/>
      <c r="B14" s="17" t="s">
        <v>25</v>
      </c>
      <c r="C14" s="67">
        <v>0.62799200000000011</v>
      </c>
      <c r="D14" s="68">
        <v>0.64171699999999998</v>
      </c>
      <c r="E14" s="68">
        <v>0.66877500000000001</v>
      </c>
      <c r="F14" s="68">
        <v>0.69247700000000001</v>
      </c>
      <c r="G14" s="68">
        <v>0.71189100000000005</v>
      </c>
      <c r="H14" s="68">
        <v>0.73243099999999994</v>
      </c>
      <c r="I14" s="68">
        <v>1.0836520000000001</v>
      </c>
      <c r="J14" s="68">
        <v>1.0903139999999998</v>
      </c>
      <c r="K14" s="68">
        <v>1.1115269999999997</v>
      </c>
      <c r="L14" s="68">
        <v>1.0674939999999999</v>
      </c>
      <c r="M14" s="68">
        <v>1.1191019999999998</v>
      </c>
      <c r="N14" s="68">
        <v>1.097645</v>
      </c>
      <c r="O14" s="68">
        <v>0.92487799999999998</v>
      </c>
      <c r="P14" s="19">
        <v>0.98387500000000006</v>
      </c>
      <c r="Q14" s="19">
        <v>1.0939159999999999</v>
      </c>
      <c r="R14" s="19">
        <v>0.99115399999999998</v>
      </c>
      <c r="S14" s="19">
        <v>0.99341104661316926</v>
      </c>
      <c r="T14" s="19">
        <v>0.99605854654687609</v>
      </c>
      <c r="U14" s="19">
        <v>1.0140749711830945</v>
      </c>
      <c r="V14" s="19">
        <v>1.0347126044446153</v>
      </c>
      <c r="W14" s="19">
        <v>1.051114757474666</v>
      </c>
      <c r="X14" s="20">
        <v>1.0708041510744175</v>
      </c>
    </row>
    <row r="15" spans="1:24" x14ac:dyDescent="0.3">
      <c r="A15" s="15"/>
      <c r="B15" s="69" t="s">
        <v>23</v>
      </c>
      <c r="C15" s="70">
        <v>-1.8308982386738837E-2</v>
      </c>
      <c r="D15" s="71">
        <v>2.1855373953808099</v>
      </c>
      <c r="E15" s="71">
        <v>4.2165004199670619</v>
      </c>
      <c r="F15" s="71">
        <v>3.5440918096519836</v>
      </c>
      <c r="G15" s="71">
        <v>2.803558818560048</v>
      </c>
      <c r="H15" s="71">
        <v>2.8852731668190579</v>
      </c>
      <c r="I15" s="71">
        <v>47.952776439009305</v>
      </c>
      <c r="J15" s="71">
        <v>0.61477300830892201</v>
      </c>
      <c r="K15" s="71">
        <v>1.945586317336101</v>
      </c>
      <c r="L15" s="71">
        <v>-3.9614872153352909</v>
      </c>
      <c r="M15" s="71">
        <v>4.8345002407507609</v>
      </c>
      <c r="N15" s="71">
        <v>-1.9173408679458936</v>
      </c>
      <c r="O15" s="71">
        <v>-15.739788365090723</v>
      </c>
      <c r="P15" s="110">
        <v>6.3788953786337199</v>
      </c>
      <c r="Q15" s="110">
        <v>11.184449244060479</v>
      </c>
      <c r="R15" s="110">
        <v>-9.3939571228503826</v>
      </c>
      <c r="S15" s="110">
        <v>0.22771906415846033</v>
      </c>
      <c r="T15" s="110">
        <v>0.26650598890891608</v>
      </c>
      <c r="U15" s="110">
        <v>1.8087716528990772</v>
      </c>
      <c r="V15" s="110">
        <v>2.035119083694914</v>
      </c>
      <c r="W15" s="110">
        <v>1.5851892554120894</v>
      </c>
      <c r="X15" s="286">
        <v>1.8731916243908353</v>
      </c>
    </row>
    <row r="16" spans="1:24" x14ac:dyDescent="0.3">
      <c r="A16" s="15"/>
      <c r="B16" s="17" t="s">
        <v>135</v>
      </c>
      <c r="C16" s="67">
        <v>16.330107000000002</v>
      </c>
      <c r="D16" s="68">
        <v>17.258758999999998</v>
      </c>
      <c r="E16" s="68">
        <v>17.637764999999998</v>
      </c>
      <c r="F16" s="68">
        <v>17.102753</v>
      </c>
      <c r="G16" s="68">
        <v>17.036776000000003</v>
      </c>
      <c r="H16" s="68">
        <v>17.254798999999998</v>
      </c>
      <c r="I16" s="68">
        <v>17.797467000000001</v>
      </c>
      <c r="J16" s="68">
        <v>18.706493999999999</v>
      </c>
      <c r="K16" s="68">
        <v>19.155779000000003</v>
      </c>
      <c r="L16" s="68">
        <v>19.354054000000005</v>
      </c>
      <c r="M16" s="68">
        <v>19.307911000000001</v>
      </c>
      <c r="N16" s="68">
        <v>20.221116000000002</v>
      </c>
      <c r="O16" s="68">
        <v>20.035183</v>
      </c>
      <c r="P16" s="19">
        <v>20.775793</v>
      </c>
      <c r="Q16" s="19">
        <v>20.167743000000002</v>
      </c>
      <c r="R16" s="19">
        <v>19.570311999999998</v>
      </c>
      <c r="S16" s="19">
        <v>20.418154967705352</v>
      </c>
      <c r="T16" s="19">
        <v>20.673670205740461</v>
      </c>
      <c r="U16" s="19">
        <v>20.930177964871515</v>
      </c>
      <c r="V16" s="19">
        <v>21.042867243019099</v>
      </c>
      <c r="W16" s="19">
        <v>20.916741640995046</v>
      </c>
      <c r="X16" s="20">
        <v>21.143160542142983</v>
      </c>
    </row>
    <row r="17" spans="1:25" x14ac:dyDescent="0.3">
      <c r="A17" s="15"/>
      <c r="B17" s="69" t="s">
        <v>23</v>
      </c>
      <c r="C17" s="70">
        <v>5.8607992120325969</v>
      </c>
      <c r="D17" s="71">
        <v>5.6867477965698354</v>
      </c>
      <c r="E17" s="71">
        <v>2.1960211623558878</v>
      </c>
      <c r="F17" s="71">
        <v>-3.033332171054548</v>
      </c>
      <c r="G17" s="71">
        <v>-0.38576830291590092</v>
      </c>
      <c r="H17" s="71">
        <v>1.2797198249246078</v>
      </c>
      <c r="I17" s="71">
        <v>3.1450264937887829</v>
      </c>
      <c r="J17" s="71">
        <v>5.1076200899824675</v>
      </c>
      <c r="K17" s="71">
        <v>2.4017595173098982</v>
      </c>
      <c r="L17" s="71">
        <v>1.0350662324930759</v>
      </c>
      <c r="M17" s="71">
        <v>-0.2384151661455669</v>
      </c>
      <c r="N17" s="71">
        <v>4.7296934401655388</v>
      </c>
      <c r="O17" s="71">
        <v>-0.91949920073650659</v>
      </c>
      <c r="P17" s="110">
        <v>3.6965472189597781</v>
      </c>
      <c r="Q17" s="110">
        <v>-2.9267234227834282</v>
      </c>
      <c r="R17" s="110">
        <v>-2.9623096644974312</v>
      </c>
      <c r="S17" s="110">
        <v>4.3322915225130432</v>
      </c>
      <c r="T17" s="110">
        <v>1.251411983302364</v>
      </c>
      <c r="U17" s="110">
        <v>1.240746111253288</v>
      </c>
      <c r="V17" s="110">
        <v>0.53840573327526009</v>
      </c>
      <c r="W17" s="110">
        <v>-0.59937460312541324</v>
      </c>
      <c r="X17" s="286">
        <v>1.0824769222380848</v>
      </c>
    </row>
    <row r="18" spans="1:25" x14ac:dyDescent="0.3">
      <c r="A18" s="15"/>
      <c r="B18" s="17" t="s">
        <v>138</v>
      </c>
      <c r="C18" s="67">
        <v>18.771063999999999</v>
      </c>
      <c r="D18" s="68">
        <v>15.144048000000002</v>
      </c>
      <c r="E18" s="68">
        <v>16.386861</v>
      </c>
      <c r="F18" s="68">
        <v>18.545510000000004</v>
      </c>
      <c r="G18" s="68">
        <v>16.663588999999998</v>
      </c>
      <c r="H18" s="68">
        <v>16.892633</v>
      </c>
      <c r="I18" s="68">
        <v>17.364888000000004</v>
      </c>
      <c r="J18" s="68">
        <v>20.937620000000003</v>
      </c>
      <c r="K18" s="68">
        <v>19.007017000000001</v>
      </c>
      <c r="L18" s="68">
        <v>19.017798000000003</v>
      </c>
      <c r="M18" s="68">
        <v>19.664648999999997</v>
      </c>
      <c r="N18" s="68">
        <v>20.648778999999998</v>
      </c>
      <c r="O18" s="68">
        <v>18.657521999999997</v>
      </c>
      <c r="P18" s="19">
        <v>19.601367999999997</v>
      </c>
      <c r="Q18" s="19">
        <v>19.227239000000001</v>
      </c>
      <c r="R18" s="19">
        <v>22.42259</v>
      </c>
      <c r="S18" s="19">
        <v>22.358554989145336</v>
      </c>
      <c r="T18" s="19">
        <v>24.353787541662964</v>
      </c>
      <c r="U18" s="19">
        <v>24.276609810627182</v>
      </c>
      <c r="V18" s="19">
        <v>22.832445311104042</v>
      </c>
      <c r="W18" s="19">
        <v>23.146012623176031</v>
      </c>
      <c r="X18" s="20">
        <v>24.394013471337555</v>
      </c>
    </row>
    <row r="19" spans="1:25" x14ac:dyDescent="0.3">
      <c r="A19" s="15"/>
      <c r="B19" s="69" t="s">
        <v>23</v>
      </c>
      <c r="C19" s="70">
        <v>3.4068163209565627</v>
      </c>
      <c r="D19" s="71">
        <v>-19.322378315901535</v>
      </c>
      <c r="E19" s="71">
        <v>8.2066102801575891</v>
      </c>
      <c r="F19" s="71">
        <v>13.173047601978194</v>
      </c>
      <c r="G19" s="71">
        <v>-10.14758289203156</v>
      </c>
      <c r="H19" s="71">
        <v>1.3745178184603635</v>
      </c>
      <c r="I19" s="71">
        <v>2.7956269457816374</v>
      </c>
      <c r="J19" s="71">
        <v>20.574460370835681</v>
      </c>
      <c r="K19" s="71">
        <v>-9.2207376005486896</v>
      </c>
      <c r="L19" s="71">
        <v>5.672115724419946E-2</v>
      </c>
      <c r="M19" s="71">
        <v>3.4012928310627411</v>
      </c>
      <c r="N19" s="71">
        <v>5.0045642818236979</v>
      </c>
      <c r="O19" s="71">
        <v>-9.6434612429141744</v>
      </c>
      <c r="P19" s="110">
        <v>5.0587961252303471</v>
      </c>
      <c r="Q19" s="110">
        <v>-1.9086882099249247</v>
      </c>
      <c r="R19" s="110">
        <v>16.618875960297785</v>
      </c>
      <c r="S19" s="110">
        <v>-0.28558257924112818</v>
      </c>
      <c r="T19" s="110">
        <v>8.923799205656513</v>
      </c>
      <c r="U19" s="110">
        <v>-0.3169023746460442</v>
      </c>
      <c r="V19" s="110">
        <v>-5.9487898466405786</v>
      </c>
      <c r="W19" s="110">
        <v>1.3733409093921845</v>
      </c>
      <c r="X19" s="286">
        <v>5.3918610884706286</v>
      </c>
    </row>
    <row r="20" spans="1:25" x14ac:dyDescent="0.3">
      <c r="A20" s="15"/>
      <c r="B20" s="17" t="s">
        <v>26</v>
      </c>
      <c r="C20" s="67">
        <v>52.959694999999996</v>
      </c>
      <c r="D20" s="68">
        <v>44.293599999999998</v>
      </c>
      <c r="E20" s="68">
        <v>52.282727999999999</v>
      </c>
      <c r="F20" s="68">
        <v>57.557807999999994</v>
      </c>
      <c r="G20" s="68">
        <v>62.858976999999996</v>
      </c>
      <c r="H20" s="68">
        <v>66.241749999999996</v>
      </c>
      <c r="I20" s="68">
        <v>68.428550999999999</v>
      </c>
      <c r="J20" s="68">
        <v>73.049133999999995</v>
      </c>
      <c r="K20" s="68">
        <v>76.630352999999999</v>
      </c>
      <c r="L20" s="68">
        <v>79.420994000000007</v>
      </c>
      <c r="M20" s="68">
        <v>83.770425000000003</v>
      </c>
      <c r="N20" s="68">
        <v>84.906817000000004</v>
      </c>
      <c r="O20" s="68">
        <v>79.510688999999999</v>
      </c>
      <c r="P20" s="19">
        <v>87.987381999999997</v>
      </c>
      <c r="Q20" s="19">
        <v>90.424125999999987</v>
      </c>
      <c r="R20" s="19">
        <v>89.808869000000001</v>
      </c>
      <c r="S20" s="19">
        <v>90.766724154780448</v>
      </c>
      <c r="T20" s="19">
        <v>93.234230043379554</v>
      </c>
      <c r="U20" s="19">
        <v>96.844775524858221</v>
      </c>
      <c r="V20" s="19">
        <v>100.75045309879282</v>
      </c>
      <c r="W20" s="19">
        <v>103.9838269775349</v>
      </c>
      <c r="X20" s="20">
        <v>106.88332464242011</v>
      </c>
    </row>
    <row r="21" spans="1:25" x14ac:dyDescent="0.3">
      <c r="A21" s="15"/>
      <c r="B21" s="69" t="s">
        <v>23</v>
      </c>
      <c r="C21" s="70">
        <v>3.0081489718031484</v>
      </c>
      <c r="D21" s="71">
        <v>-16.3635666708428</v>
      </c>
      <c r="E21" s="71">
        <v>18.036754745606576</v>
      </c>
      <c r="F21" s="71">
        <v>10.089527080530303</v>
      </c>
      <c r="G21" s="71">
        <v>9.2101648485293239</v>
      </c>
      <c r="H21" s="71">
        <v>5.3815272876617248</v>
      </c>
      <c r="I21" s="71">
        <v>3.3012427962727298</v>
      </c>
      <c r="J21" s="71">
        <v>6.7524197611608106</v>
      </c>
      <c r="K21" s="71">
        <v>4.9024797473985249</v>
      </c>
      <c r="L21" s="71">
        <v>3.6416914326363736</v>
      </c>
      <c r="M21" s="71">
        <v>5.4764247851141201</v>
      </c>
      <c r="N21" s="71">
        <v>1.3565551326736314</v>
      </c>
      <c r="O21" s="71">
        <v>-6.3553530690003468</v>
      </c>
      <c r="P21" s="110">
        <v>10.661073506733153</v>
      </c>
      <c r="Q21" s="110">
        <v>2.7694243704170951</v>
      </c>
      <c r="R21" s="110">
        <v>-0.68041243771599369</v>
      </c>
      <c r="S21" s="110">
        <v>1.0665485106826633</v>
      </c>
      <c r="T21" s="110">
        <v>2.7185137632502743</v>
      </c>
      <c r="U21" s="110">
        <v>3.872553545836932</v>
      </c>
      <c r="V21" s="110">
        <v>4.0329254239761081</v>
      </c>
      <c r="W21" s="110">
        <v>3.2092896650018465</v>
      </c>
      <c r="X21" s="286">
        <v>2.7884121494313074</v>
      </c>
    </row>
    <row r="22" spans="1:25" x14ac:dyDescent="0.3">
      <c r="A22" s="15"/>
      <c r="B22" s="17" t="s">
        <v>27</v>
      </c>
      <c r="C22" s="67">
        <v>58.466217</v>
      </c>
      <c r="D22" s="68">
        <v>47.497073000000007</v>
      </c>
      <c r="E22" s="68">
        <v>55.856864999999999</v>
      </c>
      <c r="F22" s="68">
        <v>59.872301999999998</v>
      </c>
      <c r="G22" s="68">
        <v>61.195747000000004</v>
      </c>
      <c r="H22" s="68">
        <v>64.269531000000001</v>
      </c>
      <c r="I22" s="68">
        <v>66.893835999999993</v>
      </c>
      <c r="J22" s="68">
        <v>73.006967000000003</v>
      </c>
      <c r="K22" s="68">
        <v>76.399582999999993</v>
      </c>
      <c r="L22" s="68">
        <v>79.296231999999989</v>
      </c>
      <c r="M22" s="68">
        <v>83.282877999999997</v>
      </c>
      <c r="N22" s="68">
        <v>85.24560799999999</v>
      </c>
      <c r="O22" s="68">
        <v>78.50851999999999</v>
      </c>
      <c r="P22" s="19">
        <v>87.655070000000009</v>
      </c>
      <c r="Q22" s="19">
        <v>91.301822999999999</v>
      </c>
      <c r="R22" s="19">
        <v>84.278913000000003</v>
      </c>
      <c r="S22" s="19">
        <v>86.881612841005307</v>
      </c>
      <c r="T22" s="19">
        <v>90.663592724777871</v>
      </c>
      <c r="U22" s="19">
        <v>93.97407263919402</v>
      </c>
      <c r="V22" s="19">
        <v>96.777633998152652</v>
      </c>
      <c r="W22" s="19">
        <v>99.666865169875706</v>
      </c>
      <c r="X22" s="20">
        <v>102.77117745514639</v>
      </c>
      <c r="Y22" s="152"/>
    </row>
    <row r="23" spans="1:25" x14ac:dyDescent="0.3">
      <c r="A23" s="15"/>
      <c r="B23" s="69" t="s">
        <v>23</v>
      </c>
      <c r="C23" s="70">
        <v>4.1371613807062113</v>
      </c>
      <c r="D23" s="71">
        <v>-18.761508034631337</v>
      </c>
      <c r="E23" s="71">
        <v>17.600646675638298</v>
      </c>
      <c r="F23" s="71">
        <v>7.1887976527146735</v>
      </c>
      <c r="G23" s="71">
        <v>2.2104461592273639</v>
      </c>
      <c r="H23" s="71">
        <v>5.0228719325870586</v>
      </c>
      <c r="I23" s="71">
        <v>4.0832801471664792</v>
      </c>
      <c r="J23" s="71">
        <v>9.1385565031731897</v>
      </c>
      <c r="K23" s="71">
        <v>4.6469756783622973</v>
      </c>
      <c r="L23" s="71">
        <v>3.7914460868196054</v>
      </c>
      <c r="M23" s="71">
        <v>5.0275352301733633</v>
      </c>
      <c r="N23" s="71">
        <v>2.3567028987638849</v>
      </c>
      <c r="O23" s="71">
        <v>-7.9031496848494527</v>
      </c>
      <c r="P23" s="110">
        <v>11.650391575334783</v>
      </c>
      <c r="Q23" s="110">
        <v>4.1603446326607285</v>
      </c>
      <c r="R23" s="110">
        <v>-7.6919712764114241</v>
      </c>
      <c r="S23" s="110">
        <v>3.0881981605592301</v>
      </c>
      <c r="T23" s="110">
        <v>4.353026791403658</v>
      </c>
      <c r="U23" s="110">
        <v>3.6513884073241742</v>
      </c>
      <c r="V23" s="110">
        <v>2.9833349563583189</v>
      </c>
      <c r="W23" s="110">
        <v>2.9854327413896042</v>
      </c>
      <c r="X23" s="286">
        <v>3.1146883971715056</v>
      </c>
    </row>
    <row r="24" spans="1:25" x14ac:dyDescent="0.3">
      <c r="A24" s="41"/>
      <c r="B24" s="72"/>
      <c r="C24" s="201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30"/>
      <c r="Q24" s="330"/>
      <c r="R24" s="330"/>
      <c r="S24" s="287"/>
      <c r="T24" s="287"/>
      <c r="U24" s="334"/>
      <c r="V24" s="334"/>
      <c r="W24" s="334"/>
      <c r="X24" s="322"/>
    </row>
    <row r="25" spans="1:25" x14ac:dyDescent="0.3">
      <c r="A25" s="15"/>
      <c r="B25" s="73"/>
      <c r="C25" s="231"/>
      <c r="D25" s="9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248"/>
      <c r="Q25" s="248"/>
      <c r="R25" s="248"/>
      <c r="S25" s="248"/>
      <c r="T25" s="248"/>
      <c r="U25" s="248"/>
      <c r="V25" s="248"/>
      <c r="W25" s="248"/>
      <c r="X25" s="323"/>
    </row>
    <row r="26" spans="1:25" x14ac:dyDescent="0.3">
      <c r="A26" s="15"/>
      <c r="B26" s="4" t="s">
        <v>159</v>
      </c>
      <c r="C26" s="47"/>
      <c r="D26" s="10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25"/>
      <c r="Q26" s="25"/>
      <c r="R26" s="25"/>
      <c r="S26" s="25"/>
      <c r="T26" s="25"/>
      <c r="U26" s="270"/>
      <c r="V26" s="270"/>
      <c r="W26" s="270"/>
      <c r="X26" s="324"/>
    </row>
    <row r="27" spans="1:25" x14ac:dyDescent="0.3">
      <c r="A27" s="15"/>
      <c r="B27" s="66"/>
      <c r="C27" s="47"/>
      <c r="D27" s="10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25"/>
      <c r="Q27" s="25"/>
      <c r="R27" s="25"/>
      <c r="S27" s="25"/>
      <c r="T27" s="25"/>
      <c r="U27" s="270"/>
      <c r="V27" s="270"/>
      <c r="W27" s="270"/>
      <c r="X27" s="324"/>
    </row>
    <row r="28" spans="1:25" x14ac:dyDescent="0.3">
      <c r="A28" s="15"/>
      <c r="B28" s="17" t="s">
        <v>69</v>
      </c>
      <c r="C28" s="67">
        <v>68.556645000000032</v>
      </c>
      <c r="D28" s="68">
        <v>64.05514100000002</v>
      </c>
      <c r="E28" s="68">
        <v>68.726722000000009</v>
      </c>
      <c r="F28" s="68">
        <v>71.629533000000038</v>
      </c>
      <c r="G28" s="68">
        <v>73.727607000000035</v>
      </c>
      <c r="H28" s="68">
        <v>74.64267100000005</v>
      </c>
      <c r="I28" s="68">
        <v>76.562300000000008</v>
      </c>
      <c r="J28" s="68">
        <v>80.376307000000025</v>
      </c>
      <c r="K28" s="68">
        <v>81.621573000000012</v>
      </c>
      <c r="L28" s="68">
        <v>84.960370000000026</v>
      </c>
      <c r="M28" s="68">
        <v>90.275851000000046</v>
      </c>
      <c r="N28" s="68">
        <v>94.547483999999955</v>
      </c>
      <c r="O28" s="68">
        <v>94.320583000000013</v>
      </c>
      <c r="P28" s="19">
        <v>101.96001199999999</v>
      </c>
      <c r="Q28" s="19">
        <v>110.08856700000001</v>
      </c>
      <c r="R28" s="19">
        <v>122.918887</v>
      </c>
      <c r="S28" s="19">
        <v>130.14192163030458</v>
      </c>
      <c r="T28" s="19">
        <v>136.74170909802442</v>
      </c>
      <c r="U28" s="19">
        <v>144.07056177493814</v>
      </c>
      <c r="V28" s="19">
        <v>150.8845635086038</v>
      </c>
      <c r="W28" s="19">
        <v>157.29823165885213</v>
      </c>
      <c r="X28" s="20">
        <v>164.90395563621291</v>
      </c>
    </row>
    <row r="29" spans="1:25" x14ac:dyDescent="0.3">
      <c r="A29" s="15"/>
      <c r="B29" s="69" t="s">
        <v>23</v>
      </c>
      <c r="C29" s="70">
        <v>8.5088559731011379</v>
      </c>
      <c r="D29" s="71">
        <v>-6.5661089453837977</v>
      </c>
      <c r="E29" s="71">
        <v>7.2930617700146749</v>
      </c>
      <c r="F29" s="71">
        <v>4.2237006444160619</v>
      </c>
      <c r="G29" s="71">
        <v>2.9290627931358948</v>
      </c>
      <c r="H29" s="71">
        <v>1.241141598424611</v>
      </c>
      <c r="I29" s="71">
        <v>2.5717581837337411</v>
      </c>
      <c r="J29" s="71">
        <v>4.9815731763544591</v>
      </c>
      <c r="K29" s="71">
        <v>1.5492948686980368</v>
      </c>
      <c r="L29" s="71">
        <v>4.0905815427007441</v>
      </c>
      <c r="M29" s="71">
        <v>6.2564240245187364</v>
      </c>
      <c r="N29" s="71">
        <v>4.7317560041609807</v>
      </c>
      <c r="O29" s="71">
        <v>-0.23998629090958845</v>
      </c>
      <c r="P29" s="110">
        <v>8.0994293684550023</v>
      </c>
      <c r="Q29" s="110">
        <v>7.9722970216990818</v>
      </c>
      <c r="R29" s="110">
        <v>11.654543564001507</v>
      </c>
      <c r="S29" s="110">
        <v>5.8762610096726453</v>
      </c>
      <c r="T29" s="110">
        <v>5.071223311476758</v>
      </c>
      <c r="U29" s="110">
        <v>5.3596322038508282</v>
      </c>
      <c r="V29" s="110">
        <v>4.7296280723263084</v>
      </c>
      <c r="W29" s="110">
        <v>4.2507119357392709</v>
      </c>
      <c r="X29" s="286">
        <v>4.835225353236039</v>
      </c>
    </row>
    <row r="30" spans="1:25" x14ac:dyDescent="0.3">
      <c r="A30" s="15"/>
      <c r="B30" s="17" t="s">
        <v>24</v>
      </c>
      <c r="C30" s="67">
        <v>36.996112000000004</v>
      </c>
      <c r="D30" s="68">
        <v>37.004756</v>
      </c>
      <c r="E30" s="68">
        <v>37.833258000000001</v>
      </c>
      <c r="F30" s="68">
        <v>38.578480999999996</v>
      </c>
      <c r="G30" s="68">
        <v>40.113717000000001</v>
      </c>
      <c r="H30" s="68">
        <v>39.960461000000002</v>
      </c>
      <c r="I30" s="68">
        <v>40.637881</v>
      </c>
      <c r="J30" s="68">
        <v>41.901201999999998</v>
      </c>
      <c r="K30" s="68">
        <v>43.296390999999993</v>
      </c>
      <c r="L30" s="68">
        <v>46.439745000000002</v>
      </c>
      <c r="M30" s="68">
        <v>49.239615000000001</v>
      </c>
      <c r="N30" s="68">
        <v>51.811625999999997</v>
      </c>
      <c r="O30" s="68">
        <v>53.280307999999998</v>
      </c>
      <c r="P30" s="19">
        <v>56.602016000000006</v>
      </c>
      <c r="Q30" s="19">
        <v>66.500400999999997</v>
      </c>
      <c r="R30" s="19">
        <v>71.012011999999984</v>
      </c>
      <c r="S30" s="19">
        <v>75.054266233720327</v>
      </c>
      <c r="T30" s="19">
        <v>79.234592339700768</v>
      </c>
      <c r="U30" s="19">
        <v>83.441619324160555</v>
      </c>
      <c r="V30" s="19">
        <v>87.988280745369252</v>
      </c>
      <c r="W30" s="19">
        <v>91.31522012924836</v>
      </c>
      <c r="X30" s="20">
        <v>95.107218852816274</v>
      </c>
    </row>
    <row r="31" spans="1:25" x14ac:dyDescent="0.3">
      <c r="A31" s="15"/>
      <c r="B31" s="69" t="s">
        <v>23</v>
      </c>
      <c r="C31" s="70">
        <v>11.872579102679159</v>
      </c>
      <c r="D31" s="71">
        <v>2.3364617341403715E-2</v>
      </c>
      <c r="E31" s="71">
        <v>2.2389068043037419</v>
      </c>
      <c r="F31" s="71">
        <v>1.9697563450654876</v>
      </c>
      <c r="G31" s="71">
        <v>3.9795138642187755</v>
      </c>
      <c r="H31" s="71">
        <v>-0.38205384955973809</v>
      </c>
      <c r="I31" s="71">
        <v>1.695225688212143</v>
      </c>
      <c r="J31" s="71">
        <v>3.10872754413547</v>
      </c>
      <c r="K31" s="71">
        <v>3.3297111619852826</v>
      </c>
      <c r="L31" s="71">
        <v>7.2600831787573483</v>
      </c>
      <c r="M31" s="71">
        <v>6.0290382731429615</v>
      </c>
      <c r="N31" s="71">
        <v>5.2234587943061683</v>
      </c>
      <c r="O31" s="71">
        <v>2.834657225387982</v>
      </c>
      <c r="P31" s="110">
        <v>6.2344008972320619</v>
      </c>
      <c r="Q31" s="110">
        <v>17.487689837761256</v>
      </c>
      <c r="R31" s="110">
        <v>6.7843365335496175</v>
      </c>
      <c r="S31" s="110">
        <v>5.6923527722610334</v>
      </c>
      <c r="T31" s="110">
        <v>5.5697381584716821</v>
      </c>
      <c r="U31" s="110">
        <v>5.3095836808537911</v>
      </c>
      <c r="V31" s="110">
        <v>5.4489132138549223</v>
      </c>
      <c r="W31" s="110">
        <v>3.7811164801673902</v>
      </c>
      <c r="X31" s="286">
        <v>4.1526469718856207</v>
      </c>
    </row>
    <row r="32" spans="1:25" x14ac:dyDescent="0.3">
      <c r="A32" s="15"/>
      <c r="B32" s="17" t="s">
        <v>25</v>
      </c>
      <c r="C32" s="67">
        <v>0.49544999999999995</v>
      </c>
      <c r="D32" s="68">
        <v>0.50814700000000002</v>
      </c>
      <c r="E32" s="68">
        <v>0.52913300000000008</v>
      </c>
      <c r="F32" s="68">
        <v>0.55660600000000005</v>
      </c>
      <c r="G32" s="68">
        <v>0.58145599999999997</v>
      </c>
      <c r="H32" s="68">
        <v>0.60375699999999999</v>
      </c>
      <c r="I32" s="68">
        <v>0.89469299999999996</v>
      </c>
      <c r="J32" s="68">
        <v>0.90515799999999991</v>
      </c>
      <c r="K32" s="68">
        <v>0.93208499999999994</v>
      </c>
      <c r="L32" s="68">
        <v>0.92114699999999994</v>
      </c>
      <c r="M32" s="68">
        <v>1.0017280000000002</v>
      </c>
      <c r="N32" s="68">
        <v>1.0329539999999999</v>
      </c>
      <c r="O32" s="68">
        <v>0.92487799999999998</v>
      </c>
      <c r="P32" s="19">
        <v>1.0186169999999999</v>
      </c>
      <c r="Q32" s="19">
        <v>1.2492249999999998</v>
      </c>
      <c r="R32" s="19">
        <v>1.2470950000000001</v>
      </c>
      <c r="S32" s="19">
        <v>1.3149950806892625</v>
      </c>
      <c r="T32" s="19">
        <v>1.3845152894398933</v>
      </c>
      <c r="U32" s="19">
        <v>1.4580272873069193</v>
      </c>
      <c r="V32" s="19">
        <v>1.5374739288265962</v>
      </c>
      <c r="W32" s="19">
        <v>1.5956076089277362</v>
      </c>
      <c r="X32" s="20">
        <v>1.6618675599830506</v>
      </c>
    </row>
    <row r="33" spans="1:24" x14ac:dyDescent="0.3">
      <c r="A33" s="15"/>
      <c r="B33" s="69" t="s">
        <v>23</v>
      </c>
      <c r="C33" s="70">
        <v>3.9742965549660836</v>
      </c>
      <c r="D33" s="71">
        <v>2.5627207589060674</v>
      </c>
      <c r="E33" s="71">
        <v>4.1299072906068712</v>
      </c>
      <c r="F33" s="71">
        <v>5.1920783621508981</v>
      </c>
      <c r="G33" s="71">
        <v>4.4645584129527904</v>
      </c>
      <c r="H33" s="71">
        <v>3.8353718940040027</v>
      </c>
      <c r="I33" s="71">
        <v>48.187598653100515</v>
      </c>
      <c r="J33" s="71">
        <v>1.1696749611319168</v>
      </c>
      <c r="K33" s="71">
        <v>2.9748397517339598</v>
      </c>
      <c r="L33" s="71">
        <v>-1.1734981251709908</v>
      </c>
      <c r="M33" s="71">
        <v>8.747898001079113</v>
      </c>
      <c r="N33" s="71">
        <v>3.1172134551494812</v>
      </c>
      <c r="O33" s="71">
        <v>-10.462808605223472</v>
      </c>
      <c r="P33" s="110">
        <v>10.135282707557103</v>
      </c>
      <c r="Q33" s="110">
        <v>22.63932371048196</v>
      </c>
      <c r="R33" s="110">
        <v>-0.17050571354239041</v>
      </c>
      <c r="S33" s="110">
        <v>5.4446598446199035</v>
      </c>
      <c r="T33" s="110">
        <v>5.2867276670108598</v>
      </c>
      <c r="U33" s="110">
        <v>5.3095836808537689</v>
      </c>
      <c r="V33" s="110">
        <v>5.4489132138549001</v>
      </c>
      <c r="W33" s="110">
        <v>3.7811164801674346</v>
      </c>
      <c r="X33" s="286">
        <v>4.1526469718856207</v>
      </c>
    </row>
    <row r="34" spans="1:24" x14ac:dyDescent="0.3">
      <c r="A34" s="15"/>
      <c r="B34" s="17" t="s">
        <v>135</v>
      </c>
      <c r="C34" s="67">
        <v>12.392040999999997</v>
      </c>
      <c r="D34" s="68">
        <v>13.167116999999998</v>
      </c>
      <c r="E34" s="68">
        <v>13.573015999999999</v>
      </c>
      <c r="F34" s="68">
        <v>13.425647</v>
      </c>
      <c r="G34" s="68">
        <v>13.624621000000001</v>
      </c>
      <c r="H34" s="68">
        <v>13.948775000000001</v>
      </c>
      <c r="I34" s="68">
        <v>14.431773999999999</v>
      </c>
      <c r="J34" s="68">
        <v>15.274038000000001</v>
      </c>
      <c r="K34" s="68">
        <v>15.840704999999998</v>
      </c>
      <c r="L34" s="68">
        <v>16.515622999999998</v>
      </c>
      <c r="M34" s="68">
        <v>17.174747</v>
      </c>
      <c r="N34" s="68">
        <v>18.985530999999998</v>
      </c>
      <c r="O34" s="68">
        <v>20.035183</v>
      </c>
      <c r="P34" s="19">
        <v>21.582961000000005</v>
      </c>
      <c r="Q34" s="19">
        <v>23.359237999999998</v>
      </c>
      <c r="R34" s="19">
        <v>24.983072</v>
      </c>
      <c r="S34" s="19">
        <v>27.451804541924094</v>
      </c>
      <c r="T34" s="19">
        <v>29.187483366747678</v>
      </c>
      <c r="U34" s="19">
        <v>30.601806619866394</v>
      </c>
      <c r="V34" s="19">
        <v>31.738619091875925</v>
      </c>
      <c r="W34" s="19">
        <v>32.615685111465119</v>
      </c>
      <c r="X34" s="20">
        <v>34.001781916739716</v>
      </c>
    </row>
    <row r="35" spans="1:24" x14ac:dyDescent="0.3">
      <c r="A35" s="15"/>
      <c r="B35" s="69" t="s">
        <v>23</v>
      </c>
      <c r="C35" s="70">
        <v>10.635034246125862</v>
      </c>
      <c r="D35" s="71">
        <v>6.2546274661292811</v>
      </c>
      <c r="E35" s="71">
        <v>3.0826717800107817</v>
      </c>
      <c r="F35" s="71">
        <v>-1.0857498436603996</v>
      </c>
      <c r="G35" s="71">
        <v>1.4820440310995942</v>
      </c>
      <c r="H35" s="71">
        <v>2.3791781070460649</v>
      </c>
      <c r="I35" s="71">
        <v>3.4626624918675519</v>
      </c>
      <c r="J35" s="71">
        <v>5.8361778669760334</v>
      </c>
      <c r="K35" s="71">
        <v>3.7100012452502495</v>
      </c>
      <c r="L35" s="71">
        <v>4.2606563281116783</v>
      </c>
      <c r="M35" s="71">
        <v>3.9909121199969144</v>
      </c>
      <c r="N35" s="71">
        <v>10.543293592621762</v>
      </c>
      <c r="O35" s="71">
        <v>5.528694456847183</v>
      </c>
      <c r="P35" s="110">
        <v>7.7253000384373882</v>
      </c>
      <c r="Q35" s="110">
        <v>8.2299968016436473</v>
      </c>
      <c r="R35" s="110">
        <v>6.9515709373739076</v>
      </c>
      <c r="S35" s="110">
        <v>9.8816212110508062</v>
      </c>
      <c r="T35" s="110">
        <v>6.3226401826257828</v>
      </c>
      <c r="U35" s="110">
        <v>4.8456498813118198</v>
      </c>
      <c r="V35" s="110">
        <v>3.714854113454602</v>
      </c>
      <c r="W35" s="110">
        <v>2.7634032125036567</v>
      </c>
      <c r="X35" s="286">
        <v>4.249785955860097</v>
      </c>
    </row>
    <row r="36" spans="1:24" x14ac:dyDescent="0.3">
      <c r="A36" s="15"/>
      <c r="B36" s="17" t="s">
        <v>138</v>
      </c>
      <c r="C36" s="67">
        <v>17.571159999999999</v>
      </c>
      <c r="D36" s="68">
        <v>13.899921000000001</v>
      </c>
      <c r="E36" s="68">
        <v>15.016618999999999</v>
      </c>
      <c r="F36" s="68">
        <v>17.149182999999997</v>
      </c>
      <c r="G36" s="68">
        <v>15.51999</v>
      </c>
      <c r="H36" s="68">
        <v>15.817574</v>
      </c>
      <c r="I36" s="68">
        <v>16.212933</v>
      </c>
      <c r="J36" s="68">
        <v>19.547724000000002</v>
      </c>
      <c r="K36" s="68">
        <v>17.679329999999997</v>
      </c>
      <c r="L36" s="68">
        <v>18.074064999999997</v>
      </c>
      <c r="M36" s="68">
        <v>19.269161</v>
      </c>
      <c r="N36" s="68">
        <v>20.499102999999998</v>
      </c>
      <c r="O36" s="68">
        <v>18.657522</v>
      </c>
      <c r="P36" s="19">
        <v>19.968913000000001</v>
      </c>
      <c r="Q36" s="19">
        <v>21.562420000000003</v>
      </c>
      <c r="R36" s="19">
        <v>27.466896999999996</v>
      </c>
      <c r="S36" s="19">
        <v>26.967937173232713</v>
      </c>
      <c r="T36" s="19">
        <v>30.573127309244285</v>
      </c>
      <c r="U36" s="19">
        <v>31.657649666434999</v>
      </c>
      <c r="V36" s="19">
        <v>30.947371632056427</v>
      </c>
      <c r="W36" s="19">
        <v>32.321815178314516</v>
      </c>
      <c r="X36" s="20">
        <v>34.954654392709401</v>
      </c>
    </row>
    <row r="37" spans="1:24" x14ac:dyDescent="0.3">
      <c r="A37" s="15"/>
      <c r="B37" s="69" t="s">
        <v>23</v>
      </c>
      <c r="C37" s="70">
        <v>6.0282077962577674</v>
      </c>
      <c r="D37" s="71">
        <v>-20.893549429861203</v>
      </c>
      <c r="E37" s="71">
        <v>8.0338442211290051</v>
      </c>
      <c r="F37" s="71">
        <v>14.20135917412566</v>
      </c>
      <c r="G37" s="71">
        <v>-9.5001202098082267</v>
      </c>
      <c r="H37" s="71">
        <v>1.9174239158659345</v>
      </c>
      <c r="I37" s="71">
        <v>2.4994920207106253</v>
      </c>
      <c r="J37" s="71">
        <v>20.568708943656301</v>
      </c>
      <c r="K37" s="71">
        <v>-9.5581153079509651</v>
      </c>
      <c r="L37" s="71">
        <v>2.2327486392301088</v>
      </c>
      <c r="M37" s="71">
        <v>6.6122147950668619</v>
      </c>
      <c r="N37" s="71">
        <v>6.3829556460709425</v>
      </c>
      <c r="O37" s="71">
        <v>-8.9837150435314044</v>
      </c>
      <c r="P37" s="110">
        <v>7.0287522641002464</v>
      </c>
      <c r="Q37" s="110">
        <v>7.9799386175902542</v>
      </c>
      <c r="R37" s="110">
        <v>27.383183334709148</v>
      </c>
      <c r="S37" s="110">
        <v>-1.8165860772961895</v>
      </c>
      <c r="T37" s="110">
        <v>13.368431233182854</v>
      </c>
      <c r="U37" s="110">
        <v>3.5473059272637331</v>
      </c>
      <c r="V37" s="110">
        <v>-2.2436221319728666</v>
      </c>
      <c r="W37" s="110">
        <v>4.4412286852638205</v>
      </c>
      <c r="X37" s="286">
        <v>8.145703450966213</v>
      </c>
    </row>
    <row r="38" spans="1:24" x14ac:dyDescent="0.3">
      <c r="A38" s="15"/>
      <c r="B38" s="17" t="s">
        <v>26</v>
      </c>
      <c r="C38" s="67">
        <v>54.985492000000001</v>
      </c>
      <c r="D38" s="68">
        <v>43.619025000000001</v>
      </c>
      <c r="E38" s="68">
        <v>52.975301000000002</v>
      </c>
      <c r="F38" s="68">
        <v>60.622259999999997</v>
      </c>
      <c r="G38" s="68">
        <v>67.024929</v>
      </c>
      <c r="H38" s="68">
        <v>69.327382999999998</v>
      </c>
      <c r="I38" s="68">
        <v>69.242951000000005</v>
      </c>
      <c r="J38" s="68">
        <v>72.896366999999998</v>
      </c>
      <c r="K38" s="68">
        <v>75.346250999999995</v>
      </c>
      <c r="L38" s="68">
        <v>79.822321000000002</v>
      </c>
      <c r="M38" s="68">
        <v>85.696005999999997</v>
      </c>
      <c r="N38" s="68">
        <v>86.836273000000006</v>
      </c>
      <c r="O38" s="68">
        <v>79.510688999999999</v>
      </c>
      <c r="P38" s="19">
        <v>92.47869399999999</v>
      </c>
      <c r="Q38" s="19">
        <v>108.93509899999999</v>
      </c>
      <c r="R38" s="19">
        <v>113.022025</v>
      </c>
      <c r="S38" s="19">
        <v>112.24965657439199</v>
      </c>
      <c r="T38" s="19">
        <v>119.06164445204624</v>
      </c>
      <c r="U38" s="19">
        <v>128.09030144700026</v>
      </c>
      <c r="V38" s="19">
        <v>138.22441926715095</v>
      </c>
      <c r="W38" s="19">
        <v>147.02577829982528</v>
      </c>
      <c r="X38" s="20">
        <v>155.21515284751027</v>
      </c>
    </row>
    <row r="39" spans="1:24" x14ac:dyDescent="0.3">
      <c r="A39" s="15"/>
      <c r="B39" s="69" t="s">
        <v>23</v>
      </c>
      <c r="C39" s="70">
        <v>4.379741205860066</v>
      </c>
      <c r="D39" s="71">
        <v>-20.67175646987026</v>
      </c>
      <c r="E39" s="71">
        <v>21.449988852341374</v>
      </c>
      <c r="F39" s="71">
        <v>14.434951488052894</v>
      </c>
      <c r="G39" s="71">
        <v>10.561580845055939</v>
      </c>
      <c r="H39" s="71">
        <v>3.4352203491330835</v>
      </c>
      <c r="I39" s="71">
        <v>-0.12178737512708038</v>
      </c>
      <c r="J39" s="71">
        <v>5.2762280452200772</v>
      </c>
      <c r="K39" s="71">
        <v>3.3607765391106437</v>
      </c>
      <c r="L39" s="71">
        <v>5.9406671740044548</v>
      </c>
      <c r="M39" s="71">
        <v>7.3584492738566265</v>
      </c>
      <c r="N39" s="71">
        <v>1.3305952671819998</v>
      </c>
      <c r="O39" s="71">
        <v>-8.4360875322228583</v>
      </c>
      <c r="P39" s="110">
        <v>16.309763081036799</v>
      </c>
      <c r="Q39" s="110">
        <v>17.794806877354908</v>
      </c>
      <c r="R39" s="110">
        <v>3.7517072435946597</v>
      </c>
      <c r="S39" s="110">
        <v>-0.68337868270188507</v>
      </c>
      <c r="T39" s="110">
        <v>6.068604649262066</v>
      </c>
      <c r="U39" s="110">
        <v>7.5831784757436793</v>
      </c>
      <c r="V39" s="110">
        <v>7.9116980018536953</v>
      </c>
      <c r="W39" s="110">
        <v>6.3674414979191463</v>
      </c>
      <c r="X39" s="286">
        <v>5.5700263194558008</v>
      </c>
    </row>
    <row r="40" spans="1:24" x14ac:dyDescent="0.3">
      <c r="A40" s="15"/>
      <c r="B40" s="17" t="s">
        <v>27</v>
      </c>
      <c r="C40" s="67">
        <v>56.394700000000007</v>
      </c>
      <c r="D40" s="68">
        <v>43.953546000000003</v>
      </c>
      <c r="E40" s="68">
        <v>53.625684999999997</v>
      </c>
      <c r="F40" s="68">
        <v>60.559206000000003</v>
      </c>
      <c r="G40" s="68">
        <v>63.450049</v>
      </c>
      <c r="H40" s="68">
        <v>65.703549999999993</v>
      </c>
      <c r="I40" s="68">
        <v>66.085750000000004</v>
      </c>
      <c r="J40" s="68">
        <v>71.319643999999997</v>
      </c>
      <c r="K40" s="68">
        <v>73.823196999999979</v>
      </c>
      <c r="L40" s="68">
        <v>78.751695999999995</v>
      </c>
      <c r="M40" s="68">
        <v>84.684284000000005</v>
      </c>
      <c r="N40" s="68">
        <v>86.868831</v>
      </c>
      <c r="O40" s="68">
        <v>78.508520000000004</v>
      </c>
      <c r="P40" s="19">
        <v>92.943179999999998</v>
      </c>
      <c r="Q40" s="19">
        <v>115.48148699999999</v>
      </c>
      <c r="R40" s="19">
        <v>111.07679899999999</v>
      </c>
      <c r="S40" s="19">
        <v>111.37618432999824</v>
      </c>
      <c r="T40" s="19">
        <v>121.23653051941079</v>
      </c>
      <c r="U40" s="19">
        <v>130.31485875533909</v>
      </c>
      <c r="V40" s="19">
        <v>139.47010097968092</v>
      </c>
      <c r="W40" s="19">
        <v>148.26597279080326</v>
      </c>
      <c r="X40" s="20">
        <v>157.21598625517564</v>
      </c>
    </row>
    <row r="41" spans="1:24" x14ac:dyDescent="0.3">
      <c r="A41" s="15"/>
      <c r="B41" s="69" t="s">
        <v>23</v>
      </c>
      <c r="C41" s="70">
        <v>7.2793338727353163</v>
      </c>
      <c r="D41" s="71">
        <v>-22.060856782640926</v>
      </c>
      <c r="E41" s="71">
        <v>22.005366756984746</v>
      </c>
      <c r="F41" s="71">
        <v>12.929477730680761</v>
      </c>
      <c r="G41" s="71">
        <v>4.7735814105620777</v>
      </c>
      <c r="H41" s="71">
        <v>3.5516142785011695</v>
      </c>
      <c r="I41" s="71">
        <v>0.58170372833736828</v>
      </c>
      <c r="J41" s="71">
        <v>7.9198526157303162</v>
      </c>
      <c r="K41" s="71">
        <v>3.510327393109236</v>
      </c>
      <c r="L41" s="71">
        <v>6.676084483309519</v>
      </c>
      <c r="M41" s="71">
        <v>7.5332828387594475</v>
      </c>
      <c r="N41" s="71">
        <v>2.5796368544605208</v>
      </c>
      <c r="O41" s="71">
        <v>-9.6240629737494707</v>
      </c>
      <c r="P41" s="110">
        <v>18.38610637418714</v>
      </c>
      <c r="Q41" s="110">
        <v>24.249554405175289</v>
      </c>
      <c r="R41" s="110">
        <v>-3.8141940447995792</v>
      </c>
      <c r="S41" s="110">
        <v>0.26953003029754896</v>
      </c>
      <c r="T41" s="110">
        <v>8.85319087624441</v>
      </c>
      <c r="U41" s="110">
        <v>7.488112862545826</v>
      </c>
      <c r="V41" s="110">
        <v>7.0254783773586515</v>
      </c>
      <c r="W41" s="110">
        <v>6.3066361530804249</v>
      </c>
      <c r="X41" s="286">
        <v>6.036458194625971</v>
      </c>
    </row>
    <row r="42" spans="1:24" x14ac:dyDescent="0.3">
      <c r="A42" s="41"/>
      <c r="B42" s="72"/>
      <c r="C42" s="201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30"/>
      <c r="Q42" s="330"/>
      <c r="R42" s="330"/>
      <c r="S42" s="287"/>
      <c r="T42" s="287"/>
      <c r="U42" s="334"/>
      <c r="V42" s="334"/>
      <c r="W42" s="334"/>
      <c r="X42" s="322"/>
    </row>
    <row r="43" spans="1:24" x14ac:dyDescent="0.3">
      <c r="A43" s="77"/>
      <c r="B43" s="78"/>
      <c r="C43" s="23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49"/>
      <c r="Q43" s="249"/>
      <c r="R43" s="249"/>
      <c r="S43" s="248"/>
      <c r="T43" s="248"/>
      <c r="U43" s="248"/>
      <c r="V43" s="248"/>
      <c r="W43" s="248"/>
      <c r="X43" s="323"/>
    </row>
    <row r="44" spans="1:24" x14ac:dyDescent="0.3">
      <c r="A44" s="15"/>
      <c r="B44" s="5" t="s">
        <v>141</v>
      </c>
      <c r="C44" s="202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250"/>
      <c r="Q44" s="250"/>
      <c r="R44" s="250"/>
      <c r="S44" s="288"/>
      <c r="T44" s="288"/>
      <c r="U44" s="110"/>
      <c r="V44" s="110"/>
      <c r="W44" s="110"/>
      <c r="X44" s="286"/>
    </row>
    <row r="45" spans="1:24" x14ac:dyDescent="0.3">
      <c r="A45" s="15"/>
      <c r="B45" s="79"/>
      <c r="C45" s="202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250"/>
      <c r="Q45" s="250"/>
      <c r="R45" s="250"/>
      <c r="S45" s="288"/>
      <c r="T45" s="288"/>
      <c r="U45" s="110"/>
      <c r="V45" s="110"/>
      <c r="W45" s="110"/>
      <c r="X45" s="286"/>
    </row>
    <row r="46" spans="1:24" x14ac:dyDescent="0.3">
      <c r="A46" s="15"/>
      <c r="B46" s="5" t="s">
        <v>18</v>
      </c>
      <c r="C46" s="55">
        <v>6.7968117851912675</v>
      </c>
      <c r="D46" s="56">
        <v>-7.4875911994780306</v>
      </c>
      <c r="E46" s="56">
        <v>6.6790030507054166</v>
      </c>
      <c r="F46" s="56">
        <v>0.21952561986422922</v>
      </c>
      <c r="G46" s="56">
        <v>-4.3099959064028592</v>
      </c>
      <c r="H46" s="56">
        <v>0.1642265469535393</v>
      </c>
      <c r="I46" s="56">
        <v>3.3090445025404001</v>
      </c>
      <c r="J46" s="56">
        <v>7.062916193974667</v>
      </c>
      <c r="K46" s="56">
        <v>1.6818313011576467</v>
      </c>
      <c r="L46" s="56">
        <v>2.948245331608943</v>
      </c>
      <c r="M46" s="56">
        <v>3.5383049137077482</v>
      </c>
      <c r="N46" s="56">
        <v>3.2377357756332534</v>
      </c>
      <c r="O46" s="56">
        <v>-3.9565632806724325</v>
      </c>
      <c r="P46" s="38">
        <v>6.4371803130182066</v>
      </c>
      <c r="Q46" s="38">
        <v>1.711302080521361</v>
      </c>
      <c r="R46" s="38">
        <v>-5.7426451798991929</v>
      </c>
      <c r="S46" s="19">
        <v>3.7342647585867828</v>
      </c>
      <c r="T46" s="19">
        <v>3.7032778557415846</v>
      </c>
      <c r="U46" s="19">
        <v>1.7364086904907994</v>
      </c>
      <c r="V46" s="19">
        <v>0.45290099578787257</v>
      </c>
      <c r="W46" s="19">
        <v>1.5640956981960588</v>
      </c>
      <c r="X46" s="20">
        <v>2.668826454678261</v>
      </c>
    </row>
    <row r="47" spans="1:24" x14ac:dyDescent="0.3">
      <c r="A47" s="15"/>
      <c r="B47" s="21" t="s">
        <v>9</v>
      </c>
      <c r="C47" s="55">
        <v>4.023095127328415</v>
      </c>
      <c r="D47" s="56">
        <v>9.2929967441276878E-3</v>
      </c>
      <c r="E47" s="56">
        <v>0.79663919452950571</v>
      </c>
      <c r="F47" s="56">
        <v>-1.0164775381044469</v>
      </c>
      <c r="G47" s="56">
        <v>0.319324013964008</v>
      </c>
      <c r="H47" s="56">
        <v>-0.87791661863923998</v>
      </c>
      <c r="I47" s="56">
        <v>1.3460770770462283</v>
      </c>
      <c r="J47" s="56">
        <v>1.7280283738143412</v>
      </c>
      <c r="K47" s="56">
        <v>1.925456743232121</v>
      </c>
      <c r="L47" s="56">
        <v>3.2015333135093824</v>
      </c>
      <c r="M47" s="56">
        <v>2.2862703885197662</v>
      </c>
      <c r="N47" s="56">
        <v>1.5570099901024987</v>
      </c>
      <c r="O47" s="56">
        <v>0.23049455548610157</v>
      </c>
      <c r="P47" s="38">
        <v>1.7267196068964101</v>
      </c>
      <c r="Q47" s="38">
        <v>2.884719519940528</v>
      </c>
      <c r="R47" s="38">
        <v>-1.9130297503950626</v>
      </c>
      <c r="S47" s="19">
        <v>1.4281092481577005</v>
      </c>
      <c r="T47" s="19">
        <v>0.90721495656709183</v>
      </c>
      <c r="U47" s="19">
        <v>1.0132449680876618</v>
      </c>
      <c r="V47" s="19">
        <v>1.1387332374814398</v>
      </c>
      <c r="W47" s="19">
        <v>0.8919140808084669</v>
      </c>
      <c r="X47" s="20">
        <v>1.0509236903049355</v>
      </c>
    </row>
    <row r="48" spans="1:24" x14ac:dyDescent="0.3">
      <c r="A48" s="15"/>
      <c r="B48" s="21" t="s">
        <v>11</v>
      </c>
      <c r="C48" s="55">
        <v>1.255823662626586</v>
      </c>
      <c r="D48" s="56">
        <v>1.2242814601260874</v>
      </c>
      <c r="E48" s="56">
        <v>0.52877033614681834</v>
      </c>
      <c r="F48" s="56">
        <v>-0.69895878771439701</v>
      </c>
      <c r="G48" s="56">
        <v>-8.4041216613957581E-2</v>
      </c>
      <c r="H48" s="56">
        <v>0.27342622715888387</v>
      </c>
      <c r="I48" s="56">
        <v>0.67581568583863649</v>
      </c>
      <c r="J48" s="56">
        <v>1.1022161501225682</v>
      </c>
      <c r="K48" s="56">
        <v>0.5179545192850411</v>
      </c>
      <c r="L48" s="56">
        <v>0.22421245255889707</v>
      </c>
      <c r="M48" s="56">
        <v>-5.0721124730145124E-2</v>
      </c>
      <c r="N48" s="56">
        <v>0.96462532734574746</v>
      </c>
      <c r="O48" s="56">
        <v>-0.19203197588068643</v>
      </c>
      <c r="P48" s="38">
        <v>0.7852050702443184</v>
      </c>
      <c r="Q48" s="38">
        <v>-0.60974318365181845</v>
      </c>
      <c r="R48" s="38">
        <v>-0.59641270284355008</v>
      </c>
      <c r="S48" s="19">
        <v>0.83489024664956324</v>
      </c>
      <c r="T48" s="19">
        <v>0.24647337223027546</v>
      </c>
      <c r="U48" s="19">
        <v>0.24278367219335495</v>
      </c>
      <c r="V48" s="19">
        <v>0.10464484196140442</v>
      </c>
      <c r="W48" s="19">
        <v>-0.11542464194875938</v>
      </c>
      <c r="X48" s="20">
        <v>0.20338768014519187</v>
      </c>
    </row>
    <row r="49" spans="1:24" x14ac:dyDescent="0.3">
      <c r="A49" s="15"/>
      <c r="B49" s="21" t="s">
        <v>137</v>
      </c>
      <c r="C49" s="55">
        <v>0.85902617909669365</v>
      </c>
      <c r="D49" s="56">
        <v>-4.7816495785080813</v>
      </c>
      <c r="E49" s="56">
        <v>1.7339109348602229</v>
      </c>
      <c r="F49" s="56">
        <v>2.8201361616952516</v>
      </c>
      <c r="G49" s="56">
        <v>-2.3971828123642838</v>
      </c>
      <c r="H49" s="56">
        <v>0.28724784437137646</v>
      </c>
      <c r="I49" s="56">
        <v>0.58812632533284637</v>
      </c>
      <c r="J49" s="56">
        <v>4.3320197424935794</v>
      </c>
      <c r="K49" s="56">
        <v>-2.2256797996711484</v>
      </c>
      <c r="L49" s="56">
        <v>1.2191322410985004E-2</v>
      </c>
      <c r="M49" s="56">
        <v>0.7110289806214648</v>
      </c>
      <c r="N49" s="56">
        <v>1.0395439396419965</v>
      </c>
      <c r="O49" s="56">
        <v>-2.0565742294065412</v>
      </c>
      <c r="P49" s="38">
        <v>1.0006787171788383</v>
      </c>
      <c r="Q49" s="38">
        <v>-0.37517080430305028</v>
      </c>
      <c r="R49" s="38">
        <v>3.1899046524934707</v>
      </c>
      <c r="S49" s="19">
        <v>-6.3056731072912819E-2</v>
      </c>
      <c r="T49" s="19">
        <v>1.9246276636349418</v>
      </c>
      <c r="U49" s="19">
        <v>-7.304844506806947E-2</v>
      </c>
      <c r="V49" s="19">
        <v>-1.3410713805527232</v>
      </c>
      <c r="W49" s="19">
        <v>0.28696310774271933</v>
      </c>
      <c r="X49" s="20">
        <v>1.1210548061133845</v>
      </c>
    </row>
    <row r="50" spans="1:24" x14ac:dyDescent="0.3">
      <c r="A50" s="15"/>
      <c r="B50" s="21" t="s">
        <v>19</v>
      </c>
      <c r="C50" s="55">
        <v>0.65886681613958631</v>
      </c>
      <c r="D50" s="56">
        <v>-3.9395160778401652</v>
      </c>
      <c r="E50" s="56">
        <v>3.6196825851688672</v>
      </c>
      <c r="F50" s="56">
        <v>-0.8851742160121705</v>
      </c>
      <c r="G50" s="56">
        <v>-2.1480958913886399</v>
      </c>
      <c r="H50" s="56">
        <v>0.48146909406253258</v>
      </c>
      <c r="I50" s="56">
        <v>0.69902541432266885</v>
      </c>
      <c r="J50" s="56">
        <v>-9.9348072455815672E-2</v>
      </c>
      <c r="K50" s="56">
        <v>1.4640998383116355</v>
      </c>
      <c r="L50" s="56">
        <v>-0.48969175687031635</v>
      </c>
      <c r="M50" s="56">
        <v>0.59172666929665352</v>
      </c>
      <c r="N50" s="56">
        <v>-0.32344348145698082</v>
      </c>
      <c r="O50" s="56">
        <v>-1.9384516308713153</v>
      </c>
      <c r="P50" s="38">
        <v>2.9245769186986488</v>
      </c>
      <c r="Q50" s="38">
        <v>-0.18850345146430406</v>
      </c>
      <c r="R50" s="38">
        <v>-6.4231073791540529</v>
      </c>
      <c r="S50" s="19">
        <v>1.5343219948524291</v>
      </c>
      <c r="T50" s="19">
        <v>0.62496186330928238</v>
      </c>
      <c r="U50" s="19">
        <v>0.55342849527785154</v>
      </c>
      <c r="V50" s="19">
        <v>0.55059429689776029</v>
      </c>
      <c r="W50" s="19">
        <v>0.50064315159362383</v>
      </c>
      <c r="X50" s="20">
        <v>0.2934602781147444</v>
      </c>
    </row>
    <row r="51" spans="1:24" x14ac:dyDescent="0.3">
      <c r="A51" s="15"/>
      <c r="B51" s="80"/>
      <c r="C51" s="55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38"/>
      <c r="Q51" s="38"/>
      <c r="R51" s="38"/>
      <c r="S51" s="19"/>
      <c r="T51" s="19"/>
      <c r="U51" s="19"/>
      <c r="V51" s="19"/>
      <c r="W51" s="19"/>
      <c r="X51" s="20"/>
    </row>
    <row r="52" spans="1:24" x14ac:dyDescent="0.3">
      <c r="A52" s="15"/>
      <c r="B52" s="5" t="s">
        <v>20</v>
      </c>
      <c r="C52" s="55">
        <v>-1.0781294093663862</v>
      </c>
      <c r="D52" s="56">
        <v>3.0362075271058773</v>
      </c>
      <c r="E52" s="56">
        <v>-0.51713199231021145</v>
      </c>
      <c r="F52" s="56">
        <v>1.6456426103207584</v>
      </c>
      <c r="G52" s="56">
        <v>5.0668075892287172</v>
      </c>
      <c r="H52" s="56">
        <v>0.38750818263943376</v>
      </c>
      <c r="I52" s="56">
        <v>-0.54484890543968933</v>
      </c>
      <c r="J52" s="56">
        <v>-1.809748786816177</v>
      </c>
      <c r="K52" s="56">
        <v>0.21742941829955886</v>
      </c>
      <c r="L52" s="56">
        <v>-0.11987549449432415</v>
      </c>
      <c r="M52" s="56">
        <v>0.39877908318107258</v>
      </c>
      <c r="N52" s="56">
        <v>-0.87286706024193028</v>
      </c>
      <c r="O52" s="56">
        <v>1.38494618156521</v>
      </c>
      <c r="P52" s="38">
        <v>-0.71019175104123544</v>
      </c>
      <c r="Q52" s="38">
        <v>-1.2133784062286868</v>
      </c>
      <c r="R52" s="38">
        <v>6.3967314126879167</v>
      </c>
      <c r="S52" s="19">
        <v>-1.6197159593116202</v>
      </c>
      <c r="T52" s="19">
        <v>-1.2679589710218766</v>
      </c>
      <c r="U52" s="19">
        <v>0.28401098086470483</v>
      </c>
      <c r="V52" s="19">
        <v>1.0234405529532014</v>
      </c>
      <c r="W52" s="19">
        <v>0.31494437369958977</v>
      </c>
      <c r="X52" s="20">
        <v>-0.18398097636203359</v>
      </c>
    </row>
    <row r="53" spans="1:24" x14ac:dyDescent="0.3">
      <c r="A53" s="15"/>
      <c r="B53" s="5"/>
      <c r="C53" s="201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30"/>
      <c r="Q53" s="330"/>
      <c r="R53" s="330"/>
      <c r="S53" s="287"/>
      <c r="T53" s="287"/>
      <c r="U53" s="334"/>
      <c r="V53" s="334"/>
      <c r="W53" s="334"/>
      <c r="X53" s="322"/>
    </row>
    <row r="54" spans="1:24" s="12" customFormat="1" x14ac:dyDescent="0.3">
      <c r="A54" s="77"/>
      <c r="B54" s="81"/>
      <c r="C54" s="232"/>
      <c r="D54" s="63"/>
      <c r="E54" s="82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35"/>
      <c r="V54" s="35"/>
      <c r="W54" s="35"/>
      <c r="X54" s="36"/>
    </row>
    <row r="55" spans="1:24" s="12" customFormat="1" x14ac:dyDescent="0.3">
      <c r="A55" s="15"/>
      <c r="B55" s="4" t="s">
        <v>142</v>
      </c>
      <c r="C55" s="15"/>
      <c r="E55" s="84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19"/>
      <c r="X55" s="20"/>
    </row>
    <row r="56" spans="1:24" x14ac:dyDescent="0.3">
      <c r="A56" s="15"/>
      <c r="B56" s="85"/>
      <c r="C56" s="15"/>
      <c r="D56" s="12"/>
      <c r="E56" s="8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19"/>
      <c r="X56" s="20"/>
    </row>
    <row r="57" spans="1:24" x14ac:dyDescent="0.3">
      <c r="A57" s="15"/>
      <c r="B57" s="4" t="s">
        <v>83</v>
      </c>
      <c r="C57" s="18">
        <v>2.3321968110759297</v>
      </c>
      <c r="D57" s="19">
        <v>-20.57151366524452</v>
      </c>
      <c r="E57" s="19">
        <v>8.3934007681037048</v>
      </c>
      <c r="F57" s="19">
        <v>12.166547519002476</v>
      </c>
      <c r="G57" s="19">
        <v>-8.4311022494366163</v>
      </c>
      <c r="H57" s="19">
        <v>0.70915334639187777</v>
      </c>
      <c r="I57" s="19">
        <v>-1.2365503959043209</v>
      </c>
      <c r="J57" s="19">
        <v>8.0771424881003373</v>
      </c>
      <c r="K57" s="19">
        <v>2.9920553228096591</v>
      </c>
      <c r="L57" s="19">
        <v>-6.2326545116424499E-2</v>
      </c>
      <c r="M57" s="19">
        <v>1.196921357517956</v>
      </c>
      <c r="N57" s="19">
        <v>5.1221843297000715</v>
      </c>
      <c r="O57" s="19">
        <v>-8.6703651824560879</v>
      </c>
      <c r="P57" s="19">
        <v>6.1433689441550934</v>
      </c>
      <c r="Q57" s="19">
        <v>4.8395034789680249</v>
      </c>
      <c r="R57" s="19">
        <v>0.52823780876269222</v>
      </c>
      <c r="S57" s="19">
        <v>3.1793706695229971</v>
      </c>
      <c r="T57" s="19">
        <v>-2.2016121741622614</v>
      </c>
      <c r="U57" s="19">
        <v>1.1702225180885819</v>
      </c>
      <c r="V57" s="19">
        <v>0.13289982141375081</v>
      </c>
      <c r="W57" s="19">
        <v>1.7106005927910177</v>
      </c>
      <c r="X57" s="20">
        <v>2.6405998203603365</v>
      </c>
    </row>
    <row r="58" spans="1:24" x14ac:dyDescent="0.3">
      <c r="A58" s="15"/>
      <c r="B58" s="86" t="s">
        <v>160</v>
      </c>
      <c r="C58" s="18">
        <v>2.4110124644003297</v>
      </c>
      <c r="D58" s="19">
        <v>-20.631229868081565</v>
      </c>
      <c r="E58" s="19">
        <v>8.3873226757440822</v>
      </c>
      <c r="F58" s="19">
        <v>10.882499856739914</v>
      </c>
      <c r="G58" s="19">
        <v>-8.6792059998359434</v>
      </c>
      <c r="H58" s="19">
        <v>1.8977477233253808</v>
      </c>
      <c r="I58" s="19">
        <v>-0.63751159616583064</v>
      </c>
      <c r="J58" s="19">
        <v>3.5311426822225362</v>
      </c>
      <c r="K58" s="19">
        <v>6.1542544216758515</v>
      </c>
      <c r="L58" s="19">
        <v>-3.291849343651998</v>
      </c>
      <c r="M58" s="19">
        <v>3.5669849143765675</v>
      </c>
      <c r="N58" s="19">
        <v>5.6161574839420334</v>
      </c>
      <c r="O58" s="19">
        <v>-7.8384249053424799</v>
      </c>
      <c r="P58" s="19">
        <v>6.1759892383149779</v>
      </c>
      <c r="Q58" s="19">
        <v>5.2438876838286168</v>
      </c>
      <c r="R58" s="19">
        <v>-0.14252862916408074</v>
      </c>
      <c r="S58" s="19">
        <v>2.4884059630847482</v>
      </c>
      <c r="T58" s="19">
        <v>-4.5355484430378903</v>
      </c>
      <c r="U58" s="19">
        <v>1.345086384074283</v>
      </c>
      <c r="V58" s="19">
        <v>3.8618691500127471</v>
      </c>
      <c r="W58" s="19">
        <v>2.18977460121098</v>
      </c>
      <c r="X58" s="20">
        <v>1.8983975784769624</v>
      </c>
    </row>
    <row r="59" spans="1:24" x14ac:dyDescent="0.3">
      <c r="A59" s="15"/>
      <c r="B59" s="16" t="s">
        <v>161</v>
      </c>
      <c r="C59" s="18">
        <v>-7.8815653324408069E-2</v>
      </c>
      <c r="D59" s="19">
        <v>5.971620283704495E-2</v>
      </c>
      <c r="E59" s="19">
        <v>6.078092359620842E-3</v>
      </c>
      <c r="F59" s="19">
        <v>-0.20739999201061132</v>
      </c>
      <c r="G59" s="19">
        <v>-0.48351934458529838</v>
      </c>
      <c r="H59" s="19">
        <v>-1.157217105555671</v>
      </c>
      <c r="I59" s="19">
        <v>-2.2137997311625964E-2</v>
      </c>
      <c r="J59" s="19">
        <v>3.5343372143424459</v>
      </c>
      <c r="K59" s="19">
        <v>-3.781308702893408</v>
      </c>
      <c r="L59" s="19">
        <v>0.20572911900020768</v>
      </c>
      <c r="M59" s="19">
        <v>0.83974632106637404</v>
      </c>
      <c r="N59" s="19">
        <v>0.28993844067288954</v>
      </c>
      <c r="O59" s="19">
        <v>-0.2466871769914912</v>
      </c>
      <c r="P59" s="19">
        <v>-0.49862194280623923</v>
      </c>
      <c r="Q59" s="19">
        <v>2.3363113829797298E-2</v>
      </c>
      <c r="R59" s="19">
        <v>0.74579992263035078</v>
      </c>
      <c r="S59" s="19">
        <v>-0.47471714336497922</v>
      </c>
      <c r="T59" s="19">
        <v>0.18415868935782861</v>
      </c>
      <c r="U59" s="19">
        <v>-4.1079107815931902E-2</v>
      </c>
      <c r="V59" s="19">
        <v>-9.2114131368825333E-2</v>
      </c>
      <c r="W59" s="19">
        <v>-9.716661404225839E-2</v>
      </c>
      <c r="X59" s="20">
        <v>0.74220224188337636</v>
      </c>
    </row>
    <row r="60" spans="1:24" x14ac:dyDescent="0.3">
      <c r="A60" s="15"/>
      <c r="B60" s="16" t="s">
        <v>202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3.5508397378456631E-3</v>
      </c>
      <c r="Q60" s="19">
        <v>1.2594141101577805E-2</v>
      </c>
      <c r="R60" s="19">
        <v>0.9148847911415573</v>
      </c>
      <c r="S60" s="19">
        <v>-0.5939561894964186</v>
      </c>
      <c r="T60" s="19">
        <v>2.199415822221841</v>
      </c>
      <c r="U60" s="19">
        <v>-7.7560200631298287E-2</v>
      </c>
      <c r="V60" s="19">
        <v>-2.1367340847229346</v>
      </c>
      <c r="W60" s="19">
        <v>0</v>
      </c>
      <c r="X60" s="20">
        <v>0</v>
      </c>
    </row>
    <row r="61" spans="1:24" x14ac:dyDescent="0.3">
      <c r="A61" s="15"/>
      <c r="B61" s="86" t="s">
        <v>162</v>
      </c>
      <c r="C61" s="18">
        <v>0</v>
      </c>
      <c r="D61" s="19">
        <v>0</v>
      </c>
      <c r="E61" s="19">
        <v>0</v>
      </c>
      <c r="F61" s="19">
        <v>1.4914476542731776</v>
      </c>
      <c r="G61" s="19">
        <v>0.7316230949846273</v>
      </c>
      <c r="H61" s="19">
        <v>-3.1377271377836476E-2</v>
      </c>
      <c r="I61" s="19">
        <v>-0.57690080242686537</v>
      </c>
      <c r="J61" s="19">
        <v>1.0116625915353554</v>
      </c>
      <c r="K61" s="19">
        <v>0.61910960402722603</v>
      </c>
      <c r="L61" s="19">
        <v>-1.0229696338616392</v>
      </c>
      <c r="M61" s="19">
        <v>-1.0703254416192971</v>
      </c>
      <c r="N61" s="19">
        <v>-0.60124650398784363</v>
      </c>
      <c r="O61" s="19">
        <v>-6.0448633759853938E-2</v>
      </c>
      <c r="P61" s="19">
        <v>0.23668423966099505</v>
      </c>
      <c r="Q61" s="19">
        <v>0.40905744792355969</v>
      </c>
      <c r="R61" s="19">
        <v>-0.5029599474200489</v>
      </c>
      <c r="S61" s="19">
        <v>-0.36407461680144459</v>
      </c>
      <c r="T61" s="19">
        <v>0</v>
      </c>
      <c r="U61" s="19">
        <v>0</v>
      </c>
      <c r="V61" s="19">
        <v>0</v>
      </c>
      <c r="W61" s="19">
        <v>0</v>
      </c>
      <c r="X61" s="20">
        <v>0</v>
      </c>
    </row>
    <row r="62" spans="1:24" x14ac:dyDescent="0.3">
      <c r="A62" s="15"/>
      <c r="B62" s="161" t="s">
        <v>207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1.9196096946373153</v>
      </c>
      <c r="T62" s="19">
        <v>-0.18127244551996899</v>
      </c>
      <c r="U62" s="19">
        <v>-4.4701868155513629E-2</v>
      </c>
      <c r="V62" s="19">
        <v>-1.2019309404804028</v>
      </c>
      <c r="W62" s="19">
        <v>-0.38200739437769277</v>
      </c>
      <c r="X62" s="20">
        <v>0</v>
      </c>
    </row>
    <row r="63" spans="1:24" x14ac:dyDescent="0.3">
      <c r="A63" s="15"/>
      <c r="B63" s="86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20"/>
    </row>
    <row r="64" spans="1:24" x14ac:dyDescent="0.3">
      <c r="A64" s="15"/>
      <c r="B64" s="4" t="s">
        <v>84</v>
      </c>
      <c r="C64" s="18">
        <v>1.0746195098807207</v>
      </c>
      <c r="D64" s="19">
        <v>1.249135349350905</v>
      </c>
      <c r="E64" s="19">
        <v>-0.18679048796855621</v>
      </c>
      <c r="F64" s="19">
        <v>1.0064971497789674</v>
      </c>
      <c r="G64" s="19">
        <v>-1.7164783138134163</v>
      </c>
      <c r="H64" s="19">
        <v>0.66536732170802593</v>
      </c>
      <c r="I64" s="19">
        <v>4.0321744521047913</v>
      </c>
      <c r="J64" s="19">
        <v>12.497317882734995</v>
      </c>
      <c r="K64" s="19">
        <v>-12.212792923360933</v>
      </c>
      <c r="L64" s="19">
        <v>0.11904770236568288</v>
      </c>
      <c r="M64" s="19">
        <v>2.2043690884162688</v>
      </c>
      <c r="N64" s="19">
        <v>-0.11761762577201906</v>
      </c>
      <c r="O64" s="19">
        <v>-0.97309606044687391</v>
      </c>
      <c r="P64" s="19">
        <v>-1.0845728189253439</v>
      </c>
      <c r="Q64" s="19">
        <v>-6.7481916888925619</v>
      </c>
      <c r="R64" s="19">
        <v>16.090638151536673</v>
      </c>
      <c r="S64" s="19">
        <v>-3.4649532487668324</v>
      </c>
      <c r="T64" s="19">
        <v>11.125411379819013</v>
      </c>
      <c r="U64" s="19">
        <v>-1.4871248927346319</v>
      </c>
      <c r="V64" s="19">
        <v>-6.0816896680543238</v>
      </c>
      <c r="W64" s="19">
        <v>-0.33725968339884943</v>
      </c>
      <c r="X64" s="20">
        <v>2.7512612681103064</v>
      </c>
    </row>
    <row r="65" spans="1:24" x14ac:dyDescent="0.3">
      <c r="A65" s="15"/>
      <c r="B65" s="16" t="s">
        <v>160</v>
      </c>
      <c r="C65" s="18">
        <v>1.2025474300788366</v>
      </c>
      <c r="D65" s="19">
        <v>1.1522082884328406</v>
      </c>
      <c r="E65" s="19">
        <v>-0.19665601190373105</v>
      </c>
      <c r="F65" s="19">
        <v>1.5581631689132867</v>
      </c>
      <c r="G65" s="19">
        <v>-1.461675749712527</v>
      </c>
      <c r="H65" s="19">
        <v>-6.0860951362713786E-2</v>
      </c>
      <c r="I65" s="19">
        <v>4.1732024311404752</v>
      </c>
      <c r="J65" s="19">
        <v>5.290168712764431</v>
      </c>
      <c r="K65" s="19">
        <v>-3.438630050808225</v>
      </c>
      <c r="L65" s="19">
        <v>-0.64998844276641865</v>
      </c>
      <c r="M65" s="19">
        <v>0.64901342593441003</v>
      </c>
      <c r="N65" s="19">
        <v>0.55783327228384727</v>
      </c>
      <c r="O65" s="19">
        <v>-0.96400025523072985</v>
      </c>
      <c r="P65" s="19">
        <v>-0.7440364325479375</v>
      </c>
      <c r="Q65" s="19">
        <v>-7.0150730300835962</v>
      </c>
      <c r="R65" s="19">
        <v>10.335423691458603</v>
      </c>
      <c r="S65" s="19">
        <v>-0.91278618330077543</v>
      </c>
      <c r="T65" s="19">
        <v>6.0654516421774201</v>
      </c>
      <c r="U65" s="19">
        <v>0.44849131950610577</v>
      </c>
      <c r="V65" s="19">
        <v>-1.1037678768467969</v>
      </c>
      <c r="W65" s="19">
        <v>-0.25770199721839709</v>
      </c>
      <c r="X65" s="20">
        <v>0.47736208638084476</v>
      </c>
    </row>
    <row r="66" spans="1:24" x14ac:dyDescent="0.3">
      <c r="A66" s="15"/>
      <c r="B66" s="16" t="s">
        <v>161</v>
      </c>
      <c r="C66" s="18">
        <v>-0.12792792019811786</v>
      </c>
      <c r="D66" s="19">
        <v>9.6927060918066146E-2</v>
      </c>
      <c r="E66" s="19">
        <v>9.8655239351748258E-3</v>
      </c>
      <c r="F66" s="19">
        <v>-0.55166601913432189</v>
      </c>
      <c r="G66" s="19">
        <v>-0.25480256410088642</v>
      </c>
      <c r="H66" s="19">
        <v>0.72622827307073778</v>
      </c>
      <c r="I66" s="19">
        <v>-0.14102797903568265</v>
      </c>
      <c r="J66" s="19">
        <v>7.2071491699705659</v>
      </c>
      <c r="K66" s="19">
        <v>-8.7741628725527079</v>
      </c>
      <c r="L66" s="19">
        <v>0.7690361451320985</v>
      </c>
      <c r="M66" s="19">
        <v>1.5553556624818632</v>
      </c>
      <c r="N66" s="19">
        <v>-0.67545089805586922</v>
      </c>
      <c r="O66" s="19">
        <v>-9.095805216141277E-3</v>
      </c>
      <c r="P66" s="19">
        <v>-0.34053638637740991</v>
      </c>
      <c r="Q66" s="19">
        <v>0.25459506486134209</v>
      </c>
      <c r="R66" s="19">
        <v>5.3745166818880481</v>
      </c>
      <c r="S66" s="19">
        <v>-5.3187929390370323</v>
      </c>
      <c r="T66" s="19">
        <v>0.28022650120618686</v>
      </c>
      <c r="U66" s="19">
        <v>0.71546232053172953</v>
      </c>
      <c r="V66" s="19">
        <v>-0.36856164710331824</v>
      </c>
      <c r="W66" s="19">
        <v>-7.9557686180449338E-2</v>
      </c>
      <c r="X66" s="20">
        <v>2.2738991817294618</v>
      </c>
    </row>
    <row r="67" spans="1:24" x14ac:dyDescent="0.3">
      <c r="A67" s="15"/>
      <c r="B67" s="16" t="s">
        <v>202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1.2286276329693716E-2</v>
      </c>
      <c r="R67" s="19">
        <v>0.38069777819002221</v>
      </c>
      <c r="S67" s="19">
        <v>2.7666258735709754</v>
      </c>
      <c r="T67" s="19">
        <v>4.7797332364354066</v>
      </c>
      <c r="U67" s="19">
        <v>-2.6510785327724711</v>
      </c>
      <c r="V67" s="19">
        <v>-4.6093601441042074</v>
      </c>
      <c r="W67" s="19">
        <v>0</v>
      </c>
      <c r="X67" s="20">
        <v>0</v>
      </c>
    </row>
    <row r="68" spans="1:24" x14ac:dyDescent="0.3">
      <c r="A68" s="41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51"/>
      <c r="R68" s="42"/>
      <c r="S68" s="99"/>
      <c r="T68" s="99"/>
      <c r="U68" s="99"/>
      <c r="V68" s="99"/>
      <c r="W68" s="99"/>
      <c r="X68" s="255"/>
    </row>
    <row r="69" spans="1:24" x14ac:dyDescent="0.3">
      <c r="O69" s="152"/>
      <c r="P69" s="152"/>
      <c r="Q69" s="252"/>
      <c r="R69" s="152"/>
      <c r="S69" s="289"/>
      <c r="T69" s="289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83"/>
  <sheetViews>
    <sheetView showGridLines="0" zoomScale="90" zoomScaleNormal="87" workbookViewId="0">
      <pane xSplit="2" ySplit="6" topLeftCell="I11" activePane="bottomRight" state="frozen"/>
      <selection pane="topRight" activeCell="C1" sqref="C1"/>
      <selection pane="bottomLeft" activeCell="A7" sqref="A7"/>
      <selection pane="bottomRight" activeCell="X46" sqref="X46"/>
    </sheetView>
  </sheetViews>
  <sheetFormatPr defaultColWidth="9.125" defaultRowHeight="15.6" x14ac:dyDescent="0.3"/>
  <cols>
    <col min="1" max="1" width="5.75" style="7" customWidth="1"/>
    <col min="2" max="2" width="75.75" style="7" customWidth="1"/>
    <col min="3" max="18" width="11.125" style="7" customWidth="1"/>
    <col min="19" max="20" width="11.125" style="257" customWidth="1"/>
    <col min="21" max="21" width="10.125" style="257" customWidth="1"/>
    <col min="22" max="22" width="10.125" style="7" customWidth="1"/>
    <col min="23" max="16384" width="9.125" style="7"/>
  </cols>
  <sheetData>
    <row r="1" spans="1:26" x14ac:dyDescent="0.3">
      <c r="A1" s="477" t="str">
        <f>'Súhrnné indikátory'!A1:P1</f>
        <v>71. zasadnutie Výboru pre makroekonomické prognózy, 5.2.2025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</row>
    <row r="2" spans="1:26" ht="17.399999999999999" x14ac:dyDescent="0.3">
      <c r="A2" s="487" t="s">
        <v>148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</row>
    <row r="3" spans="1:26" x14ac:dyDescent="0.3">
      <c r="A3" s="483" t="s">
        <v>60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</row>
    <row r="4" spans="1:26" x14ac:dyDescent="0.3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1"/>
    </row>
    <row r="5" spans="1:26" s="12" customFormat="1" x14ac:dyDescent="0.3">
      <c r="A5" s="15"/>
      <c r="B5" s="374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6" s="12" customFormat="1" x14ac:dyDescent="0.3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5" t="s">
        <v>61</v>
      </c>
    </row>
    <row r="7" spans="1:26" s="12" customFormat="1" x14ac:dyDescent="0.3">
      <c r="A7" s="15"/>
      <c r="B7" s="87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4"/>
      <c r="T7" s="84"/>
      <c r="U7" s="84"/>
      <c r="V7" s="84"/>
      <c r="W7" s="84"/>
      <c r="X7" s="273"/>
    </row>
    <row r="8" spans="1:26" s="12" customFormat="1" x14ac:dyDescent="0.3">
      <c r="A8" s="15"/>
      <c r="B8" s="4" t="s">
        <v>175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4"/>
      <c r="T8" s="84"/>
      <c r="U8" s="84"/>
      <c r="V8" s="84"/>
      <c r="W8" s="84"/>
      <c r="X8" s="273"/>
    </row>
    <row r="9" spans="1:26" s="12" customFormat="1" x14ac:dyDescent="0.3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4"/>
      <c r="T9" s="84"/>
      <c r="U9" s="84"/>
      <c r="V9" s="84"/>
      <c r="W9" s="84"/>
      <c r="X9" s="273"/>
    </row>
    <row r="10" spans="1:26" s="12" customFormat="1" x14ac:dyDescent="0.3">
      <c r="A10" s="15"/>
      <c r="B10" s="88" t="s">
        <v>85</v>
      </c>
      <c r="C10" s="89">
        <v>12.392040999999997</v>
      </c>
      <c r="D10" s="90">
        <v>13.167116999999998</v>
      </c>
      <c r="E10" s="90">
        <v>13.573015999999999</v>
      </c>
      <c r="F10" s="90">
        <v>13.425647</v>
      </c>
      <c r="G10" s="90">
        <v>13.624621000000001</v>
      </c>
      <c r="H10" s="90">
        <v>13.948775000000001</v>
      </c>
      <c r="I10" s="90">
        <v>14.431773999999999</v>
      </c>
      <c r="J10" s="90">
        <v>15.274038000000001</v>
      </c>
      <c r="K10" s="90">
        <v>15.840704999999998</v>
      </c>
      <c r="L10" s="90">
        <v>16.515622999999998</v>
      </c>
      <c r="M10" s="90">
        <v>17.174747</v>
      </c>
      <c r="N10" s="90">
        <v>18.985530999999998</v>
      </c>
      <c r="O10" s="90">
        <v>20.035183</v>
      </c>
      <c r="P10" s="90">
        <v>21.582961000000005</v>
      </c>
      <c r="Q10" s="90">
        <v>23.359237999999998</v>
      </c>
      <c r="R10" s="90">
        <v>24.983072</v>
      </c>
      <c r="S10" s="90">
        <v>27.451804541924094</v>
      </c>
      <c r="T10" s="90">
        <v>29.187483366747678</v>
      </c>
      <c r="U10" s="90">
        <v>30.601806619866394</v>
      </c>
      <c r="V10" s="90">
        <v>31.738619091875925</v>
      </c>
      <c r="W10" s="90">
        <v>32.615685111465119</v>
      </c>
      <c r="X10" s="300">
        <v>34.001781916739716</v>
      </c>
      <c r="Z10" s="405"/>
    </row>
    <row r="11" spans="1:26" s="12" customFormat="1" x14ac:dyDescent="0.3">
      <c r="A11" s="15"/>
      <c r="B11" s="217" t="s">
        <v>23</v>
      </c>
      <c r="C11" s="91">
        <v>10.635034246125862</v>
      </c>
      <c r="D11" s="92">
        <v>6.2546274661292811</v>
      </c>
      <c r="E11" s="92">
        <v>3.0826717800107817</v>
      </c>
      <c r="F11" s="92">
        <v>-1.0857498436603996</v>
      </c>
      <c r="G11" s="92">
        <v>1.4820440310995942</v>
      </c>
      <c r="H11" s="92">
        <v>2.3791781070460649</v>
      </c>
      <c r="I11" s="92">
        <v>3.4626624918675519</v>
      </c>
      <c r="J11" s="92">
        <v>5.8361778669760334</v>
      </c>
      <c r="K11" s="92">
        <v>3.7100012452502495</v>
      </c>
      <c r="L11" s="92">
        <v>4.2606563281116783</v>
      </c>
      <c r="M11" s="92">
        <v>3.9909121199969144</v>
      </c>
      <c r="N11" s="92">
        <v>10.543293592621762</v>
      </c>
      <c r="O11" s="92">
        <v>5.528694456847183</v>
      </c>
      <c r="P11" s="92">
        <v>7.7253000384373882</v>
      </c>
      <c r="Q11" s="92">
        <v>8.2299968016436473</v>
      </c>
      <c r="R11" s="92">
        <v>6.9515709373739076</v>
      </c>
      <c r="S11" s="92">
        <v>9.8816212110508062</v>
      </c>
      <c r="T11" s="92">
        <v>6.3226401826257828</v>
      </c>
      <c r="U11" s="92">
        <v>4.8456498813118198</v>
      </c>
      <c r="V11" s="92">
        <v>3.714854113454602</v>
      </c>
      <c r="W11" s="92">
        <v>2.7634032125036567</v>
      </c>
      <c r="X11" s="301">
        <v>4.249785955860097</v>
      </c>
    </row>
    <row r="12" spans="1:26" s="12" customFormat="1" x14ac:dyDescent="0.3">
      <c r="A12" s="15"/>
      <c r="B12" s="17" t="s">
        <v>117</v>
      </c>
      <c r="C12" s="89">
        <v>2.3740950000000001</v>
      </c>
      <c r="D12" s="90">
        <v>2.5403310000000001</v>
      </c>
      <c r="E12" s="90">
        <v>2.5132080000000001</v>
      </c>
      <c r="F12" s="90">
        <v>2.6879119999999999</v>
      </c>
      <c r="G12" s="90">
        <v>2.4113569999999998</v>
      </c>
      <c r="H12" s="90">
        <v>2.5324520000000001</v>
      </c>
      <c r="I12" s="90">
        <v>3.1578050000000002</v>
      </c>
      <c r="J12" s="90">
        <v>5.1884840000000008</v>
      </c>
      <c r="K12" s="90">
        <v>2.782816</v>
      </c>
      <c r="L12" s="90">
        <v>2.8668749999999998</v>
      </c>
      <c r="M12" s="90">
        <v>3.3707400000000001</v>
      </c>
      <c r="N12" s="90">
        <v>3.388474</v>
      </c>
      <c r="O12" s="90">
        <v>3.2085889999999999</v>
      </c>
      <c r="P12" s="90">
        <v>3.0653629999999996</v>
      </c>
      <c r="Q12" s="90">
        <v>1.9113780000000002</v>
      </c>
      <c r="R12" s="90">
        <v>5.8384619999999998</v>
      </c>
      <c r="S12" s="90">
        <v>4.8474109771491776</v>
      </c>
      <c r="T12" s="90">
        <v>8.1518999999999995</v>
      </c>
      <c r="U12" s="90">
        <v>7.9882332539647321</v>
      </c>
      <c r="V12" s="90">
        <v>6.301453743097662</v>
      </c>
      <c r="W12" s="90">
        <v>6.3784984266431115</v>
      </c>
      <c r="X12" s="300">
        <v>7.4549774115160643</v>
      </c>
    </row>
    <row r="13" spans="1:26" s="12" customFormat="1" x14ac:dyDescent="0.3">
      <c r="A13" s="15"/>
      <c r="B13" s="217" t="s">
        <v>23</v>
      </c>
      <c r="C13" s="91">
        <v>11.116129494254645</v>
      </c>
      <c r="D13" s="92">
        <v>7.0020786868259188</v>
      </c>
      <c r="E13" s="92">
        <v>-1.0676955089710782</v>
      </c>
      <c r="F13" s="92">
        <v>6.951434182924765</v>
      </c>
      <c r="G13" s="92">
        <v>-10.288841301352125</v>
      </c>
      <c r="H13" s="92">
        <v>5.0218611346225517</v>
      </c>
      <c r="I13" s="92">
        <v>24.693577607788807</v>
      </c>
      <c r="J13" s="92">
        <v>64.306662380989323</v>
      </c>
      <c r="K13" s="92">
        <v>-46.365527965394136</v>
      </c>
      <c r="L13" s="92">
        <v>3.0206452744270695</v>
      </c>
      <c r="M13" s="92">
        <v>17.575408763897983</v>
      </c>
      <c r="N13" s="92">
        <v>0.52611592706646171</v>
      </c>
      <c r="O13" s="92">
        <v>-5.3087318952425244</v>
      </c>
      <c r="P13" s="92">
        <v>-4.4638312978072303</v>
      </c>
      <c r="Q13" s="92">
        <v>-37.645949272565751</v>
      </c>
      <c r="R13" s="92">
        <v>205.458261003318</v>
      </c>
      <c r="S13" s="92">
        <v>-16.974522106178334</v>
      </c>
      <c r="T13" s="92">
        <v>68.170184835333131</v>
      </c>
      <c r="U13" s="92">
        <v>-2.0077128771852859</v>
      </c>
      <c r="V13" s="92">
        <v>-21.115801920654796</v>
      </c>
      <c r="W13" s="92">
        <v>1.2226493549974959</v>
      </c>
      <c r="X13" s="301">
        <v>16.876683395836235</v>
      </c>
    </row>
    <row r="14" spans="1:26" s="12" customFormat="1" x14ac:dyDescent="0.3">
      <c r="A14" s="15"/>
      <c r="B14" s="217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2"/>
      <c r="T14" s="92"/>
      <c r="U14" s="92"/>
      <c r="V14" s="388"/>
      <c r="W14" s="388"/>
      <c r="X14" s="389"/>
    </row>
    <row r="15" spans="1:26" s="12" customFormat="1" x14ac:dyDescent="0.3">
      <c r="A15" s="15"/>
      <c r="B15" s="17" t="s">
        <v>28</v>
      </c>
      <c r="C15" s="89">
        <v>3.3462839999999994</v>
      </c>
      <c r="D15" s="90">
        <v>3.9002820000000002</v>
      </c>
      <c r="E15" s="90">
        <v>4.0718689999999995</v>
      </c>
      <c r="F15" s="90">
        <v>4.2052819999999995</v>
      </c>
      <c r="G15" s="90">
        <v>4.2933399999999997</v>
      </c>
      <c r="H15" s="90">
        <v>4.3018649999999994</v>
      </c>
      <c r="I15" s="90">
        <v>4.3911280000000001</v>
      </c>
      <c r="J15" s="90">
        <v>4.7309190000000001</v>
      </c>
      <c r="K15" s="90">
        <v>4.5249929999999994</v>
      </c>
      <c r="L15" s="90">
        <v>4.8373960000000009</v>
      </c>
      <c r="M15" s="90">
        <v>4.8947469999999997</v>
      </c>
      <c r="N15" s="90">
        <v>5.0924200000000006</v>
      </c>
      <c r="O15" s="90">
        <v>5.1547280000000004</v>
      </c>
      <c r="P15" s="90">
        <v>5.716781000000001</v>
      </c>
      <c r="Q15" s="90">
        <v>6.597777999999999</v>
      </c>
      <c r="R15" s="90">
        <v>6.646884</v>
      </c>
      <c r="S15" s="90">
        <v>7.3226009206887905</v>
      </c>
      <c r="T15" s="90">
        <v>7.7567866987591891</v>
      </c>
      <c r="U15" s="90">
        <v>7.6933307547364471</v>
      </c>
      <c r="V15" s="90">
        <v>8.0600974118173756</v>
      </c>
      <c r="W15" s="90">
        <v>8.1485283890220916</v>
      </c>
      <c r="X15" s="300">
        <v>8.5099697820244735</v>
      </c>
    </row>
    <row r="16" spans="1:26" s="12" customFormat="1" x14ac:dyDescent="0.3">
      <c r="A16" s="15"/>
      <c r="B16" s="217" t="s">
        <v>23</v>
      </c>
      <c r="C16" s="91">
        <v>1.883900573893138</v>
      </c>
      <c r="D16" s="92">
        <v>16.555618112509318</v>
      </c>
      <c r="E16" s="92">
        <v>4.3993485599246096</v>
      </c>
      <c r="F16" s="92">
        <v>3.2764560942407428</v>
      </c>
      <c r="G16" s="92">
        <v>2.0939856114287059</v>
      </c>
      <c r="H16" s="92">
        <v>0.19856335626806665</v>
      </c>
      <c r="I16" s="92">
        <v>2.0749837570449126</v>
      </c>
      <c r="J16" s="92">
        <v>7.7381256023509204</v>
      </c>
      <c r="K16" s="92">
        <v>-4.3527695147602463</v>
      </c>
      <c r="L16" s="92">
        <v>6.9039443817924484</v>
      </c>
      <c r="M16" s="92">
        <v>1.1855758759464541</v>
      </c>
      <c r="N16" s="92">
        <v>4.0384722642457627</v>
      </c>
      <c r="O16" s="92">
        <v>1.2235440124734209</v>
      </c>
      <c r="P16" s="92">
        <v>10.903640308470219</v>
      </c>
      <c r="Q16" s="92">
        <v>15.410718024706526</v>
      </c>
      <c r="R16" s="92">
        <v>0.74428087759244033</v>
      </c>
      <c r="S16" s="92">
        <v>10.165920161820029</v>
      </c>
      <c r="T16" s="92">
        <v>5.9293928861216427</v>
      </c>
      <c r="U16" s="92">
        <v>-0.81806998809045295</v>
      </c>
      <c r="V16" s="92">
        <v>4.7673324958130259</v>
      </c>
      <c r="W16" s="92">
        <v>1.0971452661981518</v>
      </c>
      <c r="X16" s="301">
        <v>4.4356646469971839</v>
      </c>
    </row>
    <row r="17" spans="1:24" x14ac:dyDescent="0.3">
      <c r="A17" s="15"/>
      <c r="B17" s="17" t="s">
        <v>152</v>
      </c>
      <c r="C17" s="89">
        <v>5.2845420000000001</v>
      </c>
      <c r="D17" s="90">
        <v>5.6714630000000001</v>
      </c>
      <c r="E17" s="90">
        <v>5.9928160000000004</v>
      </c>
      <c r="F17" s="90">
        <v>6.1371660000000006</v>
      </c>
      <c r="G17" s="90">
        <v>6.2785010000000003</v>
      </c>
      <c r="H17" s="90">
        <v>6.6522540000000001</v>
      </c>
      <c r="I17" s="90">
        <v>6.9239199999999999</v>
      </c>
      <c r="J17" s="90">
        <v>7.2737610000000004</v>
      </c>
      <c r="K17" s="90">
        <v>7.6965000000000003</v>
      </c>
      <c r="L17" s="90">
        <v>8.0815359999999998</v>
      </c>
      <c r="M17" s="90">
        <v>8.5245449999999998</v>
      </c>
      <c r="N17" s="90">
        <v>9.7617060000000002</v>
      </c>
      <c r="O17" s="90">
        <v>10.620389999999999</v>
      </c>
      <c r="P17" s="90">
        <v>11.408560999999999</v>
      </c>
      <c r="Q17" s="90">
        <v>11.935777</v>
      </c>
      <c r="R17" s="90">
        <v>13.618928</v>
      </c>
      <c r="S17" s="90">
        <v>14.900501995632633</v>
      </c>
      <c r="T17" s="90">
        <v>15.577244984647331</v>
      </c>
      <c r="U17" s="90">
        <v>16.166032021432649</v>
      </c>
      <c r="V17" s="90">
        <v>16.651847130439602</v>
      </c>
      <c r="W17" s="90">
        <v>17.110272388962048</v>
      </c>
      <c r="X17" s="300">
        <v>17.784781708885763</v>
      </c>
    </row>
    <row r="18" spans="1:24" x14ac:dyDescent="0.3">
      <c r="A18" s="15"/>
      <c r="B18" s="217" t="s">
        <v>23</v>
      </c>
      <c r="C18" s="91">
        <v>11.356643763350526</v>
      </c>
      <c r="D18" s="92">
        <v>7.3217508726394653</v>
      </c>
      <c r="E18" s="92">
        <v>5.6661394070630644</v>
      </c>
      <c r="F18" s="92">
        <v>2.4087173709321119</v>
      </c>
      <c r="G18" s="92">
        <v>2.3029359153720064</v>
      </c>
      <c r="H18" s="92">
        <v>5.9529018152581381</v>
      </c>
      <c r="I18" s="92">
        <v>4.0838188078807569</v>
      </c>
      <c r="J18" s="92">
        <v>5.0526435891806942</v>
      </c>
      <c r="K18" s="92">
        <v>5.8118351702784787</v>
      </c>
      <c r="L18" s="92">
        <v>5.0027415058792934</v>
      </c>
      <c r="M18" s="92">
        <v>5.4817425796284347</v>
      </c>
      <c r="N18" s="92">
        <v>14.512927082911764</v>
      </c>
      <c r="O18" s="92">
        <v>8.7964542263411651</v>
      </c>
      <c r="P18" s="92">
        <v>7.4212999710933536</v>
      </c>
      <c r="Q18" s="92">
        <v>4.621231371774237</v>
      </c>
      <c r="R18" s="92">
        <v>14.101729615089154</v>
      </c>
      <c r="S18" s="92">
        <v>9.4102413613805105</v>
      </c>
      <c r="T18" s="92">
        <v>4.5417462392411734</v>
      </c>
      <c r="U18" s="92">
        <v>3.7797892847266423</v>
      </c>
      <c r="V18" s="92">
        <v>3.0051598831603465</v>
      </c>
      <c r="W18" s="92">
        <v>2.752999441632209</v>
      </c>
      <c r="X18" s="301">
        <v>3.9421308123583243</v>
      </c>
    </row>
    <row r="19" spans="1:24" x14ac:dyDescent="0.3">
      <c r="A19" s="15"/>
      <c r="B19" s="17" t="s">
        <v>29</v>
      </c>
      <c r="C19" s="89">
        <v>6.2554999999999999E-2</v>
      </c>
      <c r="D19" s="90">
        <v>6.7953999999999987E-2</v>
      </c>
      <c r="E19" s="90">
        <v>7.5835000000000014E-2</v>
      </c>
      <c r="F19" s="90">
        <v>7.8894000000000006E-2</v>
      </c>
      <c r="G19" s="90">
        <v>8.979899999999999E-2</v>
      </c>
      <c r="H19" s="90">
        <v>9.3698000000000004E-2</v>
      </c>
      <c r="I19" s="90">
        <v>8.0685000000000007E-2</v>
      </c>
      <c r="J19" s="90">
        <v>0.102843</v>
      </c>
      <c r="K19" s="90">
        <v>0.10823599999999998</v>
      </c>
      <c r="L19" s="90">
        <v>6.3568E-2</v>
      </c>
      <c r="M19" s="90">
        <v>0.125415</v>
      </c>
      <c r="N19" s="90">
        <v>0.13456700000000002</v>
      </c>
      <c r="O19" s="90">
        <v>0.134598</v>
      </c>
      <c r="P19" s="90">
        <v>0.147816</v>
      </c>
      <c r="Q19" s="90">
        <v>0.12056399999999999</v>
      </c>
      <c r="R19" s="90">
        <v>9.659100000000001E-2</v>
      </c>
      <c r="S19" s="90">
        <v>0.13750718331133716</v>
      </c>
      <c r="T19" s="90">
        <v>0.15007071493760474</v>
      </c>
      <c r="U19" s="90">
        <v>0.12938893274130184</v>
      </c>
      <c r="V19" s="90">
        <v>0.13419554283159704</v>
      </c>
      <c r="W19" s="90">
        <v>0.13790390677324216</v>
      </c>
      <c r="X19" s="300">
        <v>0.14376452763587383</v>
      </c>
    </row>
    <row r="20" spans="1:24" x14ac:dyDescent="0.3">
      <c r="A20" s="15"/>
      <c r="B20" s="217" t="s">
        <v>23</v>
      </c>
      <c r="C20" s="91">
        <v>-48.554628068588357</v>
      </c>
      <c r="D20" s="92">
        <v>8.6308048916953197</v>
      </c>
      <c r="E20" s="92">
        <v>11.597551284692598</v>
      </c>
      <c r="F20" s="92">
        <v>4.0337574998351666</v>
      </c>
      <c r="G20" s="92">
        <v>13.822343904479407</v>
      </c>
      <c r="H20" s="92">
        <v>4.3419191750465158</v>
      </c>
      <c r="I20" s="92">
        <v>-13.888236675275889</v>
      </c>
      <c r="J20" s="92">
        <v>27.46235359732292</v>
      </c>
      <c r="K20" s="92">
        <v>5.2439154828233248</v>
      </c>
      <c r="L20" s="92">
        <v>-41.269078679921648</v>
      </c>
      <c r="M20" s="92">
        <v>97.292662975081782</v>
      </c>
      <c r="N20" s="92">
        <v>7.2973727225611018</v>
      </c>
      <c r="O20" s="92">
        <v>2.3036851531199609E-2</v>
      </c>
      <c r="P20" s="92">
        <v>9.820353942852055</v>
      </c>
      <c r="Q20" s="92">
        <v>-18.436434486117882</v>
      </c>
      <c r="R20" s="92">
        <v>-19.884044988553782</v>
      </c>
      <c r="S20" s="92">
        <v>42.360244030331117</v>
      </c>
      <c r="T20" s="92">
        <v>9.136636591429447</v>
      </c>
      <c r="U20" s="92">
        <v>-13.781357811816807</v>
      </c>
      <c r="V20" s="92">
        <v>3.7148541134545576</v>
      </c>
      <c r="W20" s="92">
        <v>2.7634032125037011</v>
      </c>
      <c r="X20" s="301">
        <v>4.2497859558601192</v>
      </c>
    </row>
    <row r="21" spans="1:24" x14ac:dyDescent="0.3">
      <c r="A21" s="15"/>
      <c r="B21" s="17" t="s">
        <v>30</v>
      </c>
      <c r="C21" s="89">
        <v>2.547005</v>
      </c>
      <c r="D21" s="90">
        <v>2.3327070000000001</v>
      </c>
      <c r="E21" s="90">
        <v>2.4912299999999998</v>
      </c>
      <c r="F21" s="90">
        <v>2.4209430000000003</v>
      </c>
      <c r="G21" s="90">
        <v>2.4071020000000005</v>
      </c>
      <c r="H21" s="90">
        <v>2.4266999999999999</v>
      </c>
      <c r="I21" s="90">
        <v>2.6199749999999997</v>
      </c>
      <c r="J21" s="90">
        <v>2.6896610000000001</v>
      </c>
      <c r="K21" s="90">
        <v>2.803048</v>
      </c>
      <c r="L21" s="90">
        <v>2.8302080000000003</v>
      </c>
      <c r="M21" s="90">
        <v>2.9253659999999999</v>
      </c>
      <c r="N21" s="90">
        <v>3.2040660000000001</v>
      </c>
      <c r="O21" s="90">
        <v>3.129982</v>
      </c>
      <c r="P21" s="90">
        <v>3.4842389999999996</v>
      </c>
      <c r="Q21" s="90">
        <v>3.8155070000000002</v>
      </c>
      <c r="R21" s="90">
        <v>4.2905650000000009</v>
      </c>
      <c r="S21" s="90">
        <v>4.9156150048514125</v>
      </c>
      <c r="T21" s="90">
        <v>5.4591981800146296</v>
      </c>
      <c r="U21" s="90">
        <v>6.1670085037392219</v>
      </c>
      <c r="V21" s="90">
        <v>6.3259952571813596</v>
      </c>
      <c r="W21" s="90">
        <v>6.4575737716311874</v>
      </c>
      <c r="X21" s="300">
        <v>6.6219810307379214</v>
      </c>
    </row>
    <row r="22" spans="1:24" x14ac:dyDescent="0.3">
      <c r="A22" s="15"/>
      <c r="B22" s="217" t="s">
        <v>23</v>
      </c>
      <c r="C22" s="91">
        <v>30.22656412175726</v>
      </c>
      <c r="D22" s="92">
        <v>-8.4137251399192472</v>
      </c>
      <c r="E22" s="92">
        <v>6.7956670083298087</v>
      </c>
      <c r="F22" s="92">
        <v>-2.8213773918907448</v>
      </c>
      <c r="G22" s="92">
        <v>-0.57171936720525895</v>
      </c>
      <c r="H22" s="92">
        <v>0.81417405660415554</v>
      </c>
      <c r="I22" s="92">
        <v>7.964519718135743</v>
      </c>
      <c r="J22" s="92">
        <v>2.6597963721027851</v>
      </c>
      <c r="K22" s="92">
        <v>4.2156613788875141</v>
      </c>
      <c r="L22" s="92">
        <v>0.96894523390254061</v>
      </c>
      <c r="M22" s="92">
        <v>3.3622263805345609</v>
      </c>
      <c r="N22" s="92">
        <v>9.5270130301644329</v>
      </c>
      <c r="O22" s="92">
        <v>-2.3121870772949249</v>
      </c>
      <c r="P22" s="92">
        <v>11.318180104550102</v>
      </c>
      <c r="Q22" s="92">
        <v>9.5076141447242968</v>
      </c>
      <c r="R22" s="92">
        <v>12.450717558636381</v>
      </c>
      <c r="S22" s="92">
        <v>14.568011552124549</v>
      </c>
      <c r="T22" s="92">
        <v>11.058294325872421</v>
      </c>
      <c r="U22" s="92">
        <v>12.965463065909354</v>
      </c>
      <c r="V22" s="92">
        <v>2.5780206618126078</v>
      </c>
      <c r="W22" s="92">
        <v>2.0799654299528347</v>
      </c>
      <c r="X22" s="301">
        <v>2.5459602154139116</v>
      </c>
    </row>
    <row r="23" spans="1:24" x14ac:dyDescent="0.3">
      <c r="A23" s="15"/>
      <c r="B23" s="17" t="s">
        <v>133</v>
      </c>
      <c r="C23" s="89">
        <v>1.2080709999999999</v>
      </c>
      <c r="D23" s="90">
        <v>1.1772539999999998</v>
      </c>
      <c r="E23" s="90">
        <v>1.435662</v>
      </c>
      <c r="F23" s="90">
        <v>1.7918990000000001</v>
      </c>
      <c r="G23" s="90">
        <v>2.1236920000000001</v>
      </c>
      <c r="H23" s="90">
        <v>2.2764319999999998</v>
      </c>
      <c r="I23" s="90">
        <v>2.3404750000000001</v>
      </c>
      <c r="J23" s="90">
        <v>2.3929839999999998</v>
      </c>
      <c r="K23" s="90">
        <v>2.3204370000000001</v>
      </c>
      <c r="L23" s="90">
        <v>2.4111419999999999</v>
      </c>
      <c r="M23" s="90">
        <v>2.4483449999999998</v>
      </c>
      <c r="N23" s="90">
        <v>2.5702040000000004</v>
      </c>
      <c r="O23" s="90">
        <v>2.3794939999999998</v>
      </c>
      <c r="P23" s="90">
        <v>2.582681</v>
      </c>
      <c r="Q23" s="90">
        <v>2.9526580000000004</v>
      </c>
      <c r="R23" s="90">
        <v>3.4185439999999998</v>
      </c>
      <c r="S23" s="90">
        <v>3.6715723541205847</v>
      </c>
      <c r="T23" s="90">
        <v>3.8900227338797095</v>
      </c>
      <c r="U23" s="90">
        <v>4.0355959247992281</v>
      </c>
      <c r="V23" s="90">
        <v>4.100006355066701</v>
      </c>
      <c r="W23" s="90">
        <v>4.1814501975079539</v>
      </c>
      <c r="X23" s="300">
        <v>4.2964846345699312</v>
      </c>
    </row>
    <row r="24" spans="1:24" x14ac:dyDescent="0.3">
      <c r="A24" s="15"/>
      <c r="B24" s="217" t="s">
        <v>23</v>
      </c>
      <c r="C24" s="91">
        <v>0.70296206022149033</v>
      </c>
      <c r="D24" s="92">
        <v>-2.5509262286736445</v>
      </c>
      <c r="E24" s="92">
        <v>21.950063452746839</v>
      </c>
      <c r="F24" s="92">
        <v>24.813431016492736</v>
      </c>
      <c r="G24" s="92">
        <v>18.516277982185379</v>
      </c>
      <c r="H24" s="92">
        <v>7.192191711415763</v>
      </c>
      <c r="I24" s="92">
        <v>2.8133060860153103</v>
      </c>
      <c r="J24" s="92">
        <v>2.2435189438041458</v>
      </c>
      <c r="K24" s="92">
        <v>-3.0316542024518389</v>
      </c>
      <c r="L24" s="92">
        <v>3.9089619756968119</v>
      </c>
      <c r="M24" s="92">
        <v>1.5429617998442113</v>
      </c>
      <c r="N24" s="92">
        <v>4.9771988833273273</v>
      </c>
      <c r="O24" s="92">
        <v>-7.4200335848827788</v>
      </c>
      <c r="P24" s="92">
        <v>8.5390843599521649</v>
      </c>
      <c r="Q24" s="92">
        <v>14.325307693826694</v>
      </c>
      <c r="R24" s="92">
        <v>15.778529040613565</v>
      </c>
      <c r="S24" s="92">
        <v>7.4016409945457662</v>
      </c>
      <c r="T24" s="92">
        <v>5.9497773348783145</v>
      </c>
      <c r="U24" s="92">
        <v>3.7422195415894421</v>
      </c>
      <c r="V24" s="92">
        <v>1.5960574712563069</v>
      </c>
      <c r="W24" s="92">
        <v>1.9864321024918974</v>
      </c>
      <c r="X24" s="301">
        <v>2.7510655784095173</v>
      </c>
    </row>
    <row r="25" spans="1:24" x14ac:dyDescent="0.3">
      <c r="A25" s="15"/>
      <c r="B25" s="17" t="s">
        <v>31</v>
      </c>
      <c r="C25" s="89">
        <v>2.3597260000000002</v>
      </c>
      <c r="D25" s="90">
        <v>2.3719650000000003</v>
      </c>
      <c r="E25" s="90">
        <v>2.3769279999999999</v>
      </c>
      <c r="F25" s="90">
        <v>2.3752610000000005</v>
      </c>
      <c r="G25" s="90">
        <v>2.6795709999999997</v>
      </c>
      <c r="H25" s="90">
        <v>2.7506900000000001</v>
      </c>
      <c r="I25" s="90">
        <v>2.7565410000000004</v>
      </c>
      <c r="J25" s="90">
        <v>2.8698380000000001</v>
      </c>
      <c r="K25" s="90">
        <v>3.0283650000000004</v>
      </c>
      <c r="L25" s="90">
        <v>3.1140569999999999</v>
      </c>
      <c r="M25" s="90">
        <v>3.153019</v>
      </c>
      <c r="N25" s="90">
        <v>3.3629759999999997</v>
      </c>
      <c r="O25" s="90">
        <v>3.3749789999999997</v>
      </c>
      <c r="P25" s="90">
        <v>3.408245</v>
      </c>
      <c r="Q25" s="90">
        <v>3.8422700000000001</v>
      </c>
      <c r="R25" s="90">
        <v>3.7486480000000002</v>
      </c>
      <c r="S25" s="90">
        <v>3.847151791560508</v>
      </c>
      <c r="T25" s="90">
        <v>4.1342055222686316</v>
      </c>
      <c r="U25" s="90">
        <v>4.481642332016003</v>
      </c>
      <c r="V25" s="90">
        <v>4.6664901046726861</v>
      </c>
      <c r="W25" s="90">
        <v>4.9428568525845042</v>
      </c>
      <c r="X25" s="300">
        <v>5.237769502025615</v>
      </c>
    </row>
    <row r="26" spans="1:24" x14ac:dyDescent="0.3">
      <c r="A26" s="15"/>
      <c r="B26" s="217" t="s">
        <v>23</v>
      </c>
      <c r="C26" s="91">
        <v>2.9083712597621769</v>
      </c>
      <c r="D26" s="92">
        <v>0.51866191244238635</v>
      </c>
      <c r="E26" s="92">
        <v>0.20923580238323414</v>
      </c>
      <c r="F26" s="92">
        <v>-7.0132540825784684E-2</v>
      </c>
      <c r="G26" s="92">
        <v>12.811644699256174</v>
      </c>
      <c r="H26" s="92">
        <v>2.6541188869412258</v>
      </c>
      <c r="I26" s="92">
        <v>0.2127102654243096</v>
      </c>
      <c r="J26" s="92">
        <v>4.1101148141819754</v>
      </c>
      <c r="K26" s="92">
        <v>5.5239006522319389</v>
      </c>
      <c r="L26" s="92">
        <v>2.8296456999073571</v>
      </c>
      <c r="M26" s="92">
        <v>1.2511652805327733</v>
      </c>
      <c r="N26" s="92">
        <v>6.6589195942047708</v>
      </c>
      <c r="O26" s="92">
        <v>0.35691601724188171</v>
      </c>
      <c r="P26" s="92">
        <v>0.98566539228837069</v>
      </c>
      <c r="Q26" s="92">
        <v>12.734559868788775</v>
      </c>
      <c r="R26" s="92">
        <v>-2.4366325115101173</v>
      </c>
      <c r="S26" s="92">
        <v>2.6277151538503407</v>
      </c>
      <c r="T26" s="92">
        <v>7.461461004419756</v>
      </c>
      <c r="U26" s="92">
        <v>8.4039559203316294</v>
      </c>
      <c r="V26" s="92">
        <v>4.1245543254571304</v>
      </c>
      <c r="W26" s="92">
        <v>5.9223686692292388</v>
      </c>
      <c r="X26" s="301">
        <v>5.9664412350300733</v>
      </c>
    </row>
    <row r="27" spans="1:24" s="12" customFormat="1" x14ac:dyDescent="0.3">
      <c r="A27" s="41"/>
      <c r="B27" s="16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302"/>
      <c r="T27" s="302"/>
      <c r="U27" s="302"/>
      <c r="V27" s="302"/>
      <c r="W27" s="302"/>
      <c r="X27" s="303"/>
    </row>
    <row r="28" spans="1:24" s="12" customFormat="1" x14ac:dyDescent="0.3">
      <c r="A28" s="15"/>
      <c r="B28" s="87"/>
      <c r="C28" s="238"/>
      <c r="D28" s="218"/>
      <c r="E28" s="218"/>
      <c r="F28" s="219"/>
      <c r="G28" s="219"/>
      <c r="H28" s="219"/>
      <c r="I28" s="219"/>
      <c r="J28" s="219"/>
      <c r="K28" s="23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304"/>
    </row>
    <row r="29" spans="1:24" x14ac:dyDescent="0.3">
      <c r="A29" s="15"/>
      <c r="B29" s="4" t="s">
        <v>174</v>
      </c>
      <c r="C29" s="240"/>
      <c r="D29" s="220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305"/>
    </row>
    <row r="30" spans="1:24" x14ac:dyDescent="0.3">
      <c r="A30" s="15"/>
      <c r="B30" s="4"/>
      <c r="C30" s="240"/>
      <c r="D30" s="220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305"/>
    </row>
    <row r="31" spans="1:24" x14ac:dyDescent="0.3">
      <c r="A31" s="15"/>
      <c r="B31" s="21" t="s">
        <v>171</v>
      </c>
      <c r="C31" s="224" t="s">
        <v>4</v>
      </c>
      <c r="D31" s="225" t="s">
        <v>4</v>
      </c>
      <c r="E31" s="225" t="s">
        <v>4</v>
      </c>
      <c r="F31" s="225">
        <f>'Verejná správa'!F32+'Verejná správa'!F33</f>
        <v>1996.9297288399998</v>
      </c>
      <c r="G31" s="225">
        <f>'Verejná správa'!G32+'Verejná správa'!G33</f>
        <v>1919.9631082700002</v>
      </c>
      <c r="H31" s="225">
        <f>'Verejná správa'!H32+'Verejná správa'!H33</f>
        <v>1934.0444355099999</v>
      </c>
      <c r="I31" s="225">
        <f>'Verejná správa'!I32+'Verejná správa'!I33</f>
        <v>1896.9747779499999</v>
      </c>
      <c r="J31" s="225">
        <f>'Verejná správa'!J32+'Verejná správa'!J33</f>
        <v>4096.2634809400006</v>
      </c>
      <c r="K31" s="225">
        <f>'Verejná správa'!K32+'Verejná správa'!K33</f>
        <v>1289.3982751899998</v>
      </c>
      <c r="L31" s="225">
        <f>'Verejná správa'!L32+'Verejná správa'!L33</f>
        <v>1438.9757884800001</v>
      </c>
      <c r="M31" s="225">
        <f>'Verejná správa'!M32+'Verejná správa'!M33</f>
        <v>2068.5454288000001</v>
      </c>
      <c r="N31" s="225">
        <f>'Verejná správa'!N32+'Verejná správa'!N33</f>
        <v>2185.6188074299998</v>
      </c>
      <c r="O31" s="225">
        <f>'Verejná správa'!O32+'Verejná správa'!O33</f>
        <v>2469.3940564599998</v>
      </c>
      <c r="P31" s="225">
        <f>'Verejná správa'!P32+'Verejná správa'!P33</f>
        <v>2366.3225701700003</v>
      </c>
      <c r="Q31" s="225">
        <f>'Verejná správa'!Q32+'Verejná správa'!Q33</f>
        <v>2203.3151951700002</v>
      </c>
      <c r="R31" s="225">
        <f>'Verejná správa'!R32+'Verejná správa'!R33</f>
        <v>4555.8749231700003</v>
      </c>
      <c r="S31" s="225">
        <f>'Verejná správa'!S32+'Verejná správa'!S33</f>
        <v>3009.6628915399997</v>
      </c>
      <c r="T31" s="225">
        <f>'Verejná správa'!T32+'Verejná správa'!T33</f>
        <v>2412.7418749860544</v>
      </c>
      <c r="U31" s="225">
        <f>'Verejná správa'!U32+'Verejná správa'!U33</f>
        <v>2922.9073087145402</v>
      </c>
      <c r="V31" s="225">
        <f>'Verejná správa'!V32+'Verejná správa'!V33</f>
        <v>3100.7560256852294</v>
      </c>
      <c r="W31" s="225">
        <f>'Verejná správa'!W32+'Verejná správa'!W33</f>
        <v>2811.3261324717614</v>
      </c>
      <c r="X31" s="306">
        <f>'Verejná správa'!X32+'Verejná správa'!X33</f>
        <v>3735.9664355521131</v>
      </c>
    </row>
    <row r="32" spans="1:24" x14ac:dyDescent="0.3">
      <c r="A32" s="15"/>
      <c r="B32" s="97" t="s">
        <v>169</v>
      </c>
      <c r="C32" s="224" t="s">
        <v>4</v>
      </c>
      <c r="D32" s="225" t="s">
        <v>4</v>
      </c>
      <c r="E32" s="225" t="s">
        <v>4</v>
      </c>
      <c r="F32" s="225">
        <f>'Verejná správa'!F36+'Verejná správa'!F40</f>
        <v>927.40472384999987</v>
      </c>
      <c r="G32" s="225">
        <f>'Verejná správa'!G36+'Verejná správa'!G40</f>
        <v>913.69804933</v>
      </c>
      <c r="H32" s="225">
        <f>'Verejná správa'!H36+'Verejná správa'!H40</f>
        <v>1103.36847369</v>
      </c>
      <c r="I32" s="225">
        <f>'Verejná správa'!I36+'Verejná správa'!I40</f>
        <v>1145.9282930100001</v>
      </c>
      <c r="J32" s="225">
        <f>'Verejná správa'!J36+'Verejná správa'!J40</f>
        <v>2653.7189340700006</v>
      </c>
      <c r="K32" s="225">
        <f>'Verejná správa'!K36+'Verejná správa'!K40</f>
        <v>577.52535250000005</v>
      </c>
      <c r="L32" s="225">
        <f>'Verejná správa'!L36+'Verejná správa'!L40</f>
        <v>654.40260884000008</v>
      </c>
      <c r="M32" s="225">
        <f>'Verejná správa'!M36+'Verejná správa'!M40</f>
        <v>998.12183404999996</v>
      </c>
      <c r="N32" s="225">
        <f>'Verejná správa'!N36+'Verejná správa'!N40</f>
        <v>1019.30771439</v>
      </c>
      <c r="O32" s="225">
        <f>'Verejná správa'!O36+'Verejná správa'!O40</f>
        <v>1051.0968033300001</v>
      </c>
      <c r="P32" s="225">
        <f>'Verejná správa'!P36+'Verejná správa'!P40</f>
        <v>1059.3288283900001</v>
      </c>
      <c r="Q32" s="225">
        <f>'Verejná správa'!Q36+'Verejná správa'!Q40</f>
        <v>1228.2915848399998</v>
      </c>
      <c r="R32" s="225">
        <f>'Verejná správa'!R36+'Verejná správa'!R40</f>
        <v>2850.07160836</v>
      </c>
      <c r="S32" s="225">
        <f>'Verejná správa'!S36+'Verejná správa'!S40</f>
        <v>1221.3567132600001</v>
      </c>
      <c r="T32" s="225">
        <f>'Verejná správa'!T36+'Verejná správa'!T40</f>
        <v>1021.3610308311229</v>
      </c>
      <c r="U32" s="225">
        <f>'Verejná správa'!U36+'Verejná správa'!U40</f>
        <v>1485.7769213728634</v>
      </c>
      <c r="V32" s="225">
        <f>'Verejná správa'!V36+'Verejná správa'!V40</f>
        <v>1532.6204719169182</v>
      </c>
      <c r="W32" s="225">
        <f>'Verejná správa'!W36+'Verejná správa'!W40</f>
        <v>1456.9850216668274</v>
      </c>
      <c r="X32" s="306">
        <f>'Verejná správa'!X36+'Verejná správa'!X40</f>
        <v>2281.8580270485254</v>
      </c>
    </row>
    <row r="33" spans="1:24" x14ac:dyDescent="0.3">
      <c r="A33" s="15"/>
      <c r="B33" s="97" t="s">
        <v>170</v>
      </c>
      <c r="C33" s="224" t="s">
        <v>4</v>
      </c>
      <c r="D33" s="225" t="s">
        <v>4</v>
      </c>
      <c r="E33" s="225" t="s">
        <v>4</v>
      </c>
      <c r="F33" s="225">
        <f>'Verejná správa'!F37+'Verejná správa'!F41</f>
        <v>1069.5250049900001</v>
      </c>
      <c r="G33" s="225">
        <f>'Verejná správa'!G37+'Verejná správa'!G41</f>
        <v>1006.2650589400001</v>
      </c>
      <c r="H33" s="225">
        <f>'Verejná správa'!H37+'Verejná správa'!H41</f>
        <v>830.67596182</v>
      </c>
      <c r="I33" s="225">
        <f>'Verejná správa'!I37+'Verejná správa'!I41</f>
        <v>751.0464849399998</v>
      </c>
      <c r="J33" s="225">
        <f>'Verejná správa'!J37+'Verejná správa'!J41</f>
        <v>1442.5445468699997</v>
      </c>
      <c r="K33" s="225">
        <f>'Verejná správa'!K37+'Verejná správa'!K41</f>
        <v>711.87292268999988</v>
      </c>
      <c r="L33" s="225">
        <f>'Verejná správa'!L37+'Verejná správa'!L41</f>
        <v>784.57317963999992</v>
      </c>
      <c r="M33" s="225">
        <f>'Verejná správa'!M37+'Verejná správa'!M41</f>
        <v>1070.4235947500001</v>
      </c>
      <c r="N33" s="225">
        <f>'Verejná správa'!N37+'Verejná správa'!N41</f>
        <v>1166.3110930400001</v>
      </c>
      <c r="O33" s="225">
        <f>'Verejná správa'!O37+'Verejná správa'!O41</f>
        <v>1418.2972531299997</v>
      </c>
      <c r="P33" s="225">
        <f>'Verejná správa'!P37+'Verejná správa'!P41</f>
        <v>1306.9937417799999</v>
      </c>
      <c r="Q33" s="225">
        <f>'Verejná správa'!Q37+'Verejná správa'!Q41</f>
        <v>975.02361033000011</v>
      </c>
      <c r="R33" s="225">
        <f>'Verejná správa'!R37+'Verejná správa'!R41</f>
        <v>1705.8033148100003</v>
      </c>
      <c r="S33" s="225">
        <f>'Verejná správa'!S37+'Verejná správa'!S41</f>
        <v>1788.3061782799998</v>
      </c>
      <c r="T33" s="225">
        <f>'Verejná správa'!T37+'Verejná správa'!T41</f>
        <v>1391.3808441549313</v>
      </c>
      <c r="U33" s="225">
        <f>'Verejná správa'!U37+'Verejná správa'!U41</f>
        <v>1437.1303873416769</v>
      </c>
      <c r="V33" s="225">
        <f>'Verejná správa'!V37+'Verejná správa'!V41</f>
        <v>1568.1355537683114</v>
      </c>
      <c r="W33" s="225">
        <f>'Verejná správa'!W37+'Verejná správa'!W41</f>
        <v>1354.341110804934</v>
      </c>
      <c r="X33" s="306">
        <f>'Verejná správa'!X37+'Verejná správa'!X41</f>
        <v>1454.1084085035877</v>
      </c>
    </row>
    <row r="34" spans="1:24" x14ac:dyDescent="0.3">
      <c r="A34" s="15"/>
      <c r="B34" s="98"/>
      <c r="C34" s="224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306"/>
    </row>
    <row r="35" spans="1:24" x14ac:dyDescent="0.3">
      <c r="A35" s="15"/>
      <c r="B35" s="21" t="s">
        <v>172</v>
      </c>
      <c r="C35" s="224" t="s">
        <v>4</v>
      </c>
      <c r="D35" s="225" t="s">
        <v>4</v>
      </c>
      <c r="E35" s="225" t="s">
        <v>4</v>
      </c>
      <c r="F35" s="225">
        <f>'Verejná správa'!F36+'Verejná správa'!F37</f>
        <v>713.55979961999992</v>
      </c>
      <c r="G35" s="225">
        <f>'Verejná správa'!G36+'Verejná správa'!G37</f>
        <v>754.87396156000011</v>
      </c>
      <c r="H35" s="225">
        <f>'Verejná správa'!H36+'Verejná správa'!H37</f>
        <v>829.9633594899999</v>
      </c>
      <c r="I35" s="225">
        <f>'Verejná správa'!I36+'Verejná správa'!I37</f>
        <v>821.80890164999994</v>
      </c>
      <c r="J35" s="225">
        <f>'Verejná správa'!J36+'Verejná správa'!J37</f>
        <v>1279.72196998</v>
      </c>
      <c r="K35" s="225">
        <f>'Verejná správa'!K36+'Verejná správa'!K37</f>
        <v>928.51191842999992</v>
      </c>
      <c r="L35" s="225">
        <f>'Verejná správa'!L36+'Verejná správa'!L37</f>
        <v>894.16106428000001</v>
      </c>
      <c r="M35" s="225">
        <f>'Verejná správa'!M36+'Verejná správa'!M37</f>
        <v>1060.47766409</v>
      </c>
      <c r="N35" s="225">
        <f>'Verejná správa'!N36+'Verejná správa'!N37</f>
        <v>1239.5783225099999</v>
      </c>
      <c r="O35" s="225">
        <f>'Verejná správa'!O36+'Verejná správa'!O37</f>
        <v>1569.26203661</v>
      </c>
      <c r="P35" s="225">
        <f>'Verejná správa'!P36+'Verejná správa'!P37</f>
        <v>1608.81410611</v>
      </c>
      <c r="Q35" s="225">
        <f>'Verejná správa'!Q36+'Verejná správa'!Q37</f>
        <v>1308.3412485399999</v>
      </c>
      <c r="R35" s="225">
        <f>'Verejná správa'!R36+'Verejná správa'!R37</f>
        <v>2136.7919592500002</v>
      </c>
      <c r="S35" s="225">
        <f>'Verejná správa'!S36+'Verejná správa'!S37</f>
        <v>2194.5870966100001</v>
      </c>
      <c r="T35" s="225">
        <f>'Verejná správa'!T36+'Verejná správa'!T37</f>
        <v>1434.0616183625878</v>
      </c>
      <c r="U35" s="225">
        <f>'Verejná správa'!U36+'Verejná správa'!U37</f>
        <v>1692.1159875243038</v>
      </c>
      <c r="V35" s="225">
        <f>'Verejná správa'!V36+'Verejná správa'!V37</f>
        <v>1973.0619026669906</v>
      </c>
      <c r="W35" s="225">
        <f>'Verejná správa'!W36+'Verejná správa'!W37</f>
        <v>1705.8509788016722</v>
      </c>
      <c r="X35" s="306">
        <f>'Verejná správa'!X36+'Verejná správa'!X37</f>
        <v>1601.274356928463</v>
      </c>
    </row>
    <row r="36" spans="1:24" x14ac:dyDescent="0.3">
      <c r="A36" s="15"/>
      <c r="B36" s="97" t="s">
        <v>169</v>
      </c>
      <c r="C36" s="224" t="s">
        <v>4</v>
      </c>
      <c r="D36" s="225" t="s">
        <v>4</v>
      </c>
      <c r="E36" s="225" t="s">
        <v>4</v>
      </c>
      <c r="F36" s="377">
        <v>145.70809191000001</v>
      </c>
      <c r="G36" s="377">
        <v>170.38005935999999</v>
      </c>
      <c r="H36" s="377">
        <v>242.75551082999996</v>
      </c>
      <c r="I36" s="377">
        <v>310.03753741000003</v>
      </c>
      <c r="J36" s="377">
        <v>649.43352173000017</v>
      </c>
      <c r="K36" s="377">
        <v>289.46364584999998</v>
      </c>
      <c r="L36" s="377">
        <v>221.15885648000003</v>
      </c>
      <c r="M36" s="377">
        <v>261.57906390999995</v>
      </c>
      <c r="N36" s="377">
        <v>404.95861369000005</v>
      </c>
      <c r="O36" s="377">
        <v>434.14015146000008</v>
      </c>
      <c r="P36" s="377">
        <v>495.53063764000001</v>
      </c>
      <c r="Q36" s="377">
        <v>551.69160327999998</v>
      </c>
      <c r="R36" s="377">
        <v>845.17528521999998</v>
      </c>
      <c r="S36" s="377">
        <v>685.72011094000015</v>
      </c>
      <c r="T36" s="377">
        <v>385.21280318747046</v>
      </c>
      <c r="U36" s="377">
        <v>597.74983609379376</v>
      </c>
      <c r="V36" s="377">
        <v>730.8838762856617</v>
      </c>
      <c r="W36" s="403">
        <v>656.35138788461029</v>
      </c>
      <c r="X36" s="378">
        <v>706.13438161736713</v>
      </c>
    </row>
    <row r="37" spans="1:24" x14ac:dyDescent="0.3">
      <c r="A37" s="15"/>
      <c r="B37" s="97" t="s">
        <v>170</v>
      </c>
      <c r="C37" s="224" t="s">
        <v>4</v>
      </c>
      <c r="D37" s="225" t="s">
        <v>4</v>
      </c>
      <c r="E37" s="225" t="s">
        <v>4</v>
      </c>
      <c r="F37" s="377">
        <v>567.85170770999991</v>
      </c>
      <c r="G37" s="377">
        <v>584.49390220000009</v>
      </c>
      <c r="H37" s="377">
        <v>587.20784865999997</v>
      </c>
      <c r="I37" s="377">
        <v>511.77136423999991</v>
      </c>
      <c r="J37" s="377">
        <v>630.28844824999987</v>
      </c>
      <c r="K37" s="377">
        <v>639.04827257999989</v>
      </c>
      <c r="L37" s="377">
        <v>673.00220779999995</v>
      </c>
      <c r="M37" s="377">
        <v>798.89860018000013</v>
      </c>
      <c r="N37" s="377">
        <v>834.61970881999991</v>
      </c>
      <c r="O37" s="377">
        <v>1135.1218851499998</v>
      </c>
      <c r="P37" s="377">
        <v>1113.2834684699999</v>
      </c>
      <c r="Q37" s="377">
        <v>756.64964526000006</v>
      </c>
      <c r="R37" s="377">
        <v>1291.6166740300002</v>
      </c>
      <c r="S37" s="377">
        <v>1508.8669856699998</v>
      </c>
      <c r="T37" s="377">
        <v>1048.8488151751174</v>
      </c>
      <c r="U37" s="377">
        <v>1094.3661514305102</v>
      </c>
      <c r="V37" s="377">
        <v>1242.1780263813289</v>
      </c>
      <c r="W37" s="403">
        <v>1049.4995909170621</v>
      </c>
      <c r="X37" s="378">
        <v>895.13997531109601</v>
      </c>
    </row>
    <row r="38" spans="1:24" x14ac:dyDescent="0.3">
      <c r="A38" s="15"/>
      <c r="B38" s="98"/>
      <c r="C38" s="224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306"/>
    </row>
    <row r="39" spans="1:24" x14ac:dyDescent="0.3">
      <c r="A39" s="15"/>
      <c r="B39" s="21" t="s">
        <v>173</v>
      </c>
      <c r="C39" s="224" t="s">
        <v>4</v>
      </c>
      <c r="D39" s="225" t="s">
        <v>4</v>
      </c>
      <c r="E39" s="225" t="s">
        <v>4</v>
      </c>
      <c r="F39" s="225">
        <f>'Verejná správa'!F40+'Verejná správa'!F41</f>
        <v>1283.3699292199999</v>
      </c>
      <c r="G39" s="225">
        <f>'Verejná správa'!G40+'Verejná správa'!G41</f>
        <v>1165.08914671</v>
      </c>
      <c r="H39" s="225">
        <f>'Verejná správa'!H40+'Verejná správa'!H41</f>
        <v>1104.08107602</v>
      </c>
      <c r="I39" s="225">
        <f>'Verejná správa'!I40+'Verejná správa'!I41</f>
        <v>1075.1658763</v>
      </c>
      <c r="J39" s="225">
        <f>'Verejná správa'!J40+'Verejná správa'!J41</f>
        <v>2816.5415109599999</v>
      </c>
      <c r="K39" s="225">
        <f>'Verejná správa'!K40+'Verejná správa'!K41</f>
        <v>360.88635676000001</v>
      </c>
      <c r="L39" s="225">
        <f>'Verejná správa'!L40+'Verejná správa'!L41</f>
        <v>544.81472420000011</v>
      </c>
      <c r="M39" s="225">
        <f>'Verejná správa'!M40+'Verejná správa'!M41</f>
        <v>1008.06776471</v>
      </c>
      <c r="N39" s="225">
        <f>'Verejná správa'!N40+'Verejná správa'!N41</f>
        <v>946.04048491999993</v>
      </c>
      <c r="O39" s="225">
        <f>'Verejná správa'!O40+'Verejná správa'!O41</f>
        <v>900.13201985000001</v>
      </c>
      <c r="P39" s="225">
        <f>'Verejná správa'!P40+'Verejná správa'!P41</f>
        <v>757.50846406000005</v>
      </c>
      <c r="Q39" s="225">
        <f>'Verejná správa'!Q40+'Verejná správa'!Q41</f>
        <v>894.97394662999977</v>
      </c>
      <c r="R39" s="225">
        <f>'Verejná správa'!R40+'Verejná správa'!R41</f>
        <v>2419.0829639200001</v>
      </c>
      <c r="S39" s="225">
        <f>'Verejná správa'!S40+'Verejná správa'!S41</f>
        <v>815.07579493000003</v>
      </c>
      <c r="T39" s="225">
        <f>'Verejná správa'!T40+'Verejná správa'!T41</f>
        <v>978.68025662346645</v>
      </c>
      <c r="U39" s="225">
        <f>'Verejná správa'!U40+'Verejná správa'!U41</f>
        <v>1230.7913211902362</v>
      </c>
      <c r="V39" s="225">
        <f>'Verejná správa'!V40+'Verejná správa'!V41</f>
        <v>1127.6941230182392</v>
      </c>
      <c r="W39" s="225">
        <f>'Verejná správa'!W40+'Verejná správa'!W41</f>
        <v>1105.475153670089</v>
      </c>
      <c r="X39" s="306">
        <f>'Verejná správa'!X40+'Verejná správa'!X41</f>
        <v>2134.6920786236496</v>
      </c>
    </row>
    <row r="40" spans="1:24" x14ac:dyDescent="0.3">
      <c r="A40" s="15"/>
      <c r="B40" s="97" t="s">
        <v>169</v>
      </c>
      <c r="C40" s="224" t="s">
        <v>4</v>
      </c>
      <c r="D40" s="225" t="s">
        <v>4</v>
      </c>
      <c r="E40" s="225" t="s">
        <v>4</v>
      </c>
      <c r="F40" s="377">
        <v>781.69663193999986</v>
      </c>
      <c r="G40" s="377">
        <v>743.31798996999999</v>
      </c>
      <c r="H40" s="377">
        <v>860.61296285999993</v>
      </c>
      <c r="I40" s="377">
        <v>835.89075560000003</v>
      </c>
      <c r="J40" s="377">
        <v>2004.2854123400002</v>
      </c>
      <c r="K40" s="377">
        <v>288.06170665000002</v>
      </c>
      <c r="L40" s="377">
        <v>433.24375236000009</v>
      </c>
      <c r="M40" s="377">
        <v>736.54277014000002</v>
      </c>
      <c r="N40" s="377">
        <v>614.34910069999989</v>
      </c>
      <c r="O40" s="377">
        <v>616.95665186999997</v>
      </c>
      <c r="P40" s="377">
        <v>563.79819075</v>
      </c>
      <c r="Q40" s="377">
        <v>676.59998155999983</v>
      </c>
      <c r="R40" s="377">
        <v>2004.89632314</v>
      </c>
      <c r="S40" s="377">
        <v>535.63660231999995</v>
      </c>
      <c r="T40" s="377">
        <v>636.14822764365238</v>
      </c>
      <c r="U40" s="377">
        <v>888.02708527906952</v>
      </c>
      <c r="V40" s="377">
        <v>801.73659563125659</v>
      </c>
      <c r="W40" s="403">
        <v>800.63363378221698</v>
      </c>
      <c r="X40" s="378">
        <v>1575.7236454311583</v>
      </c>
    </row>
    <row r="41" spans="1:24" x14ac:dyDescent="0.3">
      <c r="A41" s="15"/>
      <c r="B41" s="97" t="s">
        <v>170</v>
      </c>
      <c r="C41" s="224" t="s">
        <v>4</v>
      </c>
      <c r="D41" s="225" t="s">
        <v>4</v>
      </c>
      <c r="E41" s="225" t="s">
        <v>4</v>
      </c>
      <c r="F41" s="377">
        <v>501.67329728000004</v>
      </c>
      <c r="G41" s="377">
        <v>421.77115674000004</v>
      </c>
      <c r="H41" s="377">
        <v>243.46811316000003</v>
      </c>
      <c r="I41" s="377">
        <v>239.27512069999995</v>
      </c>
      <c r="J41" s="377">
        <v>812.25609861999988</v>
      </c>
      <c r="K41" s="377">
        <v>72.824650109999993</v>
      </c>
      <c r="L41" s="377">
        <v>111.57097184000001</v>
      </c>
      <c r="M41" s="377">
        <v>271.52499456999999</v>
      </c>
      <c r="N41" s="377">
        <v>331.69138422000009</v>
      </c>
      <c r="O41" s="377">
        <v>283.17536797999998</v>
      </c>
      <c r="P41" s="377">
        <v>193.71027330999999</v>
      </c>
      <c r="Q41" s="377">
        <v>218.37396507</v>
      </c>
      <c r="R41" s="377">
        <v>414.18664078</v>
      </c>
      <c r="S41" s="377">
        <v>279.43919261000002</v>
      </c>
      <c r="T41" s="377">
        <v>342.53202897981402</v>
      </c>
      <c r="U41" s="377">
        <v>342.76423591116674</v>
      </c>
      <c r="V41" s="377">
        <v>325.95752738698258</v>
      </c>
      <c r="W41" s="403">
        <v>304.84151988787198</v>
      </c>
      <c r="X41" s="378">
        <v>558.9684331924916</v>
      </c>
    </row>
    <row r="42" spans="1:24" x14ac:dyDescent="0.3">
      <c r="A42" s="41"/>
      <c r="B42" s="40"/>
      <c r="C42" s="226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8"/>
    </row>
    <row r="43" spans="1:24" x14ac:dyDescent="0.3">
      <c r="A43" s="15"/>
      <c r="B43" s="87"/>
      <c r="C43" s="238"/>
      <c r="D43" s="218"/>
      <c r="E43" s="218"/>
      <c r="F43" s="219"/>
      <c r="G43" s="219"/>
      <c r="H43" s="219"/>
      <c r="I43" s="219"/>
      <c r="J43" s="219"/>
      <c r="K43" s="23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304"/>
    </row>
    <row r="44" spans="1:24" x14ac:dyDescent="0.3">
      <c r="A44" s="15"/>
      <c r="B44" s="4" t="s">
        <v>208</v>
      </c>
      <c r="C44" s="240"/>
      <c r="D44" s="220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305"/>
    </row>
    <row r="45" spans="1:24" x14ac:dyDescent="0.3">
      <c r="A45" s="15"/>
      <c r="B45" s="4"/>
      <c r="C45" s="240"/>
      <c r="D45" s="220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305"/>
    </row>
    <row r="46" spans="1:24" x14ac:dyDescent="0.3">
      <c r="A46" s="15"/>
      <c r="B46" s="21" t="s">
        <v>171</v>
      </c>
      <c r="C46" s="224" t="s">
        <v>4</v>
      </c>
      <c r="D46" s="225" t="s">
        <v>4</v>
      </c>
      <c r="E46" s="225" t="s">
        <v>4</v>
      </c>
      <c r="F46" s="225" t="s">
        <v>4</v>
      </c>
      <c r="G46" s="225" t="s">
        <v>4</v>
      </c>
      <c r="H46" s="225" t="s">
        <v>4</v>
      </c>
      <c r="I46" s="225" t="s">
        <v>4</v>
      </c>
      <c r="J46" s="225" t="s">
        <v>4</v>
      </c>
      <c r="K46" s="225" t="s">
        <v>4</v>
      </c>
      <c r="L46" s="225" t="s">
        <v>4</v>
      </c>
      <c r="M46" s="225" t="s">
        <v>4</v>
      </c>
      <c r="N46" s="225" t="s">
        <v>4</v>
      </c>
      <c r="O46" s="225" t="s">
        <v>4</v>
      </c>
      <c r="P46" s="225" t="s">
        <v>4</v>
      </c>
      <c r="Q46" s="377">
        <f>Q47+Q48</f>
        <v>429.47703278000006</v>
      </c>
      <c r="R46" s="377">
        <f t="shared" ref="R46:W46" si="0">R47+R48</f>
        <v>757.22980103000009</v>
      </c>
      <c r="S46" s="377">
        <f t="shared" si="0"/>
        <v>556.13776677999999</v>
      </c>
      <c r="T46" s="377">
        <f t="shared" si="0"/>
        <v>664.64121746514968</v>
      </c>
      <c r="U46" s="377">
        <f t="shared" si="0"/>
        <v>817.1915239072091</v>
      </c>
      <c r="V46" s="377">
        <f t="shared" si="0"/>
        <v>852.82843385328215</v>
      </c>
      <c r="W46" s="403">
        <f t="shared" si="0"/>
        <v>775.96951933088246</v>
      </c>
      <c r="X46" s="378">
        <f t="shared" ref="X46" si="1">X47+X48</f>
        <v>1144.8754914895608</v>
      </c>
    </row>
    <row r="47" spans="1:24" x14ac:dyDescent="0.3">
      <c r="A47" s="15"/>
      <c r="B47" s="97" t="s">
        <v>169</v>
      </c>
      <c r="C47" s="224" t="s">
        <v>4</v>
      </c>
      <c r="D47" s="225" t="s">
        <v>4</v>
      </c>
      <c r="E47" s="225" t="s">
        <v>4</v>
      </c>
      <c r="F47" s="225" t="s">
        <v>4</v>
      </c>
      <c r="G47" s="225" t="s">
        <v>4</v>
      </c>
      <c r="H47" s="225" t="s">
        <v>4</v>
      </c>
      <c r="I47" s="225" t="s">
        <v>4</v>
      </c>
      <c r="J47" s="225" t="s">
        <v>4</v>
      </c>
      <c r="K47" s="225" t="s">
        <v>4</v>
      </c>
      <c r="L47" s="225" t="s">
        <v>4</v>
      </c>
      <c r="M47" s="225" t="s">
        <v>4</v>
      </c>
      <c r="N47" s="225" t="s">
        <v>4</v>
      </c>
      <c r="O47" s="225" t="s">
        <v>4</v>
      </c>
      <c r="P47" s="225" t="s">
        <v>4</v>
      </c>
      <c r="Q47" s="377">
        <f>Q51+Q55</f>
        <v>274.27866546000001</v>
      </c>
      <c r="R47" s="377">
        <f t="shared" ref="R47:W48" si="2">R51+R55</f>
        <v>509.68205688999996</v>
      </c>
      <c r="S47" s="377">
        <f t="shared" si="2"/>
        <v>333.96514654999999</v>
      </c>
      <c r="T47" s="377">
        <f t="shared" si="2"/>
        <v>337.69982454080679</v>
      </c>
      <c r="U47" s="377">
        <f t="shared" si="2"/>
        <v>496.26041190647641</v>
      </c>
      <c r="V47" s="377">
        <f t="shared" si="2"/>
        <v>515.55335512351905</v>
      </c>
      <c r="W47" s="403">
        <f t="shared" si="2"/>
        <v>500.28438115506714</v>
      </c>
      <c r="X47" s="378">
        <f t="shared" ref="X47" si="3">X51+X55</f>
        <v>783.7161528667898</v>
      </c>
    </row>
    <row r="48" spans="1:24" x14ac:dyDescent="0.3">
      <c r="A48" s="15"/>
      <c r="B48" s="97" t="s">
        <v>170</v>
      </c>
      <c r="C48" s="224" t="s">
        <v>4</v>
      </c>
      <c r="D48" s="225" t="s">
        <v>4</v>
      </c>
      <c r="E48" s="225" t="s">
        <v>4</v>
      </c>
      <c r="F48" s="225" t="s">
        <v>4</v>
      </c>
      <c r="G48" s="225" t="s">
        <v>4</v>
      </c>
      <c r="H48" s="225" t="s">
        <v>4</v>
      </c>
      <c r="I48" s="225" t="s">
        <v>4</v>
      </c>
      <c r="J48" s="225" t="s">
        <v>4</v>
      </c>
      <c r="K48" s="225" t="s">
        <v>4</v>
      </c>
      <c r="L48" s="225" t="s">
        <v>4</v>
      </c>
      <c r="M48" s="225" t="s">
        <v>4</v>
      </c>
      <c r="N48" s="225" t="s">
        <v>4</v>
      </c>
      <c r="O48" s="225" t="s">
        <v>4</v>
      </c>
      <c r="P48" s="225" t="s">
        <v>4</v>
      </c>
      <c r="Q48" s="377">
        <f>Q52+Q56</f>
        <v>155.19836732000002</v>
      </c>
      <c r="R48" s="377">
        <f t="shared" si="2"/>
        <v>247.54774414000008</v>
      </c>
      <c r="S48" s="377">
        <f t="shared" si="2"/>
        <v>222.17262022999995</v>
      </c>
      <c r="T48" s="377">
        <f t="shared" si="2"/>
        <v>326.94139292434289</v>
      </c>
      <c r="U48" s="377">
        <f t="shared" si="2"/>
        <v>320.9311120007327</v>
      </c>
      <c r="V48" s="377">
        <f t="shared" si="2"/>
        <v>337.27507872976309</v>
      </c>
      <c r="W48" s="403">
        <f t="shared" si="2"/>
        <v>275.68513817581533</v>
      </c>
      <c r="X48" s="378">
        <f t="shared" ref="X48" si="4">X52+X56</f>
        <v>361.15933862277086</v>
      </c>
    </row>
    <row r="49" spans="1:24" x14ac:dyDescent="0.3">
      <c r="A49" s="15"/>
      <c r="B49" s="98"/>
      <c r="C49" s="224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306"/>
    </row>
    <row r="50" spans="1:24" x14ac:dyDescent="0.3">
      <c r="A50" s="15"/>
      <c r="B50" s="21" t="s">
        <v>172</v>
      </c>
      <c r="C50" s="224" t="s">
        <v>4</v>
      </c>
      <c r="D50" s="225" t="s">
        <v>4</v>
      </c>
      <c r="E50" s="225" t="s">
        <v>4</v>
      </c>
      <c r="F50" s="225" t="s">
        <v>4</v>
      </c>
      <c r="G50" s="225" t="s">
        <v>4</v>
      </c>
      <c r="H50" s="225" t="s">
        <v>4</v>
      </c>
      <c r="I50" s="225" t="s">
        <v>4</v>
      </c>
      <c r="J50" s="225" t="s">
        <v>4</v>
      </c>
      <c r="K50" s="225" t="s">
        <v>4</v>
      </c>
      <c r="L50" s="225" t="s">
        <v>4</v>
      </c>
      <c r="M50" s="225" t="s">
        <v>4</v>
      </c>
      <c r="N50" s="225" t="s">
        <v>4</v>
      </c>
      <c r="O50" s="225" t="s">
        <v>4</v>
      </c>
      <c r="P50" s="225" t="s">
        <v>4</v>
      </c>
      <c r="Q50" s="225">
        <f>Q51+Q52</f>
        <v>259.51352121000002</v>
      </c>
      <c r="R50" s="225">
        <f t="shared" ref="R50" si="5">R51+R52</f>
        <v>339.27053348000004</v>
      </c>
      <c r="S50" s="225">
        <f t="shared" ref="S50" si="6">S51+S52</f>
        <v>315.05755938999999</v>
      </c>
      <c r="T50" s="225">
        <f t="shared" ref="T50" si="7">T51+T52</f>
        <v>372.82190182774798</v>
      </c>
      <c r="U50" s="225">
        <f t="shared" ref="U50" si="8">U51+U52</f>
        <v>448.67054313351497</v>
      </c>
      <c r="V50" s="225">
        <f t="shared" ref="V50:W50" si="9">V51+V52</f>
        <v>497.56261392631734</v>
      </c>
      <c r="W50" s="225">
        <f t="shared" si="9"/>
        <v>432.49648376815219</v>
      </c>
      <c r="X50" s="306">
        <f t="shared" ref="X50" si="10">X51+X52</f>
        <v>510.34381302937652</v>
      </c>
    </row>
    <row r="51" spans="1:24" x14ac:dyDescent="0.3">
      <c r="A51" s="15"/>
      <c r="B51" s="97" t="s">
        <v>169</v>
      </c>
      <c r="C51" s="224" t="s">
        <v>4</v>
      </c>
      <c r="D51" s="225" t="s">
        <v>4</v>
      </c>
      <c r="E51" s="225" t="s">
        <v>4</v>
      </c>
      <c r="F51" s="225" t="s">
        <v>4</v>
      </c>
      <c r="G51" s="225" t="s">
        <v>4</v>
      </c>
      <c r="H51" s="225" t="s">
        <v>4</v>
      </c>
      <c r="I51" s="225" t="s">
        <v>4</v>
      </c>
      <c r="J51" s="225" t="s">
        <v>4</v>
      </c>
      <c r="K51" s="225" t="s">
        <v>4</v>
      </c>
      <c r="L51" s="225" t="s">
        <v>4</v>
      </c>
      <c r="M51" s="225" t="s">
        <v>4</v>
      </c>
      <c r="N51" s="225" t="s">
        <v>4</v>
      </c>
      <c r="O51" s="225" t="s">
        <v>4</v>
      </c>
      <c r="P51" s="225" t="s">
        <v>4</v>
      </c>
      <c r="Q51" s="377">
        <v>130.37436413</v>
      </c>
      <c r="R51" s="377">
        <v>130.14717969999998</v>
      </c>
      <c r="S51" s="377">
        <v>158.28618099000002</v>
      </c>
      <c r="T51" s="377">
        <v>134.28430257758197</v>
      </c>
      <c r="U51" s="377">
        <v>205.54109257173317</v>
      </c>
      <c r="V51" s="377">
        <v>234.03967911982929</v>
      </c>
      <c r="W51" s="403">
        <v>215.84199196513129</v>
      </c>
      <c r="X51" s="378">
        <v>239.63086978411707</v>
      </c>
    </row>
    <row r="52" spans="1:24" x14ac:dyDescent="0.3">
      <c r="A52" s="15"/>
      <c r="B52" s="97" t="s">
        <v>170</v>
      </c>
      <c r="C52" s="224" t="s">
        <v>4</v>
      </c>
      <c r="D52" s="225" t="s">
        <v>4</v>
      </c>
      <c r="E52" s="225" t="s">
        <v>4</v>
      </c>
      <c r="F52" s="225" t="s">
        <v>4</v>
      </c>
      <c r="G52" s="225" t="s">
        <v>4</v>
      </c>
      <c r="H52" s="225" t="s">
        <v>4</v>
      </c>
      <c r="I52" s="225" t="s">
        <v>4</v>
      </c>
      <c r="J52" s="225" t="s">
        <v>4</v>
      </c>
      <c r="K52" s="225" t="s">
        <v>4</v>
      </c>
      <c r="L52" s="225" t="s">
        <v>4</v>
      </c>
      <c r="M52" s="225" t="s">
        <v>4</v>
      </c>
      <c r="N52" s="225" t="s">
        <v>4</v>
      </c>
      <c r="O52" s="225" t="s">
        <v>4</v>
      </c>
      <c r="P52" s="225" t="s">
        <v>4</v>
      </c>
      <c r="Q52" s="377">
        <v>129.13915708000002</v>
      </c>
      <c r="R52" s="377">
        <v>209.12335378000006</v>
      </c>
      <c r="S52" s="377">
        <v>156.77137839999997</v>
      </c>
      <c r="T52" s="377">
        <v>238.53759925016604</v>
      </c>
      <c r="U52" s="377">
        <v>243.12945056178179</v>
      </c>
      <c r="V52" s="377">
        <v>263.52293480648808</v>
      </c>
      <c r="W52" s="403">
        <v>216.6544918030209</v>
      </c>
      <c r="X52" s="378">
        <v>270.71294324525945</v>
      </c>
    </row>
    <row r="53" spans="1:24" x14ac:dyDescent="0.3">
      <c r="A53" s="15"/>
      <c r="B53" s="98"/>
      <c r="C53" s="224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306"/>
    </row>
    <row r="54" spans="1:24" x14ac:dyDescent="0.3">
      <c r="A54" s="15"/>
      <c r="B54" s="21" t="s">
        <v>173</v>
      </c>
      <c r="C54" s="224" t="s">
        <v>4</v>
      </c>
      <c r="D54" s="225" t="s">
        <v>4</v>
      </c>
      <c r="E54" s="225" t="s">
        <v>4</v>
      </c>
      <c r="F54" s="225" t="s">
        <v>4</v>
      </c>
      <c r="G54" s="225" t="s">
        <v>4</v>
      </c>
      <c r="H54" s="225" t="s">
        <v>4</v>
      </c>
      <c r="I54" s="225" t="s">
        <v>4</v>
      </c>
      <c r="J54" s="225" t="s">
        <v>4</v>
      </c>
      <c r="K54" s="225" t="s">
        <v>4</v>
      </c>
      <c r="L54" s="225" t="s">
        <v>4</v>
      </c>
      <c r="M54" s="225" t="s">
        <v>4</v>
      </c>
      <c r="N54" s="225" t="s">
        <v>4</v>
      </c>
      <c r="O54" s="225" t="s">
        <v>4</v>
      </c>
      <c r="P54" s="225" t="s">
        <v>4</v>
      </c>
      <c r="Q54" s="225">
        <f>Q55+Q56</f>
        <v>169.96351157000001</v>
      </c>
      <c r="R54" s="225">
        <f t="shared" ref="R54" si="11">R55+R56</f>
        <v>417.95926754999999</v>
      </c>
      <c r="S54" s="225">
        <f t="shared" ref="S54" si="12">S55+S56</f>
        <v>241.08020739</v>
      </c>
      <c r="T54" s="225">
        <f t="shared" ref="T54" si="13">T55+T56</f>
        <v>291.81931563740164</v>
      </c>
      <c r="U54" s="225">
        <f t="shared" ref="U54" si="14">U55+U56</f>
        <v>368.52098077369413</v>
      </c>
      <c r="V54" s="225">
        <f t="shared" ref="V54:W54" si="15">V55+V56</f>
        <v>355.26581992696475</v>
      </c>
      <c r="W54" s="225">
        <f t="shared" si="15"/>
        <v>343.47303556273027</v>
      </c>
      <c r="X54" s="306">
        <f t="shared" ref="X54" si="16">X55+X56</f>
        <v>634.53167846018414</v>
      </c>
    </row>
    <row r="55" spans="1:24" x14ac:dyDescent="0.3">
      <c r="A55" s="15"/>
      <c r="B55" s="97" t="s">
        <v>169</v>
      </c>
      <c r="C55" s="224" t="s">
        <v>4</v>
      </c>
      <c r="D55" s="225" t="s">
        <v>4</v>
      </c>
      <c r="E55" s="225" t="s">
        <v>4</v>
      </c>
      <c r="F55" s="225" t="s">
        <v>4</v>
      </c>
      <c r="G55" s="225" t="s">
        <v>4</v>
      </c>
      <c r="H55" s="225" t="s">
        <v>4</v>
      </c>
      <c r="I55" s="225" t="s">
        <v>4</v>
      </c>
      <c r="J55" s="225" t="s">
        <v>4</v>
      </c>
      <c r="K55" s="225" t="s">
        <v>4</v>
      </c>
      <c r="L55" s="225" t="s">
        <v>4</v>
      </c>
      <c r="M55" s="225" t="s">
        <v>4</v>
      </c>
      <c r="N55" s="225" t="s">
        <v>4</v>
      </c>
      <c r="O55" s="225" t="s">
        <v>4</v>
      </c>
      <c r="P55" s="225" t="s">
        <v>4</v>
      </c>
      <c r="Q55" s="377">
        <v>143.90430133000001</v>
      </c>
      <c r="R55" s="377">
        <v>379.53487718999997</v>
      </c>
      <c r="S55" s="377">
        <v>175.67896555999999</v>
      </c>
      <c r="T55" s="377">
        <v>203.41552196322482</v>
      </c>
      <c r="U55" s="377">
        <v>290.7193193347432</v>
      </c>
      <c r="V55" s="377">
        <v>281.51367600368974</v>
      </c>
      <c r="W55" s="403">
        <v>284.44238918993585</v>
      </c>
      <c r="X55" s="378">
        <v>544.08528308267273</v>
      </c>
    </row>
    <row r="56" spans="1:24" x14ac:dyDescent="0.3">
      <c r="A56" s="15"/>
      <c r="B56" s="97" t="s">
        <v>170</v>
      </c>
      <c r="C56" s="224" t="s">
        <v>4</v>
      </c>
      <c r="D56" s="225" t="s">
        <v>4</v>
      </c>
      <c r="E56" s="225" t="s">
        <v>4</v>
      </c>
      <c r="F56" s="225" t="s">
        <v>4</v>
      </c>
      <c r="G56" s="225" t="s">
        <v>4</v>
      </c>
      <c r="H56" s="225" t="s">
        <v>4</v>
      </c>
      <c r="I56" s="225" t="s">
        <v>4</v>
      </c>
      <c r="J56" s="225" t="s">
        <v>4</v>
      </c>
      <c r="K56" s="225" t="s">
        <v>4</v>
      </c>
      <c r="L56" s="225" t="s">
        <v>4</v>
      </c>
      <c r="M56" s="225" t="s">
        <v>4</v>
      </c>
      <c r="N56" s="225" t="s">
        <v>4</v>
      </c>
      <c r="O56" s="225" t="s">
        <v>4</v>
      </c>
      <c r="P56" s="225" t="s">
        <v>4</v>
      </c>
      <c r="Q56" s="377">
        <v>26.059210240000006</v>
      </c>
      <c r="R56" s="377">
        <v>38.424390360000004</v>
      </c>
      <c r="S56" s="377">
        <v>65.401241829999989</v>
      </c>
      <c r="T56" s="377">
        <v>88.403793674176839</v>
      </c>
      <c r="U56" s="377">
        <v>77.80166143895093</v>
      </c>
      <c r="V56" s="377">
        <v>73.752143923275014</v>
      </c>
      <c r="W56" s="403">
        <v>59.030646372794436</v>
      </c>
      <c r="X56" s="378">
        <v>90.446395377511408</v>
      </c>
    </row>
    <row r="57" spans="1:24" x14ac:dyDescent="0.3">
      <c r="A57" s="41"/>
      <c r="B57" s="40"/>
      <c r="C57" s="226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8"/>
    </row>
    <row r="58" spans="1:24" x14ac:dyDescent="0.3">
      <c r="A58" s="15"/>
      <c r="B58" s="87"/>
      <c r="C58" s="238"/>
      <c r="D58" s="218"/>
      <c r="E58" s="218"/>
      <c r="F58" s="219"/>
      <c r="G58" s="219"/>
      <c r="H58" s="219"/>
      <c r="I58" s="219"/>
      <c r="J58" s="219"/>
      <c r="K58" s="23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304"/>
    </row>
    <row r="59" spans="1:24" x14ac:dyDescent="0.3">
      <c r="A59" s="15"/>
      <c r="B59" s="4" t="s">
        <v>209</v>
      </c>
      <c r="C59" s="240"/>
      <c r="D59" s="390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218"/>
      <c r="X59" s="305"/>
    </row>
    <row r="60" spans="1:24" x14ac:dyDescent="0.3">
      <c r="A60" s="15"/>
      <c r="B60" s="4"/>
      <c r="C60" s="240"/>
      <c r="D60" s="390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218"/>
      <c r="X60" s="305"/>
    </row>
    <row r="61" spans="1:24" x14ac:dyDescent="0.3">
      <c r="A61" s="15"/>
      <c r="B61" s="17" t="s">
        <v>210</v>
      </c>
      <c r="C61" s="392" t="s">
        <v>4</v>
      </c>
      <c r="D61" s="377" t="s">
        <v>4</v>
      </c>
      <c r="E61" s="377" t="s">
        <v>4</v>
      </c>
      <c r="F61" s="377" t="s">
        <v>4</v>
      </c>
      <c r="G61" s="377" t="s">
        <v>4</v>
      </c>
      <c r="H61" s="377" t="s">
        <v>4</v>
      </c>
      <c r="I61" s="377" t="s">
        <v>4</v>
      </c>
      <c r="J61" s="377" t="s">
        <v>4</v>
      </c>
      <c r="K61" s="377" t="s">
        <v>4</v>
      </c>
      <c r="L61" s="377" t="s">
        <v>4</v>
      </c>
      <c r="M61" s="377" t="s">
        <v>4</v>
      </c>
      <c r="N61" s="377" t="s">
        <v>4</v>
      </c>
      <c r="O61" s="377" t="s">
        <v>4</v>
      </c>
      <c r="P61" s="377">
        <v>3.1975596071800001</v>
      </c>
      <c r="Q61" s="377">
        <v>23.002136284440269</v>
      </c>
      <c r="R61" s="377">
        <v>37.029681436009994</v>
      </c>
      <c r="S61" s="377">
        <v>102.41978899495196</v>
      </c>
      <c r="T61" s="377">
        <v>94.321155799905327</v>
      </c>
      <c r="U61" s="377">
        <v>93.200106955778992</v>
      </c>
      <c r="V61" s="377" t="s">
        <v>4</v>
      </c>
      <c r="W61" s="403" t="s">
        <v>4</v>
      </c>
      <c r="X61" s="378" t="s">
        <v>4</v>
      </c>
    </row>
    <row r="62" spans="1:24" x14ac:dyDescent="0.3">
      <c r="A62" s="15"/>
      <c r="B62" s="16" t="s">
        <v>211</v>
      </c>
      <c r="C62" s="392" t="s">
        <v>4</v>
      </c>
      <c r="D62" s="377" t="s">
        <v>4</v>
      </c>
      <c r="E62" s="377" t="s">
        <v>4</v>
      </c>
      <c r="F62" s="377" t="s">
        <v>4</v>
      </c>
      <c r="G62" s="377" t="s">
        <v>4</v>
      </c>
      <c r="H62" s="377" t="s">
        <v>4</v>
      </c>
      <c r="I62" s="377" t="s">
        <v>4</v>
      </c>
      <c r="J62" s="377" t="s">
        <v>4</v>
      </c>
      <c r="K62" s="377" t="s">
        <v>4</v>
      </c>
      <c r="L62" s="377" t="s">
        <v>4</v>
      </c>
      <c r="M62" s="377" t="s">
        <v>4</v>
      </c>
      <c r="N62" s="377" t="s">
        <v>4</v>
      </c>
      <c r="O62" s="377" t="s">
        <v>4</v>
      </c>
      <c r="P62" s="377">
        <v>1.83838021882</v>
      </c>
      <c r="Q62" s="377">
        <v>16.753677865624731</v>
      </c>
      <c r="R62" s="377">
        <v>28.249499621926997</v>
      </c>
      <c r="S62" s="377">
        <v>53.816949837358933</v>
      </c>
      <c r="T62" s="377">
        <v>103.75624620067883</v>
      </c>
      <c r="U62" s="377">
        <v>81.994048505028616</v>
      </c>
      <c r="V62" s="377" t="s">
        <v>4</v>
      </c>
      <c r="W62" s="403" t="s">
        <v>4</v>
      </c>
      <c r="X62" s="378" t="s">
        <v>4</v>
      </c>
    </row>
    <row r="63" spans="1:24" x14ac:dyDescent="0.3">
      <c r="A63" s="15"/>
      <c r="B63" s="16" t="s">
        <v>212</v>
      </c>
      <c r="C63" s="392" t="s">
        <v>4</v>
      </c>
      <c r="D63" s="377" t="s">
        <v>4</v>
      </c>
      <c r="E63" s="377" t="s">
        <v>4</v>
      </c>
      <c r="F63" s="377" t="s">
        <v>4</v>
      </c>
      <c r="G63" s="377" t="s">
        <v>4</v>
      </c>
      <c r="H63" s="377" t="s">
        <v>4</v>
      </c>
      <c r="I63" s="377" t="s">
        <v>4</v>
      </c>
      <c r="J63" s="377" t="s">
        <v>4</v>
      </c>
      <c r="K63" s="377" t="s">
        <v>4</v>
      </c>
      <c r="L63" s="377" t="s">
        <v>4</v>
      </c>
      <c r="M63" s="377" t="s">
        <v>4</v>
      </c>
      <c r="N63" s="377" t="s">
        <v>4</v>
      </c>
      <c r="O63" s="377" t="s">
        <v>4</v>
      </c>
      <c r="P63" s="377">
        <v>0</v>
      </c>
      <c r="Q63" s="377">
        <v>2.7007677399999999</v>
      </c>
      <c r="R63" s="377">
        <v>92.614672924134524</v>
      </c>
      <c r="S63" s="377">
        <v>839.43144504502197</v>
      </c>
      <c r="T63" s="377">
        <v>2215.2772906748992</v>
      </c>
      <c r="U63" s="377">
        <v>1459.2150862847932</v>
      </c>
      <c r="V63" s="377" t="s">
        <v>4</v>
      </c>
      <c r="W63" s="403" t="s">
        <v>4</v>
      </c>
      <c r="X63" s="378" t="s">
        <v>4</v>
      </c>
    </row>
    <row r="64" spans="1:24" x14ac:dyDescent="0.3">
      <c r="A64" s="15"/>
      <c r="B64" s="16" t="s">
        <v>213</v>
      </c>
      <c r="C64" s="392" t="s">
        <v>4</v>
      </c>
      <c r="D64" s="377" t="s">
        <v>4</v>
      </c>
      <c r="E64" s="377" t="s">
        <v>4</v>
      </c>
      <c r="F64" s="377" t="s">
        <v>4</v>
      </c>
      <c r="G64" s="377" t="s">
        <v>4</v>
      </c>
      <c r="H64" s="377" t="s">
        <v>4</v>
      </c>
      <c r="I64" s="377" t="s">
        <v>4</v>
      </c>
      <c r="J64" s="377" t="s">
        <v>4</v>
      </c>
      <c r="K64" s="377" t="s">
        <v>4</v>
      </c>
      <c r="L64" s="377" t="s">
        <v>4</v>
      </c>
      <c r="M64" s="377" t="s">
        <v>4</v>
      </c>
      <c r="N64" s="377" t="s">
        <v>4</v>
      </c>
      <c r="O64" s="377" t="s">
        <v>4</v>
      </c>
      <c r="P64" s="377">
        <v>0.393408814</v>
      </c>
      <c r="Q64" s="377">
        <v>1.8554389311799999</v>
      </c>
      <c r="R64" s="377">
        <v>2.0697815574599998</v>
      </c>
      <c r="S64" s="377">
        <v>2.2974373236681189</v>
      </c>
      <c r="T64" s="377">
        <v>4.1885011712555356</v>
      </c>
      <c r="U64" s="377">
        <v>9.944890018521793</v>
      </c>
      <c r="V64" s="377" t="s">
        <v>4</v>
      </c>
      <c r="W64" s="403" t="s">
        <v>4</v>
      </c>
      <c r="X64" s="378" t="s">
        <v>4</v>
      </c>
    </row>
    <row r="65" spans="1:24" x14ac:dyDescent="0.3">
      <c r="A65" s="15"/>
      <c r="B65" s="17" t="s">
        <v>214</v>
      </c>
      <c r="C65" s="392" t="s">
        <v>4</v>
      </c>
      <c r="D65" s="377" t="s">
        <v>4</v>
      </c>
      <c r="E65" s="377" t="s">
        <v>4</v>
      </c>
      <c r="F65" s="377" t="s">
        <v>4</v>
      </c>
      <c r="G65" s="377" t="s">
        <v>4</v>
      </c>
      <c r="H65" s="377" t="s">
        <v>4</v>
      </c>
      <c r="I65" s="377" t="s">
        <v>4</v>
      </c>
      <c r="J65" s="377" t="s">
        <v>4</v>
      </c>
      <c r="K65" s="377" t="s">
        <v>4</v>
      </c>
      <c r="L65" s="377" t="s">
        <v>4</v>
      </c>
      <c r="M65" s="377" t="s">
        <v>4</v>
      </c>
      <c r="N65" s="377" t="s">
        <v>4</v>
      </c>
      <c r="O65" s="377" t="s">
        <v>4</v>
      </c>
      <c r="P65" s="377">
        <v>0</v>
      </c>
      <c r="Q65" s="377">
        <v>3.6989999999999998</v>
      </c>
      <c r="R65" s="377">
        <v>8.53025083</v>
      </c>
      <c r="S65" s="377">
        <v>6.6236714697684853</v>
      </c>
      <c r="T65" s="377">
        <v>19.982481780168374</v>
      </c>
      <c r="U65" s="377">
        <v>33.289094970629371</v>
      </c>
      <c r="V65" s="377" t="s">
        <v>4</v>
      </c>
      <c r="W65" s="403" t="s">
        <v>4</v>
      </c>
      <c r="X65" s="378" t="s">
        <v>4</v>
      </c>
    </row>
    <row r="66" spans="1:24" x14ac:dyDescent="0.3">
      <c r="A66" s="15"/>
      <c r="B66" s="17" t="s">
        <v>218</v>
      </c>
      <c r="C66" s="392" t="s">
        <v>4</v>
      </c>
      <c r="D66" s="377" t="s">
        <v>4</v>
      </c>
      <c r="E66" s="377" t="s">
        <v>4</v>
      </c>
      <c r="F66" s="377" t="s">
        <v>4</v>
      </c>
      <c r="G66" s="377" t="s">
        <v>4</v>
      </c>
      <c r="H66" s="377" t="s">
        <v>4</v>
      </c>
      <c r="I66" s="377" t="s">
        <v>4</v>
      </c>
      <c r="J66" s="377" t="s">
        <v>4</v>
      </c>
      <c r="K66" s="377" t="s">
        <v>4</v>
      </c>
      <c r="L66" s="377" t="s">
        <v>4</v>
      </c>
      <c r="M66" s="377" t="s">
        <v>4</v>
      </c>
      <c r="N66" s="377" t="s">
        <v>4</v>
      </c>
      <c r="O66" s="377" t="s">
        <v>4</v>
      </c>
      <c r="P66" s="377">
        <v>0</v>
      </c>
      <c r="Q66" s="377">
        <v>1.4232612280000001E-3</v>
      </c>
      <c r="R66" s="377">
        <v>0.82172010721900002</v>
      </c>
      <c r="S66" s="377">
        <v>1.3519264987024275</v>
      </c>
      <c r="T66" s="377">
        <v>32.052654737286062</v>
      </c>
      <c r="U66" s="377">
        <v>21.939365977362311</v>
      </c>
      <c r="V66" s="377" t="s">
        <v>4</v>
      </c>
      <c r="W66" s="403" t="s">
        <v>4</v>
      </c>
      <c r="X66" s="378" t="s">
        <v>4</v>
      </c>
    </row>
    <row r="67" spans="1:24" x14ac:dyDescent="0.3">
      <c r="A67" s="15"/>
      <c r="B67" s="17" t="s">
        <v>219</v>
      </c>
      <c r="C67" s="392" t="s">
        <v>4</v>
      </c>
      <c r="D67" s="377" t="s">
        <v>4</v>
      </c>
      <c r="E67" s="377" t="s">
        <v>4</v>
      </c>
      <c r="F67" s="377" t="s">
        <v>4</v>
      </c>
      <c r="G67" s="377" t="s">
        <v>4</v>
      </c>
      <c r="H67" s="377" t="s">
        <v>4</v>
      </c>
      <c r="I67" s="377" t="s">
        <v>4</v>
      </c>
      <c r="J67" s="377" t="s">
        <v>4</v>
      </c>
      <c r="K67" s="377" t="s">
        <v>4</v>
      </c>
      <c r="L67" s="377" t="s">
        <v>4</v>
      </c>
      <c r="M67" s="377" t="s">
        <v>4</v>
      </c>
      <c r="N67" s="377" t="s">
        <v>4</v>
      </c>
      <c r="O67" s="377" t="s">
        <v>4</v>
      </c>
      <c r="P67" s="377">
        <v>0</v>
      </c>
      <c r="Q67" s="377">
        <v>0.47710339752699998</v>
      </c>
      <c r="R67" s="377">
        <v>1.2936750673839998</v>
      </c>
      <c r="S67" s="377">
        <v>0.70237719301559554</v>
      </c>
      <c r="T67" s="377">
        <v>19.112059362783921</v>
      </c>
      <c r="U67" s="377">
        <v>16.689305304044805</v>
      </c>
      <c r="V67" s="377" t="s">
        <v>4</v>
      </c>
      <c r="W67" s="403" t="s">
        <v>4</v>
      </c>
      <c r="X67" s="378" t="s">
        <v>4</v>
      </c>
    </row>
    <row r="68" spans="1:24" x14ac:dyDescent="0.3">
      <c r="A68" s="15"/>
      <c r="B68" s="16" t="s">
        <v>83</v>
      </c>
      <c r="C68" s="392" t="s">
        <v>4</v>
      </c>
      <c r="D68" s="377" t="s">
        <v>4</v>
      </c>
      <c r="E68" s="377" t="s">
        <v>4</v>
      </c>
      <c r="F68" s="377" t="s">
        <v>4</v>
      </c>
      <c r="G68" s="377" t="s">
        <v>4</v>
      </c>
      <c r="H68" s="377" t="s">
        <v>4</v>
      </c>
      <c r="I68" s="377" t="s">
        <v>4</v>
      </c>
      <c r="J68" s="377" t="s">
        <v>4</v>
      </c>
      <c r="K68" s="377" t="s">
        <v>4</v>
      </c>
      <c r="L68" s="377" t="s">
        <v>4</v>
      </c>
      <c r="M68" s="377" t="s">
        <v>4</v>
      </c>
      <c r="N68" s="377" t="s">
        <v>4</v>
      </c>
      <c r="O68" s="377" t="s">
        <v>4</v>
      </c>
      <c r="P68" s="377">
        <v>0.67492121000000005</v>
      </c>
      <c r="Q68" s="377">
        <v>3.5114028400000001</v>
      </c>
      <c r="R68" s="377">
        <v>38.969620859999992</v>
      </c>
      <c r="S68" s="377">
        <v>45.864794767791523</v>
      </c>
      <c r="T68" s="377">
        <v>511.31104833577081</v>
      </c>
      <c r="U68" s="377">
        <v>560.18389321405482</v>
      </c>
      <c r="V68" s="377" t="s">
        <v>4</v>
      </c>
      <c r="W68" s="403" t="s">
        <v>4</v>
      </c>
      <c r="X68" s="378" t="s">
        <v>4</v>
      </c>
    </row>
    <row r="69" spans="1:24" x14ac:dyDescent="0.3">
      <c r="A69" s="15"/>
      <c r="B69" s="16" t="s">
        <v>215</v>
      </c>
      <c r="C69" s="392" t="s">
        <v>4</v>
      </c>
      <c r="D69" s="377" t="s">
        <v>4</v>
      </c>
      <c r="E69" s="377" t="s">
        <v>4</v>
      </c>
      <c r="F69" s="377" t="s">
        <v>4</v>
      </c>
      <c r="G69" s="377" t="s">
        <v>4</v>
      </c>
      <c r="H69" s="377" t="s">
        <v>4</v>
      </c>
      <c r="I69" s="377" t="s">
        <v>4</v>
      </c>
      <c r="J69" s="377" t="s">
        <v>4</v>
      </c>
      <c r="K69" s="377" t="s">
        <v>4</v>
      </c>
      <c r="L69" s="377" t="s">
        <v>4</v>
      </c>
      <c r="M69" s="377" t="s">
        <v>4</v>
      </c>
      <c r="N69" s="377" t="s">
        <v>4</v>
      </c>
      <c r="O69" s="377" t="s">
        <v>4</v>
      </c>
      <c r="P69" s="377">
        <v>0</v>
      </c>
      <c r="Q69" s="377">
        <v>0</v>
      </c>
      <c r="R69" s="377">
        <v>180.34598981000002</v>
      </c>
      <c r="S69" s="377">
        <v>9.4469878489359616</v>
      </c>
      <c r="T69" s="377">
        <v>163.5977456911823</v>
      </c>
      <c r="U69" s="377">
        <v>116.25589763083818</v>
      </c>
      <c r="V69" s="377" t="s">
        <v>4</v>
      </c>
      <c r="W69" s="403" t="s">
        <v>4</v>
      </c>
      <c r="X69" s="378" t="s">
        <v>4</v>
      </c>
    </row>
    <row r="70" spans="1:24" x14ac:dyDescent="0.3">
      <c r="A70" s="41"/>
      <c r="B70" s="393"/>
      <c r="C70" s="394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6"/>
    </row>
    <row r="71" spans="1:24" x14ac:dyDescent="0.3">
      <c r="A71" s="15"/>
      <c r="B71" s="16"/>
      <c r="C71" s="238"/>
      <c r="D71" s="391"/>
      <c r="E71" s="391"/>
      <c r="F71" s="397"/>
      <c r="G71" s="397"/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  <c r="W71" s="219"/>
      <c r="X71" s="304"/>
    </row>
    <row r="72" spans="1:24" x14ac:dyDescent="0.3">
      <c r="A72" s="15"/>
      <c r="B72" s="4" t="s">
        <v>216</v>
      </c>
      <c r="C72" s="240"/>
      <c r="D72" s="390"/>
      <c r="E72" s="391"/>
      <c r="F72" s="391"/>
      <c r="G72" s="391"/>
      <c r="H72" s="391"/>
      <c r="I72" s="391"/>
      <c r="J72" s="391"/>
      <c r="K72" s="391"/>
      <c r="L72" s="391"/>
      <c r="M72" s="391"/>
      <c r="N72" s="391"/>
      <c r="O72" s="391"/>
      <c r="P72" s="391"/>
      <c r="Q72" s="391"/>
      <c r="R72" s="391"/>
      <c r="S72" s="391"/>
      <c r="T72" s="391"/>
      <c r="U72" s="391"/>
      <c r="V72" s="391"/>
      <c r="W72" s="218"/>
      <c r="X72" s="305"/>
    </row>
    <row r="73" spans="1:24" x14ac:dyDescent="0.3">
      <c r="A73" s="15"/>
      <c r="B73" s="4"/>
      <c r="C73" s="240"/>
      <c r="D73" s="390"/>
      <c r="E73" s="391"/>
      <c r="F73" s="391"/>
      <c r="G73" s="391"/>
      <c r="H73" s="391"/>
      <c r="I73" s="391"/>
      <c r="J73" s="391"/>
      <c r="K73" s="391"/>
      <c r="L73" s="391"/>
      <c r="M73" s="391"/>
      <c r="N73" s="391"/>
      <c r="O73" s="391"/>
      <c r="P73" s="391"/>
      <c r="Q73" s="391"/>
      <c r="R73" s="391"/>
      <c r="S73" s="391"/>
      <c r="T73" s="391"/>
      <c r="U73" s="391"/>
      <c r="V73" s="391"/>
      <c r="W73" s="218"/>
      <c r="X73" s="305"/>
    </row>
    <row r="74" spans="1:24" x14ac:dyDescent="0.3">
      <c r="A74" s="15"/>
      <c r="B74" s="17" t="s">
        <v>210</v>
      </c>
      <c r="C74" s="392" t="s">
        <v>4</v>
      </c>
      <c r="D74" s="377" t="s">
        <v>4</v>
      </c>
      <c r="E74" s="377" t="s">
        <v>4</v>
      </c>
      <c r="F74" s="377" t="s">
        <v>4</v>
      </c>
      <c r="G74" s="377" t="s">
        <v>4</v>
      </c>
      <c r="H74" s="377" t="s">
        <v>4</v>
      </c>
      <c r="I74" s="377" t="s">
        <v>4</v>
      </c>
      <c r="J74" s="377" t="s">
        <v>4</v>
      </c>
      <c r="K74" s="377" t="s">
        <v>4</v>
      </c>
      <c r="L74" s="377" t="s">
        <v>4</v>
      </c>
      <c r="M74" s="377" t="s">
        <v>4</v>
      </c>
      <c r="N74" s="377" t="s">
        <v>4</v>
      </c>
      <c r="O74" s="377" t="s">
        <v>4</v>
      </c>
      <c r="P74" s="377">
        <v>3.1975596071800001</v>
      </c>
      <c r="Q74" s="377">
        <v>23.002136284440269</v>
      </c>
      <c r="R74" s="377">
        <v>37.029681436009994</v>
      </c>
      <c r="S74" s="377">
        <v>102.41978899495196</v>
      </c>
      <c r="T74" s="377">
        <v>94.321155799905327</v>
      </c>
      <c r="U74" s="377">
        <v>93.200106955778992</v>
      </c>
      <c r="V74" s="377" t="s">
        <v>4</v>
      </c>
      <c r="W74" s="403" t="s">
        <v>4</v>
      </c>
      <c r="X74" s="378" t="s">
        <v>4</v>
      </c>
    </row>
    <row r="75" spans="1:24" x14ac:dyDescent="0.3">
      <c r="A75" s="15"/>
      <c r="B75" s="16" t="s">
        <v>211</v>
      </c>
      <c r="C75" s="392" t="s">
        <v>4</v>
      </c>
      <c r="D75" s="377" t="s">
        <v>4</v>
      </c>
      <c r="E75" s="377" t="s">
        <v>4</v>
      </c>
      <c r="F75" s="377" t="s">
        <v>4</v>
      </c>
      <c r="G75" s="377" t="s">
        <v>4</v>
      </c>
      <c r="H75" s="377" t="s">
        <v>4</v>
      </c>
      <c r="I75" s="377" t="s">
        <v>4</v>
      </c>
      <c r="J75" s="377" t="s">
        <v>4</v>
      </c>
      <c r="K75" s="377" t="s">
        <v>4</v>
      </c>
      <c r="L75" s="377" t="s">
        <v>4</v>
      </c>
      <c r="M75" s="377" t="s">
        <v>4</v>
      </c>
      <c r="N75" s="377" t="s">
        <v>4</v>
      </c>
      <c r="O75" s="377" t="s">
        <v>4</v>
      </c>
      <c r="P75" s="377">
        <v>1.83610021882</v>
      </c>
      <c r="Q75" s="377">
        <v>14.702486555624731</v>
      </c>
      <c r="R75" s="377">
        <v>25.120785341926997</v>
      </c>
      <c r="S75" s="377">
        <v>42.284576431942575</v>
      </c>
      <c r="T75" s="377">
        <v>84.762972962712283</v>
      </c>
      <c r="U75" s="377">
        <v>67.5667614467622</v>
      </c>
      <c r="V75" s="377" t="s">
        <v>4</v>
      </c>
      <c r="W75" s="403" t="s">
        <v>4</v>
      </c>
      <c r="X75" s="378" t="s">
        <v>4</v>
      </c>
    </row>
    <row r="76" spans="1:24" x14ac:dyDescent="0.3">
      <c r="A76" s="15"/>
      <c r="B76" s="16" t="s">
        <v>212</v>
      </c>
      <c r="C76" s="392" t="s">
        <v>4</v>
      </c>
      <c r="D76" s="377" t="s">
        <v>4</v>
      </c>
      <c r="E76" s="377" t="s">
        <v>4</v>
      </c>
      <c r="F76" s="377" t="s">
        <v>4</v>
      </c>
      <c r="G76" s="377" t="s">
        <v>4</v>
      </c>
      <c r="H76" s="377" t="s">
        <v>4</v>
      </c>
      <c r="I76" s="377" t="s">
        <v>4</v>
      </c>
      <c r="J76" s="377" t="s">
        <v>4</v>
      </c>
      <c r="K76" s="377" t="s">
        <v>4</v>
      </c>
      <c r="L76" s="377" t="s">
        <v>4</v>
      </c>
      <c r="M76" s="377" t="s">
        <v>4</v>
      </c>
      <c r="N76" s="377" t="s">
        <v>4</v>
      </c>
      <c r="O76" s="377" t="s">
        <v>4</v>
      </c>
      <c r="P76" s="377">
        <v>0</v>
      </c>
      <c r="Q76" s="377">
        <v>2.3098116900000001</v>
      </c>
      <c r="R76" s="377">
        <v>80.839753924134527</v>
      </c>
      <c r="S76" s="377">
        <v>731.28031971765029</v>
      </c>
      <c r="T76" s="377">
        <v>1943.3578025502477</v>
      </c>
      <c r="U76" s="377">
        <v>1320.2153388971285</v>
      </c>
      <c r="V76" s="377" t="s">
        <v>4</v>
      </c>
      <c r="W76" s="403" t="s">
        <v>4</v>
      </c>
      <c r="X76" s="378" t="s">
        <v>4</v>
      </c>
    </row>
    <row r="77" spans="1:24" x14ac:dyDescent="0.3">
      <c r="A77" s="15"/>
      <c r="B77" s="16" t="s">
        <v>213</v>
      </c>
      <c r="C77" s="392" t="s">
        <v>4</v>
      </c>
      <c r="D77" s="377" t="s">
        <v>4</v>
      </c>
      <c r="E77" s="377" t="s">
        <v>4</v>
      </c>
      <c r="F77" s="377" t="s">
        <v>4</v>
      </c>
      <c r="G77" s="377" t="s">
        <v>4</v>
      </c>
      <c r="H77" s="377" t="s">
        <v>4</v>
      </c>
      <c r="I77" s="377" t="s">
        <v>4</v>
      </c>
      <c r="J77" s="377" t="s">
        <v>4</v>
      </c>
      <c r="K77" s="377" t="s">
        <v>4</v>
      </c>
      <c r="L77" s="377" t="s">
        <v>4</v>
      </c>
      <c r="M77" s="377" t="s">
        <v>4</v>
      </c>
      <c r="N77" s="377" t="s">
        <v>4</v>
      </c>
      <c r="O77" s="377" t="s">
        <v>4</v>
      </c>
      <c r="P77" s="377">
        <v>0.393408814</v>
      </c>
      <c r="Q77" s="377">
        <v>1.8554389311799999</v>
      </c>
      <c r="R77" s="377">
        <v>2.0697815574599998</v>
      </c>
      <c r="S77" s="377">
        <v>2.2974373236681189</v>
      </c>
      <c r="T77" s="377">
        <v>4.1885011712555356</v>
      </c>
      <c r="U77" s="377">
        <v>9.944890018521793</v>
      </c>
      <c r="V77" s="377" t="s">
        <v>4</v>
      </c>
      <c r="W77" s="403" t="s">
        <v>4</v>
      </c>
      <c r="X77" s="378" t="s">
        <v>4</v>
      </c>
    </row>
    <row r="78" spans="1:24" x14ac:dyDescent="0.3">
      <c r="A78" s="15"/>
      <c r="B78" s="17" t="s">
        <v>214</v>
      </c>
      <c r="C78" s="392" t="s">
        <v>4</v>
      </c>
      <c r="D78" s="377" t="s">
        <v>4</v>
      </c>
      <c r="E78" s="377" t="s">
        <v>4</v>
      </c>
      <c r="F78" s="377" t="s">
        <v>4</v>
      </c>
      <c r="G78" s="377" t="s">
        <v>4</v>
      </c>
      <c r="H78" s="377" t="s">
        <v>4</v>
      </c>
      <c r="I78" s="377" t="s">
        <v>4</v>
      </c>
      <c r="J78" s="377" t="s">
        <v>4</v>
      </c>
      <c r="K78" s="377" t="s">
        <v>4</v>
      </c>
      <c r="L78" s="377" t="s">
        <v>4</v>
      </c>
      <c r="M78" s="377" t="s">
        <v>4</v>
      </c>
      <c r="N78" s="377" t="s">
        <v>4</v>
      </c>
      <c r="O78" s="377" t="s">
        <v>4</v>
      </c>
      <c r="P78" s="377">
        <v>0</v>
      </c>
      <c r="Q78" s="377">
        <v>3.6989999999999998</v>
      </c>
      <c r="R78" s="377">
        <v>8.53025083</v>
      </c>
      <c r="S78" s="377">
        <v>6.6236714697684853</v>
      </c>
      <c r="T78" s="377">
        <v>19.982481780168374</v>
      </c>
      <c r="U78" s="377">
        <v>33.289094970629371</v>
      </c>
      <c r="V78" s="377" t="s">
        <v>4</v>
      </c>
      <c r="W78" s="403" t="s">
        <v>4</v>
      </c>
      <c r="X78" s="378" t="s">
        <v>4</v>
      </c>
    </row>
    <row r="79" spans="1:24" x14ac:dyDescent="0.3">
      <c r="A79" s="15"/>
      <c r="B79" s="16" t="s">
        <v>218</v>
      </c>
      <c r="C79" s="392" t="s">
        <v>4</v>
      </c>
      <c r="D79" s="377" t="s">
        <v>4</v>
      </c>
      <c r="E79" s="377" t="s">
        <v>4</v>
      </c>
      <c r="F79" s="377" t="s">
        <v>4</v>
      </c>
      <c r="G79" s="377" t="s">
        <v>4</v>
      </c>
      <c r="H79" s="377" t="s">
        <v>4</v>
      </c>
      <c r="I79" s="377" t="s">
        <v>4</v>
      </c>
      <c r="J79" s="377" t="s">
        <v>4</v>
      </c>
      <c r="K79" s="377" t="s">
        <v>4</v>
      </c>
      <c r="L79" s="377" t="s">
        <v>4</v>
      </c>
      <c r="M79" s="377" t="s">
        <v>4</v>
      </c>
      <c r="N79" s="377" t="s">
        <v>4</v>
      </c>
      <c r="O79" s="377" t="s">
        <v>4</v>
      </c>
      <c r="P79" s="377">
        <v>0</v>
      </c>
      <c r="Q79" s="377">
        <v>1.4232612280000001E-3</v>
      </c>
      <c r="R79" s="377">
        <v>0.82172010721900002</v>
      </c>
      <c r="S79" s="377">
        <v>1.3519264987024275</v>
      </c>
      <c r="T79" s="377">
        <v>32.052654737286062</v>
      </c>
      <c r="U79" s="377">
        <v>21.939365977362311</v>
      </c>
      <c r="V79" s="377" t="s">
        <v>4</v>
      </c>
      <c r="W79" s="403" t="s">
        <v>4</v>
      </c>
      <c r="X79" s="378" t="s">
        <v>4</v>
      </c>
    </row>
    <row r="80" spans="1:24" x14ac:dyDescent="0.3">
      <c r="A80" s="15"/>
      <c r="B80" s="17" t="s">
        <v>219</v>
      </c>
      <c r="C80" s="392" t="s">
        <v>4</v>
      </c>
      <c r="D80" s="377" t="s">
        <v>4</v>
      </c>
      <c r="E80" s="377" t="s">
        <v>4</v>
      </c>
      <c r="F80" s="377" t="s">
        <v>4</v>
      </c>
      <c r="G80" s="377" t="s">
        <v>4</v>
      </c>
      <c r="H80" s="377" t="s">
        <v>4</v>
      </c>
      <c r="I80" s="377" t="s">
        <v>4</v>
      </c>
      <c r="J80" s="377" t="s">
        <v>4</v>
      </c>
      <c r="K80" s="377" t="s">
        <v>4</v>
      </c>
      <c r="L80" s="377" t="s">
        <v>4</v>
      </c>
      <c r="M80" s="377" t="s">
        <v>4</v>
      </c>
      <c r="N80" s="377" t="s">
        <v>4</v>
      </c>
      <c r="O80" s="377" t="s">
        <v>4</v>
      </c>
      <c r="P80" s="377">
        <v>0</v>
      </c>
      <c r="Q80" s="377">
        <v>0.47710339752699998</v>
      </c>
      <c r="R80" s="377">
        <v>1.2733289873839999</v>
      </c>
      <c r="S80" s="377">
        <v>0.49473303981866135</v>
      </c>
      <c r="T80" s="377">
        <v>15.143283801999356</v>
      </c>
      <c r="U80" s="377">
        <v>13.603985017320058</v>
      </c>
      <c r="V80" s="377" t="s">
        <v>4</v>
      </c>
      <c r="W80" s="403" t="s">
        <v>4</v>
      </c>
      <c r="X80" s="378" t="s">
        <v>4</v>
      </c>
    </row>
    <row r="81" spans="1:24" x14ac:dyDescent="0.3">
      <c r="A81" s="15"/>
      <c r="B81" s="16" t="s">
        <v>83</v>
      </c>
      <c r="C81" s="392" t="s">
        <v>4</v>
      </c>
      <c r="D81" s="377" t="s">
        <v>4</v>
      </c>
      <c r="E81" s="377" t="s">
        <v>4</v>
      </c>
      <c r="F81" s="377" t="s">
        <v>4</v>
      </c>
      <c r="G81" s="377" t="s">
        <v>4</v>
      </c>
      <c r="H81" s="377" t="s">
        <v>4</v>
      </c>
      <c r="I81" s="377" t="s">
        <v>4</v>
      </c>
      <c r="J81" s="377" t="s">
        <v>4</v>
      </c>
      <c r="K81" s="377" t="s">
        <v>4</v>
      </c>
      <c r="L81" s="377" t="s">
        <v>4</v>
      </c>
      <c r="M81" s="377" t="s">
        <v>4</v>
      </c>
      <c r="N81" s="377" t="s">
        <v>4</v>
      </c>
      <c r="O81" s="377" t="s">
        <v>4</v>
      </c>
      <c r="P81" s="377">
        <v>0.64887021</v>
      </c>
      <c r="Q81" s="377">
        <v>2.9999093700000001</v>
      </c>
      <c r="R81" s="377">
        <v>23.538849779999989</v>
      </c>
      <c r="S81" s="377">
        <v>42.361068843311301</v>
      </c>
      <c r="T81" s="377">
        <v>482.59284112677807</v>
      </c>
      <c r="U81" s="377">
        <v>513.39237252361818</v>
      </c>
      <c r="V81" s="377" t="s">
        <v>4</v>
      </c>
      <c r="W81" s="403" t="s">
        <v>4</v>
      </c>
      <c r="X81" s="378" t="s">
        <v>4</v>
      </c>
    </row>
    <row r="82" spans="1:24" x14ac:dyDescent="0.3">
      <c r="A82" s="15"/>
      <c r="B82" s="16" t="s">
        <v>215</v>
      </c>
      <c r="C82" s="392" t="s">
        <v>4</v>
      </c>
      <c r="D82" s="377" t="s">
        <v>4</v>
      </c>
      <c r="E82" s="377" t="s">
        <v>4</v>
      </c>
      <c r="F82" s="377" t="s">
        <v>4</v>
      </c>
      <c r="G82" s="377" t="s">
        <v>4</v>
      </c>
      <c r="H82" s="377" t="s">
        <v>4</v>
      </c>
      <c r="I82" s="377" t="s">
        <v>4</v>
      </c>
      <c r="J82" s="377" t="s">
        <v>4</v>
      </c>
      <c r="K82" s="377" t="s">
        <v>4</v>
      </c>
      <c r="L82" s="377" t="s">
        <v>4</v>
      </c>
      <c r="M82" s="377" t="s">
        <v>4</v>
      </c>
      <c r="N82" s="377" t="s">
        <v>4</v>
      </c>
      <c r="O82" s="377" t="s">
        <v>4</v>
      </c>
      <c r="P82" s="377">
        <v>0</v>
      </c>
      <c r="Q82" s="377">
        <v>0</v>
      </c>
      <c r="R82" s="377">
        <v>179.65950584000001</v>
      </c>
      <c r="S82" s="377">
        <v>9.3157964795000012</v>
      </c>
      <c r="T82" s="377">
        <v>161.62987514964288</v>
      </c>
      <c r="U82" s="377">
        <v>114.28802708929878</v>
      </c>
      <c r="V82" s="377" t="s">
        <v>4</v>
      </c>
      <c r="W82" s="403" t="s">
        <v>4</v>
      </c>
      <c r="X82" s="378" t="s">
        <v>4</v>
      </c>
    </row>
    <row r="83" spans="1:24" x14ac:dyDescent="0.3">
      <c r="A83" s="41"/>
      <c r="B83" s="393"/>
      <c r="C83" s="394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6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9"/>
  <sheetViews>
    <sheetView showGridLines="0" zoomScale="80" zoomScaleNormal="80" zoomScaleSheetLayoutView="88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AA14" sqref="AA14"/>
    </sheetView>
  </sheetViews>
  <sheetFormatPr defaultColWidth="9.125" defaultRowHeight="15.6" x14ac:dyDescent="0.3"/>
  <cols>
    <col min="1" max="1" width="5.75" style="7" customWidth="1"/>
    <col min="2" max="2" width="75.75" style="7" customWidth="1"/>
    <col min="3" max="6" width="11.125" style="7" customWidth="1"/>
    <col min="7" max="7" width="11.125" style="116" customWidth="1"/>
    <col min="8" max="18" width="11.125" style="7" customWidth="1"/>
    <col min="19" max="20" width="11.125" style="257" customWidth="1"/>
    <col min="21" max="21" width="9.125" style="257"/>
    <col min="22" max="16384" width="9.125" style="7"/>
  </cols>
  <sheetData>
    <row r="1" spans="1:24" x14ac:dyDescent="0.3">
      <c r="A1" s="477" t="str">
        <f>'Súhrnné indikátory'!A1:P1</f>
        <v>71. zasadnutie Výboru pre makroekonomické prognózy, 5.2.2025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</row>
    <row r="2" spans="1:24" ht="17.399999999999999" x14ac:dyDescent="0.3">
      <c r="A2" s="487" t="s">
        <v>14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3" spans="1:24" x14ac:dyDescent="0.3">
      <c r="A3" s="483" t="s">
        <v>60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</row>
    <row r="4" spans="1:24" x14ac:dyDescent="0.3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1"/>
    </row>
    <row r="5" spans="1:24" s="12" customFormat="1" x14ac:dyDescent="0.3">
      <c r="A5" s="15"/>
      <c r="B5" s="374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4" s="12" customFormat="1" x14ac:dyDescent="0.3">
      <c r="A6" s="41"/>
      <c r="B6" s="101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65" t="s">
        <v>7</v>
      </c>
      <c r="P6" s="265" t="s">
        <v>7</v>
      </c>
      <c r="Q6" s="265" t="s">
        <v>7</v>
      </c>
      <c r="R6" s="265" t="s">
        <v>7</v>
      </c>
      <c r="S6" s="307" t="s">
        <v>61</v>
      </c>
      <c r="T6" s="307" t="s">
        <v>61</v>
      </c>
      <c r="U6" s="307" t="s">
        <v>61</v>
      </c>
      <c r="V6" s="307" t="s">
        <v>61</v>
      </c>
      <c r="W6" s="307" t="s">
        <v>61</v>
      </c>
      <c r="X6" s="375" t="s">
        <v>61</v>
      </c>
    </row>
    <row r="7" spans="1:24" s="12" customFormat="1" x14ac:dyDescent="0.3">
      <c r="A7" s="15"/>
      <c r="B7" s="102"/>
      <c r="C7" s="23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49"/>
      <c r="P7" s="249"/>
      <c r="Q7" s="249"/>
      <c r="R7" s="249"/>
      <c r="S7" s="288"/>
      <c r="T7" s="288"/>
      <c r="U7" s="288"/>
      <c r="V7" s="288"/>
      <c r="W7" s="288"/>
      <c r="X7" s="335"/>
    </row>
    <row r="8" spans="1:24" s="12" customFormat="1" x14ac:dyDescent="0.3">
      <c r="A8" s="15"/>
      <c r="B8" s="103" t="s">
        <v>180</v>
      </c>
      <c r="C8" s="104">
        <v>39.353496999999997</v>
      </c>
      <c r="D8" s="105">
        <v>39.87850199999999</v>
      </c>
      <c r="E8" s="105">
        <v>41.193637000000003</v>
      </c>
      <c r="F8" s="105">
        <v>41.396535999999998</v>
      </c>
      <c r="G8" s="105">
        <v>42.512808</v>
      </c>
      <c r="H8" s="105">
        <v>42.652054000000007</v>
      </c>
      <c r="I8" s="105">
        <v>43.473229999999994</v>
      </c>
      <c r="J8" s="105">
        <v>45.806092000000007</v>
      </c>
      <c r="K8" s="105">
        <v>47.219547999999996</v>
      </c>
      <c r="L8" s="105">
        <v>49.41740699999999</v>
      </c>
      <c r="M8" s="105">
        <v>54.196268000000003</v>
      </c>
      <c r="N8" s="105">
        <v>56.692755999999996</v>
      </c>
      <c r="O8" s="258">
        <v>59.387571000000001</v>
      </c>
      <c r="P8" s="258">
        <v>62.741877000000009</v>
      </c>
      <c r="Q8" s="258">
        <v>69.011212999999984</v>
      </c>
      <c r="R8" s="258">
        <v>74.821984</v>
      </c>
      <c r="S8" s="266">
        <v>79.173573291204235</v>
      </c>
      <c r="T8" s="266">
        <v>83.384913617948683</v>
      </c>
      <c r="U8" s="266">
        <v>87.823648048480777</v>
      </c>
      <c r="V8" s="266">
        <v>92.292166765884602</v>
      </c>
      <c r="W8" s="266">
        <v>95.659235754528922</v>
      </c>
      <c r="X8" s="308">
        <v>99.485727889692185</v>
      </c>
    </row>
    <row r="9" spans="1:24" s="12" customFormat="1" x14ac:dyDescent="0.3">
      <c r="A9" s="15"/>
      <c r="B9" s="106" t="s">
        <v>23</v>
      </c>
      <c r="C9" s="107">
        <v>11.646368077706892</v>
      </c>
      <c r="D9" s="108">
        <v>1.3340745804623078</v>
      </c>
      <c r="E9" s="108">
        <v>3.2978545683586935</v>
      </c>
      <c r="F9" s="108">
        <v>0.49254937115652542</v>
      </c>
      <c r="G9" s="108">
        <v>2.6965348018491042</v>
      </c>
      <c r="H9" s="108">
        <v>0.32753893838299852</v>
      </c>
      <c r="I9" s="108">
        <v>1.9252906319587648</v>
      </c>
      <c r="J9" s="108">
        <v>5.3662035234097072</v>
      </c>
      <c r="K9" s="108">
        <v>3.0857380280334468</v>
      </c>
      <c r="L9" s="108">
        <v>4.6545532371466081</v>
      </c>
      <c r="M9" s="108">
        <v>9.6704001486763715</v>
      </c>
      <c r="N9" s="108">
        <v>4.6063835982211643</v>
      </c>
      <c r="O9" s="112">
        <v>4.7533674319872654</v>
      </c>
      <c r="P9" s="112">
        <v>5.6481616330124051</v>
      </c>
      <c r="Q9" s="112">
        <v>9.9922672061595783</v>
      </c>
      <c r="R9" s="112">
        <v>8.4200389290360889</v>
      </c>
      <c r="S9" s="110">
        <v>5.8159234205874988</v>
      </c>
      <c r="T9" s="110">
        <v>5.319123732428932</v>
      </c>
      <c r="U9" s="110">
        <v>5.323186458967144</v>
      </c>
      <c r="V9" s="110">
        <v>5.0880586455906318</v>
      </c>
      <c r="W9" s="110">
        <v>3.6482716861394149</v>
      </c>
      <c r="X9" s="286">
        <v>4.0001282730111054</v>
      </c>
    </row>
    <row r="10" spans="1:24" s="12" customFormat="1" x14ac:dyDescent="0.3">
      <c r="A10" s="15"/>
      <c r="B10" s="103" t="s">
        <v>91</v>
      </c>
      <c r="C10" s="55">
        <v>327.43</v>
      </c>
      <c r="D10" s="56">
        <v>339.91</v>
      </c>
      <c r="E10" s="56">
        <v>340.14</v>
      </c>
      <c r="F10" s="56">
        <v>348.32</v>
      </c>
      <c r="G10" s="56">
        <v>357.02</v>
      </c>
      <c r="H10" s="56">
        <v>373.47</v>
      </c>
      <c r="I10" s="56">
        <v>384.12</v>
      </c>
      <c r="J10" s="56">
        <v>420.1</v>
      </c>
      <c r="K10" s="56">
        <v>427.08</v>
      </c>
      <c r="L10" s="56">
        <v>448.36</v>
      </c>
      <c r="M10" s="56">
        <v>476.4</v>
      </c>
      <c r="N10" s="56">
        <v>504.06</v>
      </c>
      <c r="O10" s="38">
        <v>530.65</v>
      </c>
      <c r="P10" s="38">
        <v>545.17999999999995</v>
      </c>
      <c r="Q10" s="38">
        <v>585.86</v>
      </c>
      <c r="R10" s="38">
        <v>658.75859294406018</v>
      </c>
      <c r="S10" s="19">
        <v>698.94246888789269</v>
      </c>
      <c r="T10" s="19">
        <v>729.11032155574128</v>
      </c>
      <c r="U10" s="19">
        <v>769.64001205128591</v>
      </c>
      <c r="V10" s="19">
        <v>817.03990730216685</v>
      </c>
      <c r="W10" s="19">
        <v>844.43793570782702</v>
      </c>
      <c r="X10" s="20">
        <v>882.76804388831852</v>
      </c>
    </row>
    <row r="11" spans="1:24" s="12" customFormat="1" x14ac:dyDescent="0.3">
      <c r="A11" s="15"/>
      <c r="B11" s="106" t="s">
        <v>23</v>
      </c>
      <c r="C11" s="109">
        <v>11.401061513336952</v>
      </c>
      <c r="D11" s="110">
        <v>3.8115016950187819</v>
      </c>
      <c r="E11" s="110">
        <v>6.7664970139147407E-2</v>
      </c>
      <c r="F11" s="110">
        <v>2.4048921032516102</v>
      </c>
      <c r="G11" s="110">
        <v>2.4977032613688444</v>
      </c>
      <c r="H11" s="110">
        <v>4.6075850092431869</v>
      </c>
      <c r="I11" s="110">
        <v>2.8516346694513528</v>
      </c>
      <c r="J11" s="110">
        <v>9.3668645215037039</v>
      </c>
      <c r="K11" s="110">
        <v>1.6615091644846425</v>
      </c>
      <c r="L11" s="110">
        <v>4.9826730354968651</v>
      </c>
      <c r="M11" s="110">
        <v>6.2539031135694367</v>
      </c>
      <c r="N11" s="110">
        <v>5.8060453400503809</v>
      </c>
      <c r="O11" s="110">
        <v>5.2751656548823522</v>
      </c>
      <c r="P11" s="110">
        <v>2.7381513238481148</v>
      </c>
      <c r="Q11" s="110">
        <v>7.4617557503943832</v>
      </c>
      <c r="R11" s="110">
        <v>12.443005657334538</v>
      </c>
      <c r="S11" s="110">
        <v>6.0999395490610064</v>
      </c>
      <c r="T11" s="110">
        <v>4.3162139962462875</v>
      </c>
      <c r="U11" s="110">
        <v>5.5587870994699751</v>
      </c>
      <c r="V11" s="110">
        <v>6.1587098524865214</v>
      </c>
      <c r="W11" s="110">
        <v>3.3533280517627828</v>
      </c>
      <c r="X11" s="286">
        <v>4.5391267445087369</v>
      </c>
    </row>
    <row r="12" spans="1:24" s="12" customFormat="1" x14ac:dyDescent="0.3">
      <c r="A12" s="15"/>
      <c r="B12" s="106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20"/>
    </row>
    <row r="13" spans="1:24" x14ac:dyDescent="0.3">
      <c r="A13" s="15"/>
      <c r="B13" s="103" t="s">
        <v>181</v>
      </c>
      <c r="C13" s="104">
        <v>43.901197220315169</v>
      </c>
      <c r="D13" s="105">
        <v>43.776103695803975</v>
      </c>
      <c r="E13" s="105">
        <v>44.788419146318198</v>
      </c>
      <c r="F13" s="105">
        <v>43.315906827462953</v>
      </c>
      <c r="G13" s="105">
        <v>42.931930481621045</v>
      </c>
      <c r="H13" s="105">
        <v>42.482478397629755</v>
      </c>
      <c r="I13" s="105">
        <v>43.330311695629192</v>
      </c>
      <c r="J13" s="105">
        <v>45.806092000000007</v>
      </c>
      <c r="K13" s="105">
        <v>47.466123378763953</v>
      </c>
      <c r="L13" s="105">
        <v>49.03390643844002</v>
      </c>
      <c r="M13" s="105">
        <v>52.467035373983549</v>
      </c>
      <c r="N13" s="105">
        <v>53.452667867048952</v>
      </c>
      <c r="O13" s="258">
        <v>54.931909164712124</v>
      </c>
      <c r="P13" s="258">
        <v>56.256629994375658</v>
      </c>
      <c r="Q13" s="258">
        <v>54.866432792378767</v>
      </c>
      <c r="R13" s="258">
        <v>53.815522670792014</v>
      </c>
      <c r="S13" s="266">
        <v>55.413120264150237</v>
      </c>
      <c r="T13" s="266">
        <v>56.252274494349024</v>
      </c>
      <c r="U13" s="266">
        <v>57.265495972394426</v>
      </c>
      <c r="V13" s="266">
        <v>58.237482408366787</v>
      </c>
      <c r="W13" s="266">
        <v>59.126130230519998</v>
      </c>
      <c r="X13" s="308">
        <v>60.203938638218247</v>
      </c>
    </row>
    <row r="14" spans="1:24" s="12" customFormat="1" x14ac:dyDescent="0.3">
      <c r="A14" s="15"/>
      <c r="B14" s="106" t="s">
        <v>23</v>
      </c>
      <c r="C14" s="109">
        <f>100*((1+Domácnosti!C9/100)/(1+'Cenová inflácia'!C10/100)-1)</f>
        <v>6.7491129921834592</v>
      </c>
      <c r="D14" s="110">
        <f>100*((1+Domácnosti!D9/100)/(1+'Cenová inflácia'!D10/100)-1)</f>
        <v>-0.28494331005008977</v>
      </c>
      <c r="E14" s="110">
        <f>100*((1+Domácnosti!E9/100)/(1+'Cenová inflácia'!E10/100)-1)</f>
        <v>2.3124841295806275</v>
      </c>
      <c r="F14" s="110">
        <f>100*((1+Domácnosti!F9/100)/(1+'Cenová inflácia'!F10/100)-1)</f>
        <v>-3.2877077309755531</v>
      </c>
      <c r="G14" s="110">
        <f>100*((1+Domácnosti!G9/100)/(1+'Cenová inflácia'!G10/100)-1)</f>
        <v>-0.88645574793431159</v>
      </c>
      <c r="H14" s="110">
        <f>100*((1+Domácnosti!H9/100)/(1+'Cenová inflácia'!H10/100)-1)</f>
        <v>-1.0468946514848754</v>
      </c>
      <c r="I14" s="110">
        <f>100*((1+Domácnosti!I9/100)/(1+'Cenová inflácia'!I10/100)-1)</f>
        <v>1.9957246610328161</v>
      </c>
      <c r="J14" s="110">
        <f>100*((1+Domácnosti!J9/100)/(1+'Cenová inflácia'!J10/100)-1)</f>
        <v>5.7137375834306559</v>
      </c>
      <c r="K14" s="110">
        <f>100*((1+Domácnosti!K9/100)/(1+'Cenová inflácia'!K10/100)-1)</f>
        <v>3.6240406161781813</v>
      </c>
      <c r="L14" s="110">
        <f>100*((1+Domácnosti!L9/100)/(1+'Cenová inflácia'!L10/100)-1)</f>
        <v>3.3029515538180343</v>
      </c>
      <c r="M14" s="110">
        <f>100*((1+Domácnosti!M9/100)/(1+'Cenová inflácia'!M10/100)-1)</f>
        <v>7.0015407396791129</v>
      </c>
      <c r="N14" s="110">
        <f>100*((1+Domácnosti!N9/100)/(1+'Cenová inflácia'!N10/100)-1)</f>
        <v>1.8785747775528883</v>
      </c>
      <c r="O14" s="110">
        <f>100*((1+Domácnosti!O9/100)/(1+'Cenová inflácia'!O10/100)-1)</f>
        <v>2.7673853461204878</v>
      </c>
      <c r="P14" s="110">
        <f>100*((1+Domácnosti!P9/100)/(1+'Cenová inflácia'!P10/100)-1)</f>
        <v>2.4115688855659068</v>
      </c>
      <c r="Q14" s="110">
        <f>100*((1+Domácnosti!Q9/100)/(1+'Cenová inflácia'!Q10/100)-1)</f>
        <v>-2.4711704240653609</v>
      </c>
      <c r="R14" s="110">
        <f>100*((1+Domácnosti!R9/100)/(1+'Cenová inflácia'!R10/100)-1)</f>
        <v>-1.9153972075485859</v>
      </c>
      <c r="S14" s="110">
        <f>100*((1+Domácnosti!S9/100)/(1+'Cenová inflácia'!S10/100)-1)</f>
        <v>2.9686557224971599</v>
      </c>
      <c r="T14" s="110">
        <f>100*((1+Domácnosti!T9/100)/(1+'Cenová inflácia'!T10/100)-1)</f>
        <v>1.5143601843726096</v>
      </c>
      <c r="U14" s="110">
        <f>100*((1+Domácnosti!U9/100)/(1+'Cenová inflácia'!U10/100)-1)</f>
        <v>1.801209794898484</v>
      </c>
      <c r="V14" s="110">
        <f>100*((1+Domácnosti!V9/100)/(1+'Cenová inflácia'!V10/100)-1)</f>
        <v>1.6973334806021922</v>
      </c>
      <c r="W14" s="110">
        <f>100*((1+Domácnosti!W9/100)/(1+'Cenová inflácia'!W10/100)-1)</f>
        <v>1.5259035682928968</v>
      </c>
      <c r="X14" s="286">
        <f>100*((1+Domácnosti!X9/100)/(1+'Cenová inflácia'!X10/100)-1)</f>
        <v>1.8228969213714752</v>
      </c>
    </row>
    <row r="15" spans="1:24" s="12" customFormat="1" x14ac:dyDescent="0.3">
      <c r="A15" s="15"/>
      <c r="B15" s="103" t="s">
        <v>90</v>
      </c>
      <c r="C15" s="55">
        <v>365.26789489248682</v>
      </c>
      <c r="D15" s="56">
        <v>373.13175422789789</v>
      </c>
      <c r="E15" s="56">
        <v>369.82247739932922</v>
      </c>
      <c r="F15" s="56">
        <v>364.47002875172683</v>
      </c>
      <c r="G15" s="56">
        <v>360.53976534667726</v>
      </c>
      <c r="H15" s="56">
        <v>371.98516177351701</v>
      </c>
      <c r="I15" s="56">
        <v>382.85720496326331</v>
      </c>
      <c r="J15" s="56">
        <v>420.1</v>
      </c>
      <c r="K15" s="56">
        <v>429.3101656246796</v>
      </c>
      <c r="L15" s="56">
        <v>444.8805314843608</v>
      </c>
      <c r="M15" s="56">
        <v>461.19957285925591</v>
      </c>
      <c r="N15" s="56">
        <v>475.25210743088053</v>
      </c>
      <c r="O15" s="38">
        <v>490.83700692615434</v>
      </c>
      <c r="P15" s="38">
        <v>488.82805243989935</v>
      </c>
      <c r="Q15" s="38">
        <v>465.78008005370128</v>
      </c>
      <c r="R15" s="38">
        <v>473.81045112570285</v>
      </c>
      <c r="S15" s="19">
        <v>489.18574059748352</v>
      </c>
      <c r="T15" s="19">
        <v>491.86492094642301</v>
      </c>
      <c r="U15" s="19">
        <v>501.84452581594763</v>
      </c>
      <c r="V15" s="19">
        <v>515.56214244210571</v>
      </c>
      <c r="W15" s="19">
        <v>521.93964298830008</v>
      </c>
      <c r="X15" s="20">
        <v>534.20841635656166</v>
      </c>
    </row>
    <row r="16" spans="1:24" s="12" customFormat="1" x14ac:dyDescent="0.3">
      <c r="A16" s="15"/>
      <c r="B16" s="106" t="s">
        <v>23</v>
      </c>
      <c r="C16" s="109">
        <f>100*((1+Domácnosti!C11/100)/(1+'Cenová inflácia'!C10/100)-1)</f>
        <v>6.5145665523079987</v>
      </c>
      <c r="D16" s="110">
        <f>100*((1+Domácnosti!D11/100)/(1+'Cenová inflácia'!D10/100)-1)</f>
        <v>2.1529018688394963</v>
      </c>
      <c r="E16" s="110">
        <f>100*((1+Domácnosti!E11/100)/(1+'Cenová inflácia'!E10/100)-1)</f>
        <v>-0.88689230843309597</v>
      </c>
      <c r="F16" s="110">
        <f>100*((1+Domácnosti!F11/100)/(1+'Cenová inflácia'!F10/100)-1)</f>
        <v>-1.4473021448674128</v>
      </c>
      <c r="G16" s="110">
        <f>100*((1+Domácnosti!G11/100)/(1+'Cenová inflácia'!G10/100)-1)</f>
        <v>-1.0783502332168071</v>
      </c>
      <c r="H16" s="110">
        <f>100*((1+Domácnosti!H11/100)/(1+'Cenová inflácia'!H10/100)-1)</f>
        <v>3.1745170788122001</v>
      </c>
      <c r="I16" s="110">
        <f>100*((1+Domácnosti!I11/100)/(1+'Cenová inflácia'!I10/100)-1)</f>
        <v>2.9227088354577102</v>
      </c>
      <c r="J16" s="110">
        <f>100*((1+Domácnosti!J11/100)/(1+'Cenová inflácia'!J10/100)-1)</f>
        <v>9.7275941405648538</v>
      </c>
      <c r="K16" s="110">
        <f>100*((1+Domácnosti!K11/100)/(1+'Cenová inflácia'!K10/100)-1)</f>
        <v>2.1923745833562602</v>
      </c>
      <c r="L16" s="110">
        <f>100*((1+Domácnosti!L11/100)/(1+'Cenová inflácia'!L10/100)-1)</f>
        <v>3.626833722193612</v>
      </c>
      <c r="M16" s="110">
        <f>100*((1+Domácnosti!M11/100)/(1+'Cenová inflácia'!M10/100)-1)</f>
        <v>3.6681851013902422</v>
      </c>
      <c r="N16" s="110">
        <f>100*((1+Domácnosti!N11/100)/(1+'Cenová inflácia'!N10/100)-1)</f>
        <v>3.0469530759763108</v>
      </c>
      <c r="O16" s="110">
        <f>100*((1+Domácnosti!O11/100)/(1+'Cenová inflácia'!O10/100)-1)</f>
        <v>3.2792909808486259</v>
      </c>
      <c r="P16" s="110">
        <f>100*((1+Domácnosti!P11/100)/(1+'Cenová inflácia'!P10/100)-1)</f>
        <v>-0.40929156887253848</v>
      </c>
      <c r="Q16" s="110">
        <f>100*((1+Domácnosti!Q11/100)/(1+'Cenová inflácia'!Q10/100)-1)</f>
        <v>-4.7149447072765476</v>
      </c>
      <c r="R16" s="110">
        <f>100*((1+Domácnosti!R11/100)/(1+'Cenová inflácia'!R10/100)-1)</f>
        <v>1.7240692369402622</v>
      </c>
      <c r="S16" s="110">
        <f>100*((1+Domácnosti!S11/100)/(1+'Cenová inflácia'!S10/100)-1)</f>
        <v>3.2450296179097116</v>
      </c>
      <c r="T16" s="110">
        <f>100*((1+Domácnosti!T11/100)/(1+'Cenová inflácia'!T10/100)-1)</f>
        <v>0.54768161182849884</v>
      </c>
      <c r="U16" s="110">
        <f>100*((1+Domácnosti!U11/100)/(1+'Cenová inflácia'!U10/100)-1)</f>
        <v>2.0289320186367865</v>
      </c>
      <c r="V16" s="110">
        <f>100*((1+Domácnosti!V11/100)/(1+'Cenová inflácia'!V10/100)-1)</f>
        <v>2.7334395256886967</v>
      </c>
      <c r="W16" s="110">
        <f>100*((1+Domácnosti!W11/100)/(1+'Cenová inflácia'!W10/100)-1)</f>
        <v>1.2369993878886154</v>
      </c>
      <c r="X16" s="286">
        <f>100*((1+Domácnosti!X11/100)/(1+'Cenová inflácia'!X10/100)-1)</f>
        <v>2.3506115186074483</v>
      </c>
    </row>
    <row r="17" spans="1:24" s="12" customFormat="1" x14ac:dyDescent="0.3">
      <c r="A17" s="15"/>
      <c r="B17" s="106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20"/>
    </row>
    <row r="18" spans="1:24" x14ac:dyDescent="0.3">
      <c r="A18" s="15"/>
      <c r="B18" s="103" t="s">
        <v>182</v>
      </c>
      <c r="C18" s="104">
        <v>19.781126001000001</v>
      </c>
      <c r="D18" s="105">
        <v>19.459195125000001</v>
      </c>
      <c r="E18" s="105">
        <v>19.858007733000001</v>
      </c>
      <c r="F18" s="105">
        <v>20.680124526000004</v>
      </c>
      <c r="G18" s="105">
        <v>21.193772418000002</v>
      </c>
      <c r="H18" s="105">
        <v>21.516814536000002</v>
      </c>
      <c r="I18" s="105">
        <v>22.699030067999999</v>
      </c>
      <c r="J18" s="105">
        <v>23.858284725000001</v>
      </c>
      <c r="K18" s="105">
        <v>25.247460528000001</v>
      </c>
      <c r="L18" s="105">
        <v>26.890544916000003</v>
      </c>
      <c r="M18" s="105">
        <v>29.086946696999998</v>
      </c>
      <c r="N18" s="105">
        <v>31.660151796000001</v>
      </c>
      <c r="O18" s="258">
        <v>32.250289830000007</v>
      </c>
      <c r="P18" s="258">
        <v>34.224414923999994</v>
      </c>
      <c r="Q18" s="258">
        <v>37.47541476</v>
      </c>
      <c r="R18" s="258">
        <v>41.170151880000006</v>
      </c>
      <c r="S18" s="266">
        <v>43.910039710283577</v>
      </c>
      <c r="T18" s="266">
        <v>46.353362453107884</v>
      </c>
      <c r="U18" s="266">
        <v>48.89166586527255</v>
      </c>
      <c r="V18" s="266">
        <v>51.364129730895542</v>
      </c>
      <c r="W18" s="266">
        <v>53.45430838742854</v>
      </c>
      <c r="X18" s="308">
        <v>55.770817614843118</v>
      </c>
    </row>
    <row r="19" spans="1:24" x14ac:dyDescent="0.3">
      <c r="A19" s="15"/>
      <c r="B19" s="106" t="s">
        <v>23</v>
      </c>
      <c r="C19" s="107">
        <v>10.856605172367505</v>
      </c>
      <c r="D19" s="108">
        <v>-1.6274648671856351</v>
      </c>
      <c r="E19" s="108">
        <v>2.0494815198580874</v>
      </c>
      <c r="F19" s="108">
        <v>4.139976195264583</v>
      </c>
      <c r="G19" s="108">
        <v>2.4837756240501108</v>
      </c>
      <c r="H19" s="108">
        <v>1.5242313243188255</v>
      </c>
      <c r="I19" s="108">
        <v>5.4943798954163015</v>
      </c>
      <c r="J19" s="108">
        <v>5.1070669254465795</v>
      </c>
      <c r="K19" s="108">
        <v>5.822613901259821</v>
      </c>
      <c r="L19" s="108">
        <v>6.5079194249171524</v>
      </c>
      <c r="M19" s="108">
        <v>8.1679333306969415</v>
      </c>
      <c r="N19" s="108">
        <v>8.846597498889075</v>
      </c>
      <c r="O19" s="112">
        <v>1.8639772727639503</v>
      </c>
      <c r="P19" s="112">
        <v>6.1212631092809833</v>
      </c>
      <c r="Q19" s="112">
        <v>9.4990662169661455</v>
      </c>
      <c r="R19" s="112">
        <v>9.8590960064400601</v>
      </c>
      <c r="S19" s="110">
        <v>6.6550345460702154</v>
      </c>
      <c r="T19" s="110">
        <v>5.5643829041040149</v>
      </c>
      <c r="U19" s="110">
        <v>5.4759855118007295</v>
      </c>
      <c r="V19" s="110">
        <v>5.057025204328669</v>
      </c>
      <c r="W19" s="110">
        <v>4.0693352880381006</v>
      </c>
      <c r="X19" s="286">
        <v>4.3336249168633545</v>
      </c>
    </row>
    <row r="20" spans="1:24" x14ac:dyDescent="0.3">
      <c r="A20" s="15"/>
      <c r="B20" s="103" t="s">
        <v>88</v>
      </c>
      <c r="C20" s="37">
        <v>12.769673230551543</v>
      </c>
      <c r="D20" s="38">
        <v>13.098657802854181</v>
      </c>
      <c r="E20" s="38">
        <v>13.825859721114149</v>
      </c>
      <c r="F20" s="38">
        <v>14.114745398534781</v>
      </c>
      <c r="G20" s="38">
        <v>14.468480308641711</v>
      </c>
      <c r="H20" s="38">
        <v>14.851899860347993</v>
      </c>
      <c r="I20" s="38">
        <v>15.134421932932524</v>
      </c>
      <c r="J20" s="38">
        <v>15.669495712937161</v>
      </c>
      <c r="K20" s="38">
        <v>16.019758744498318</v>
      </c>
      <c r="L20" s="38">
        <v>16.857658179802865</v>
      </c>
      <c r="M20" s="38">
        <v>17.854625777494682</v>
      </c>
      <c r="N20" s="38">
        <v>19.052491400607579</v>
      </c>
      <c r="O20" s="38">
        <v>19.779885780473602</v>
      </c>
      <c r="P20" s="38">
        <v>21.154038692944848</v>
      </c>
      <c r="Q20" s="38">
        <v>22.42524451272962</v>
      </c>
      <c r="R20" s="38">
        <v>24.632653631825445</v>
      </c>
      <c r="S20" s="19">
        <v>26.409517418706972</v>
      </c>
      <c r="T20" s="19">
        <v>27.816116005664966</v>
      </c>
      <c r="U20" s="19">
        <v>29.513280217100121</v>
      </c>
      <c r="V20" s="19">
        <v>31.038192066738105</v>
      </c>
      <c r="W20" s="19">
        <v>32.405920274174861</v>
      </c>
      <c r="X20" s="20">
        <v>33.939734443984833</v>
      </c>
    </row>
    <row r="21" spans="1:24" x14ac:dyDescent="0.3">
      <c r="A21" s="15"/>
      <c r="B21" s="106" t="s">
        <v>23</v>
      </c>
      <c r="C21" s="111">
        <v>6.6609239696458156</v>
      </c>
      <c r="D21" s="112">
        <v>2.5762959346175007</v>
      </c>
      <c r="E21" s="112">
        <v>5.5517284992475435</v>
      </c>
      <c r="F21" s="112">
        <v>2.0894590517178457</v>
      </c>
      <c r="G21" s="112">
        <v>2.5061373770415285</v>
      </c>
      <c r="H21" s="112">
        <v>2.6500333381749508</v>
      </c>
      <c r="I21" s="112">
        <v>1.9022621700999665</v>
      </c>
      <c r="J21" s="112">
        <v>3.5354755032983132</v>
      </c>
      <c r="K21" s="112">
        <v>2.2353178301198984</v>
      </c>
      <c r="L21" s="112">
        <v>5.2304123218603671</v>
      </c>
      <c r="M21" s="112">
        <v>5.9140337706353741</v>
      </c>
      <c r="N21" s="112">
        <v>6.7089931653609547</v>
      </c>
      <c r="O21" s="112">
        <v>3.8178438954331595</v>
      </c>
      <c r="P21" s="112">
        <v>6.9472236984694069</v>
      </c>
      <c r="Q21" s="112">
        <v>6.0092819070466152</v>
      </c>
      <c r="R21" s="112">
        <v>9.8434115973308423</v>
      </c>
      <c r="S21" s="110">
        <v>7.2134485120426417</v>
      </c>
      <c r="T21" s="110">
        <v>5.3261048456782589</v>
      </c>
      <c r="U21" s="110">
        <v>6.1013701952116861</v>
      </c>
      <c r="V21" s="110">
        <v>5.1668667068543783</v>
      </c>
      <c r="W21" s="110">
        <v>4.4065975379489863</v>
      </c>
      <c r="X21" s="286">
        <v>4.7331294924906286</v>
      </c>
    </row>
    <row r="22" spans="1:24" x14ac:dyDescent="0.3">
      <c r="A22" s="15"/>
      <c r="B22" s="106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0"/>
      <c r="T22" s="110"/>
      <c r="U22" s="110"/>
      <c r="V22" s="110"/>
      <c r="W22" s="110"/>
      <c r="X22" s="286"/>
    </row>
    <row r="23" spans="1:24" x14ac:dyDescent="0.3">
      <c r="A23" s="15"/>
      <c r="B23" s="103" t="s">
        <v>183</v>
      </c>
      <c r="C23" s="104">
        <v>22.067038001979984</v>
      </c>
      <c r="D23" s="105">
        <v>21.361076793428285</v>
      </c>
      <c r="E23" s="105">
        <v>21.590926136394128</v>
      </c>
      <c r="F23" s="105">
        <v>21.638968708602757</v>
      </c>
      <c r="G23" s="105">
        <v>21.402716190680078</v>
      </c>
      <c r="H23" s="105">
        <v>21.431268203670236</v>
      </c>
      <c r="I23" s="105">
        <v>22.624406974933752</v>
      </c>
      <c r="J23" s="105">
        <v>23.858284725000001</v>
      </c>
      <c r="K23" s="105">
        <v>25.379300039520093</v>
      </c>
      <c r="L23" s="105">
        <v>26.681862597319469</v>
      </c>
      <c r="M23" s="105">
        <v>28.158873619723646</v>
      </c>
      <c r="N23" s="105">
        <v>29.85071987983688</v>
      </c>
      <c r="O23" s="258">
        <v>29.830652468968623</v>
      </c>
      <c r="P23" s="258">
        <v>30.686844882779901</v>
      </c>
      <c r="Q23" s="258">
        <v>29.794322341444129</v>
      </c>
      <c r="R23" s="258">
        <v>29.611527567326881</v>
      </c>
      <c r="S23" s="266">
        <v>30.732379632786781</v>
      </c>
      <c r="T23" s="266">
        <v>31.27042956949245</v>
      </c>
      <c r="U23" s="266">
        <v>31.879858749956039</v>
      </c>
      <c r="V23" s="266">
        <v>32.41139206550546</v>
      </c>
      <c r="W23" s="266">
        <v>33.039636728938042</v>
      </c>
      <c r="X23" s="308">
        <v>33.749794595764961</v>
      </c>
    </row>
    <row r="24" spans="1:24" x14ac:dyDescent="0.3">
      <c r="A24" s="15"/>
      <c r="B24" s="106" t="s">
        <v>23</v>
      </c>
      <c r="C24" s="109">
        <f>100*((1+Domácnosti!C19/100)/(1+'Cenová inflácia'!C10/100)-1)</f>
        <v>5.9939922384081745</v>
      </c>
      <c r="D24" s="110">
        <f>100*((1+Domácnosti!D19/100)/(1+'Cenová inflácia'!D10/100)-1)</f>
        <v>-3.1991661431332807</v>
      </c>
      <c r="E24" s="110">
        <f>100*((1+Domácnosti!E19/100)/(1+'Cenová inflácia'!E10/100)-1)</f>
        <v>1.0760194590778038</v>
      </c>
      <c r="F24" s="110">
        <f>100*((1+Domácnosti!F19/100)/(1+'Cenová inflácia'!F10/100)-1)</f>
        <v>0.22251279035061522</v>
      </c>
      <c r="G24" s="110">
        <f>100*((1+Domácnosti!G19/100)/(1+'Cenová inflácia'!G10/100)-1)</f>
        <v>-1.0917919476853721</v>
      </c>
      <c r="H24" s="110">
        <f>100*((1+Domácnosti!H19/100)/(1+'Cenová inflácia'!H10/100)-1)</f>
        <v>0.13340368921297419</v>
      </c>
      <c r="I24" s="110">
        <f>100*((1+Domácnosti!I19/100)/(1+'Cenová inflácia'!I10/100)-1)</f>
        <v>5.567280293096144</v>
      </c>
      <c r="J24" s="110">
        <f>100*((1+Domácnosti!J19/100)/(1+'Cenová inflácia'!J10/100)-1)</f>
        <v>5.4537462636404355</v>
      </c>
      <c r="K24" s="110">
        <f>100*((1+Domácnosti!K19/100)/(1+'Cenová inflácia'!K10/100)-1)</f>
        <v>6.3752081595634946</v>
      </c>
      <c r="L24" s="110">
        <f>100*((1+Domácnosti!L19/100)/(1+'Cenová inflácia'!L10/100)-1)</f>
        <v>5.1323817275143568</v>
      </c>
      <c r="M24" s="110">
        <f>100*((1+Domácnosti!M19/100)/(1+'Cenová inflácia'!M10/100)-1)</f>
        <v>5.535636865743232</v>
      </c>
      <c r="N24" s="110">
        <f>100*((1+Domácnosti!N19/100)/(1+'Cenová inflácia'!N10/100)-1)</f>
        <v>6.0082171004460783</v>
      </c>
      <c r="O24" s="110">
        <f>100*((1+Domácnosti!O19/100)/(1+'Cenová inflácia'!O10/100)-1)</f>
        <v>-6.7225885838051447E-2</v>
      </c>
      <c r="P24" s="110">
        <f>100*((1+Domácnosti!P19/100)/(1+'Cenová inflácia'!P10/100)-1)</f>
        <v>2.8701766235315285</v>
      </c>
      <c r="Q24" s="110">
        <f>100*((1+Domácnosti!Q19/100)/(1+'Cenová inflácia'!Q10/100)-1)</f>
        <v>-2.9084858503541144</v>
      </c>
      <c r="R24" s="110">
        <f>100*((1+Domácnosti!R19/100)/(1+'Cenová inflácia'!R10/100)-1)</f>
        <v>-0.61352217386388963</v>
      </c>
      <c r="S24" s="110">
        <f>100*((1+Domácnosti!S19/100)/(1+'Cenová inflácia'!S10/100)-1)</f>
        <v>3.7851882612656595</v>
      </c>
      <c r="T24" s="110">
        <f>100*((1+Domácnosti!T19/100)/(1+'Cenová inflácia'!T10/100)-1)</f>
        <v>1.7507591118380406</v>
      </c>
      <c r="U24" s="110">
        <f>100*((1+Domácnosti!U19/100)/(1+'Cenová inflácia'!U10/100)-1)</f>
        <v>1.9488992919308723</v>
      </c>
      <c r="V24" s="110">
        <f>100*((1+Domácnosti!V19/100)/(1+'Cenová inflácia'!V10/100)-1)</f>
        <v>1.6673013507318313</v>
      </c>
      <c r="W24" s="110">
        <f>100*((1+Domácnosti!W19/100)/(1+'Cenová inflácia'!W10/100)-1)</f>
        <v>1.9383452033250093</v>
      </c>
      <c r="X24" s="286">
        <f>100*((1+Domácnosti!X19/100)/(1+'Cenová inflácia'!X10/100)-1)</f>
        <v>2.1494118493285752</v>
      </c>
    </row>
    <row r="25" spans="1:24" x14ac:dyDescent="0.3">
      <c r="A25" s="15"/>
      <c r="B25" s="103" t="s">
        <v>89</v>
      </c>
      <c r="C25" s="113">
        <v>14.245339948656214</v>
      </c>
      <c r="D25" s="114">
        <v>14.37888018596076</v>
      </c>
      <c r="E25" s="114">
        <v>15.03237988545315</v>
      </c>
      <c r="F25" s="114">
        <v>14.769182536826127</v>
      </c>
      <c r="G25" s="114">
        <v>14.61112121281918</v>
      </c>
      <c r="H25" s="114">
        <v>14.792851827979819</v>
      </c>
      <c r="I25" s="114">
        <v>15.084667499680451</v>
      </c>
      <c r="J25" s="114">
        <v>15.669495712937161</v>
      </c>
      <c r="K25" s="114">
        <v>16.103412194127525</v>
      </c>
      <c r="L25" s="114">
        <v>16.726835423794231</v>
      </c>
      <c r="M25" s="114">
        <v>17.28494076856089</v>
      </c>
      <c r="N25" s="114">
        <v>17.963608875823276</v>
      </c>
      <c r="O25" s="266">
        <v>18.295863438855864</v>
      </c>
      <c r="P25" s="266">
        <v>18.967474110404829</v>
      </c>
      <c r="Q25" s="266">
        <v>17.828887762200914</v>
      </c>
      <c r="R25" s="266">
        <v>17.716973796969476</v>
      </c>
      <c r="S25" s="266">
        <v>18.483866573236501</v>
      </c>
      <c r="T25" s="266">
        <v>18.765022652497105</v>
      </c>
      <c r="U25" s="266">
        <v>19.244163354174528</v>
      </c>
      <c r="V25" s="266">
        <v>19.585477595941938</v>
      </c>
      <c r="W25" s="266">
        <v>20.029813611384593</v>
      </c>
      <c r="X25" s="308">
        <v>20.538681609975875</v>
      </c>
    </row>
    <row r="26" spans="1:24" x14ac:dyDescent="0.3">
      <c r="A26" s="15"/>
      <c r="B26" s="106" t="s">
        <v>23</v>
      </c>
      <c r="C26" s="109">
        <f>100*((1+Domácnosti!C21/100)/(1+'Cenová inflácia'!C10/100)-1)</f>
        <v>1.9823503507223617</v>
      </c>
      <c r="D26" s="110">
        <f>100*((1+Domácnosti!D21/100)/(1+'Cenová inflácia'!D10/100)-1)</f>
        <v>0.93743103208392409</v>
      </c>
      <c r="E26" s="110">
        <f>100*((1+Domácnosti!E21/100)/(1+'Cenová inflácia'!E10/100)-1)</f>
        <v>4.5448580907604175</v>
      </c>
      <c r="F26" s="110">
        <f>100*((1+Domácnosti!F21/100)/(1+'Cenová inflácia'!F10/100)-1)</f>
        <v>-1.7508694606748088</v>
      </c>
      <c r="G26" s="110">
        <f>100*((1+Domácnosti!G21/100)/(1+'Cenová inflácia'!G10/100)-1)</f>
        <v>-1.0702103763213011</v>
      </c>
      <c r="H26" s="110">
        <f>100*((1+Domácnosti!H21/100)/(1+'Cenová inflácia'!H10/100)-1)</f>
        <v>1.243782817989314</v>
      </c>
      <c r="I26" s="110">
        <f>100*((1+Domácnosti!I21/100)/(1+'Cenová inflácia'!I10/100)-1)</f>
        <v>1.9726802856814718</v>
      </c>
      <c r="J26" s="110">
        <f>100*((1+Domácnosti!J21/100)/(1+'Cenová inflácia'!J10/100)-1)</f>
        <v>3.8769711912383764</v>
      </c>
      <c r="K26" s="110">
        <f>100*((1+Domácnosti!K21/100)/(1+'Cenová inflácia'!K10/100)-1)</f>
        <v>2.7691796158577642</v>
      </c>
      <c r="L26" s="110">
        <f>100*((1+Domácnosti!L21/100)/(1+'Cenová inflácia'!L10/100)-1)</f>
        <v>3.8713734837765967</v>
      </c>
      <c r="M26" s="110">
        <f>100*((1+Domácnosti!M21/100)/(1+'Cenová inflácia'!M10/100)-1)</f>
        <v>3.3365865725727417</v>
      </c>
      <c r="N26" s="110">
        <f>100*((1+Domácnosti!N21/100)/(1+'Cenová inflácia'!N10/100)-1)</f>
        <v>3.9263548330856768</v>
      </c>
      <c r="O26" s="110">
        <f>100*((1+Domácnosti!O21/100)/(1+'Cenová inflácia'!O10/100)-1)</f>
        <v>1.8495980697941006</v>
      </c>
      <c r="P26" s="110">
        <f>100*((1+Domácnosti!P21/100)/(1+'Cenová inflácia'!P10/100)-1)</f>
        <v>3.6708334307012036</v>
      </c>
      <c r="Q26" s="110">
        <f>100*((1+Domácnosti!Q21/100)/(1+'Cenová inflácia'!Q10/100)-1)</f>
        <v>-6.0028359157180962</v>
      </c>
      <c r="R26" s="110">
        <f>100*((1+Domácnosti!R21/100)/(1+'Cenová inflácia'!R10/100)-1)</f>
        <v>-0.62771142386516265</v>
      </c>
      <c r="S26" s="110">
        <f>100*((1+Domácnosti!S21/100)/(1+'Cenová inflácia'!S10/100)-1)</f>
        <v>4.3285765676201571</v>
      </c>
      <c r="T26" s="110">
        <f>100*((1+Domácnosti!T21/100)/(1+'Cenová inflácia'!T10/100)-1)</f>
        <v>1.5210890976009361</v>
      </c>
      <c r="U26" s="110">
        <f>100*((1+Domácnosti!U21/100)/(1+'Cenová inflácia'!U10/100)-1)</f>
        <v>2.5533712937653164</v>
      </c>
      <c r="V26" s="110">
        <f>100*((1+Domácnosti!V21/100)/(1+'Cenová inflácia'!V10/100)-1)</f>
        <v>1.7735987555591581</v>
      </c>
      <c r="W26" s="110">
        <f>100*((1+Domácnosti!W21/100)/(1+'Cenová inflácia'!W10/100)-1)</f>
        <v>2.2687014563010699</v>
      </c>
      <c r="X26" s="286">
        <f>100*((1+Domácnosti!X21/100)/(1+'Cenová inflácia'!X10/100)-1)</f>
        <v>2.5405528402024258</v>
      </c>
    </row>
    <row r="27" spans="1:24" x14ac:dyDescent="0.3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2"/>
      <c r="P27" s="52"/>
      <c r="Q27" s="52"/>
      <c r="R27" s="52"/>
      <c r="S27" s="25"/>
      <c r="T27" s="25"/>
      <c r="U27" s="25"/>
      <c r="V27" s="25"/>
      <c r="W27" s="25"/>
      <c r="X27" s="21"/>
    </row>
    <row r="28" spans="1:24" x14ac:dyDescent="0.3">
      <c r="A28" s="15"/>
      <c r="B28" s="17" t="s">
        <v>185</v>
      </c>
      <c r="C28" s="55">
        <v>8.450523616580389</v>
      </c>
      <c r="D28" s="56">
        <v>9.2941274172336712</v>
      </c>
      <c r="E28" s="56">
        <v>10.228842638116504</v>
      </c>
      <c r="F28" s="56">
        <v>8.9869232320473706</v>
      </c>
      <c r="G28" s="56">
        <v>8.1814112260037994</v>
      </c>
      <c r="H28" s="56">
        <v>7.4897760713537265</v>
      </c>
      <c r="I28" s="56">
        <v>8.6029486397131265</v>
      </c>
      <c r="J28" s="56">
        <v>9.6294148808348137</v>
      </c>
      <c r="K28" s="56">
        <v>9.8402550588153961</v>
      </c>
      <c r="L28" s="56">
        <v>7.4718928890025822</v>
      </c>
      <c r="M28" s="56">
        <v>10.45835334352015</v>
      </c>
      <c r="N28" s="56">
        <v>9.9227221712584637</v>
      </c>
      <c r="O28" s="38">
        <v>11.675212802988503</v>
      </c>
      <c r="P28" s="38">
        <v>11.344482270843674</v>
      </c>
      <c r="Q28" s="38">
        <v>5.6597362125940629</v>
      </c>
      <c r="R28" s="38">
        <v>7.0881782522916703</v>
      </c>
      <c r="S28" s="19">
        <v>7.0206850817330118</v>
      </c>
      <c r="T28" s="19">
        <v>6.8415892283565647</v>
      </c>
      <c r="U28" s="19">
        <v>6.8603472740174771</v>
      </c>
      <c r="V28" s="19">
        <v>6.5395512948707681</v>
      </c>
      <c r="W28" s="19">
        <v>6.4285134277610307</v>
      </c>
      <c r="X28" s="20">
        <v>6.3034756938090215</v>
      </c>
    </row>
    <row r="29" spans="1:24" s="12" customFormat="1" x14ac:dyDescent="0.3">
      <c r="A29" s="41"/>
      <c r="B29" s="115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1"/>
      <c r="P29" s="251"/>
      <c r="Q29" s="251"/>
      <c r="R29" s="251"/>
      <c r="S29" s="309"/>
      <c r="T29" s="309"/>
      <c r="U29" s="309"/>
      <c r="V29" s="309"/>
      <c r="W29" s="309"/>
      <c r="X29" s="310"/>
    </row>
  </sheetData>
  <mergeCells count="3">
    <mergeCell ref="A1:W1"/>
    <mergeCell ref="A2:W2"/>
    <mergeCell ref="A3:W3"/>
  </mergeCells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72"/>
  <sheetViews>
    <sheetView showGridLines="0" zoomScale="90" zoomScaleNormal="90" workbookViewId="0">
      <pane xSplit="2" ySplit="6" topLeftCell="F13" activePane="bottomRight" state="frozen"/>
      <selection pane="topRight" activeCell="C1" sqref="C1"/>
      <selection pane="bottomLeft" activeCell="A7" sqref="A7"/>
      <selection pane="bottomRight" activeCell="U40" sqref="U40:X40"/>
    </sheetView>
  </sheetViews>
  <sheetFormatPr defaultColWidth="9.125" defaultRowHeight="15.6" x14ac:dyDescent="0.3"/>
  <cols>
    <col min="1" max="1" width="5.75" style="7" customWidth="1"/>
    <col min="2" max="2" width="59" style="7" customWidth="1"/>
    <col min="3" max="3" width="11.125" style="7" customWidth="1"/>
    <col min="4" max="4" width="11.125" style="116" customWidth="1"/>
    <col min="5" max="18" width="11.125" style="7" customWidth="1"/>
    <col min="19" max="20" width="11.125" style="257" customWidth="1"/>
    <col min="21" max="21" width="9.125" style="257"/>
    <col min="22" max="16384" width="9.125" style="7"/>
  </cols>
  <sheetData>
    <row r="1" spans="1:25" x14ac:dyDescent="0.3">
      <c r="A1" s="477" t="str">
        <f>'Súhrnné indikátory'!A1:P1</f>
        <v>71. zasadnutie Výboru pre makroekonomické prognózy, 5.2.2025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</row>
    <row r="2" spans="1:25" ht="17.399999999999999" x14ac:dyDescent="0.3">
      <c r="A2" s="487" t="s">
        <v>12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</row>
    <row r="3" spans="1:25" x14ac:dyDescent="0.3">
      <c r="A3" s="483" t="s">
        <v>60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</row>
    <row r="4" spans="1:25" x14ac:dyDescent="0.3">
      <c r="A4" s="61"/>
      <c r="B4" s="62"/>
      <c r="C4" s="23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272"/>
    </row>
    <row r="5" spans="1:25" s="12" customFormat="1" x14ac:dyDescent="0.3">
      <c r="A5" s="15"/>
      <c r="B5" s="374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5" s="12" customFormat="1" x14ac:dyDescent="0.3">
      <c r="A6" s="41"/>
      <c r="B6" s="13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5" t="s">
        <v>61</v>
      </c>
    </row>
    <row r="7" spans="1:25" s="12" customFormat="1" x14ac:dyDescent="0.3">
      <c r="A7" s="61"/>
      <c r="B7" s="118"/>
      <c r="C7" s="23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2"/>
      <c r="S7" s="311"/>
      <c r="T7" s="311"/>
      <c r="U7" s="311"/>
      <c r="V7" s="311"/>
      <c r="W7" s="311"/>
      <c r="X7" s="312"/>
    </row>
    <row r="8" spans="1:25" s="12" customFormat="1" x14ac:dyDescent="0.3">
      <c r="A8" s="15"/>
      <c r="B8" s="118" t="s">
        <v>5</v>
      </c>
      <c r="C8" s="47"/>
      <c r="D8" s="10"/>
      <c r="E8" s="229"/>
      <c r="F8" s="229"/>
      <c r="G8" s="229"/>
      <c r="H8" s="229"/>
      <c r="I8" s="10"/>
      <c r="J8" s="10"/>
      <c r="K8" s="10"/>
      <c r="L8" s="28"/>
      <c r="M8" s="28"/>
      <c r="N8" s="28"/>
      <c r="O8" s="28"/>
      <c r="P8" s="28"/>
      <c r="Q8" s="28"/>
      <c r="R8" s="38"/>
      <c r="S8" s="19"/>
      <c r="T8" s="19"/>
      <c r="U8" s="19"/>
      <c r="V8" s="19"/>
      <c r="W8" s="19"/>
      <c r="X8" s="20"/>
      <c r="Y8" s="52"/>
    </row>
    <row r="9" spans="1:25" s="12" customFormat="1" x14ac:dyDescent="0.3">
      <c r="A9" s="15"/>
      <c r="B9" s="11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9"/>
      <c r="T9" s="110"/>
      <c r="U9" s="110"/>
      <c r="V9" s="110"/>
      <c r="W9" s="110"/>
      <c r="X9" s="286"/>
      <c r="Y9" s="52"/>
    </row>
    <row r="10" spans="1:25" x14ac:dyDescent="0.3">
      <c r="A10" s="15"/>
      <c r="B10" s="119" t="s">
        <v>92</v>
      </c>
      <c r="C10" s="120">
        <v>2247.1390000000001</v>
      </c>
      <c r="D10" s="121">
        <v>2203.1579999999994</v>
      </c>
      <c r="E10" s="121">
        <v>2169.8219999999997</v>
      </c>
      <c r="F10" s="121">
        <v>2208.3130000000001</v>
      </c>
      <c r="G10" s="121">
        <v>2209.4319999999998</v>
      </c>
      <c r="H10" s="121">
        <v>2192.2510000000002</v>
      </c>
      <c r="I10" s="121">
        <v>2223.1490000000003</v>
      </c>
      <c r="J10" s="121">
        <v>2267.0970000000002</v>
      </c>
      <c r="K10" s="121">
        <v>2321.0490000000004</v>
      </c>
      <c r="L10" s="121">
        <v>2372.2560000000003</v>
      </c>
      <c r="M10" s="121">
        <v>2419.902</v>
      </c>
      <c r="N10" s="121">
        <v>2445.19</v>
      </c>
      <c r="O10" s="121">
        <v>2399.0700000000002</v>
      </c>
      <c r="P10" s="121">
        <v>2385.1180000000004</v>
      </c>
      <c r="Q10" s="121">
        <v>2427.297</v>
      </c>
      <c r="R10" s="121">
        <v>2434.058</v>
      </c>
      <c r="S10" s="121">
        <v>2431.8195291250004</v>
      </c>
      <c r="T10" s="121">
        <v>2438.3202744611763</v>
      </c>
      <c r="U10" s="121">
        <v>2441.4101913581899</v>
      </c>
      <c r="V10" s="121">
        <v>2441.0832531712053</v>
      </c>
      <c r="W10" s="121">
        <v>2437.8993849374992</v>
      </c>
      <c r="X10" s="313">
        <v>2434.7946729440555</v>
      </c>
    </row>
    <row r="11" spans="1:25" x14ac:dyDescent="0.3">
      <c r="A11" s="15"/>
      <c r="B11" s="122" t="s">
        <v>33</v>
      </c>
      <c r="C11" s="70">
        <v>3.2233363099503753</v>
      </c>
      <c r="D11" s="71">
        <v>-1.9571997993893864</v>
      </c>
      <c r="E11" s="71">
        <v>-1.5131007399378449</v>
      </c>
      <c r="F11" s="71">
        <v>1.7739243126855708</v>
      </c>
      <c r="G11" s="71">
        <v>5.0672164679532727E-2</v>
      </c>
      <c r="H11" s="71">
        <v>-0.77762067354866238</v>
      </c>
      <c r="I11" s="71">
        <v>1.4094189032186621</v>
      </c>
      <c r="J11" s="71">
        <v>1.9768355607293842</v>
      </c>
      <c r="K11" s="71">
        <v>2.3797834852236299</v>
      </c>
      <c r="L11" s="71">
        <v>2.2062007307902531</v>
      </c>
      <c r="M11" s="71">
        <v>2.0084678887944518</v>
      </c>
      <c r="N11" s="71">
        <v>1.0450009959080964</v>
      </c>
      <c r="O11" s="71">
        <v>-1.8861519963683793</v>
      </c>
      <c r="P11" s="71">
        <v>-0.58155868732465699</v>
      </c>
      <c r="Q11" s="71">
        <v>1.7684240360434922</v>
      </c>
      <c r="R11" s="71">
        <v>0.27854028575819978</v>
      </c>
      <c r="S11" s="71">
        <v>-9.1964565963487122E-2</v>
      </c>
      <c r="T11" s="71">
        <v>0.26732022086009</v>
      </c>
      <c r="U11" s="71">
        <v>0.12672317617079543</v>
      </c>
      <c r="V11" s="71">
        <v>-1.3391366520132397E-2</v>
      </c>
      <c r="W11" s="71">
        <v>-0.13042849847787474</v>
      </c>
      <c r="X11" s="314">
        <v>-0.12735193308740511</v>
      </c>
    </row>
    <row r="12" spans="1:25" x14ac:dyDescent="0.3">
      <c r="A12" s="15"/>
      <c r="B12" s="119" t="s">
        <v>94</v>
      </c>
      <c r="C12" s="120">
        <v>1801.5820000000003</v>
      </c>
      <c r="D12" s="121">
        <v>1756.6509999999998</v>
      </c>
      <c r="E12" s="121">
        <v>1719.903</v>
      </c>
      <c r="F12" s="121">
        <v>1758.6189999999997</v>
      </c>
      <c r="G12" s="121">
        <v>1762.5520000000001</v>
      </c>
      <c r="H12" s="121">
        <v>1746.0839999999998</v>
      </c>
      <c r="I12" s="121">
        <v>1764.2810000000002</v>
      </c>
      <c r="J12" s="121">
        <v>1801.6089999999999</v>
      </c>
      <c r="K12" s="121">
        <v>1850.4820000000002</v>
      </c>
      <c r="L12" s="121">
        <v>1896.194</v>
      </c>
      <c r="M12" s="121">
        <v>1939.963</v>
      </c>
      <c r="N12" s="121">
        <v>1957.9569999999999</v>
      </c>
      <c r="O12" s="121">
        <v>1909.2920000000001</v>
      </c>
      <c r="P12" s="121">
        <v>1894.2690000000002</v>
      </c>
      <c r="Q12" s="121">
        <v>1926.9070000000002</v>
      </c>
      <c r="R12" s="121">
        <v>1931.1439999999998</v>
      </c>
      <c r="S12" s="121">
        <v>1922.3269867654997</v>
      </c>
      <c r="T12" s="121">
        <v>1930.6274284734122</v>
      </c>
      <c r="U12" s="121">
        <v>1934.7242723037559</v>
      </c>
      <c r="V12" s="121">
        <v>1933.5292373392638</v>
      </c>
      <c r="W12" s="121">
        <v>1932.9191080711253</v>
      </c>
      <c r="X12" s="313">
        <v>1929.8706865713132</v>
      </c>
    </row>
    <row r="13" spans="1:25" x14ac:dyDescent="0.3">
      <c r="A13" s="15"/>
      <c r="B13" s="122" t="s">
        <v>33</v>
      </c>
      <c r="C13" s="70">
        <v>3.8532021243541603</v>
      </c>
      <c r="D13" s="71">
        <v>-2.493974739978555</v>
      </c>
      <c r="E13" s="71">
        <v>-2.0919351652661677</v>
      </c>
      <c r="F13" s="71">
        <v>2.2510571817131453</v>
      </c>
      <c r="G13" s="71">
        <v>0.22364139134174454</v>
      </c>
      <c r="H13" s="71">
        <v>-0.93432704396808619</v>
      </c>
      <c r="I13" s="71">
        <v>1.0421606291564744</v>
      </c>
      <c r="J13" s="71">
        <v>2.115762738475313</v>
      </c>
      <c r="K13" s="71">
        <v>2.712741776933858</v>
      </c>
      <c r="L13" s="71">
        <v>2.4702753120538157</v>
      </c>
      <c r="M13" s="71">
        <v>2.3082553789327553</v>
      </c>
      <c r="N13" s="71">
        <v>0.92754346345780281</v>
      </c>
      <c r="O13" s="71">
        <v>-2.4854989154511453</v>
      </c>
      <c r="P13" s="71">
        <v>-0.78683616754272601</v>
      </c>
      <c r="Q13" s="71">
        <v>1.7229865452055515</v>
      </c>
      <c r="R13" s="71">
        <v>0.21988606611527128</v>
      </c>
      <c r="S13" s="71">
        <v>-0.45656943420584462</v>
      </c>
      <c r="T13" s="71">
        <v>0.43179135313908823</v>
      </c>
      <c r="U13" s="71">
        <v>0.2122027155484485</v>
      </c>
      <c r="V13" s="71">
        <v>-6.1767714480021052E-2</v>
      </c>
      <c r="W13" s="71">
        <v>-3.1555212942013799E-2</v>
      </c>
      <c r="X13" s="314">
        <v>-0.15771076436065234</v>
      </c>
    </row>
    <row r="14" spans="1:25" x14ac:dyDescent="0.3">
      <c r="A14" s="15"/>
      <c r="B14" s="119" t="s">
        <v>93</v>
      </c>
      <c r="C14" s="120">
        <v>445.55700000000002</v>
      </c>
      <c r="D14" s="121">
        <v>446.50700000000006</v>
      </c>
      <c r="E14" s="121">
        <v>449.91900000000004</v>
      </c>
      <c r="F14" s="121">
        <v>449.69400000000002</v>
      </c>
      <c r="G14" s="121">
        <v>446.88</v>
      </c>
      <c r="H14" s="121">
        <v>446.16700000000003</v>
      </c>
      <c r="I14" s="121">
        <v>458.86799999999999</v>
      </c>
      <c r="J14" s="121">
        <v>465.48799999999994</v>
      </c>
      <c r="K14" s="121">
        <v>470.56700000000001</v>
      </c>
      <c r="L14" s="121">
        <v>476.06200000000001</v>
      </c>
      <c r="M14" s="121">
        <v>479.93899999999996</v>
      </c>
      <c r="N14" s="121">
        <v>487.233</v>
      </c>
      <c r="O14" s="121">
        <v>489.77800000000002</v>
      </c>
      <c r="P14" s="121">
        <v>490.84899999999999</v>
      </c>
      <c r="Q14" s="121">
        <v>500.39</v>
      </c>
      <c r="R14" s="121">
        <v>502.91399999999999</v>
      </c>
      <c r="S14" s="121">
        <v>509.49254235950087</v>
      </c>
      <c r="T14" s="121">
        <v>507.69284598776426</v>
      </c>
      <c r="U14" s="121">
        <v>506.68591905443367</v>
      </c>
      <c r="V14" s="121">
        <v>507.55401583194151</v>
      </c>
      <c r="W14" s="121">
        <v>504.98027686637408</v>
      </c>
      <c r="X14" s="313">
        <v>504.92398637274209</v>
      </c>
    </row>
    <row r="15" spans="1:25" x14ac:dyDescent="0.3">
      <c r="A15" s="15"/>
      <c r="B15" s="122" t="s">
        <v>33</v>
      </c>
      <c r="C15" s="70">
        <v>0.75255127999294125</v>
      </c>
      <c r="D15" s="71">
        <v>0.21321626638119984</v>
      </c>
      <c r="E15" s="71">
        <v>0.76415375346858827</v>
      </c>
      <c r="F15" s="71">
        <v>-5.0009001620299198E-2</v>
      </c>
      <c r="G15" s="71">
        <v>-0.6257588493508992</v>
      </c>
      <c r="H15" s="71">
        <v>-0.15955066237020032</v>
      </c>
      <c r="I15" s="71">
        <v>2.8466919337378105</v>
      </c>
      <c r="J15" s="71">
        <v>1.4426806837696038</v>
      </c>
      <c r="K15" s="71">
        <v>1.0911129825043941</v>
      </c>
      <c r="L15" s="71">
        <v>1.1677401942762566</v>
      </c>
      <c r="M15" s="71">
        <v>0.8143897223470864</v>
      </c>
      <c r="N15" s="71">
        <v>1.5197764715932705</v>
      </c>
      <c r="O15" s="71">
        <v>0.52233736220659299</v>
      </c>
      <c r="P15" s="71">
        <v>0.21867049969577224</v>
      </c>
      <c r="Q15" s="71">
        <v>1.9437749694916295</v>
      </c>
      <c r="R15" s="71">
        <v>0.50440656288095465</v>
      </c>
      <c r="S15" s="71">
        <v>1.3080849527952854</v>
      </c>
      <c r="T15" s="71">
        <v>-0.35323311375708988</v>
      </c>
      <c r="U15" s="71">
        <v>-0.19833388263951202</v>
      </c>
      <c r="V15" s="71">
        <v>0.17132838013889096</v>
      </c>
      <c r="W15" s="71">
        <v>-0.50708671102696057</v>
      </c>
      <c r="X15" s="314">
        <v>-1.1147067759020857E-2</v>
      </c>
    </row>
    <row r="16" spans="1:25" x14ac:dyDescent="0.3">
      <c r="A16" s="15"/>
      <c r="B16" s="122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4"/>
      <c r="T16" s="84"/>
      <c r="U16" s="84"/>
      <c r="V16" s="84"/>
      <c r="W16" s="84"/>
      <c r="X16" s="273"/>
    </row>
    <row r="17" spans="1:24" x14ac:dyDescent="0.3">
      <c r="A17" s="15"/>
      <c r="B17" s="119" t="s">
        <v>32</v>
      </c>
      <c r="C17" s="120">
        <v>2433.75</v>
      </c>
      <c r="D17" s="121">
        <v>2365.8000000000002</v>
      </c>
      <c r="E17" s="121">
        <v>2317.5</v>
      </c>
      <c r="F17" s="121">
        <v>2315.3132500000002</v>
      </c>
      <c r="G17" s="121">
        <v>2328.9587500000002</v>
      </c>
      <c r="H17" s="121">
        <v>2329.2472500000003</v>
      </c>
      <c r="I17" s="121">
        <v>2363.0522499999997</v>
      </c>
      <c r="J17" s="121">
        <v>2423.99775</v>
      </c>
      <c r="K17" s="121">
        <v>2492.1179999999999</v>
      </c>
      <c r="L17" s="121">
        <v>2530.6732499999998</v>
      </c>
      <c r="M17" s="121">
        <v>2566.7335000000003</v>
      </c>
      <c r="N17" s="121">
        <v>2583.6357499999999</v>
      </c>
      <c r="O17" s="121">
        <v>2531.27025</v>
      </c>
      <c r="P17" s="121">
        <v>2560.5619999999994</v>
      </c>
      <c r="Q17" s="121">
        <v>2603.9257499999985</v>
      </c>
      <c r="R17" s="121">
        <v>2609.9609999999998</v>
      </c>
      <c r="S17" s="121">
        <v>2617.1346611280983</v>
      </c>
      <c r="T17" s="121">
        <v>2608.5733565621413</v>
      </c>
      <c r="U17" s="121">
        <v>2601.0467355857913</v>
      </c>
      <c r="V17" s="121">
        <v>2592.6183479379479</v>
      </c>
      <c r="W17" s="121">
        <v>2580.1565103073144</v>
      </c>
      <c r="X17" s="313">
        <v>2570.7687240407149</v>
      </c>
    </row>
    <row r="18" spans="1:24" x14ac:dyDescent="0.3">
      <c r="A18" s="15"/>
      <c r="B18" s="122" t="s">
        <v>33</v>
      </c>
      <c r="C18" s="70">
        <v>3.244212066899288</v>
      </c>
      <c r="D18" s="71">
        <v>-2.7919876733435989</v>
      </c>
      <c r="E18" s="71">
        <v>-2.0415926959168273</v>
      </c>
      <c r="F18" s="71">
        <v>-9.4358144552308953E-2</v>
      </c>
      <c r="G18" s="71">
        <v>0.58935869692795517</v>
      </c>
      <c r="H18" s="71">
        <v>1.2387510083633479E-2</v>
      </c>
      <c r="I18" s="71">
        <v>1.4513272474615757</v>
      </c>
      <c r="J18" s="71">
        <v>2.5791008218290612</v>
      </c>
      <c r="K18" s="71">
        <v>2.8102439451521688</v>
      </c>
      <c r="L18" s="71">
        <v>1.5470876579680271</v>
      </c>
      <c r="M18" s="71">
        <v>1.4249271414237485</v>
      </c>
      <c r="N18" s="71">
        <v>0.65851207380898114</v>
      </c>
      <c r="O18" s="71">
        <v>-2.0268143448626597</v>
      </c>
      <c r="P18" s="71">
        <v>1.1571956807061357</v>
      </c>
      <c r="Q18" s="71">
        <v>1.6935247027800582</v>
      </c>
      <c r="R18" s="71">
        <v>0.23177504197273713</v>
      </c>
      <c r="S18" s="71">
        <v>0.27485702384435484</v>
      </c>
      <c r="T18" s="71">
        <v>-0.32712510720662724</v>
      </c>
      <c r="U18" s="71">
        <v>-0.28853399722940098</v>
      </c>
      <c r="V18" s="71">
        <v>-0.3240383009090908</v>
      </c>
      <c r="W18" s="71">
        <v>-0.48066610500326901</v>
      </c>
      <c r="X18" s="314">
        <v>-0.36384561281832539</v>
      </c>
    </row>
    <row r="19" spans="1:24" x14ac:dyDescent="0.3">
      <c r="A19" s="15"/>
      <c r="B19" s="119" t="s">
        <v>95</v>
      </c>
      <c r="C19" s="120">
        <v>339.6</v>
      </c>
      <c r="D19" s="121">
        <v>371.09999999999991</v>
      </c>
      <c r="E19" s="121">
        <v>370.37499999999994</v>
      </c>
      <c r="F19" s="121">
        <v>368.50799999999998</v>
      </c>
      <c r="G19" s="121">
        <v>360.12075000000004</v>
      </c>
      <c r="H19" s="121">
        <v>362.19375000000002</v>
      </c>
      <c r="I19" s="121">
        <v>363.77875000000006</v>
      </c>
      <c r="J19" s="121">
        <v>367.40924999999993</v>
      </c>
      <c r="K19" s="121">
        <v>384.43824999999993</v>
      </c>
      <c r="L19" s="121">
        <v>385.52999999999986</v>
      </c>
      <c r="M19" s="121">
        <v>379.09774999999991</v>
      </c>
      <c r="N19" s="121">
        <v>388.70924999999988</v>
      </c>
      <c r="O19" s="121">
        <v>378.18300000000022</v>
      </c>
      <c r="P19" s="121">
        <v>383.17824999999959</v>
      </c>
      <c r="Q19" s="121">
        <v>389.57249999999851</v>
      </c>
      <c r="R19" s="121">
        <v>395.27051881189584</v>
      </c>
      <c r="S19" s="121">
        <v>391.69837830097811</v>
      </c>
      <c r="T19" s="121">
        <v>385.80185167227836</v>
      </c>
      <c r="U19" s="121">
        <v>385.47922502556594</v>
      </c>
      <c r="V19" s="121">
        <v>382.92514154536252</v>
      </c>
      <c r="W19" s="121">
        <v>379.36015934814122</v>
      </c>
      <c r="X19" s="313">
        <v>374.14361128285242</v>
      </c>
    </row>
    <row r="20" spans="1:24" x14ac:dyDescent="0.3">
      <c r="A20" s="15"/>
      <c r="B20" s="122" t="s">
        <v>33</v>
      </c>
      <c r="C20" s="70">
        <v>8.2562958240357318</v>
      </c>
      <c r="D20" s="71">
        <v>9.2756183745582597</v>
      </c>
      <c r="E20" s="71">
        <v>-0.19536513069252637</v>
      </c>
      <c r="F20" s="71">
        <v>-0.50408369895375005</v>
      </c>
      <c r="G20" s="71">
        <v>-2.276002149207057</v>
      </c>
      <c r="H20" s="71">
        <v>0.57564025399812202</v>
      </c>
      <c r="I20" s="71">
        <v>0.43761108522717418</v>
      </c>
      <c r="J20" s="71">
        <v>0.99799672190854505</v>
      </c>
      <c r="K20" s="71">
        <v>4.6348860296794303</v>
      </c>
      <c r="L20" s="71">
        <v>0.28398578965540544</v>
      </c>
      <c r="M20" s="71">
        <v>-1.6684175031774329</v>
      </c>
      <c r="N20" s="71">
        <v>2.535361921826218</v>
      </c>
      <c r="O20" s="71">
        <v>-2.7080009029884611</v>
      </c>
      <c r="P20" s="71">
        <v>1.3208552473271906</v>
      </c>
      <c r="Q20" s="71">
        <v>1.6687403316860916</v>
      </c>
      <c r="R20" s="71">
        <v>1.4626337361844932</v>
      </c>
      <c r="S20" s="71">
        <v>-0.90372044989717182</v>
      </c>
      <c r="T20" s="71">
        <v>-1.5053742765738232</v>
      </c>
      <c r="U20" s="71">
        <v>-8.3624960666717207E-2</v>
      </c>
      <c r="V20" s="71">
        <v>-0.66257357449912568</v>
      </c>
      <c r="W20" s="71">
        <v>-0.93098671527134247</v>
      </c>
      <c r="X20" s="314">
        <v>-1.3750911730563531</v>
      </c>
    </row>
    <row r="21" spans="1:24" x14ac:dyDescent="0.3">
      <c r="A21" s="15"/>
      <c r="B21" s="119"/>
      <c r="C21" s="12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1"/>
      <c r="T21" s="121"/>
      <c r="U21" s="121"/>
      <c r="V21" s="121"/>
      <c r="W21" s="121"/>
      <c r="X21" s="313"/>
    </row>
    <row r="22" spans="1:24" x14ac:dyDescent="0.3">
      <c r="A22" s="15"/>
      <c r="B22" s="125" t="s">
        <v>103</v>
      </c>
      <c r="C22" s="120">
        <v>2279.98225</v>
      </c>
      <c r="D22" s="121">
        <v>2176.6437500000002</v>
      </c>
      <c r="E22" s="121">
        <v>2151.9297500000002</v>
      </c>
      <c r="F22" s="121">
        <v>2192.54925</v>
      </c>
      <c r="G22" s="121">
        <v>2191.2502500000001</v>
      </c>
      <c r="H22" s="121">
        <v>2176.0532499999999</v>
      </c>
      <c r="I22" s="121">
        <v>2204.6455000000001</v>
      </c>
      <c r="J22" s="121">
        <v>2251.6312499999999</v>
      </c>
      <c r="K22" s="121">
        <v>2306.9682499999999</v>
      </c>
      <c r="L22" s="121">
        <v>2348.9295000000002</v>
      </c>
      <c r="M22" s="121">
        <v>2392.80575</v>
      </c>
      <c r="N22" s="121">
        <v>2416.0677500000002</v>
      </c>
      <c r="O22" s="121">
        <v>2372.0425000000005</v>
      </c>
      <c r="P22" s="121">
        <v>2355.107</v>
      </c>
      <c r="Q22" s="121">
        <v>2394.9012499999999</v>
      </c>
      <c r="R22" s="121">
        <v>2399.1930000000002</v>
      </c>
      <c r="S22" s="121">
        <v>2394.7447485974899</v>
      </c>
      <c r="T22" s="121">
        <v>2400.7335018183076</v>
      </c>
      <c r="U22" s="121">
        <v>2403.7200523732818</v>
      </c>
      <c r="V22" s="121">
        <v>2403.3375318592334</v>
      </c>
      <c r="W22" s="121">
        <v>2400.067725728652</v>
      </c>
      <c r="X22" s="313">
        <v>2396.8891875040017</v>
      </c>
    </row>
    <row r="23" spans="1:24" x14ac:dyDescent="0.3">
      <c r="A23" s="15"/>
      <c r="B23" s="126" t="s">
        <v>33</v>
      </c>
      <c r="C23" s="70">
        <v>2.5768587279583199</v>
      </c>
      <c r="D23" s="71">
        <v>-4.5324256362083482</v>
      </c>
      <c r="E23" s="71">
        <v>-1.1354177733494453</v>
      </c>
      <c r="F23" s="71">
        <v>1.8875848526189065</v>
      </c>
      <c r="G23" s="71">
        <v>-5.9246103593790789E-2</v>
      </c>
      <c r="H23" s="71">
        <v>-0.69353101043571064</v>
      </c>
      <c r="I23" s="71">
        <v>1.313949922870683</v>
      </c>
      <c r="J23" s="71">
        <v>2.1312156534916804</v>
      </c>
      <c r="K23" s="71">
        <v>2.4576404329083701</v>
      </c>
      <c r="L23" s="71">
        <v>1.818891525706956</v>
      </c>
      <c r="M23" s="71">
        <v>1.8679253677047258</v>
      </c>
      <c r="N23" s="71">
        <v>0.97216416334673372</v>
      </c>
      <c r="O23" s="71">
        <v>-1.8221860707341331</v>
      </c>
      <c r="P23" s="71">
        <v>-0.71396275572636059</v>
      </c>
      <c r="Q23" s="71">
        <v>1.6897002981180798</v>
      </c>
      <c r="R23" s="71">
        <v>0.17920363104744208</v>
      </c>
      <c r="S23" s="71">
        <v>-0.18540615125629545</v>
      </c>
      <c r="T23" s="71">
        <v>0.25007897916156097</v>
      </c>
      <c r="U23" s="71">
        <v>0.12440158612825325</v>
      </c>
      <c r="V23" s="71">
        <v>-1.5913688188051722E-2</v>
      </c>
      <c r="W23" s="71">
        <v>-0.13605272198499163</v>
      </c>
      <c r="X23" s="314">
        <v>-0.13243535549336549</v>
      </c>
    </row>
    <row r="24" spans="1:24" x14ac:dyDescent="0.3">
      <c r="A24" s="15"/>
      <c r="B24" s="126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314"/>
    </row>
    <row r="25" spans="1:24" x14ac:dyDescent="0.3">
      <c r="A25" s="15"/>
      <c r="B25" s="125" t="s">
        <v>217</v>
      </c>
      <c r="C25" s="379">
        <v>12.741583333333335</v>
      </c>
      <c r="D25" s="379">
        <v>14.337285714285715</v>
      </c>
      <c r="E25" s="379">
        <v>17.197583333333331</v>
      </c>
      <c r="F25" s="379">
        <v>20.541333333333331</v>
      </c>
      <c r="G25" s="379">
        <v>13.437749999999999</v>
      </c>
      <c r="H25" s="379">
        <v>11.497846153846154</v>
      </c>
      <c r="I25" s="379">
        <v>17.243583333333333</v>
      </c>
      <c r="J25" s="379">
        <v>22.774583333333332</v>
      </c>
      <c r="K25" s="379">
        <v>30.703666666666667</v>
      </c>
      <c r="L25" s="379">
        <v>39.770031983314951</v>
      </c>
      <c r="M25" s="379">
        <v>58.975583333333333</v>
      </c>
      <c r="N25" s="379">
        <v>67.747018377182769</v>
      </c>
      <c r="O25" s="379">
        <v>74.188249999999996</v>
      </c>
      <c r="P25" s="379">
        <v>68.250666666666675</v>
      </c>
      <c r="Q25" s="379">
        <v>79.658083333333323</v>
      </c>
      <c r="R25" s="379">
        <v>96.761333333333326</v>
      </c>
      <c r="S25" s="379">
        <v>108.08691666666667</v>
      </c>
      <c r="T25" s="379">
        <v>119</v>
      </c>
      <c r="U25" s="379">
        <v>129.35</v>
      </c>
      <c r="V25" s="379">
        <v>135.6</v>
      </c>
      <c r="W25" s="121">
        <v>141.19999999999999</v>
      </c>
      <c r="X25" s="313">
        <v>144</v>
      </c>
    </row>
    <row r="26" spans="1:24" x14ac:dyDescent="0.3">
      <c r="A26" s="15"/>
      <c r="B26" s="126" t="s">
        <v>23</v>
      </c>
      <c r="C26" s="70"/>
      <c r="D26" s="380">
        <f>(D25/C25-1)*100</f>
        <v>12.52357999164715</v>
      </c>
      <c r="E26" s="380">
        <f t="shared" ref="E26:X26" si="0">(E25/D25-1)*100</f>
        <v>19.950063603723866</v>
      </c>
      <c r="F26" s="380">
        <f t="shared" si="0"/>
        <v>19.44313881310844</v>
      </c>
      <c r="G26" s="380">
        <f t="shared" si="0"/>
        <v>-34.581899909126314</v>
      </c>
      <c r="H26" s="380">
        <f t="shared" si="0"/>
        <v>-14.43622515788614</v>
      </c>
      <c r="I26" s="380">
        <f t="shared" si="0"/>
        <v>49.97229135445658</v>
      </c>
      <c r="J26" s="380">
        <f t="shared" si="0"/>
        <v>32.075699656393923</v>
      </c>
      <c r="K26" s="380">
        <f t="shared" si="0"/>
        <v>34.815492416619406</v>
      </c>
      <c r="L26" s="380">
        <f t="shared" si="0"/>
        <v>29.528607820938714</v>
      </c>
      <c r="M26" s="380">
        <f t="shared" si="0"/>
        <v>48.291515978855237</v>
      </c>
      <c r="N26" s="380">
        <f t="shared" si="0"/>
        <v>14.872994124149287</v>
      </c>
      <c r="O26" s="380">
        <f t="shared" si="0"/>
        <v>9.5077713781521069</v>
      </c>
      <c r="P26" s="380">
        <f t="shared" si="0"/>
        <v>-8.0034012573868765</v>
      </c>
      <c r="Q26" s="380">
        <f t="shared" si="0"/>
        <v>16.714000351644899</v>
      </c>
      <c r="R26" s="380">
        <f t="shared" si="0"/>
        <v>21.470827923929047</v>
      </c>
      <c r="S26" s="380">
        <f t="shared" si="0"/>
        <v>11.704658196800377</v>
      </c>
      <c r="T26" s="380">
        <f t="shared" si="0"/>
        <v>10.0965812235986</v>
      </c>
      <c r="U26" s="380">
        <f t="shared" si="0"/>
        <v>8.6974789915966291</v>
      </c>
      <c r="V26" s="380">
        <f t="shared" si="0"/>
        <v>4.8318515655199068</v>
      </c>
      <c r="W26" s="71">
        <f t="shared" si="0"/>
        <v>4.1297935103244754</v>
      </c>
      <c r="X26" s="314">
        <f t="shared" si="0"/>
        <v>1.9830028328611915</v>
      </c>
    </row>
    <row r="27" spans="1:24" x14ac:dyDescent="0.3">
      <c r="A27" s="41"/>
      <c r="B27" s="125"/>
      <c r="C27" s="57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0"/>
      <c r="T27" s="150"/>
      <c r="U27" s="409"/>
      <c r="V27" s="409"/>
      <c r="W27" s="409"/>
      <c r="X27" s="410"/>
    </row>
    <row r="28" spans="1:24" x14ac:dyDescent="0.3">
      <c r="A28" s="61"/>
      <c r="B28" s="127"/>
      <c r="C28" s="23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311"/>
      <c r="T28" s="311"/>
      <c r="U28" s="311"/>
      <c r="V28" s="311"/>
      <c r="W28" s="311"/>
      <c r="X28" s="312"/>
    </row>
    <row r="29" spans="1:24" x14ac:dyDescent="0.3">
      <c r="A29" s="15"/>
      <c r="B29" s="128" t="s">
        <v>97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4"/>
      <c r="T29" s="84"/>
      <c r="U29" s="84"/>
      <c r="V29" s="84"/>
      <c r="W29" s="84"/>
      <c r="X29" s="273"/>
    </row>
    <row r="30" spans="1:24" x14ac:dyDescent="0.3">
      <c r="A30" s="15"/>
      <c r="B30" s="128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4"/>
      <c r="T30" s="84"/>
      <c r="U30" s="84"/>
      <c r="V30" s="84"/>
      <c r="W30" s="84"/>
      <c r="X30" s="273"/>
    </row>
    <row r="31" spans="1:24" x14ac:dyDescent="0.3">
      <c r="A31" s="15"/>
      <c r="B31" s="119" t="s">
        <v>34</v>
      </c>
      <c r="C31" s="67">
        <v>1.58826027461898</v>
      </c>
      <c r="D31" s="68">
        <v>-4.5518727705129436E-2</v>
      </c>
      <c r="E31" s="68">
        <v>0.6143179769328988</v>
      </c>
      <c r="F31" s="68">
        <v>-0.98128579346019595</v>
      </c>
      <c r="G31" s="68">
        <v>0.98898614018254616</v>
      </c>
      <c r="H31" s="68">
        <v>0.32502960755818044</v>
      </c>
      <c r="I31" s="68">
        <v>0.2403008202766177</v>
      </c>
      <c r="J31" s="68">
        <v>0.60499295081166693</v>
      </c>
      <c r="K31" s="68">
        <v>0.72593327724486123</v>
      </c>
      <c r="L31" s="68">
        <v>-0.1252940644350331</v>
      </c>
      <c r="M31" s="68">
        <v>-0.30569155510629109</v>
      </c>
      <c r="N31" s="68">
        <v>-0.1767874926945634</v>
      </c>
      <c r="O31" s="68">
        <v>-1.0457324413251534</v>
      </c>
      <c r="P31" s="68">
        <v>1.3071418368145959</v>
      </c>
      <c r="Q31" s="68">
        <v>0.9518783671251585</v>
      </c>
      <c r="R31" s="68">
        <v>-8.9066525323200363E-2</v>
      </c>
      <c r="S31" s="68">
        <v>-0.25605044265309962</v>
      </c>
      <c r="T31" s="68">
        <v>-0.3851321596989199</v>
      </c>
      <c r="U31" s="68">
        <v>-0.42486234808817303</v>
      </c>
      <c r="V31" s="68">
        <v>-0.30465348452882735</v>
      </c>
      <c r="W31" s="68">
        <v>-0.42299469018762803</v>
      </c>
      <c r="X31" s="276">
        <v>-0.38229415143733458</v>
      </c>
    </row>
    <row r="32" spans="1:24" x14ac:dyDescent="0.3">
      <c r="A32" s="15"/>
      <c r="B32" s="119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314"/>
    </row>
    <row r="33" spans="1:24" x14ac:dyDescent="0.3">
      <c r="A33" s="15"/>
      <c r="B33" s="119" t="s">
        <v>154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60.693465322151496</v>
      </c>
      <c r="T33" s="19">
        <v>60.513751331008301</v>
      </c>
      <c r="U33" s="19">
        <v>60.31365426061398</v>
      </c>
      <c r="V33" s="19">
        <v>60.184855591541428</v>
      </c>
      <c r="W33" s="19">
        <v>59.983466625851079</v>
      </c>
      <c r="X33" s="20">
        <v>59.80853229761658</v>
      </c>
    </row>
    <row r="34" spans="1:24" x14ac:dyDescent="0.3">
      <c r="A34" s="15"/>
      <c r="B34" s="119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0"/>
    </row>
    <row r="35" spans="1:24" x14ac:dyDescent="0.3">
      <c r="A35" s="15"/>
      <c r="B35" s="119" t="s">
        <v>155</v>
      </c>
      <c r="C35" s="67">
        <v>69.408945892899979</v>
      </c>
      <c r="D35" s="68">
        <v>69.255302907230742</v>
      </c>
      <c r="E35" s="68">
        <v>69.690493356679369</v>
      </c>
      <c r="F35" s="68">
        <v>69.039251474522544</v>
      </c>
      <c r="G35" s="68">
        <v>69.833615141851652</v>
      </c>
      <c r="H35" s="68">
        <v>70.316418932409817</v>
      </c>
      <c r="I35" s="68">
        <v>70.813180183050292</v>
      </c>
      <c r="J35" s="68">
        <v>71.638734828758018</v>
      </c>
      <c r="K35" s="68">
        <v>72.670530063713244</v>
      </c>
      <c r="L35" s="68">
        <v>73.174350712310485</v>
      </c>
      <c r="M35" s="68">
        <v>73.560286415922377</v>
      </c>
      <c r="N35" s="68">
        <v>74.020951424847553</v>
      </c>
      <c r="O35" s="68">
        <v>73.830966323333087</v>
      </c>
      <c r="P35" s="68">
        <v>75.536352280880919</v>
      </c>
      <c r="Q35" s="68">
        <v>77.030186458019472</v>
      </c>
      <c r="R35" s="68">
        <v>77.554811180712832</v>
      </c>
      <c r="S35" s="68">
        <v>77.885003213918552</v>
      </c>
      <c r="T35" s="68">
        <v>78.116157281572683</v>
      </c>
      <c r="U35" s="68">
        <v>78.317461491215568</v>
      </c>
      <c r="V35" s="68">
        <v>78.573235664177403</v>
      </c>
      <c r="W35" s="68">
        <v>78.725454467951138</v>
      </c>
      <c r="X35" s="276">
        <v>78.935892883351258</v>
      </c>
    </row>
    <row r="36" spans="1:24" x14ac:dyDescent="0.3">
      <c r="A36" s="41"/>
      <c r="B36" s="126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315"/>
      <c r="T36" s="315"/>
      <c r="U36" s="315"/>
      <c r="V36" s="315"/>
      <c r="W36" s="315"/>
      <c r="X36" s="316"/>
    </row>
    <row r="37" spans="1:24" s="12" customFormat="1" x14ac:dyDescent="0.3">
      <c r="A37" s="61"/>
      <c r="B37" s="131"/>
      <c r="C37" s="241"/>
      <c r="D37" s="132"/>
      <c r="E37" s="132"/>
      <c r="F37" s="132"/>
      <c r="G37" s="132"/>
      <c r="H37" s="132"/>
      <c r="I37" s="132"/>
      <c r="J37" s="132"/>
      <c r="K37" s="132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5"/>
      <c r="X37" s="36"/>
    </row>
    <row r="38" spans="1:24" x14ac:dyDescent="0.3">
      <c r="A38" s="15"/>
      <c r="B38" s="133" t="s">
        <v>35</v>
      </c>
      <c r="C38" s="55"/>
      <c r="D38" s="56"/>
      <c r="E38" s="56"/>
      <c r="F38" s="56"/>
      <c r="G38" s="56"/>
      <c r="H38" s="56"/>
      <c r="I38" s="56"/>
      <c r="J38" s="56"/>
      <c r="K38" s="56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19"/>
      <c r="W38" s="19"/>
      <c r="X38" s="20"/>
    </row>
    <row r="39" spans="1:24" x14ac:dyDescent="0.3">
      <c r="A39" s="15"/>
      <c r="B39" s="133"/>
      <c r="C39" s="55"/>
      <c r="D39" s="56"/>
      <c r="E39" s="56"/>
      <c r="F39" s="56"/>
      <c r="G39" s="56"/>
      <c r="H39" s="56"/>
      <c r="I39" s="56"/>
      <c r="J39" s="56"/>
      <c r="K39" s="56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19"/>
      <c r="W39" s="19"/>
      <c r="X39" s="20"/>
    </row>
    <row r="40" spans="1:24" x14ac:dyDescent="0.3">
      <c r="A40" s="15"/>
      <c r="B40" s="119" t="s">
        <v>199</v>
      </c>
      <c r="C40" s="244">
        <v>257.44999999999993</v>
      </c>
      <c r="D40" s="245">
        <v>324.17499999999995</v>
      </c>
      <c r="E40" s="245">
        <v>389.00000000000006</v>
      </c>
      <c r="F40" s="245">
        <v>364.62824999999998</v>
      </c>
      <c r="G40" s="245">
        <v>377.48699999999997</v>
      </c>
      <c r="H40" s="245">
        <v>385.99525000000006</v>
      </c>
      <c r="I40" s="245">
        <v>358.71500000000003</v>
      </c>
      <c r="J40" s="245">
        <v>314.23599999999999</v>
      </c>
      <c r="K40" s="245">
        <v>265.99349999999998</v>
      </c>
      <c r="L40" s="245">
        <v>223.98250000000002</v>
      </c>
      <c r="M40" s="245">
        <v>179.50150000000002</v>
      </c>
      <c r="N40" s="245">
        <v>157.74424999999999</v>
      </c>
      <c r="O40" s="245">
        <v>181.44225</v>
      </c>
      <c r="P40" s="245">
        <v>187.6095</v>
      </c>
      <c r="Q40" s="245">
        <v>170.40499999999997</v>
      </c>
      <c r="R40" s="245">
        <v>161.89875000000001</v>
      </c>
      <c r="S40" s="245">
        <v>147.62772971230385</v>
      </c>
      <c r="T40" s="245">
        <v>145.54104517187318</v>
      </c>
      <c r="U40" s="245">
        <v>141.36647103198152</v>
      </c>
      <c r="V40" s="245">
        <v>141.44000128568564</v>
      </c>
      <c r="W40" s="245">
        <v>142.33691727247128</v>
      </c>
      <c r="X40" s="317">
        <v>141.31677039216765</v>
      </c>
    </row>
    <row r="41" spans="1:24" x14ac:dyDescent="0.3">
      <c r="A41" s="15"/>
      <c r="B41" s="122" t="s">
        <v>23</v>
      </c>
      <c r="C41" s="70">
        <v>-11.786876820284419</v>
      </c>
      <c r="D41" s="71">
        <v>25.917653913381255</v>
      </c>
      <c r="E41" s="71">
        <v>19.996915246394732</v>
      </c>
      <c r="F41" s="71">
        <v>-6.2652313624678824</v>
      </c>
      <c r="G41" s="71">
        <v>3.5265369592180518</v>
      </c>
      <c r="H41" s="71">
        <v>2.2539186779942266</v>
      </c>
      <c r="I41" s="71">
        <v>-7.0675092504376753</v>
      </c>
      <c r="J41" s="71">
        <v>-12.39953723708237</v>
      </c>
      <c r="K41" s="71">
        <v>-15.352314820708003</v>
      </c>
      <c r="L41" s="71">
        <v>-15.793994966042391</v>
      </c>
      <c r="M41" s="71">
        <v>-19.859140781087802</v>
      </c>
      <c r="N41" s="71">
        <v>-12.120929351565323</v>
      </c>
      <c r="O41" s="71">
        <v>15.023051553384681</v>
      </c>
      <c r="P41" s="71">
        <v>3.3990153891940711</v>
      </c>
      <c r="Q41" s="71">
        <v>-9.1703778326790655</v>
      </c>
      <c r="R41" s="71">
        <v>-4.9917842786303073</v>
      </c>
      <c r="S41" s="71">
        <v>-8.8147810206664072</v>
      </c>
      <c r="T41" s="71">
        <v>-1.4134773626182429</v>
      </c>
      <c r="U41" s="71">
        <v>-2.8683139762819443</v>
      </c>
      <c r="V41" s="71">
        <v>5.2013927466210141E-2</v>
      </c>
      <c r="W41" s="71">
        <v>0.63413177222335637</v>
      </c>
      <c r="X41" s="314">
        <v>-0.71671278249675341</v>
      </c>
    </row>
    <row r="42" spans="1:24" x14ac:dyDescent="0.3">
      <c r="A42" s="15"/>
      <c r="B42" s="122"/>
      <c r="C42" s="70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314"/>
    </row>
    <row r="43" spans="1:24" x14ac:dyDescent="0.3">
      <c r="A43" s="15"/>
      <c r="B43" s="119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5.8407987633573457</v>
      </c>
      <c r="S43" s="19">
        <v>5.3396172561299053</v>
      </c>
      <c r="T43" s="19">
        <v>5.2844952657100688</v>
      </c>
      <c r="U43" s="19">
        <v>5.1548202397380249</v>
      </c>
      <c r="V43" s="19">
        <v>5.1732619871060574</v>
      </c>
      <c r="W43" s="19">
        <v>5.2281822182029831</v>
      </c>
      <c r="X43" s="20">
        <v>5.2106311059238211</v>
      </c>
    </row>
    <row r="44" spans="1:24" x14ac:dyDescent="0.3">
      <c r="A44" s="15"/>
      <c r="B44" s="119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19"/>
      <c r="W44" s="19"/>
      <c r="X44" s="20"/>
    </row>
    <row r="45" spans="1:24" x14ac:dyDescent="0.3">
      <c r="A45" s="15"/>
      <c r="B45" s="119" t="s">
        <v>129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5.9858882543976941</v>
      </c>
      <c r="T45" s="19">
        <v>5.9265087032107022</v>
      </c>
      <c r="U45" s="19">
        <v>5.7983637636329499</v>
      </c>
      <c r="V45" s="19">
        <v>5.7990484906383175</v>
      </c>
      <c r="W45" s="19">
        <v>5.8594773509933784</v>
      </c>
      <c r="X45" s="20">
        <v>5.8028503565425442</v>
      </c>
    </row>
    <row r="46" spans="1:24" x14ac:dyDescent="0.3">
      <c r="A46" s="15"/>
      <c r="B46" s="119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4"/>
      <c r="T46" s="84"/>
      <c r="U46" s="84"/>
      <c r="V46" s="84"/>
      <c r="W46" s="84"/>
      <c r="X46" s="273"/>
    </row>
    <row r="47" spans="1:24" x14ac:dyDescent="0.3">
      <c r="A47" s="15"/>
      <c r="B47" s="119" t="s">
        <v>102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5.0092893352541887</v>
      </c>
      <c r="T47" s="19">
        <v>4.959488731098908</v>
      </c>
      <c r="U47" s="19">
        <v>4.8314588592314838</v>
      </c>
      <c r="V47" s="19">
        <v>4.8546626376062303</v>
      </c>
      <c r="W47" s="19">
        <v>4.9086748094006163</v>
      </c>
      <c r="X47" s="20">
        <v>4.9040630616765704</v>
      </c>
    </row>
    <row r="48" spans="1:24" x14ac:dyDescent="0.3">
      <c r="A48" s="41"/>
      <c r="B48" s="119"/>
      <c r="C48" s="57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0"/>
      <c r="T48" s="150"/>
      <c r="U48" s="150"/>
      <c r="V48" s="150"/>
      <c r="W48" s="150"/>
      <c r="X48" s="151"/>
    </row>
    <row r="49" spans="1:25" s="12" customFormat="1" x14ac:dyDescent="0.3">
      <c r="A49" s="61"/>
      <c r="B49" s="134"/>
      <c r="C49" s="233"/>
      <c r="D49" s="46"/>
      <c r="E49" s="46"/>
      <c r="F49" s="46"/>
      <c r="G49" s="46"/>
      <c r="H49" s="46"/>
      <c r="I49" s="46"/>
      <c r="J49" s="132"/>
      <c r="K49" s="132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5"/>
      <c r="X49" s="36"/>
    </row>
    <row r="50" spans="1:25" x14ac:dyDescent="0.3">
      <c r="A50" s="15"/>
      <c r="B50" s="118" t="s">
        <v>139</v>
      </c>
      <c r="C50" s="47"/>
      <c r="D50" s="10"/>
      <c r="E50" s="10"/>
      <c r="F50" s="10"/>
      <c r="G50" s="10"/>
      <c r="H50" s="10"/>
      <c r="I50" s="10"/>
      <c r="J50" s="56"/>
      <c r="K50" s="56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19"/>
      <c r="W50" s="19"/>
      <c r="X50" s="20"/>
    </row>
    <row r="51" spans="1:25" x14ac:dyDescent="0.3">
      <c r="A51" s="15"/>
      <c r="B51" s="118"/>
      <c r="C51" s="47"/>
      <c r="D51" s="10"/>
      <c r="E51" s="10"/>
      <c r="F51" s="10"/>
      <c r="G51" s="10"/>
      <c r="H51" s="10"/>
      <c r="I51" s="10"/>
      <c r="J51" s="56"/>
      <c r="K51" s="56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19"/>
      <c r="W51" s="19"/>
      <c r="X51" s="20"/>
    </row>
    <row r="52" spans="1:25" x14ac:dyDescent="0.3">
      <c r="A52" s="15"/>
      <c r="B52" s="119" t="s">
        <v>195</v>
      </c>
      <c r="C52" s="135">
        <v>723</v>
      </c>
      <c r="D52" s="136">
        <v>745</v>
      </c>
      <c r="E52" s="136">
        <v>769</v>
      </c>
      <c r="F52" s="136">
        <v>786</v>
      </c>
      <c r="G52" s="136">
        <v>806</v>
      </c>
      <c r="H52" s="136">
        <v>824</v>
      </c>
      <c r="I52" s="136">
        <v>858</v>
      </c>
      <c r="J52" s="136">
        <v>883</v>
      </c>
      <c r="K52" s="136">
        <v>912</v>
      </c>
      <c r="L52" s="136">
        <v>954</v>
      </c>
      <c r="M52" s="136">
        <v>1013</v>
      </c>
      <c r="N52" s="136">
        <v>1092</v>
      </c>
      <c r="O52" s="136">
        <v>1133</v>
      </c>
      <c r="P52" s="136">
        <v>1211</v>
      </c>
      <c r="Q52" s="136">
        <v>1304</v>
      </c>
      <c r="R52" s="136">
        <v>1430</v>
      </c>
      <c r="S52" s="121">
        <v>1528</v>
      </c>
      <c r="T52" s="121">
        <v>1609</v>
      </c>
      <c r="U52" s="121">
        <v>1695</v>
      </c>
      <c r="V52" s="121">
        <v>1781</v>
      </c>
      <c r="W52" s="121">
        <v>1856</v>
      </c>
      <c r="X52" s="313">
        <v>1939</v>
      </c>
    </row>
    <row r="53" spans="1:25" x14ac:dyDescent="0.3">
      <c r="A53" s="15"/>
      <c r="B53" s="126" t="s">
        <v>33</v>
      </c>
      <c r="C53" s="107">
        <v>8.071748878923767</v>
      </c>
      <c r="D53" s="108">
        <v>3.0428769017980528</v>
      </c>
      <c r="E53" s="108">
        <v>3.2214765100671228</v>
      </c>
      <c r="F53" s="108">
        <v>2.2106631989596837</v>
      </c>
      <c r="G53" s="108">
        <v>2.5445292620865034</v>
      </c>
      <c r="H53" s="108">
        <v>2.2332506203474045</v>
      </c>
      <c r="I53" s="108">
        <v>4.126213592233019</v>
      </c>
      <c r="J53" s="108">
        <v>2.9137529137529095</v>
      </c>
      <c r="K53" s="108">
        <v>3.2842582106455298</v>
      </c>
      <c r="L53" s="108">
        <v>4.6052631578947345</v>
      </c>
      <c r="M53" s="108">
        <v>6.1844863731656208</v>
      </c>
      <c r="N53" s="108">
        <v>7.7986179664363275</v>
      </c>
      <c r="O53" s="108">
        <v>3.7545787545787634</v>
      </c>
      <c r="P53" s="108">
        <v>6.884377758164173</v>
      </c>
      <c r="Q53" s="108">
        <v>7.6796036333608653</v>
      </c>
      <c r="R53" s="108">
        <v>9.6625766871165641</v>
      </c>
      <c r="S53" s="71">
        <v>6.8531468531468631</v>
      </c>
      <c r="T53" s="71">
        <v>5.3010471204188558</v>
      </c>
      <c r="U53" s="71">
        <v>5.3449347420758242</v>
      </c>
      <c r="V53" s="71">
        <v>5.0737463126843574</v>
      </c>
      <c r="W53" s="71">
        <v>4.2111173498034837</v>
      </c>
      <c r="X53" s="314">
        <v>4.4719827586206851</v>
      </c>
    </row>
    <row r="54" spans="1:25" x14ac:dyDescent="0.3">
      <c r="A54" s="15"/>
      <c r="B54" s="119" t="s">
        <v>196</v>
      </c>
      <c r="C54" s="135">
        <v>806.55006568508679</v>
      </c>
      <c r="D54" s="136">
        <v>817.81400047007708</v>
      </c>
      <c r="E54" s="136">
        <v>836.10714741013749</v>
      </c>
      <c r="F54" s="136">
        <v>822.44327801693078</v>
      </c>
      <c r="G54" s="136">
        <v>813.94613990650919</v>
      </c>
      <c r="H54" s="136">
        <v>820.72394918300802</v>
      </c>
      <c r="I54" s="136">
        <v>855.17932380110358</v>
      </c>
      <c r="J54" s="136">
        <v>883</v>
      </c>
      <c r="K54" s="136">
        <v>916.76236548119277</v>
      </c>
      <c r="L54" s="136">
        <v>946.59654526737484</v>
      </c>
      <c r="M54" s="136">
        <v>980.67835286823311</v>
      </c>
      <c r="N54" s="136">
        <v>1029.590329156294</v>
      </c>
      <c r="O54" s="136">
        <v>1047.9945893664994</v>
      </c>
      <c r="P54" s="136">
        <v>1085.8262803197442</v>
      </c>
      <c r="Q54" s="136">
        <v>1036.7275874612133</v>
      </c>
      <c r="R54" s="136">
        <v>1028.5238816874007</v>
      </c>
      <c r="S54" s="121">
        <v>1069.4382512230011</v>
      </c>
      <c r="T54" s="121">
        <v>1085.4470639149915</v>
      </c>
      <c r="U54" s="121">
        <v>1105.2264148675117</v>
      </c>
      <c r="V54" s="121">
        <v>1123.832713044952</v>
      </c>
      <c r="W54" s="121">
        <v>1147.177236387754</v>
      </c>
      <c r="X54" s="313">
        <v>1173.3887814434963</v>
      </c>
    </row>
    <row r="55" spans="1:25" x14ac:dyDescent="0.3">
      <c r="A55" s="15"/>
      <c r="B55" s="126" t="s">
        <v>33</v>
      </c>
      <c r="C55" s="109">
        <f>100*((1+'Trh práce'!C53/100)/(1+'Cenová inflácia'!C10/100)-1)</f>
        <v>3.3312908513920991</v>
      </c>
      <c r="D55" s="110">
        <f>100*((1+'Trh práce'!D53/100)/(1+'Cenová inflácia'!D10/100)-1)</f>
        <v>1.3965574195846875</v>
      </c>
      <c r="E55" s="110">
        <f>100*((1+'Trh práce'!E53/100)/(1+'Cenová inflácia'!E10/100)-1)</f>
        <v>2.2368346506107306</v>
      </c>
      <c r="F55" s="110">
        <f>100*((1+'Trh práce'!F53/100)/(1+'Cenová inflácia'!F10/100)-1)</f>
        <v>-1.6342246846628328</v>
      </c>
      <c r="G55" s="110">
        <f>100*((1+'Trh práce'!G53/100)/(1+'Cenová inflácia'!G10/100)-1)</f>
        <v>-1.0331579499208599</v>
      </c>
      <c r="H55" s="110">
        <f>100*((1+'Trh práce'!H53/100)/(1+'Cenová inflácia'!H10/100)-1)</f>
        <v>0.83270980034100273</v>
      </c>
      <c r="I55" s="110">
        <f>100*((1+'Trh práce'!I53/100)/(1+'Cenová inflácia'!I10/100)-1)</f>
        <v>4.1981685379589795</v>
      </c>
      <c r="J55" s="110">
        <f>100*((1+'Trh práce'!J53/100)/(1+'Cenová inflácia'!J10/100)-1)</f>
        <v>3.2531979462785632</v>
      </c>
      <c r="K55" s="110">
        <f>100*((1+'Trh práce'!K53/100)/(1+'Cenová inflácia'!K10/100)-1)</f>
        <v>3.8235974497387248</v>
      </c>
      <c r="L55" s="110">
        <f>100*((1+'Trh práce'!L53/100)/(1+'Cenová inflácia'!L10/100)-1)</f>
        <v>3.2542980503483587</v>
      </c>
      <c r="M55" s="110">
        <f>100*((1+'Trh práce'!M53/100)/(1+'Cenová inflácia'!M10/100)-1)</f>
        <v>3.6004576364930152</v>
      </c>
      <c r="N55" s="110">
        <f>100*((1+'Trh práce'!N53/100)/(1+'Cenová inflácia'!N10/100)-1)</f>
        <v>4.9875656115999645</v>
      </c>
      <c r="O55" s="110">
        <f>100*((1+'Trh práce'!O53/100)/(1+'Cenová inflácia'!O10/100)-1)</f>
        <v>1.7875323503948382</v>
      </c>
      <c r="P55" s="110">
        <f>100*((1+'Trh práce'!P53/100)/(1+'Cenová inflácia'!P10/100)-1)</f>
        <v>3.6099128122515811</v>
      </c>
      <c r="Q55" s="110">
        <f>100*((1+'Trh práce'!Q53/100)/(1+'Cenová inflácia'!Q10/100)-1)</f>
        <v>-4.5217815914413766</v>
      </c>
      <c r="R55" s="110">
        <f>100*((1+'Trh práce'!R53/100)/(1+'Cenová inflácia'!R10/100)-1)</f>
        <v>-0.79130775268576592</v>
      </c>
      <c r="S55" s="110">
        <f>100*((1+'Trh práce'!S53/100)/(1+'Cenová inflácia'!S10/100)-1)</f>
        <v>3.9779698132508479</v>
      </c>
      <c r="T55" s="110">
        <f>100*((1+'Trh práce'!T53/100)/(1+'Cenová inflácia'!T10/100)-1)</f>
        <v>1.496936608886279</v>
      </c>
      <c r="U55" s="110">
        <f>100*((1+'Trh práce'!U53/100)/(1+'Cenová inflácia'!U10/100)-1)</f>
        <v>1.8222308217574534</v>
      </c>
      <c r="V55" s="110">
        <f>100*((1+'Trh práce'!V53/100)/(1+'Cenová inflácia'!V10/100)-1)</f>
        <v>1.6834829431461529</v>
      </c>
      <c r="W55" s="110">
        <f>100*((1+'Trh práce'!W53/100)/(1+'Cenová inflácia'!W10/100)-1)</f>
        <v>2.0772240451651713</v>
      </c>
      <c r="X55" s="286">
        <f>100*((1+'Trh práce'!X53/100)/(1+'Cenová inflácia'!X10/100)-1)</f>
        <v>2.2848731847467274</v>
      </c>
    </row>
    <row r="56" spans="1:25" x14ac:dyDescent="0.3">
      <c r="A56" s="15"/>
      <c r="B56" s="126"/>
      <c r="C56" s="70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110"/>
      <c r="U56" s="110"/>
      <c r="V56" s="110"/>
      <c r="W56" s="110"/>
      <c r="X56" s="286"/>
      <c r="Y56" s="139"/>
    </row>
    <row r="57" spans="1:25" x14ac:dyDescent="0.3">
      <c r="A57" s="15"/>
      <c r="B57" s="119" t="s">
        <v>197</v>
      </c>
      <c r="C57" s="135">
        <v>725</v>
      </c>
      <c r="D57" s="136">
        <v>741</v>
      </c>
      <c r="E57" s="136">
        <v>767</v>
      </c>
      <c r="F57" s="136">
        <v>787</v>
      </c>
      <c r="G57" s="136">
        <v>804</v>
      </c>
      <c r="H57" s="136">
        <v>821</v>
      </c>
      <c r="I57" s="136">
        <v>853</v>
      </c>
      <c r="J57" s="136">
        <v>877</v>
      </c>
      <c r="K57" s="136">
        <v>900</v>
      </c>
      <c r="L57" s="136">
        <v>941</v>
      </c>
      <c r="M57" s="136">
        <v>998</v>
      </c>
      <c r="N57" s="136">
        <v>1061</v>
      </c>
      <c r="O57" s="136">
        <v>1084</v>
      </c>
      <c r="P57" s="136">
        <v>1157</v>
      </c>
      <c r="Q57" s="136">
        <v>1261</v>
      </c>
      <c r="R57" s="136">
        <v>1375</v>
      </c>
      <c r="S57" s="121">
        <v>1463</v>
      </c>
      <c r="T57" s="121">
        <v>1544</v>
      </c>
      <c r="U57" s="121">
        <v>1638</v>
      </c>
      <c r="V57" s="121">
        <v>1734</v>
      </c>
      <c r="W57" s="121">
        <v>1814</v>
      </c>
      <c r="X57" s="313">
        <v>1899</v>
      </c>
    </row>
    <row r="58" spans="1:25" x14ac:dyDescent="0.3">
      <c r="A58" s="15"/>
      <c r="B58" s="126" t="s">
        <v>33</v>
      </c>
      <c r="C58" s="107">
        <v>7.7265973254086129</v>
      </c>
      <c r="D58" s="108">
        <v>2.2068965517241468</v>
      </c>
      <c r="E58" s="108">
        <v>3.5087719298245723</v>
      </c>
      <c r="F58" s="108">
        <v>2.6075619295958363</v>
      </c>
      <c r="G58" s="108">
        <v>2.1601016518424387</v>
      </c>
      <c r="H58" s="108">
        <v>2.1144278606965106</v>
      </c>
      <c r="I58" s="108">
        <v>3.897685749086488</v>
      </c>
      <c r="J58" s="108">
        <v>2.8135990621336537</v>
      </c>
      <c r="K58" s="108">
        <v>2.6225769669327326</v>
      </c>
      <c r="L58" s="108">
        <v>4.5555555555555571</v>
      </c>
      <c r="M58" s="108">
        <v>6.0573857598299696</v>
      </c>
      <c r="N58" s="108">
        <v>6.3126252505010028</v>
      </c>
      <c r="O58" s="108">
        <v>2.1677662582469281</v>
      </c>
      <c r="P58" s="108">
        <v>6.7343173431734238</v>
      </c>
      <c r="Q58" s="108">
        <v>8.9887640449438209</v>
      </c>
      <c r="R58" s="108">
        <v>9.0404440919904729</v>
      </c>
      <c r="S58" s="71">
        <v>6.4000000000000057</v>
      </c>
      <c r="T58" s="71">
        <v>5.5365686944634396</v>
      </c>
      <c r="U58" s="71">
        <v>6.0880829015544036</v>
      </c>
      <c r="V58" s="71">
        <v>5.8608058608058622</v>
      </c>
      <c r="W58" s="71">
        <v>4.6136101499423265</v>
      </c>
      <c r="X58" s="314">
        <v>4.6857772877618498</v>
      </c>
    </row>
    <row r="59" spans="1:25" x14ac:dyDescent="0.3">
      <c r="A59" s="15"/>
      <c r="B59" s="119" t="s">
        <v>198</v>
      </c>
      <c r="C59" s="135">
        <v>716</v>
      </c>
      <c r="D59" s="136">
        <v>759</v>
      </c>
      <c r="E59" s="136">
        <v>779</v>
      </c>
      <c r="F59" s="136">
        <v>781</v>
      </c>
      <c r="G59" s="136">
        <v>810</v>
      </c>
      <c r="H59" s="136">
        <v>838</v>
      </c>
      <c r="I59" s="136">
        <v>877</v>
      </c>
      <c r="J59" s="136">
        <v>906</v>
      </c>
      <c r="K59" s="136">
        <v>957</v>
      </c>
      <c r="L59" s="136">
        <v>1005</v>
      </c>
      <c r="M59" s="136">
        <v>1072</v>
      </c>
      <c r="N59" s="136">
        <v>1216</v>
      </c>
      <c r="O59" s="136">
        <v>1320</v>
      </c>
      <c r="P59" s="136">
        <v>1409</v>
      </c>
      <c r="Q59" s="136">
        <v>1464</v>
      </c>
      <c r="R59" s="136">
        <v>1629</v>
      </c>
      <c r="S59" s="121">
        <v>1764</v>
      </c>
      <c r="T59" s="121">
        <v>1844</v>
      </c>
      <c r="U59" s="121">
        <v>1905</v>
      </c>
      <c r="V59" s="121">
        <v>1957</v>
      </c>
      <c r="W59" s="121">
        <v>2019</v>
      </c>
      <c r="X59" s="313">
        <v>2096</v>
      </c>
    </row>
    <row r="60" spans="1:25" x14ac:dyDescent="0.3">
      <c r="A60" s="15"/>
      <c r="B60" s="126" t="s">
        <v>33</v>
      </c>
      <c r="C60" s="107">
        <v>9.6477794793261786</v>
      </c>
      <c r="D60" s="108">
        <v>6.0055865921787799</v>
      </c>
      <c r="E60" s="108">
        <v>2.6350461133069825</v>
      </c>
      <c r="F60" s="108">
        <v>0.25673940949935137</v>
      </c>
      <c r="G60" s="108">
        <v>3.7131882202304789</v>
      </c>
      <c r="H60" s="108">
        <v>3.4567901234567877</v>
      </c>
      <c r="I60" s="108">
        <v>4.6539379474940246</v>
      </c>
      <c r="J60" s="108">
        <v>3.3067274800456126</v>
      </c>
      <c r="K60" s="108">
        <v>5.6291390728476776</v>
      </c>
      <c r="L60" s="108">
        <v>5.0156739811912265</v>
      </c>
      <c r="M60" s="108">
        <v>6.6666666666666652</v>
      </c>
      <c r="N60" s="108">
        <v>13.432835820895516</v>
      </c>
      <c r="O60" s="108">
        <v>8.5526315789473664</v>
      </c>
      <c r="P60" s="108">
        <v>6.7424242424242387</v>
      </c>
      <c r="Q60" s="108">
        <v>3.9034776437189445</v>
      </c>
      <c r="R60" s="108">
        <v>11.270491803278681</v>
      </c>
      <c r="S60" s="71">
        <v>8.287292817679548</v>
      </c>
      <c r="T60" s="71">
        <v>4.5351473922902397</v>
      </c>
      <c r="U60" s="71">
        <v>3.3080260303687714</v>
      </c>
      <c r="V60" s="71">
        <v>2.7296587926509241</v>
      </c>
      <c r="W60" s="71">
        <v>3.1681144609095657</v>
      </c>
      <c r="X60" s="314">
        <v>3.8137691926696471</v>
      </c>
    </row>
    <row r="61" spans="1:25" x14ac:dyDescent="0.3">
      <c r="A61" s="41"/>
      <c r="B61" s="137"/>
      <c r="C61" s="57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0"/>
      <c r="T61" s="334"/>
      <c r="U61" s="334"/>
      <c r="V61" s="334"/>
      <c r="W61" s="334"/>
      <c r="X61" s="322"/>
      <c r="Y61" s="139"/>
    </row>
    <row r="62" spans="1:25" x14ac:dyDescent="0.3">
      <c r="A62" s="15"/>
      <c r="B62" s="119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4"/>
      <c r="T62" s="84"/>
      <c r="U62" s="84"/>
      <c r="V62" s="84"/>
      <c r="W62" s="84"/>
      <c r="X62" s="273"/>
    </row>
    <row r="63" spans="1:25" x14ac:dyDescent="0.3">
      <c r="A63" s="15"/>
      <c r="B63" s="118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4"/>
      <c r="T63" s="84"/>
      <c r="U63" s="84"/>
      <c r="V63" s="84"/>
      <c r="W63" s="84"/>
      <c r="X63" s="273"/>
    </row>
    <row r="64" spans="1:25" x14ac:dyDescent="0.3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4"/>
      <c r="T64" s="84"/>
      <c r="U64" s="84"/>
      <c r="V64" s="84"/>
      <c r="W64" s="84"/>
      <c r="X64" s="273"/>
    </row>
    <row r="65" spans="1:24" s="139" customFormat="1" x14ac:dyDescent="0.3">
      <c r="A65" s="138"/>
      <c r="B65" s="25" t="s">
        <v>96</v>
      </c>
      <c r="C65" s="18">
        <f>'Trh práce'!C43-'Trh práce'!C67</f>
        <v>12.416245249749236</v>
      </c>
      <c r="D65" s="19">
        <f>'Trh práce'!D43-'Trh práce'!D67</f>
        <v>12.726448201417018</v>
      </c>
      <c r="E65" s="19">
        <f>'Trh práce'!E43-'Trh práce'!E67</f>
        <v>13.128255478153921</v>
      </c>
      <c r="F65" s="19">
        <f>'Trh práce'!F43-'Trh práce'!F67</f>
        <v>13.113334269612134</v>
      </c>
      <c r="G65" s="19">
        <f>'Trh práce'!G43-'Trh práce'!G67</f>
        <v>12.922835739622927</v>
      </c>
      <c r="H65" s="19">
        <f>'Trh práce'!H43-'Trh práce'!H67</f>
        <v>12.570989553213428</v>
      </c>
      <c r="I65" s="19">
        <f>'Trh práce'!I43-'Trh práce'!I67</f>
        <v>11.918523678753445</v>
      </c>
      <c r="J65" s="19">
        <f>'Trh práce'!J43-'Trh práce'!J67</f>
        <v>10.930358457181928</v>
      </c>
      <c r="K65" s="19">
        <f>'Trh práce'!K43-'Trh práce'!K67</f>
        <v>9.8392510003731424</v>
      </c>
      <c r="L65" s="19">
        <f>'Trh práce'!L43-'Trh práce'!L67</f>
        <v>8.8771802111895664</v>
      </c>
      <c r="M65" s="19">
        <f>'Trh práce'!M43-'Trh práce'!M67</f>
        <v>7.987561340939342</v>
      </c>
      <c r="N65" s="19">
        <f>'Trh práce'!N43-'Trh práce'!N67</f>
        <v>7.3857681748276693</v>
      </c>
      <c r="O65" s="19">
        <f>'Trh práce'!O43-'Trh práce'!O67</f>
        <v>7.1853416690394152</v>
      </c>
      <c r="P65" s="19">
        <f>'Trh práce'!P43-'Trh práce'!P67</f>
        <v>6.8314050884222368</v>
      </c>
      <c r="Q65" s="19">
        <f>'Trh práce'!Q43-'Trh práce'!Q67</f>
        <v>6.4379453671196654</v>
      </c>
      <c r="R65" s="19">
        <f>'Trh práce'!R43-'Trh práce'!R67</f>
        <v>6.0851508960567084</v>
      </c>
      <c r="S65" s="19">
        <f>'Trh práce'!S43-'Trh práce'!S67</f>
        <v>5.8838964459871974</v>
      </c>
      <c r="T65" s="19">
        <f>'Trh práce'!T43-'Trh práce'!T67</f>
        <v>5.7509608493869244</v>
      </c>
      <c r="U65" s="19">
        <f>'Trh práce'!U43-'Trh práce'!U67</f>
        <v>5.6345680934038249</v>
      </c>
      <c r="V65" s="19">
        <f>'Trh práce'!V43-'Trh práce'!V67</f>
        <v>5.5230182260597802</v>
      </c>
      <c r="W65" s="19">
        <f>'Trh práce'!W43-'Trh práce'!W67</f>
        <v>5.428542695802494</v>
      </c>
      <c r="X65" s="20">
        <f>'Trh práce'!X43-'Trh práce'!X67</f>
        <v>5.3465563823846374</v>
      </c>
    </row>
    <row r="66" spans="1:24" s="139" customFormat="1" x14ac:dyDescent="0.3">
      <c r="A66" s="138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20"/>
    </row>
    <row r="67" spans="1:24" s="139" customFormat="1" x14ac:dyDescent="0.3">
      <c r="A67" s="138"/>
      <c r="B67" s="25" t="s">
        <v>151</v>
      </c>
      <c r="C67" s="18">
        <v>-2.8498808026624372</v>
      </c>
      <c r="D67" s="19">
        <v>-0.67522095952815553</v>
      </c>
      <c r="E67" s="19">
        <v>1.2445507291248548</v>
      </c>
      <c r="F67" s="19">
        <v>0.49249443970857398</v>
      </c>
      <c r="G67" s="19">
        <v>1.0248667037014936</v>
      </c>
      <c r="H67" s="19">
        <v>1.6448769854106566</v>
      </c>
      <c r="I67" s="19">
        <v>1.2609647584007622</v>
      </c>
      <c r="J67" s="19">
        <v>0.54550623114133778</v>
      </c>
      <c r="K67" s="19">
        <v>-0.19520651558708468</v>
      </c>
      <c r="L67" s="19">
        <v>-0.74612790093264847</v>
      </c>
      <c r="M67" s="19">
        <v>-1.4512853121217058</v>
      </c>
      <c r="N67" s="19">
        <v>-1.6315768551273728</v>
      </c>
      <c r="O67" s="19">
        <v>-0.49675045268309237</v>
      </c>
      <c r="P67" s="19">
        <v>-4.7023153238318072E-3</v>
      </c>
      <c r="Q67" s="19">
        <v>-0.29574332433871392</v>
      </c>
      <c r="R67" s="19">
        <v>-0.24435213269936307</v>
      </c>
      <c r="S67" s="19">
        <v>-0.54427918985729196</v>
      </c>
      <c r="T67" s="19">
        <v>-0.46646558367685542</v>
      </c>
      <c r="U67" s="19">
        <v>-0.47974785366580036</v>
      </c>
      <c r="V67" s="19">
        <v>-0.34975623895372315</v>
      </c>
      <c r="W67" s="19">
        <v>-0.20036047759951076</v>
      </c>
      <c r="X67" s="20">
        <v>-0.13592527646081598</v>
      </c>
    </row>
    <row r="68" spans="1:24" s="139" customFormat="1" x14ac:dyDescent="0.3">
      <c r="A68" s="138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20"/>
    </row>
    <row r="69" spans="1:24" x14ac:dyDescent="0.3">
      <c r="A69" s="15"/>
      <c r="B69" s="76" t="s">
        <v>157</v>
      </c>
      <c r="C69" s="18">
        <v>28.853696094667399</v>
      </c>
      <c r="D69" s="19">
        <v>30.378818657194113</v>
      </c>
      <c r="E69" s="19">
        <v>28.894158131097829</v>
      </c>
      <c r="F69" s="19">
        <v>28.870947024043829</v>
      </c>
      <c r="G69" s="19">
        <v>28.746046807134253</v>
      </c>
      <c r="H69" s="19">
        <v>28.826426289059228</v>
      </c>
      <c r="I69" s="19">
        <v>29.647790189166209</v>
      </c>
      <c r="J69" s="19">
        <v>29.683230812035184</v>
      </c>
      <c r="K69" s="19">
        <v>30.932337616183894</v>
      </c>
      <c r="L69" s="19">
        <v>31.650691864924781</v>
      </c>
      <c r="M69" s="19">
        <v>32.220074776143605</v>
      </c>
      <c r="N69" s="19">
        <v>33.485980225555259</v>
      </c>
      <c r="O69" s="19">
        <v>34.192207898036429</v>
      </c>
      <c r="P69" s="19">
        <v>33.566507351921459</v>
      </c>
      <c r="Q69" s="19">
        <v>34.041150485681221</v>
      </c>
      <c r="R69" s="19">
        <v>33.493755829403177</v>
      </c>
      <c r="S69" s="19">
        <v>33.740119371388452</v>
      </c>
      <c r="T69" s="19">
        <v>33.898481128299409</v>
      </c>
      <c r="U69" s="19">
        <v>33.93591672228596</v>
      </c>
      <c r="V69" s="19">
        <v>34.042004388319441</v>
      </c>
      <c r="W69" s="19">
        <v>33.982777697946446</v>
      </c>
      <c r="X69" s="20">
        <v>33.820181814120076</v>
      </c>
    </row>
    <row r="70" spans="1:24" x14ac:dyDescent="0.3">
      <c r="A70" s="15"/>
      <c r="B70" s="76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20"/>
    </row>
    <row r="71" spans="1:24" x14ac:dyDescent="0.3">
      <c r="A71" s="15"/>
      <c r="B71" s="76" t="s">
        <v>156</v>
      </c>
      <c r="C71" s="18">
        <v>41.867969968258897</v>
      </c>
      <c r="D71" s="19">
        <v>45.057856892267147</v>
      </c>
      <c r="E71" s="19">
        <v>43.647265247968811</v>
      </c>
      <c r="F71" s="19">
        <v>43.514049376926458</v>
      </c>
      <c r="G71" s="19">
        <v>43.357817719007478</v>
      </c>
      <c r="H71" s="19">
        <v>43.61923117873561</v>
      </c>
      <c r="I71" s="19">
        <v>43.941678731371482</v>
      </c>
      <c r="J71" s="19">
        <v>44.194749205457541</v>
      </c>
      <c r="K71" s="19">
        <v>45.553148244862413</v>
      </c>
      <c r="L71" s="19">
        <v>47.066351782848074</v>
      </c>
      <c r="M71" s="19">
        <v>47.860951224837464</v>
      </c>
      <c r="N71" s="19">
        <v>49.274321107883146</v>
      </c>
      <c r="O71" s="19">
        <v>50.314048407843671</v>
      </c>
      <c r="P71" s="19">
        <v>49.487875166082475</v>
      </c>
      <c r="Q71" s="19">
        <v>49.441124199475929</v>
      </c>
      <c r="R71" s="19">
        <v>48.780112098430109</v>
      </c>
      <c r="S71" s="19">
        <v>49.348899805466125</v>
      </c>
      <c r="T71" s="19">
        <v>49.600520617126634</v>
      </c>
      <c r="U71" s="19">
        <v>50.013206800184896</v>
      </c>
      <c r="V71" s="19">
        <v>50.214613353991595</v>
      </c>
      <c r="W71" s="19">
        <v>50.222949428663988</v>
      </c>
      <c r="X71" s="20">
        <v>50.10679716525393</v>
      </c>
    </row>
    <row r="72" spans="1:24" x14ac:dyDescent="0.3">
      <c r="A72" s="41"/>
      <c r="B72" s="99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2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9"/>
  <sheetViews>
    <sheetView showGridLines="0" zoomScale="80" zoomScaleNormal="80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T28" sqref="T28:X28"/>
    </sheetView>
  </sheetViews>
  <sheetFormatPr defaultColWidth="9.125" defaultRowHeight="15.6" x14ac:dyDescent="0.3"/>
  <cols>
    <col min="1" max="1" width="5.75" style="43" customWidth="1"/>
    <col min="2" max="2" width="36.125" style="7" customWidth="1"/>
    <col min="3" max="4" width="11.125" style="7" customWidth="1"/>
    <col min="5" max="5" width="11.125" style="116" customWidth="1"/>
    <col min="6" max="20" width="11.125" style="7" customWidth="1"/>
    <col min="21" max="16384" width="9.125" style="7"/>
  </cols>
  <sheetData>
    <row r="1" spans="1:24" x14ac:dyDescent="0.3">
      <c r="A1" s="477" t="str">
        <f>'Súhrnné indikátory'!A1:P1</f>
        <v>71. zasadnutie Výboru pre makroekonomické prognózy, 5.2.2025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</row>
    <row r="2" spans="1:24" ht="17.399999999999999" x14ac:dyDescent="0.3">
      <c r="A2" s="487" t="s">
        <v>145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</row>
    <row r="3" spans="1:24" x14ac:dyDescent="0.3">
      <c r="A3" s="483" t="s">
        <v>60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</row>
    <row r="4" spans="1:24" x14ac:dyDescent="0.3">
      <c r="A4" s="44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45"/>
    </row>
    <row r="5" spans="1:24" s="12" customFormat="1" x14ac:dyDescent="0.3">
      <c r="A5" s="47"/>
      <c r="B5" s="374">
        <f>'Externé prostredie'!$B$5</f>
        <v>0</v>
      </c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1">
        <v>2029</v>
      </c>
    </row>
    <row r="6" spans="1:24" s="12" customFormat="1" x14ac:dyDescent="0.3">
      <c r="A6" s="5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61</v>
      </c>
      <c r="T6" s="6" t="s">
        <v>61</v>
      </c>
      <c r="U6" s="6" t="s">
        <v>61</v>
      </c>
      <c r="V6" s="6" t="s">
        <v>61</v>
      </c>
      <c r="W6" s="6" t="s">
        <v>61</v>
      </c>
      <c r="X6" s="100" t="s">
        <v>61</v>
      </c>
    </row>
    <row r="7" spans="1:24" s="12" customFormat="1" x14ac:dyDescent="0.3">
      <c r="A7" s="44"/>
      <c r="B7" s="11"/>
      <c r="C7" s="242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40"/>
    </row>
    <row r="8" spans="1:24" s="12" customFormat="1" x14ac:dyDescent="0.3">
      <c r="A8" s="47"/>
      <c r="B8" s="102" t="s">
        <v>143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</row>
    <row r="9" spans="1:24" s="12" customFormat="1" x14ac:dyDescent="0.3">
      <c r="A9" s="47"/>
      <c r="B9" s="11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 x14ac:dyDescent="0.3">
      <c r="A10" s="141"/>
      <c r="B10" s="17" t="s">
        <v>125</v>
      </c>
      <c r="C10" s="55">
        <v>4.5876307055422894</v>
      </c>
      <c r="D10" s="56">
        <v>1.6236443564852099</v>
      </c>
      <c r="E10" s="56">
        <v>0.96309892889521187</v>
      </c>
      <c r="F10" s="56">
        <v>3.908765900839728</v>
      </c>
      <c r="G10" s="56">
        <v>3.6150362463793551</v>
      </c>
      <c r="H10" s="56">
        <v>1.3889746916249779</v>
      </c>
      <c r="I10" s="56">
        <v>-6.9055864163058978E-2</v>
      </c>
      <c r="J10" s="56">
        <v>-0.32875013973152623</v>
      </c>
      <c r="K10" s="56">
        <v>-0.51947654708678348</v>
      </c>
      <c r="L10" s="56">
        <v>1.3083863171367671</v>
      </c>
      <c r="M10" s="56">
        <v>2.4942252144670052</v>
      </c>
      <c r="N10" s="56">
        <v>2.6775097969561568</v>
      </c>
      <c r="O10" s="56">
        <v>1.9325023003922803</v>
      </c>
      <c r="P10" s="56">
        <v>3.1603780536386905</v>
      </c>
      <c r="Q10" s="56">
        <v>12.779234288381435</v>
      </c>
      <c r="R10" s="56">
        <v>10.537266647706801</v>
      </c>
      <c r="S10" s="38">
        <v>2.7651790519279906</v>
      </c>
      <c r="T10" s="38">
        <v>3.7480052488594096</v>
      </c>
      <c r="U10" s="38">
        <v>3.459660912836382</v>
      </c>
      <c r="V10" s="38">
        <v>3.3341337957845107</v>
      </c>
      <c r="W10" s="38">
        <v>2.0904695681126073</v>
      </c>
      <c r="X10" s="39">
        <v>2.1382531998877408</v>
      </c>
    </row>
    <row r="11" spans="1:24" x14ac:dyDescent="0.3">
      <c r="A11" s="47" t="s">
        <v>6</v>
      </c>
      <c r="B11" s="142" t="s">
        <v>164</v>
      </c>
      <c r="C11" s="55">
        <v>4.4711628780762513</v>
      </c>
      <c r="D11" s="56">
        <v>4.2016215413242852</v>
      </c>
      <c r="E11" s="56">
        <v>-0.49220795786220073</v>
      </c>
      <c r="F11" s="56">
        <v>7.0094479758107786</v>
      </c>
      <c r="G11" s="56">
        <v>6.3089693271419112</v>
      </c>
      <c r="H11" s="56">
        <v>0.80300655197669268</v>
      </c>
      <c r="I11" s="56">
        <v>-0.89491195539248558</v>
      </c>
      <c r="J11" s="56">
        <v>-1.5886969964371223</v>
      </c>
      <c r="K11" s="56">
        <v>-1.1862344220351706</v>
      </c>
      <c r="L11" s="56">
        <v>-1.888214946065625</v>
      </c>
      <c r="M11" s="56">
        <v>1.3025080059388294</v>
      </c>
      <c r="N11" s="56">
        <v>3.9175605559262472</v>
      </c>
      <c r="O11" s="56">
        <v>3.2515616904095213</v>
      </c>
      <c r="P11" s="56">
        <v>-0.70421866286205503</v>
      </c>
      <c r="Q11" s="56">
        <v>13.278165793638852</v>
      </c>
      <c r="R11" s="56">
        <v>8.5992995940561414</v>
      </c>
      <c r="S11" s="38">
        <v>1.3846976874269501</v>
      </c>
      <c r="T11" s="38">
        <v>3.0121766404881622</v>
      </c>
      <c r="U11" s="38">
        <v>5.5151033283675988</v>
      </c>
      <c r="V11" s="38">
        <v>5.4623848865097635</v>
      </c>
      <c r="W11" s="38">
        <v>-2.7083636527518773</v>
      </c>
      <c r="X11" s="39">
        <v>-0.53691795581988222</v>
      </c>
    </row>
    <row r="12" spans="1:24" x14ac:dyDescent="0.3">
      <c r="A12" s="47"/>
      <c r="B12" s="21" t="s">
        <v>38</v>
      </c>
      <c r="C12" s="55">
        <v>4.6040101483600271</v>
      </c>
      <c r="D12" s="56">
        <v>0.46895995700080295</v>
      </c>
      <c r="E12" s="56">
        <v>1.1836456285359009</v>
      </c>
      <c r="F12" s="56">
        <v>2.315806170195911</v>
      </c>
      <c r="G12" s="56">
        <v>2.7446192801591218</v>
      </c>
      <c r="H12" s="56">
        <v>1.4906230942846044</v>
      </c>
      <c r="I12" s="56">
        <v>0.1579612468407765</v>
      </c>
      <c r="J12" s="56">
        <v>4.3293523907195208E-3</v>
      </c>
      <c r="K12" s="56">
        <v>6.606261000619007E-2</v>
      </c>
      <c r="L12" s="56">
        <v>2.0285315847289764</v>
      </c>
      <c r="M12" s="56">
        <v>2.7462988893904194</v>
      </c>
      <c r="N12" s="56">
        <v>2.3774857529279103</v>
      </c>
      <c r="O12" s="56">
        <v>1.6681411512068367</v>
      </c>
      <c r="P12" s="56">
        <v>3.6095793730812398</v>
      </c>
      <c r="Q12" s="56">
        <v>12.506107872304995</v>
      </c>
      <c r="R12" s="56">
        <v>11.324396535965441</v>
      </c>
      <c r="S12" s="38">
        <v>2.6340500398388533</v>
      </c>
      <c r="T12" s="38">
        <v>3.8165823935339294</v>
      </c>
      <c r="U12" s="38">
        <v>3.1033643128574706</v>
      </c>
      <c r="V12" s="38">
        <v>2.9608923792062924</v>
      </c>
      <c r="W12" s="38">
        <v>2.8894774676728963</v>
      </c>
      <c r="X12" s="39">
        <v>2.5727512855155732</v>
      </c>
    </row>
    <row r="13" spans="1:24" x14ac:dyDescent="0.3">
      <c r="A13" s="47" t="s">
        <v>6</v>
      </c>
      <c r="B13" s="142" t="s">
        <v>165</v>
      </c>
      <c r="C13" s="55">
        <v>8.0206548209614823</v>
      </c>
      <c r="D13" s="56">
        <v>-3.6335803499982444</v>
      </c>
      <c r="E13" s="56">
        <v>1.7127219426252616</v>
      </c>
      <c r="F13" s="56">
        <v>5.3185674227096857</v>
      </c>
      <c r="G13" s="56">
        <v>3.7483907062019428</v>
      </c>
      <c r="H13" s="56">
        <v>3.7364050988188513</v>
      </c>
      <c r="I13" s="56">
        <v>-0.73401850077349229</v>
      </c>
      <c r="J13" s="56">
        <v>-0.39685293727955706</v>
      </c>
      <c r="K13" s="56">
        <v>-0.82690909844265192</v>
      </c>
      <c r="L13" s="56">
        <v>4.231806259839388</v>
      </c>
      <c r="M13" s="56">
        <v>4.2411206706375326</v>
      </c>
      <c r="N13" s="56">
        <v>4.3568221926978401</v>
      </c>
      <c r="O13" s="56">
        <v>2.7820210071904716</v>
      </c>
      <c r="P13" s="56">
        <v>1.8831708310725448</v>
      </c>
      <c r="Q13" s="56">
        <v>19.262742787366793</v>
      </c>
      <c r="R13" s="56">
        <v>17.543237553397994</v>
      </c>
      <c r="S13" s="38">
        <v>2.5500974539574894</v>
      </c>
      <c r="T13" s="38">
        <v>3.8824122091176028</v>
      </c>
      <c r="U13" s="38">
        <v>4.1477111628486885</v>
      </c>
      <c r="V13" s="38">
        <v>3.8650902307567847</v>
      </c>
      <c r="W13" s="38">
        <v>3.8535730184582784</v>
      </c>
      <c r="X13" s="39">
        <v>3.502295840697589</v>
      </c>
    </row>
    <row r="14" spans="1:24" x14ac:dyDescent="0.3">
      <c r="A14" s="47"/>
      <c r="B14" s="21" t="s">
        <v>39</v>
      </c>
      <c r="C14" s="55">
        <v>3.8213324545504523</v>
      </c>
      <c r="D14" s="56">
        <v>1.4250572006718532</v>
      </c>
      <c r="E14" s="56">
        <v>0.87692418028779695</v>
      </c>
      <c r="F14" s="56">
        <v>1.5266090148782885</v>
      </c>
      <c r="G14" s="56">
        <v>2.5260370247765618</v>
      </c>
      <c r="H14" s="56">
        <v>0.9661475796636898</v>
      </c>
      <c r="I14" s="56">
        <v>0.36037587326578358</v>
      </c>
      <c r="J14" s="56">
        <v>0.12439182813095417</v>
      </c>
      <c r="K14" s="56">
        <v>0.2692827897696759</v>
      </c>
      <c r="L14" s="56">
        <v>1.3934581321679573</v>
      </c>
      <c r="M14" s="56">
        <v>2.3593189910797729</v>
      </c>
      <c r="N14" s="56">
        <v>1.9025804371182842</v>
      </c>
      <c r="O14" s="56">
        <v>1.3854120019841876</v>
      </c>
      <c r="P14" s="56">
        <v>4.0379699255253199</v>
      </c>
      <c r="Q14" s="56">
        <v>10.536968357018139</v>
      </c>
      <c r="R14" s="56">
        <v>9.3666248713153202</v>
      </c>
      <c r="S14" s="38">
        <v>2.6720606372287792</v>
      </c>
      <c r="T14" s="38">
        <v>3.7815370687700689</v>
      </c>
      <c r="U14" s="38">
        <v>2.7441639081643876</v>
      </c>
      <c r="V14" s="38">
        <v>2.6492899111824952</v>
      </c>
      <c r="W14" s="38">
        <v>2.5566795485152616</v>
      </c>
      <c r="X14" s="39">
        <v>2.2512249799137463</v>
      </c>
    </row>
    <row r="15" spans="1:24" x14ac:dyDescent="0.3">
      <c r="A15" s="47" t="s">
        <v>6</v>
      </c>
      <c r="B15" s="142" t="s">
        <v>167</v>
      </c>
      <c r="C15" s="55">
        <v>6.6319291550467119</v>
      </c>
      <c r="D15" s="56">
        <v>-16.253336086321479</v>
      </c>
      <c r="E15" s="56">
        <v>11.478089359254163</v>
      </c>
      <c r="F15" s="56">
        <v>15.463250411605213</v>
      </c>
      <c r="G15" s="56">
        <v>5.6732003887600024</v>
      </c>
      <c r="H15" s="56">
        <v>-3.4902455725774995</v>
      </c>
      <c r="I15" s="56">
        <v>-2.7573925806384292</v>
      </c>
      <c r="J15" s="56">
        <v>-12.730784362816994</v>
      </c>
      <c r="K15" s="56">
        <v>-7.1492975294676908</v>
      </c>
      <c r="L15" s="56">
        <v>7.6026695857904558</v>
      </c>
      <c r="M15" s="56">
        <v>7.332140981885038</v>
      </c>
      <c r="N15" s="56">
        <v>-1.6915727116376789</v>
      </c>
      <c r="O15" s="56">
        <v>-11.57668024756634</v>
      </c>
      <c r="P15" s="56">
        <v>17.236431517256868</v>
      </c>
      <c r="Q15" s="56">
        <v>25.94585681042474</v>
      </c>
      <c r="R15" s="56">
        <v>-6.7167634286642741</v>
      </c>
      <c r="S15" s="38">
        <v>-1.5583899471010465</v>
      </c>
      <c r="T15" s="38">
        <v>3.1076320622560161</v>
      </c>
      <c r="U15" s="38">
        <v>-2.7812917474490551</v>
      </c>
      <c r="V15" s="38">
        <v>-1.7437753575803794</v>
      </c>
      <c r="W15" s="38">
        <v>-1.1824170566947512</v>
      </c>
      <c r="X15" s="39">
        <v>-1.0744921643284444</v>
      </c>
    </row>
    <row r="16" spans="1:24" x14ac:dyDescent="0.3">
      <c r="A16" s="47" t="s">
        <v>6</v>
      </c>
      <c r="B16" s="142" t="s">
        <v>168</v>
      </c>
      <c r="C16" s="55">
        <v>0.47292770933651251</v>
      </c>
      <c r="D16" s="56">
        <v>-1.6083417888456908</v>
      </c>
      <c r="E16" s="56">
        <v>-1.4109817179677853</v>
      </c>
      <c r="F16" s="56">
        <v>-0.28975910358571833</v>
      </c>
      <c r="G16" s="56">
        <v>2.060897014808627</v>
      </c>
      <c r="H16" s="56">
        <v>0.95155494553009756</v>
      </c>
      <c r="I16" s="56">
        <v>0.16729815413425442</v>
      </c>
      <c r="J16" s="56">
        <v>0.44213930396062029</v>
      </c>
      <c r="K16" s="56">
        <v>0.11670987385077325</v>
      </c>
      <c r="L16" s="56">
        <v>0.55712079970713368</v>
      </c>
      <c r="M16" s="56">
        <v>1.3391797128520011</v>
      </c>
      <c r="N16" s="56">
        <v>1.4030793105535899</v>
      </c>
      <c r="O16" s="56">
        <v>1.5446785741446867</v>
      </c>
      <c r="P16" s="56">
        <v>2.4020691747572931</v>
      </c>
      <c r="Q16" s="56">
        <v>7.601181337289753</v>
      </c>
      <c r="R16" s="56">
        <v>8.128540470022072</v>
      </c>
      <c r="S16" s="38">
        <v>3.3339977746569938</v>
      </c>
      <c r="T16" s="38">
        <v>2.6603485282597372</v>
      </c>
      <c r="U16" s="38">
        <v>2.0794009000483227</v>
      </c>
      <c r="V16" s="38">
        <v>2.1335326510495412</v>
      </c>
      <c r="W16" s="38">
        <v>2.130262582822473</v>
      </c>
      <c r="X16" s="39">
        <v>1.8303127896658555</v>
      </c>
    </row>
    <row r="17" spans="1:24" x14ac:dyDescent="0.3">
      <c r="A17" s="47" t="s">
        <v>6</v>
      </c>
      <c r="B17" s="142" t="s">
        <v>166</v>
      </c>
      <c r="C17" s="55">
        <v>7.3581704008733206</v>
      </c>
      <c r="D17" s="56">
        <v>6.8770071780209552</v>
      </c>
      <c r="E17" s="56">
        <v>2.3030839660141966</v>
      </c>
      <c r="F17" s="56">
        <v>2.2351229662913141</v>
      </c>
      <c r="G17" s="56">
        <v>2.7311331162836794</v>
      </c>
      <c r="H17" s="56">
        <v>1.4061910982142045</v>
      </c>
      <c r="I17" s="56">
        <v>0.8338304328656454</v>
      </c>
      <c r="J17" s="56">
        <v>0.79049688988346301</v>
      </c>
      <c r="K17" s="56">
        <v>0.95144929077257689</v>
      </c>
      <c r="L17" s="56">
        <v>1.8579999325895713</v>
      </c>
      <c r="M17" s="56">
        <v>3.0004715381242608</v>
      </c>
      <c r="N17" s="56">
        <v>2.8658793732108778</v>
      </c>
      <c r="O17" s="56">
        <v>2.6443239352073711</v>
      </c>
      <c r="P17" s="56">
        <v>0.3227658948722345</v>
      </c>
      <c r="Q17" s="56">
        <v>12.791212022475907</v>
      </c>
      <c r="R17" s="56">
        <v>10.454993345228791</v>
      </c>
      <c r="S17" s="56">
        <v>2.7320627499988648</v>
      </c>
      <c r="T17" s="56">
        <v>5.6584924580201923</v>
      </c>
      <c r="U17" s="56">
        <v>3.5229679335166741</v>
      </c>
      <c r="V17" s="56">
        <v>3.5031165043848178</v>
      </c>
      <c r="W17" s="56">
        <v>3.1117820512275962</v>
      </c>
      <c r="X17" s="318">
        <v>2.7300693619325189</v>
      </c>
    </row>
    <row r="18" spans="1:24" x14ac:dyDescent="0.3">
      <c r="A18" s="47"/>
      <c r="B18" s="16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56"/>
      <c r="T18" s="56"/>
      <c r="U18" s="56"/>
      <c r="V18" s="56"/>
      <c r="W18" s="56"/>
      <c r="X18" s="318"/>
    </row>
    <row r="19" spans="1:24" x14ac:dyDescent="0.3">
      <c r="A19" s="47"/>
      <c r="B19" s="17" t="s">
        <v>126</v>
      </c>
      <c r="C19" s="55">
        <v>3.9361763407000483</v>
      </c>
      <c r="D19" s="56">
        <v>0.92553250447988678</v>
      </c>
      <c r="E19" s="56">
        <v>0.69464782545025638</v>
      </c>
      <c r="F19" s="56">
        <v>4.080964889159544</v>
      </c>
      <c r="G19" s="56">
        <v>3.7419332302882635</v>
      </c>
      <c r="H19" s="56">
        <v>1.4638293573966177</v>
      </c>
      <c r="I19" s="56">
        <v>-0.10204335598197334</v>
      </c>
      <c r="J19" s="56">
        <v>-0.34381384224426714</v>
      </c>
      <c r="K19" s="56">
        <v>-0.48166666666666913</v>
      </c>
      <c r="L19" s="56">
        <v>1.3908660045887755</v>
      </c>
      <c r="M19" s="56">
        <v>2.5329732497543</v>
      </c>
      <c r="N19" s="56">
        <v>2.7716472009665871</v>
      </c>
      <c r="O19" s="56">
        <v>2.0142486539019178</v>
      </c>
      <c r="P19" s="56">
        <v>2.8195849755302982</v>
      </c>
      <c r="Q19" s="56">
        <v>12.141846308652958</v>
      </c>
      <c r="R19" s="56">
        <v>10.985964538485327</v>
      </c>
      <c r="S19" s="56">
        <v>3.1398393025286131</v>
      </c>
      <c r="T19" s="56">
        <v>3.8925114972277353</v>
      </c>
      <c r="U19" s="56">
        <v>3.6804543630786002</v>
      </c>
      <c r="V19" s="56">
        <v>3.580296867417454</v>
      </c>
      <c r="W19" s="56">
        <v>2.240034743036956</v>
      </c>
      <c r="X19" s="318">
        <v>2.3240974346720789</v>
      </c>
    </row>
    <row r="20" spans="1:24" x14ac:dyDescent="0.3">
      <c r="A20" s="47"/>
      <c r="B20" s="17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318"/>
    </row>
    <row r="21" spans="1:24" x14ac:dyDescent="0.3">
      <c r="A21" s="47"/>
      <c r="B21" s="21" t="s">
        <v>43</v>
      </c>
      <c r="C21" s="55">
        <v>4.4000000000000039</v>
      </c>
      <c r="D21" s="56">
        <v>1.2999999999999901</v>
      </c>
      <c r="E21" s="56">
        <v>0.8999999999999897</v>
      </c>
      <c r="F21" s="56">
        <v>4.2727846769101241</v>
      </c>
      <c r="G21" s="56">
        <v>3.7293096487686528</v>
      </c>
      <c r="H21" s="56">
        <v>1.4254439309170586</v>
      </c>
      <c r="I21" s="56">
        <v>2.8779739063700127E-2</v>
      </c>
      <c r="J21" s="56">
        <v>-0.19180972475305591</v>
      </c>
      <c r="K21" s="56">
        <v>-0.6774286537907237</v>
      </c>
      <c r="L21" s="56">
        <v>1.2093068253277384</v>
      </c>
      <c r="M21" s="56">
        <v>2.5378769774888843</v>
      </c>
      <c r="N21" s="56">
        <v>3.0810105341661176</v>
      </c>
      <c r="O21" s="56">
        <v>2.1656794031200466</v>
      </c>
      <c r="P21" s="56">
        <v>2.9372679490010878</v>
      </c>
      <c r="Q21" s="56">
        <v>13.902376500927783</v>
      </c>
      <c r="R21" s="56">
        <v>10.85795889309582</v>
      </c>
      <c r="S21" s="56">
        <v>2.2316444834732829</v>
      </c>
      <c r="T21" s="56">
        <v>3.3317563927549143</v>
      </c>
      <c r="U21" s="56">
        <v>3.3492653911763481</v>
      </c>
      <c r="V21" s="56">
        <v>3.169342074329573</v>
      </c>
      <c r="W21" s="56">
        <v>1.8049830480086682</v>
      </c>
      <c r="X21" s="318">
        <v>1.8889195756343957</v>
      </c>
    </row>
    <row r="22" spans="1:24" x14ac:dyDescent="0.3">
      <c r="A22" s="47"/>
      <c r="B22" s="21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318"/>
    </row>
    <row r="23" spans="1:24" x14ac:dyDescent="0.3">
      <c r="A23" s="47"/>
      <c r="B23" s="21" t="s">
        <v>105</v>
      </c>
      <c r="C23" s="55"/>
      <c r="D23" s="56"/>
      <c r="E23" s="56"/>
      <c r="F23" s="56">
        <v>4.1217501585288474</v>
      </c>
      <c r="G23" s="56">
        <v>3.7758830694275325</v>
      </c>
      <c r="H23" s="56">
        <v>1.7605633802816989</v>
      </c>
      <c r="I23" s="56">
        <v>-0.28835063437139263</v>
      </c>
      <c r="J23" s="56">
        <v>-0.1735106998264957</v>
      </c>
      <c r="K23" s="56">
        <v>-0.63731170336036591</v>
      </c>
      <c r="L23" s="56">
        <v>0.69970845481048816</v>
      </c>
      <c r="M23" s="56">
        <v>2.7214823393167498</v>
      </c>
      <c r="N23" s="56">
        <v>2.5366403607666399</v>
      </c>
      <c r="O23" s="56">
        <v>2.1990104452996206</v>
      </c>
      <c r="P23" s="56">
        <v>1.5255513717052027</v>
      </c>
      <c r="Q23" s="56">
        <v>11.7</v>
      </c>
      <c r="R23" s="56">
        <v>14.700000000000003</v>
      </c>
      <c r="S23" s="56">
        <v>1.9000000000000128</v>
      </c>
      <c r="T23" s="56">
        <v>3.5093585917123749</v>
      </c>
      <c r="U23" s="56">
        <v>3.1990309340385936</v>
      </c>
      <c r="V23" s="56">
        <v>2.9276892927069254</v>
      </c>
      <c r="W23" s="56">
        <v>1.8934818755446781</v>
      </c>
      <c r="X23" s="318">
        <v>1.8529720891035328</v>
      </c>
    </row>
    <row r="24" spans="1:24" s="12" customFormat="1" x14ac:dyDescent="0.3">
      <c r="A24" s="57"/>
      <c r="B24" s="17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319"/>
    </row>
    <row r="25" spans="1:24" s="12" customFormat="1" x14ac:dyDescent="0.3">
      <c r="A25" s="47"/>
      <c r="B25" s="143"/>
      <c r="C25" s="23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/>
    </row>
    <row r="26" spans="1:24" s="12" customFormat="1" x14ac:dyDescent="0.3">
      <c r="A26" s="47"/>
      <c r="B26" s="102" t="s">
        <v>144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9"/>
    </row>
    <row r="27" spans="1:24" s="12" customFormat="1" x14ac:dyDescent="0.3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9"/>
    </row>
    <row r="28" spans="1:24" x14ac:dyDescent="0.3">
      <c r="A28" s="47"/>
      <c r="B28" s="17" t="s">
        <v>104</v>
      </c>
      <c r="C28" s="55">
        <v>2.9853625083060331</v>
      </c>
      <c r="D28" s="56">
        <v>-1.1225724418678085</v>
      </c>
      <c r="E28" s="56">
        <v>0.47052855326972232</v>
      </c>
      <c r="F28" s="56">
        <v>1.6197705120554629</v>
      </c>
      <c r="G28" s="56">
        <v>1.3388823912712677</v>
      </c>
      <c r="H28" s="56">
        <v>0.5340618702974087</v>
      </c>
      <c r="I28" s="56">
        <v>-0.13260251884382734</v>
      </c>
      <c r="J28" s="56">
        <v>-0.18569282768539086</v>
      </c>
      <c r="K28" s="56">
        <v>-0.39090934238954489</v>
      </c>
      <c r="L28" s="56">
        <v>1.1818725837364541</v>
      </c>
      <c r="M28" s="56">
        <v>2.1086483817274626</v>
      </c>
      <c r="N28" s="56">
        <v>2.4012078364240796</v>
      </c>
      <c r="O28" s="56">
        <v>2.4077795660856216</v>
      </c>
      <c r="P28" s="56">
        <v>2.243931127469212</v>
      </c>
      <c r="Q28" s="56">
        <v>7.4889475052434262</v>
      </c>
      <c r="R28" s="56">
        <v>10.136490825167321</v>
      </c>
      <c r="S28" s="56">
        <v>3.7141070965823975</v>
      </c>
      <c r="T28" s="56">
        <v>3.0978374894600202</v>
      </c>
      <c r="U28" s="56">
        <v>3.369045498915102</v>
      </c>
      <c r="V28" s="56">
        <v>3.2118625918515553</v>
      </c>
      <c r="W28" s="56">
        <v>2.3282884343681864</v>
      </c>
      <c r="X28" s="318">
        <v>2.2934145161882968</v>
      </c>
    </row>
    <row r="29" spans="1:24" x14ac:dyDescent="0.3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9"/>
    </row>
    <row r="30" spans="1:24" x14ac:dyDescent="0.3">
      <c r="A30" s="47"/>
      <c r="B30" s="21" t="s">
        <v>44</v>
      </c>
      <c r="C30" s="37">
        <v>4.4154732907366601</v>
      </c>
      <c r="D30" s="38">
        <v>4.0920605806582522E-2</v>
      </c>
      <c r="E30" s="38">
        <v>0.95665795146750998</v>
      </c>
      <c r="F30" s="38">
        <v>3.8234671886392624</v>
      </c>
      <c r="G30" s="38">
        <v>3.3955782537982371</v>
      </c>
      <c r="H30" s="38">
        <v>1.2852155985895841</v>
      </c>
      <c r="I30" s="38">
        <v>-9.9613035435042185E-2</v>
      </c>
      <c r="J30" s="38">
        <v>-0.1313107784392642</v>
      </c>
      <c r="K30" s="38">
        <v>-0.30338450734588296</v>
      </c>
      <c r="L30" s="38">
        <v>1.0704527820761811</v>
      </c>
      <c r="M30" s="38">
        <v>1.8798763848521638</v>
      </c>
      <c r="N30" s="38">
        <v>2.309419315302863</v>
      </c>
      <c r="O30" s="38">
        <v>2.1524099538684727</v>
      </c>
      <c r="P30" s="38">
        <v>3.2002009247510177</v>
      </c>
      <c r="Q30" s="38">
        <v>11.817617009441307</v>
      </c>
      <c r="R30" s="38">
        <v>10.254782848234466</v>
      </c>
      <c r="S30" s="38">
        <v>3.056486741047304</v>
      </c>
      <c r="T30" s="38">
        <v>3.8873568228821265</v>
      </c>
      <c r="U30" s="38">
        <v>3.4386153286380949</v>
      </c>
      <c r="V30" s="38">
        <v>3.3457050482391448</v>
      </c>
      <c r="W30" s="38">
        <v>2.1616608098589563</v>
      </c>
      <c r="X30" s="39">
        <v>2.2375419000312258</v>
      </c>
    </row>
    <row r="31" spans="1:24" x14ac:dyDescent="0.3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9"/>
    </row>
    <row r="32" spans="1:24" x14ac:dyDescent="0.3">
      <c r="A32" s="47"/>
      <c r="B32" s="21" t="s">
        <v>45</v>
      </c>
      <c r="C32" s="37">
        <v>4.5099178068085166</v>
      </c>
      <c r="D32" s="38">
        <v>0.53732344063845972</v>
      </c>
      <c r="E32" s="38">
        <v>0.86759798235813701</v>
      </c>
      <c r="F32" s="38">
        <v>2.0085070168955221</v>
      </c>
      <c r="G32" s="38">
        <v>1.8750456658595871</v>
      </c>
      <c r="H32" s="38">
        <v>1.085566077811051</v>
      </c>
      <c r="I32" s="38">
        <v>0.30795086188464271</v>
      </c>
      <c r="J32" s="38">
        <v>0.69315409897956481</v>
      </c>
      <c r="K32" s="38">
        <v>1.2775578604381721</v>
      </c>
      <c r="L32" s="38">
        <v>3.1925451389284376</v>
      </c>
      <c r="M32" s="38">
        <v>4.2394347415251499</v>
      </c>
      <c r="N32" s="38">
        <v>5.5510523916291854</v>
      </c>
      <c r="O32" s="38">
        <v>6.508034987275324</v>
      </c>
      <c r="P32" s="38">
        <v>3.8851368994675672</v>
      </c>
      <c r="Q32" s="38">
        <v>11.493091217079199</v>
      </c>
      <c r="R32" s="38">
        <v>10.216525730975912</v>
      </c>
      <c r="S32" s="38">
        <v>5.3188994582183513</v>
      </c>
      <c r="T32" s="38">
        <v>5.0085505969632793</v>
      </c>
      <c r="U32" s="38">
        <v>3.5607242227325253</v>
      </c>
      <c r="V32" s="38">
        <v>3.159437786000252</v>
      </c>
      <c r="W32" s="38">
        <v>3.3830549880371263</v>
      </c>
      <c r="X32" s="39">
        <v>3.1333908013142509</v>
      </c>
    </row>
    <row r="33" spans="1:24" x14ac:dyDescent="0.3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</row>
    <row r="34" spans="1:24" x14ac:dyDescent="0.3">
      <c r="A34" s="47"/>
      <c r="B34" s="21" t="s">
        <v>140</v>
      </c>
      <c r="C34" s="37">
        <v>2.5350277366289697</v>
      </c>
      <c r="D34" s="38">
        <v>-1.9474683080170085</v>
      </c>
      <c r="E34" s="38">
        <v>-0.15966312832577101</v>
      </c>
      <c r="F34" s="38">
        <v>0.90861878683692332</v>
      </c>
      <c r="G34" s="38">
        <v>0.72058460202057972</v>
      </c>
      <c r="H34" s="38">
        <v>0.53554493682306248</v>
      </c>
      <c r="I34" s="38">
        <v>-0.28808124807410129</v>
      </c>
      <c r="J34" s="38">
        <v>-4.7700210821455258E-3</v>
      </c>
      <c r="K34" s="38">
        <v>-0.371646231181888</v>
      </c>
      <c r="L34" s="38">
        <v>2.1747939137103822</v>
      </c>
      <c r="M34" s="38">
        <v>3.1053015645076343</v>
      </c>
      <c r="N34" s="38">
        <v>1.3126966181657984</v>
      </c>
      <c r="O34" s="38">
        <v>0.73015877816704489</v>
      </c>
      <c r="P34" s="38">
        <v>1.8750987175996991</v>
      </c>
      <c r="Q34" s="38">
        <v>10.08104249709476</v>
      </c>
      <c r="R34" s="38">
        <v>9.2303302409431751</v>
      </c>
      <c r="S34" s="38">
        <v>-1.5353882995623347</v>
      </c>
      <c r="T34" s="38">
        <v>4.0804966957997291</v>
      </c>
      <c r="U34" s="38">
        <v>3.8764930002806564</v>
      </c>
      <c r="V34" s="38">
        <v>3.9395215740723355</v>
      </c>
      <c r="W34" s="38">
        <v>3.0263260028233097</v>
      </c>
      <c r="X34" s="39">
        <v>2.6129554351297379</v>
      </c>
    </row>
    <row r="35" spans="1:24" x14ac:dyDescent="0.3">
      <c r="A35" s="47"/>
      <c r="B35" s="144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x14ac:dyDescent="0.3">
      <c r="A36" s="47"/>
      <c r="B36" s="21" t="s">
        <v>46</v>
      </c>
      <c r="C36" s="37">
        <v>1.3315375994498613</v>
      </c>
      <c r="D36" s="38">
        <v>-5.1510922065175491</v>
      </c>
      <c r="E36" s="38">
        <v>2.8916705767546791</v>
      </c>
      <c r="F36" s="38">
        <v>3.9471732895572487</v>
      </c>
      <c r="G36" s="38">
        <v>1.2374452491679566</v>
      </c>
      <c r="H36" s="38">
        <v>-1.8469147189485891</v>
      </c>
      <c r="I36" s="38">
        <v>-3.3136389057299098</v>
      </c>
      <c r="J36" s="38">
        <v>-1.3828180375146881</v>
      </c>
      <c r="K36" s="38">
        <v>-1.4696537317328007</v>
      </c>
      <c r="L36" s="38">
        <v>2.2181958916237532</v>
      </c>
      <c r="M36" s="38">
        <v>1.78430819263804</v>
      </c>
      <c r="N36" s="38">
        <v>-2.5612418908305123E-2</v>
      </c>
      <c r="O36" s="38">
        <v>-2.2219470427985777</v>
      </c>
      <c r="P36" s="38">
        <v>5.1044955514189416</v>
      </c>
      <c r="Q36" s="38">
        <v>14.620479387702968</v>
      </c>
      <c r="R36" s="38">
        <v>4.4624829704727142</v>
      </c>
      <c r="S36" s="38">
        <v>-1.7314603290322084</v>
      </c>
      <c r="T36" s="38">
        <v>3.2614285032717794</v>
      </c>
      <c r="U36" s="38">
        <v>3.5722862327335569</v>
      </c>
      <c r="V36" s="38">
        <v>3.7284086380057202</v>
      </c>
      <c r="W36" s="38">
        <v>3.0599491995033423</v>
      </c>
      <c r="X36" s="39">
        <v>2.7061554039580438</v>
      </c>
    </row>
    <row r="37" spans="1:24" x14ac:dyDescent="0.3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9"/>
    </row>
    <row r="38" spans="1:24" x14ac:dyDescent="0.3">
      <c r="A38" s="47"/>
      <c r="B38" s="21" t="s">
        <v>47</v>
      </c>
      <c r="C38" s="37">
        <v>3.0173402562241103</v>
      </c>
      <c r="D38" s="38">
        <v>-4.061312154115404</v>
      </c>
      <c r="E38" s="38">
        <v>3.7454896770213963</v>
      </c>
      <c r="F38" s="38">
        <v>5.3556716780848168</v>
      </c>
      <c r="G38" s="38">
        <v>2.5077038088081371</v>
      </c>
      <c r="H38" s="38">
        <v>-1.4008926122590637</v>
      </c>
      <c r="I38" s="38">
        <v>-3.3642064449526332</v>
      </c>
      <c r="J38" s="38">
        <v>-1.1166575099492371</v>
      </c>
      <c r="K38" s="38">
        <v>-1.0861740417101085</v>
      </c>
      <c r="L38" s="38">
        <v>2.7792640966548987</v>
      </c>
      <c r="M38" s="38">
        <v>2.3858006408458365</v>
      </c>
      <c r="N38" s="38">
        <v>0.21780103245130356</v>
      </c>
      <c r="O38" s="38">
        <v>-1.868590818264837</v>
      </c>
      <c r="P38" s="38">
        <v>6.0328626741156688</v>
      </c>
      <c r="Q38" s="38">
        <v>19.286811927670367</v>
      </c>
      <c r="R38" s="38">
        <v>4.2009100240063102</v>
      </c>
      <c r="S38" s="38">
        <v>-2.7342296989919412</v>
      </c>
      <c r="T38" s="38">
        <v>4.3124423154838887</v>
      </c>
      <c r="U38" s="38">
        <v>3.7015659068108997</v>
      </c>
      <c r="V38" s="38">
        <v>3.9250461472366327</v>
      </c>
      <c r="W38" s="38">
        <v>3.2249254319597132</v>
      </c>
      <c r="X38" s="39">
        <v>2.8335146455571669</v>
      </c>
    </row>
    <row r="39" spans="1:24" x14ac:dyDescent="0.3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9"/>
    </row>
    <row r="40" spans="1:24" x14ac:dyDescent="0.3">
      <c r="A40" s="47"/>
      <c r="B40" s="21" t="s">
        <v>106</v>
      </c>
      <c r="C40" s="37">
        <v>-1.6364261129061641</v>
      </c>
      <c r="D40" s="38">
        <v>-1.13591302619519</v>
      </c>
      <c r="E40" s="38">
        <v>-0.82299394694149708</v>
      </c>
      <c r="F40" s="38">
        <v>-1.3368984944932549</v>
      </c>
      <c r="G40" s="38">
        <v>-1.2391835076214441</v>
      </c>
      <c r="H40" s="38">
        <v>-0.4523591729238774</v>
      </c>
      <c r="I40" s="38">
        <v>5.2327959819487013E-2</v>
      </c>
      <c r="J40" s="38">
        <v>-0.26916619206337478</v>
      </c>
      <c r="K40" s="38">
        <v>-0.38769068561194109</v>
      </c>
      <c r="L40" s="38">
        <v>-0.54589630502074327</v>
      </c>
      <c r="M40" s="38">
        <v>-0.58747643173463482</v>
      </c>
      <c r="N40" s="38">
        <v>-0.24288444652742491</v>
      </c>
      <c r="O40" s="38">
        <v>-0.36008473482668224</v>
      </c>
      <c r="P40" s="38">
        <v>-0.87554659874645724</v>
      </c>
      <c r="Q40" s="38">
        <v>-3.9118595463820793</v>
      </c>
      <c r="R40" s="38">
        <v>0.25102750677141739</v>
      </c>
      <c r="S40" s="38">
        <v>1.0309581334281059</v>
      </c>
      <c r="T40" s="38">
        <v>-1.0075632291624337</v>
      </c>
      <c r="U40" s="38">
        <v>-0.12466511276553183</v>
      </c>
      <c r="V40" s="38">
        <v>-0.18921089431349625</v>
      </c>
      <c r="W40" s="38">
        <v>-0.15982208925412467</v>
      </c>
      <c r="X40" s="39">
        <v>-0.12384993553714585</v>
      </c>
    </row>
    <row r="41" spans="1:24" x14ac:dyDescent="0.3">
      <c r="A41" s="57"/>
      <c r="B41" s="145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8"/>
    </row>
    <row r="43" spans="1:24" x14ac:dyDescent="0.3">
      <c r="A43" s="43" t="s">
        <v>6</v>
      </c>
      <c r="B43" s="488" t="s">
        <v>147</v>
      </c>
      <c r="C43" s="489"/>
      <c r="D43" s="489"/>
      <c r="E43" s="489"/>
      <c r="F43" s="489"/>
      <c r="G43" s="489"/>
      <c r="H43" s="489"/>
      <c r="I43" s="489"/>
      <c r="J43" s="489"/>
      <c r="K43" s="489"/>
      <c r="L43" s="489"/>
      <c r="M43" s="489"/>
      <c r="N43" s="489"/>
      <c r="O43" s="489"/>
      <c r="P43" s="489"/>
    </row>
    <row r="44" spans="1:24" x14ac:dyDescent="0.3"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</row>
    <row r="45" spans="1:24" x14ac:dyDescent="0.3">
      <c r="B45" s="326" t="s">
        <v>37</v>
      </c>
      <c r="C45" s="60">
        <v>0.17396396442500001</v>
      </c>
      <c r="D45" s="329"/>
      <c r="E45" s="7"/>
      <c r="H45" s="12"/>
    </row>
    <row r="46" spans="1:24" x14ac:dyDescent="0.3">
      <c r="B46" s="326" t="s">
        <v>127</v>
      </c>
      <c r="C46" s="60">
        <v>0.16561514460900001</v>
      </c>
      <c r="D46" s="329"/>
      <c r="E46" s="7"/>
    </row>
    <row r="47" spans="1:24" x14ac:dyDescent="0.3">
      <c r="B47" s="326" t="s">
        <v>128</v>
      </c>
      <c r="C47" s="60">
        <v>3.2555668783000001E-2</v>
      </c>
      <c r="D47" s="329"/>
      <c r="E47" s="7"/>
    </row>
    <row r="48" spans="1:24" x14ac:dyDescent="0.3">
      <c r="B48" s="325" t="s">
        <v>41</v>
      </c>
      <c r="C48" s="60">
        <v>0.33255469000600002</v>
      </c>
      <c r="D48" s="329"/>
      <c r="E48" s="7"/>
    </row>
    <row r="49" spans="2:5" x14ac:dyDescent="0.3">
      <c r="B49" s="325" t="s">
        <v>40</v>
      </c>
      <c r="C49" s="60">
        <v>0.29531053217699998</v>
      </c>
      <c r="D49" s="329"/>
      <c r="E49" s="7"/>
    </row>
  </sheetData>
  <mergeCells count="4">
    <mergeCell ref="B43:P43"/>
    <mergeCell ref="A1:X1"/>
    <mergeCell ref="A2:X2"/>
    <mergeCell ref="A3:X3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2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6" sqref="R16"/>
    </sheetView>
  </sheetViews>
  <sheetFormatPr defaultColWidth="9.125" defaultRowHeight="15.6" x14ac:dyDescent="0.3"/>
  <cols>
    <col min="1" max="1" width="5.75" style="7" customWidth="1"/>
    <col min="2" max="2" width="75.75" style="7" customWidth="1"/>
    <col min="3" max="3" width="11.125" style="7" customWidth="1"/>
    <col min="4" max="4" width="11.125" style="116" customWidth="1"/>
    <col min="5" max="20" width="11.125" style="7" customWidth="1"/>
    <col min="21" max="16384" width="9.125" style="7"/>
  </cols>
  <sheetData>
    <row r="1" spans="1:24" x14ac:dyDescent="0.3">
      <c r="A1" s="477" t="str">
        <f>'Súhrnné indikátory'!A1:P1</f>
        <v>71. zasadnutie Výboru pre makroekonomické prognózy, 5.2.2025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</row>
    <row r="2" spans="1:24" ht="17.399999999999999" x14ac:dyDescent="0.3">
      <c r="A2" s="487" t="s">
        <v>132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</row>
    <row r="3" spans="1:24" x14ac:dyDescent="0.3">
      <c r="A3" s="483" t="s">
        <v>60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</row>
    <row r="4" spans="1:24" s="12" customFormat="1" x14ac:dyDescent="0.3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45"/>
    </row>
    <row r="5" spans="1:24" s="12" customFormat="1" x14ac:dyDescent="0.3">
      <c r="A5" s="15"/>
      <c r="B5" s="374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1">
        <v>2029</v>
      </c>
    </row>
    <row r="6" spans="1:24" s="12" customFormat="1" x14ac:dyDescent="0.3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61</v>
      </c>
      <c r="T6" s="6" t="s">
        <v>61</v>
      </c>
      <c r="U6" s="6" t="s">
        <v>61</v>
      </c>
      <c r="V6" s="6" t="s">
        <v>61</v>
      </c>
      <c r="W6" s="6" t="s">
        <v>61</v>
      </c>
      <c r="X6" s="100" t="s">
        <v>61</v>
      </c>
    </row>
    <row r="7" spans="1:24" x14ac:dyDescent="0.3">
      <c r="A7" s="15"/>
      <c r="B7" s="11"/>
      <c r="C7" s="23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8"/>
      <c r="W7" s="28"/>
      <c r="X7" s="29"/>
    </row>
    <row r="8" spans="1:24" x14ac:dyDescent="0.3">
      <c r="A8" s="15"/>
      <c r="B8" s="17" t="s">
        <v>107</v>
      </c>
      <c r="C8" s="67">
        <v>-1.7765100247380834</v>
      </c>
      <c r="D8" s="68">
        <v>0.36201209811908425</v>
      </c>
      <c r="E8" s="68">
        <v>-0.11624747671166373</v>
      </c>
      <c r="F8" s="68">
        <v>-5.016316126428931E-2</v>
      </c>
      <c r="G8" s="68">
        <v>3.3987016974605821</v>
      </c>
      <c r="H8" s="68">
        <v>3.9357330808807647</v>
      </c>
      <c r="I8" s="68">
        <v>3.291536027522699</v>
      </c>
      <c r="J8" s="68">
        <v>0.75060512297485094</v>
      </c>
      <c r="K8" s="68">
        <v>1.3728003575721353</v>
      </c>
      <c r="L8" s="68">
        <v>6.3559024048499183E-2</v>
      </c>
      <c r="M8" s="68">
        <v>-0.20958030293173543</v>
      </c>
      <c r="N8" s="68">
        <v>-1.5992633098517812</v>
      </c>
      <c r="O8" s="68">
        <v>-0.25579442400180546</v>
      </c>
      <c r="P8" s="68">
        <v>-1.434148812183315</v>
      </c>
      <c r="Q8" s="68">
        <v>-6.5667185158291836</v>
      </c>
      <c r="R8" s="68">
        <v>0.23620786120523424</v>
      </c>
      <c r="S8" s="56">
        <v>0.44188915399076578</v>
      </c>
      <c r="T8" s="56">
        <v>-1.651868236306923</v>
      </c>
      <c r="U8" s="56">
        <v>-1.6147220211944142</v>
      </c>
      <c r="V8" s="56">
        <v>-0.98800816505347555</v>
      </c>
      <c r="W8" s="56">
        <v>-0.96057611931269771</v>
      </c>
      <c r="X8" s="318">
        <v>-1.3388956072467533</v>
      </c>
    </row>
    <row r="9" spans="1:24" x14ac:dyDescent="0.3">
      <c r="A9" s="15"/>
      <c r="B9" s="17"/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56"/>
      <c r="T9" s="56"/>
      <c r="U9" s="56"/>
      <c r="V9" s="56"/>
      <c r="W9" s="56"/>
      <c r="X9" s="318"/>
    </row>
    <row r="10" spans="1:24" x14ac:dyDescent="0.3">
      <c r="A10" s="15"/>
      <c r="B10" s="16" t="s">
        <v>48</v>
      </c>
      <c r="C10" s="67">
        <v>-0.49449462772964153</v>
      </c>
      <c r="D10" s="68">
        <v>-1.409709140674682</v>
      </c>
      <c r="E10" s="68">
        <v>-0.94771373666341296</v>
      </c>
      <c r="F10" s="68">
        <v>-0.37636119721320405</v>
      </c>
      <c r="G10" s="68">
        <v>0.57155935095380661</v>
      </c>
      <c r="H10" s="68">
        <v>0.64823905967247364</v>
      </c>
      <c r="I10" s="68">
        <v>0.22957774257043131</v>
      </c>
      <c r="J10" s="68">
        <v>0.15913327206012198</v>
      </c>
      <c r="K10" s="68">
        <v>0.52264740402778909</v>
      </c>
      <c r="L10" s="68">
        <v>1.226579556876465</v>
      </c>
      <c r="M10" s="68">
        <v>1.2330769444647796</v>
      </c>
      <c r="N10" s="68">
        <v>1.4626238515631957</v>
      </c>
      <c r="O10" s="68">
        <v>1.264000100703131</v>
      </c>
      <c r="P10" s="68">
        <v>0.85643918844556488</v>
      </c>
      <c r="Q10" s="68">
        <v>0.55811480485091702</v>
      </c>
      <c r="R10" s="68">
        <v>0.76583930273731027</v>
      </c>
      <c r="S10" s="56">
        <v>0.27407977860944832</v>
      </c>
      <c r="T10" s="56">
        <v>0.10881332868363548</v>
      </c>
      <c r="U10" s="56">
        <v>0.1212495871112541</v>
      </c>
      <c r="V10" s="56">
        <v>0.21061024209665788</v>
      </c>
      <c r="W10" s="56">
        <v>0.22052190942446442</v>
      </c>
      <c r="X10" s="318">
        <v>0.1748001934211964</v>
      </c>
    </row>
    <row r="11" spans="1:24" x14ac:dyDescent="0.3">
      <c r="A11" s="15"/>
      <c r="B11" s="16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56"/>
      <c r="T11" s="56"/>
      <c r="U11" s="56"/>
      <c r="V11" s="56"/>
      <c r="W11" s="56"/>
      <c r="X11" s="318"/>
    </row>
    <row r="12" spans="1:24" x14ac:dyDescent="0.3">
      <c r="A12" s="15"/>
      <c r="B12" s="16" t="s">
        <v>49</v>
      </c>
      <c r="C12" s="67">
        <v>-2.8418633957509716</v>
      </c>
      <c r="D12" s="68">
        <v>-0.87598815604830238</v>
      </c>
      <c r="E12" s="68">
        <v>-2.7444376303991427</v>
      </c>
      <c r="F12" s="68">
        <v>-3.3582679339646164</v>
      </c>
      <c r="G12" s="68">
        <v>-1.6409096646707015</v>
      </c>
      <c r="H12" s="68">
        <v>-0.55168504915984906</v>
      </c>
      <c r="I12" s="68">
        <v>-1.0284533940553917</v>
      </c>
      <c r="J12" s="68">
        <v>-2.4400879616964928</v>
      </c>
      <c r="K12" s="68">
        <v>-2.4281495546513794</v>
      </c>
      <c r="L12" s="68">
        <v>-1.827585121499598</v>
      </c>
      <c r="M12" s="68">
        <v>-1.3133756486945192</v>
      </c>
      <c r="N12" s="68">
        <v>-2.2817441758479524</v>
      </c>
      <c r="O12" s="68">
        <v>-0.72404460996102415</v>
      </c>
      <c r="P12" s="68">
        <v>-3.2143121292983077</v>
      </c>
      <c r="Q12" s="68">
        <v>-2.865330430377182</v>
      </c>
      <c r="R12" s="68">
        <v>-2.2044047662898132</v>
      </c>
      <c r="S12" s="56">
        <v>-2.3589392966764011</v>
      </c>
      <c r="T12" s="56">
        <v>-1.6889690065887122</v>
      </c>
      <c r="U12" s="56">
        <v>-1.5958232127627943</v>
      </c>
      <c r="V12" s="56">
        <v>-1.6859124446861964</v>
      </c>
      <c r="W12" s="56">
        <v>-1.618582692112253</v>
      </c>
      <c r="X12" s="318">
        <v>-1.4293866655339611</v>
      </c>
    </row>
    <row r="13" spans="1:24" x14ac:dyDescent="0.3">
      <c r="A13" s="15"/>
      <c r="B13" s="16"/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56"/>
      <c r="T13" s="56"/>
      <c r="U13" s="56"/>
      <c r="V13" s="56"/>
      <c r="W13" s="56"/>
      <c r="X13" s="318"/>
    </row>
    <row r="14" spans="1:24" x14ac:dyDescent="0.3">
      <c r="A14" s="15"/>
      <c r="B14" s="16" t="s">
        <v>50</v>
      </c>
      <c r="C14" s="67">
        <v>-1.1040516213044451</v>
      </c>
      <c r="D14" s="68">
        <v>-1.5219951799582405</v>
      </c>
      <c r="E14" s="68">
        <v>-0.82369707666255354</v>
      </c>
      <c r="F14" s="68">
        <v>-1.0972592055514754</v>
      </c>
      <c r="G14" s="68">
        <v>-1.4020332590023783</v>
      </c>
      <c r="H14" s="68">
        <v>-1.0970942468738101</v>
      </c>
      <c r="I14" s="68">
        <v>-0.75408531151877378</v>
      </c>
      <c r="J14" s="68">
        <v>-0.53236763204853188</v>
      </c>
      <c r="K14" s="68">
        <v>-0.92181436074614953</v>
      </c>
      <c r="L14" s="68">
        <v>-1.1971564745218506</v>
      </c>
      <c r="M14" s="68">
        <v>-1.3430934346993852</v>
      </c>
      <c r="N14" s="68">
        <v>-1.1085838899742702</v>
      </c>
      <c r="O14" s="68">
        <v>-0.73898017572686092</v>
      </c>
      <c r="P14" s="68">
        <v>-1.0382429557991812</v>
      </c>
      <c r="Q14" s="68">
        <v>-0.74434857447095282</v>
      </c>
      <c r="R14" s="68">
        <v>-0.48231474105358618</v>
      </c>
      <c r="S14" s="56">
        <v>-0.38539427040148244</v>
      </c>
      <c r="T14" s="56">
        <v>7.810021344931857E-2</v>
      </c>
      <c r="U14" s="56">
        <v>7.990977463260962E-2</v>
      </c>
      <c r="V14" s="56">
        <v>-5.3424730463521523E-2</v>
      </c>
      <c r="W14" s="56">
        <v>-5.237562174612688E-2</v>
      </c>
      <c r="X14" s="318">
        <v>4.167487236389978E-2</v>
      </c>
    </row>
    <row r="15" spans="1:24" x14ac:dyDescent="0.3">
      <c r="A15" s="15"/>
      <c r="B15" s="1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56"/>
      <c r="T15" s="56"/>
      <c r="U15" s="56"/>
      <c r="V15" s="56"/>
      <c r="W15" s="56"/>
      <c r="X15" s="318"/>
    </row>
    <row r="16" spans="1:24" s="12" customFormat="1" x14ac:dyDescent="0.3">
      <c r="A16" s="15"/>
      <c r="B16" s="16" t="s">
        <v>17</v>
      </c>
      <c r="C16" s="67">
        <v>-6.2169196695231408</v>
      </c>
      <c r="D16" s="68">
        <v>-3.4456803785621428</v>
      </c>
      <c r="E16" s="68">
        <v>-4.6320959204367718</v>
      </c>
      <c r="F16" s="68">
        <v>-4.8820514979935883</v>
      </c>
      <c r="G16" s="68">
        <v>0.92731812474130759</v>
      </c>
      <c r="H16" s="68">
        <v>2.9351928445195834</v>
      </c>
      <c r="I16" s="68">
        <v>1.7385750645189688</v>
      </c>
      <c r="J16" s="68">
        <v>-2.0627171987100525</v>
      </c>
      <c r="K16" s="68">
        <v>-1.4545161537976117</v>
      </c>
      <c r="L16" s="68">
        <v>-1.7346030150964864</v>
      </c>
      <c r="M16" s="68">
        <v>-1.6329724418608587</v>
      </c>
      <c r="N16" s="68">
        <v>-3.5269675241108072</v>
      </c>
      <c r="O16" s="68">
        <v>-0.45481910898655387</v>
      </c>
      <c r="P16" s="68">
        <v>-4.8302647088352471</v>
      </c>
      <c r="Q16" s="68">
        <v>-9.6182827158263997</v>
      </c>
      <c r="R16" s="68">
        <v>-1.684672343400849</v>
      </c>
      <c r="S16" s="56">
        <v>-2.0283646344776707</v>
      </c>
      <c r="T16" s="56">
        <v>-3.1539237007626819</v>
      </c>
      <c r="U16" s="56">
        <v>-3.0093858722133429</v>
      </c>
      <c r="V16" s="56">
        <v>-2.5167350981065364</v>
      </c>
      <c r="W16" s="56">
        <v>-2.41101252374661</v>
      </c>
      <c r="X16" s="318">
        <v>-2.5518072069956141</v>
      </c>
    </row>
    <row r="17" spans="1:24" s="12" customFormat="1" x14ac:dyDescent="0.3">
      <c r="A17" s="41"/>
      <c r="B17" s="40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3"/>
      <c r="T17" s="13"/>
      <c r="U17" s="13"/>
      <c r="V17" s="13"/>
      <c r="W17" s="13"/>
      <c r="X17" s="14"/>
    </row>
    <row r="18" spans="1:24" x14ac:dyDescent="0.3">
      <c r="D18" s="6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4" x14ac:dyDescent="0.3">
      <c r="B19" s="12"/>
      <c r="C19" s="12"/>
    </row>
    <row r="21" spans="1:24" x14ac:dyDescent="0.3">
      <c r="D21" s="152"/>
      <c r="E21" s="152"/>
      <c r="F21" s="152"/>
      <c r="G21" s="152"/>
      <c r="H21" s="152"/>
      <c r="I21" s="152"/>
      <c r="J21" s="152"/>
      <c r="K21" s="152"/>
    </row>
    <row r="22" spans="1:24" x14ac:dyDescent="0.3">
      <c r="D22" s="152"/>
      <c r="E22" s="152"/>
      <c r="F22" s="152"/>
      <c r="G22" s="152"/>
      <c r="H22" s="152"/>
      <c r="I22" s="152"/>
      <c r="J22" s="152"/>
      <c r="K22" s="152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Ponuková strana</vt:lpstr>
      <vt:lpstr>Hrubý domáci produkt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Dujava Daniel</cp:lastModifiedBy>
  <cp:lastPrinted>2024-01-15T11:42:01Z</cp:lastPrinted>
  <dcterms:created xsi:type="dcterms:W3CDTF">2012-05-17T12:46:57Z</dcterms:created>
  <dcterms:modified xsi:type="dcterms:W3CDTF">2025-02-05T15:55:21Z</dcterms:modified>
</cp:coreProperties>
</file>