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U:\IFP_NEW\3_MAKRO\3_5_Vybor\2024\Makrovybor 2024-09-13\3-FINAL\"/>
    </mc:Choice>
  </mc:AlternateContent>
  <xr:revisionPtr revIDLastSave="0" documentId="13_ncr:1_{8A3F5C02-9897-4F6D-8D63-5E77CD9C290C}" xr6:coauthVersionLast="47" xr6:coauthVersionMax="47" xr10:uidLastSave="{00000000-0000-0000-0000-000000000000}"/>
  <bookViews>
    <workbookView xWindow="-120" yWindow="-120" windowWidth="29040" windowHeight="17640" tabRatio="861" activeTab="4" xr2:uid="{00000000-000D-0000-FFFF-FFFF00000000}"/>
  </bookViews>
  <sheets>
    <sheet name="Súhrnné indikátory" sheetId="1" r:id="rId1"/>
    <sheet name="Externé prostredie" sheetId="21" r:id="rId2"/>
    <sheet name="Hrubý domáci produkt" sheetId="4" r:id="rId3"/>
    <sheet name="Ponuková strana" sheetId="19" r:id="rId4"/>
    <sheet name="Verejná správa" sheetId="17" r:id="rId5"/>
    <sheet name="Domácnosti" sheetId="6" r:id="rId6"/>
    <sheet name="Trh práce" sheetId="5" r:id="rId7"/>
    <sheet name="Cenová inflácia" sheetId="7" r:id="rId8"/>
    <sheet name="Platobná bilancia" sheetId="10" r:id="rId9"/>
    <sheet name="Atypické základne" sheetId="15" r:id="rId10"/>
    <sheet name="Polročné údaje" sheetId="13" r:id="rId11"/>
    <sheet name="Kvartálne základne" sheetId="18" r:id="rId12"/>
    <sheet name="Hárok1" sheetId="12" state="hidden" r:id="rId13"/>
  </sheets>
  <definedNames>
    <definedName name="_xlnm.Print_Area" localSheetId="0">'Súhrnné indikátory'!$A$1:$Q$63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7" i="17" l="1"/>
  <c r="R47" i="17"/>
  <c r="S47" i="17"/>
  <c r="T47" i="17"/>
  <c r="U47" i="17"/>
  <c r="V47" i="17"/>
  <c r="W47" i="17"/>
  <c r="Q48" i="17"/>
  <c r="R48" i="17"/>
  <c r="S48" i="17"/>
  <c r="T48" i="17"/>
  <c r="U48" i="17"/>
  <c r="V48" i="17"/>
  <c r="W48" i="17"/>
  <c r="Q31" i="1" l="1"/>
  <c r="P31" i="1"/>
  <c r="O31" i="1"/>
  <c r="M31" i="1"/>
  <c r="L31" i="1"/>
  <c r="K31" i="1"/>
  <c r="C31" i="1" l="1"/>
  <c r="D31" i="1"/>
  <c r="A1" i="21" l="1"/>
  <c r="W46" i="17" l="1"/>
  <c r="W35" i="17"/>
  <c r="W54" i="17"/>
  <c r="W33" i="17"/>
  <c r="W39" i="17"/>
  <c r="W50" i="17"/>
  <c r="W32" i="17"/>
  <c r="I54" i="1"/>
  <c r="I53" i="1"/>
  <c r="W31" i="17" l="1"/>
  <c r="H54" i="1" l="1"/>
  <c r="H53" i="1"/>
  <c r="S46" i="17" l="1"/>
  <c r="U33" i="17"/>
  <c r="F32" i="17"/>
  <c r="H35" i="17"/>
  <c r="P35" i="17"/>
  <c r="K39" i="17"/>
  <c r="V32" i="17"/>
  <c r="J35" i="17"/>
  <c r="R35" i="17"/>
  <c r="H39" i="17"/>
  <c r="P39" i="17"/>
  <c r="L35" i="17"/>
  <c r="J39" i="17"/>
  <c r="R39" i="17"/>
  <c r="M32" i="17"/>
  <c r="S39" i="17"/>
  <c r="N32" i="17"/>
  <c r="G35" i="17"/>
  <c r="O35" i="17"/>
  <c r="M39" i="17"/>
  <c r="M33" i="17"/>
  <c r="I33" i="17"/>
  <c r="Q33" i="17"/>
  <c r="R50" i="17"/>
  <c r="K32" i="17"/>
  <c r="S35" i="17"/>
  <c r="J33" i="17"/>
  <c r="R33" i="17"/>
  <c r="I39" i="17"/>
  <c r="Q39" i="17"/>
  <c r="T54" i="17"/>
  <c r="T35" i="17"/>
  <c r="R54" i="17"/>
  <c r="V50" i="17"/>
  <c r="K35" i="17"/>
  <c r="V54" i="17"/>
  <c r="U54" i="17"/>
  <c r="M35" i="17"/>
  <c r="U35" i="17"/>
  <c r="U32" i="17"/>
  <c r="L33" i="17"/>
  <c r="S54" i="17"/>
  <c r="S32" i="17"/>
  <c r="H33" i="17"/>
  <c r="P33" i="17"/>
  <c r="T33" i="17"/>
  <c r="I35" i="17"/>
  <c r="Q35" i="17"/>
  <c r="F39" i="17"/>
  <c r="V46" i="17"/>
  <c r="S50" i="17"/>
  <c r="T46" i="17"/>
  <c r="F35" i="17"/>
  <c r="N35" i="17"/>
  <c r="V35" i="17"/>
  <c r="L32" i="17"/>
  <c r="T32" i="17"/>
  <c r="K33" i="17"/>
  <c r="S33" i="17"/>
  <c r="U39" i="17"/>
  <c r="G32" i="17"/>
  <c r="O32" i="17"/>
  <c r="N39" i="17"/>
  <c r="V39" i="17"/>
  <c r="G39" i="17"/>
  <c r="O39" i="17"/>
  <c r="U46" i="17"/>
  <c r="T50" i="17"/>
  <c r="R46" i="17"/>
  <c r="U50" i="17"/>
  <c r="F33" i="17"/>
  <c r="N33" i="17"/>
  <c r="V33" i="17"/>
  <c r="L39" i="17"/>
  <c r="T39" i="17"/>
  <c r="H32" i="17"/>
  <c r="P32" i="17"/>
  <c r="G33" i="17"/>
  <c r="O33" i="17"/>
  <c r="I32" i="17"/>
  <c r="Q32" i="17"/>
  <c r="J32" i="17"/>
  <c r="R32" i="17"/>
  <c r="Q54" i="17"/>
  <c r="Q50" i="17"/>
  <c r="Q46" i="17"/>
  <c r="K31" i="17" l="1"/>
  <c r="L31" i="17"/>
  <c r="U31" i="17"/>
  <c r="N31" i="17"/>
  <c r="G31" i="17"/>
  <c r="J31" i="17"/>
  <c r="Q31" i="17"/>
  <c r="I31" i="17"/>
  <c r="M31" i="17"/>
  <c r="V31" i="17"/>
  <c r="F31" i="17"/>
  <c r="R31" i="17"/>
  <c r="P31" i="17"/>
  <c r="O31" i="17"/>
  <c r="H31" i="17"/>
  <c r="S31" i="17"/>
  <c r="T31" i="17"/>
  <c r="G53" i="1"/>
  <c r="F53" i="1"/>
  <c r="E53" i="1"/>
  <c r="D53" i="1"/>
  <c r="C53" i="1"/>
  <c r="C54" i="1" l="1"/>
  <c r="E54" i="1"/>
  <c r="F54" i="1"/>
  <c r="G54" i="1"/>
  <c r="D54" i="1"/>
  <c r="A1" i="19"/>
  <c r="A1" i="18" l="1"/>
  <c r="A1" i="13"/>
  <c r="A1" i="15" l="1"/>
  <c r="A1" i="10" l="1"/>
  <c r="A1" i="7" l="1"/>
  <c r="A1" i="5"/>
  <c r="A1" i="6"/>
  <c r="A1" i="17" l="1"/>
  <c r="A1" i="4"/>
  <c r="G26" i="5" l="1"/>
  <c r="E26" i="5" l="1"/>
  <c r="M26" i="5"/>
  <c r="O26" i="5"/>
  <c r="P26" i="5"/>
  <c r="N26" i="5"/>
  <c r="Q26" i="5"/>
  <c r="F26" i="5"/>
  <c r="K26" i="5"/>
  <c r="H26" i="5"/>
  <c r="D26" i="5"/>
  <c r="I26" i="5" l="1"/>
  <c r="J26" i="5"/>
  <c r="S26" i="5"/>
  <c r="R26" i="5"/>
  <c r="L26" i="5"/>
  <c r="T26" i="5" l="1"/>
  <c r="U26" i="5" l="1"/>
  <c r="V26" i="5" l="1"/>
  <c r="W26" i="5" l="1"/>
  <c r="J31" i="1" l="1"/>
  <c r="M9" i="13" l="1"/>
  <c r="M12" i="13"/>
  <c r="M17" i="13" l="1"/>
  <c r="K12" i="13" l="1"/>
  <c r="K9" i="13"/>
  <c r="I9" i="13" l="1"/>
  <c r="I12" i="13"/>
  <c r="I17" i="13" l="1"/>
  <c r="H17" i="13" l="1"/>
  <c r="G9" i="13" l="1"/>
  <c r="G12" i="13"/>
  <c r="E12" i="13" l="1"/>
  <c r="E9" i="13"/>
  <c r="G17" i="13"/>
  <c r="G18" i="13" s="1"/>
  <c r="G15" i="13"/>
  <c r="C17" i="13"/>
  <c r="F17" i="13" l="1"/>
  <c r="E15" i="13" l="1"/>
  <c r="E17" i="13"/>
  <c r="E18" i="13" s="1"/>
  <c r="C9" i="13" l="1"/>
  <c r="C12" i="13"/>
  <c r="D17" i="13" l="1"/>
  <c r="C18" i="13" s="1"/>
  <c r="C15" i="13"/>
  <c r="E55" i="5" l="1"/>
  <c r="H55" i="5"/>
  <c r="G55" i="5"/>
  <c r="I55" i="5"/>
  <c r="D55" i="5"/>
  <c r="K55" i="5"/>
  <c r="L55" i="5"/>
  <c r="F55" i="5"/>
  <c r="M55" i="5"/>
  <c r="C55" i="5"/>
  <c r="J55" i="5"/>
  <c r="N55" i="5"/>
  <c r="G24" i="6" l="1"/>
  <c r="K24" i="6"/>
  <c r="M24" i="6"/>
  <c r="J24" i="6"/>
  <c r="F24" i="6"/>
  <c r="E24" i="6"/>
  <c r="N24" i="6"/>
  <c r="I24" i="6"/>
  <c r="H24" i="6"/>
  <c r="D24" i="6"/>
  <c r="L24" i="6"/>
  <c r="C24" i="6"/>
  <c r="O55" i="5" l="1"/>
  <c r="O24" i="6" l="1"/>
  <c r="P55" i="5" l="1"/>
  <c r="P24" i="6" l="1"/>
  <c r="E65" i="5" l="1"/>
  <c r="D65" i="5"/>
  <c r="C65" i="5"/>
  <c r="H65" i="5" l="1"/>
  <c r="L65" i="5"/>
  <c r="J65" i="5"/>
  <c r="N65" i="5"/>
  <c r="F65" i="5"/>
  <c r="M65" i="5"/>
  <c r="O65" i="5"/>
  <c r="K65" i="5"/>
  <c r="I65" i="5"/>
  <c r="G65" i="5"/>
  <c r="N31" i="1" l="1"/>
  <c r="J17" i="13"/>
  <c r="I18" i="13" s="1"/>
  <c r="I15" i="13"/>
  <c r="K17" i="13" l="1"/>
  <c r="O17" i="13"/>
  <c r="Q24" i="6" l="1"/>
  <c r="Q55" i="5"/>
  <c r="L17" i="13" l="1"/>
  <c r="K18" i="13" s="1"/>
  <c r="K15" i="13"/>
  <c r="Q26" i="6" l="1"/>
  <c r="P26" i="6" l="1"/>
  <c r="G26" i="6" l="1"/>
  <c r="M26" i="6"/>
  <c r="D26" i="6"/>
  <c r="L26" i="6"/>
  <c r="K26" i="6"/>
  <c r="H26" i="6"/>
  <c r="O26" i="6"/>
  <c r="C26" i="6"/>
  <c r="I26" i="6"/>
  <c r="E26" i="6"/>
  <c r="J26" i="6"/>
  <c r="F26" i="6"/>
  <c r="N26" i="6"/>
  <c r="C41" i="1" l="1"/>
  <c r="O16" i="6" l="1"/>
  <c r="H16" i="6"/>
  <c r="G16" i="6"/>
  <c r="N16" i="6"/>
  <c r="D16" i="6"/>
  <c r="I16" i="6"/>
  <c r="L16" i="6"/>
  <c r="K16" i="6"/>
  <c r="E16" i="6"/>
  <c r="F16" i="6"/>
  <c r="P16" i="6"/>
  <c r="Q16" i="6"/>
  <c r="C16" i="6"/>
  <c r="J16" i="6"/>
  <c r="M16" i="6"/>
  <c r="R16" i="6"/>
  <c r="N17" i="13" l="1"/>
  <c r="M18" i="13" s="1"/>
  <c r="M15" i="13"/>
  <c r="R24" i="6" l="1"/>
  <c r="R55" i="5"/>
  <c r="D41" i="1"/>
  <c r="R26" i="6" l="1"/>
  <c r="P65" i="5" l="1"/>
  <c r="Q65" i="5" l="1"/>
  <c r="R65" i="5" l="1"/>
  <c r="AG12" i="13" l="1"/>
  <c r="Y12" i="13"/>
  <c r="Q12" i="13"/>
  <c r="O12" i="13"/>
  <c r="U12" i="13" l="1"/>
  <c r="AC12" i="13"/>
  <c r="S12" i="13"/>
  <c r="AA12" i="13"/>
  <c r="W12" i="13"/>
  <c r="AE12" i="13"/>
  <c r="Q15" i="13" l="1"/>
  <c r="O15" i="13"/>
  <c r="E41" i="1" l="1"/>
  <c r="S15" i="13"/>
  <c r="U15" i="13"/>
  <c r="W15" i="13" l="1"/>
  <c r="F41" i="1"/>
  <c r="Y15" i="13"/>
  <c r="AC15" i="13" l="1"/>
  <c r="G41" i="1"/>
  <c r="AA15" i="13"/>
  <c r="AG15" i="13" l="1"/>
  <c r="H41" i="1" l="1"/>
  <c r="AE15" i="13"/>
  <c r="I41" i="1" l="1"/>
  <c r="R17" i="13" l="1"/>
  <c r="Q9" i="13"/>
  <c r="Q17" i="13"/>
  <c r="O9" i="13"/>
  <c r="P17" i="13"/>
  <c r="O18" i="13" s="1"/>
  <c r="Q18" i="13" l="1"/>
  <c r="E31" i="1"/>
  <c r="S16" i="6"/>
  <c r="S55" i="5"/>
  <c r="S24" i="6"/>
  <c r="S26" i="6"/>
  <c r="S17" i="13" l="1"/>
  <c r="W17" i="13"/>
  <c r="AA17" i="13" l="1"/>
  <c r="X17" i="13" l="1"/>
  <c r="W18" i="13" s="1"/>
  <c r="W9" i="13"/>
  <c r="T17" i="13"/>
  <c r="S18" i="13" s="1"/>
  <c r="S9" i="13"/>
  <c r="AE17" i="13"/>
  <c r="AB17" i="13" l="1"/>
  <c r="AA18" i="13" s="1"/>
  <c r="AA9" i="13"/>
  <c r="AF17" i="13" l="1"/>
  <c r="AE18" i="13" s="1"/>
  <c r="AE9" i="13"/>
  <c r="Z17" i="13" l="1"/>
  <c r="V17" i="13"/>
  <c r="Y9" i="13"/>
  <c r="Y17" i="13"/>
  <c r="Y18" i="13" s="1"/>
  <c r="U9" i="13"/>
  <c r="U17" i="13"/>
  <c r="U18" i="13" s="1"/>
  <c r="AD17" i="13" l="1"/>
  <c r="AC9" i="13"/>
  <c r="AC17" i="13"/>
  <c r="AH17" i="13"/>
  <c r="AC18" i="13" l="1"/>
  <c r="AG9" i="13"/>
  <c r="AG17" i="13"/>
  <c r="AG18" i="13" s="1"/>
  <c r="F31" i="1" l="1"/>
  <c r="T24" i="6"/>
  <c r="T55" i="5"/>
  <c r="T26" i="6"/>
  <c r="G31" i="1" l="1"/>
  <c r="U55" i="5"/>
  <c r="U24" i="6"/>
  <c r="U26" i="6"/>
  <c r="H31" i="1" l="1"/>
  <c r="V55" i="5"/>
  <c r="V24" i="6"/>
  <c r="V26" i="6"/>
  <c r="I31" i="1" l="1"/>
  <c r="W24" i="6"/>
  <c r="W55" i="5"/>
  <c r="W26" i="6"/>
  <c r="S65" i="5" l="1"/>
  <c r="T65" i="5" l="1"/>
  <c r="U65" i="5" l="1"/>
  <c r="V65" i="5" l="1"/>
  <c r="W65" i="5" l="1"/>
  <c r="I20" i="15" l="1"/>
  <c r="S20" i="15"/>
  <c r="P20" i="15"/>
  <c r="L20" i="15"/>
  <c r="H20" i="15"/>
  <c r="Q20" i="15"/>
  <c r="G20" i="15"/>
  <c r="E20" i="15"/>
  <c r="K20" i="15"/>
  <c r="M20" i="15"/>
  <c r="F20" i="15"/>
  <c r="R20" i="15"/>
  <c r="J20" i="15"/>
  <c r="N20" i="15"/>
  <c r="O20" i="15"/>
  <c r="J14" i="6" l="1"/>
  <c r="H14" i="6"/>
  <c r="G14" i="6"/>
  <c r="N14" i="6"/>
  <c r="I14" i="6"/>
  <c r="L14" i="6"/>
  <c r="O14" i="6"/>
  <c r="C14" i="6"/>
  <c r="M14" i="6"/>
  <c r="K14" i="6"/>
  <c r="F14" i="6"/>
  <c r="E14" i="6"/>
  <c r="P14" i="6"/>
  <c r="D14" i="6"/>
  <c r="Q14" i="6" l="1"/>
  <c r="T20" i="15" l="1"/>
  <c r="R14" i="6" l="1"/>
  <c r="U20" i="15" l="1"/>
  <c r="V20" i="15" l="1"/>
  <c r="W20" i="15" l="1"/>
  <c r="X20" i="15" l="1"/>
  <c r="Y20" i="15" l="1"/>
  <c r="S14" i="6" l="1"/>
  <c r="T14" i="6" l="1"/>
  <c r="U14" i="6" l="1"/>
  <c r="U16" i="6" l="1"/>
  <c r="T16" i="6"/>
  <c r="V14" i="6" l="1"/>
  <c r="V16" i="6" l="1"/>
  <c r="W16" i="6"/>
  <c r="W14" i="6"/>
</calcChain>
</file>

<file path=xl/sharedStrings.xml><?xml version="1.0" encoding="utf-8"?>
<sst xmlns="http://schemas.openxmlformats.org/spreadsheetml/2006/main" count="1062" uniqueCount="222">
  <si>
    <t>Q1</t>
  </si>
  <si>
    <t>Q2</t>
  </si>
  <si>
    <t>Q3</t>
  </si>
  <si>
    <t>Q4</t>
  </si>
  <si>
    <t>-</t>
  </si>
  <si>
    <t>Zamestnanosť</t>
  </si>
  <si>
    <t>*</t>
  </si>
  <si>
    <t>skut.</t>
  </si>
  <si>
    <t>Hrubý domáci produkt</t>
  </si>
  <si>
    <t>Súkromná spotreba</t>
  </si>
  <si>
    <t>Súkromná spotreba, b.c.</t>
  </si>
  <si>
    <t>Vládna spotreba</t>
  </si>
  <si>
    <t>Trh práce</t>
  </si>
  <si>
    <t>Vážené základne pre rozpočtové príjmy</t>
  </si>
  <si>
    <t>Domácnosti</t>
  </si>
  <si>
    <t>Ponuková strana</t>
  </si>
  <si>
    <t>Potenciálny produkt</t>
  </si>
  <si>
    <t>Bežný účet platobnej bilancie (% HDP)</t>
  </si>
  <si>
    <t>Domáci dopyt</t>
  </si>
  <si>
    <t>Zmena stavu zásob</t>
  </si>
  <si>
    <t>Zahraničný dopyt</t>
  </si>
  <si>
    <t>Nominálna súkromná spotreba</t>
  </si>
  <si>
    <t>Reálna súkromná spotreba</t>
  </si>
  <si>
    <t xml:space="preserve">   rast</t>
  </si>
  <si>
    <t>Spotreba domácností (mld. €)</t>
  </si>
  <si>
    <t>Spotreba NISD (mld. €)</t>
  </si>
  <si>
    <t>Export tovarov a služieb (mld. €)</t>
  </si>
  <si>
    <t>Import tovarov a služieb (mld. €)</t>
  </si>
  <si>
    <t>Medzispotreba verejnej správy (mld. €)</t>
  </si>
  <si>
    <t>Ostatné dane z produkcie (mld. €)</t>
  </si>
  <si>
    <t>Naturálne socíálne transfery (mld. €)</t>
  </si>
  <si>
    <t>Spotreba fixného kapitálu  (mld. €)</t>
  </si>
  <si>
    <t>Zamestnanosť (VZPS), tis. osôb</t>
  </si>
  <si>
    <t xml:space="preserve">   rast </t>
  </si>
  <si>
    <t>Ekonomicky aktívne obyvateľstvo</t>
  </si>
  <si>
    <t xml:space="preserve">Nezamestnanosť </t>
  </si>
  <si>
    <t>Miera nezamestnanosti (VZPS)</t>
  </si>
  <si>
    <t>Regulované ceny</t>
  </si>
  <si>
    <t>Jadrová inflácia</t>
  </si>
  <si>
    <t>Čistá inflácia</t>
  </si>
  <si>
    <t>Trhové služby</t>
  </si>
  <si>
    <t>Obchodovateľné tovary</t>
  </si>
  <si>
    <t>Jednotkové náklady práce</t>
  </si>
  <si>
    <t>Dôchodcovská inflácia</t>
  </si>
  <si>
    <t>Deflátor súkromnej spotreby</t>
  </si>
  <si>
    <t>Deflátor vládnej spotreby</t>
  </si>
  <si>
    <t>Deflátor exportu tovarov a služieb</t>
  </si>
  <si>
    <t>Deflátor importu tovarov a služieb</t>
  </si>
  <si>
    <t>Bilancia služieb (% HDP)</t>
  </si>
  <si>
    <t>Bilancia primárnych výnosov (% HDP)</t>
  </si>
  <si>
    <t>Bilancia sekundárnych výnosov (% HDP)</t>
  </si>
  <si>
    <t>Základňa</t>
  </si>
  <si>
    <t>Daň</t>
  </si>
  <si>
    <t>Import tovarov, b.c.</t>
  </si>
  <si>
    <t>HDP bez kompenzácií, b.c.</t>
  </si>
  <si>
    <t>Medzispotreba VS - platcovia DPH</t>
  </si>
  <si>
    <t>Medzispotreba VS - neplatcovia DPH</t>
  </si>
  <si>
    <t xml:space="preserve">   polrok</t>
  </si>
  <si>
    <t>Súhrnné indikátory</t>
  </si>
  <si>
    <t xml:space="preserve">Povinné ukazovatele </t>
  </si>
  <si>
    <t>QoQ zmeny</t>
  </si>
  <si>
    <t>Percentuálna zmena, pokiaľ nie je uvedené inak</t>
  </si>
  <si>
    <t>prog.</t>
  </si>
  <si>
    <t>Hrubý domáci produkt, s.c.</t>
  </si>
  <si>
    <t>Hrubý domáci produkt, b.c.</t>
  </si>
  <si>
    <t>Súkromná spotreba, s.c.</t>
  </si>
  <si>
    <t>Export tovarov a služieb, s.c.</t>
  </si>
  <si>
    <t>Import tovarov a služieb, s.c.</t>
  </si>
  <si>
    <t>Vládna spotreba, s.c.</t>
  </si>
  <si>
    <t>Produkčná medzera (% pot. produktu)</t>
  </si>
  <si>
    <t>Hrubý domáci produkt (mld. €)</t>
  </si>
  <si>
    <t>Zamestnanosť (štat. výkazníctvo)</t>
  </si>
  <si>
    <t>Reálna produktivita práce</t>
  </si>
  <si>
    <t>Nominálna produktivita práce</t>
  </si>
  <si>
    <t>Nominálny hrubý domáci produkt</t>
  </si>
  <si>
    <t>Reálny hrubý domáci produkt</t>
  </si>
  <si>
    <t>Externé prostredie</t>
  </si>
  <si>
    <t>Zahraničný dopyt (vážený import)</t>
  </si>
  <si>
    <t>Zahraničný dopyt (vážené HDP)</t>
  </si>
  <si>
    <t>Makroekonomické základne pre rozpočtové príjmy (váha ukazovateľov závisí od podielu jednotlivých daní a odvodov na celkových daňových a odvodových príjmoch)</t>
  </si>
  <si>
    <t>Hrubý domáci produkt Nemecka</t>
  </si>
  <si>
    <t>Cena ropy (€ za barel)</t>
  </si>
  <si>
    <t>Kľúčová sadzba ECB (priemer)</t>
  </si>
  <si>
    <t>3-mesačný Euribor (priemer)</t>
  </si>
  <si>
    <t>Súkromné investície</t>
  </si>
  <si>
    <t>Vládne investície</t>
  </si>
  <si>
    <t>Konečná spotreba verejnej správy (mld. €)</t>
  </si>
  <si>
    <t xml:space="preserve">Externé prostredie a finančný sektor </t>
  </si>
  <si>
    <t>Celkový stav vkladov (mld. €)</t>
  </si>
  <si>
    <t>Kompenzácie na zamestnanca, b.c. (mil. €)</t>
  </si>
  <si>
    <t>Kompenzácie na zamestnanca, s.c. (mil. €)</t>
  </si>
  <si>
    <t>Čistý disponibilný príjem na člena domácnosti, s.c. (Q1(t)/Q1(t-1))</t>
  </si>
  <si>
    <t>Čistý disponibilný príjem na člena domácnosti, b.c. (Q1(t)/Q1(t-1))</t>
  </si>
  <si>
    <t>Zamestnanosť (ESA), tis. osôb</t>
  </si>
  <si>
    <t>Verejný sektor (ESA), tis. osôb</t>
  </si>
  <si>
    <t>Súkromný sektor (ESA), tis. osôb</t>
  </si>
  <si>
    <t>Počet SZČO (VZPS), tis. osôb</t>
  </si>
  <si>
    <t>Odhad NAIRU (VZPS)</t>
  </si>
  <si>
    <t>Obyvateľstvo</t>
  </si>
  <si>
    <t>Kurz EUR/USD (koniec roka)</t>
  </si>
  <si>
    <t>Kurz EUR/CZK (koniec roka)</t>
  </si>
  <si>
    <t>Kurz EUR/CHF (koniec roka)</t>
  </si>
  <si>
    <t>Kurz EUR/JPY (koniec roka)</t>
  </si>
  <si>
    <t>Disponibilná miera (ÚPSVaR)</t>
  </si>
  <si>
    <t>Štatistické výkazníctvo, tis. osôb</t>
  </si>
  <si>
    <t>Deflátor hrubého domáceho produktu</t>
  </si>
  <si>
    <t>Nízkopríjmová inflácia (apríl (t)/apríl (t-1))</t>
  </si>
  <si>
    <t>Terms of trade tovarov a služieb</t>
  </si>
  <si>
    <t>Bilancia tovarov (% HDP)</t>
  </si>
  <si>
    <t>Čistý operačný prebytok, b.c.</t>
  </si>
  <si>
    <t>Hrubý domáci produkt (t-2), s.c.</t>
  </si>
  <si>
    <t>Fixné investície VS - platcovia DPH</t>
  </si>
  <si>
    <t>Fixné investície VS - neplatcovia DPH</t>
  </si>
  <si>
    <t>Daň z príjmu právnických osôb</t>
  </si>
  <si>
    <t>Daň z medzinárodného obchodu</t>
  </si>
  <si>
    <t>Daň z nehnuteľností</t>
  </si>
  <si>
    <t>Daň z pridanej hodnoty</t>
  </si>
  <si>
    <t>Upravená spotreba domácností, b.c.</t>
  </si>
  <si>
    <t>Fixné investície verejnej správy (mld. €)</t>
  </si>
  <si>
    <t>Spotrebiteľská inflácia (CPI)</t>
  </si>
  <si>
    <t>Zamestnanosť (ESA)</t>
  </si>
  <si>
    <t>Potenciálna zamestnanosť</t>
  </si>
  <si>
    <t>YoY zmeny</t>
  </si>
  <si>
    <t>10-ročný dlhopis SR (priemer)</t>
  </si>
  <si>
    <t>10-ročný dlhopis DE (priemer)</t>
  </si>
  <si>
    <t>Mil. eur, pokiaľ nie je uvedené inak</t>
  </si>
  <si>
    <t xml:space="preserve">Spotrebiteľská inflácia (CPI) </t>
  </si>
  <si>
    <t xml:space="preserve">Spotrebiteľská inflácia (HICP) </t>
  </si>
  <si>
    <t>Ceny potravín</t>
  </si>
  <si>
    <t>Ceny palív</t>
  </si>
  <si>
    <t>Evidovaná miera (ÚPSVaR)</t>
  </si>
  <si>
    <t>Mzdová základňa (zamestnanosť + nominálna mzda)</t>
  </si>
  <si>
    <t>Polročné údaje</t>
  </si>
  <si>
    <t>Platobná bilancia</t>
  </si>
  <si>
    <t>Trhová produkcia verejnej správy (mld. €)</t>
  </si>
  <si>
    <t>Vážený rast najvýznamnejších slovenských obchodných partnerov: Eurozóna, Česko, Maďarsko, Poľsko</t>
  </si>
  <si>
    <t>Vládna spotreba (mld. €)</t>
  </si>
  <si>
    <t>Tvorba fixného kapitálu, s.c.</t>
  </si>
  <si>
    <t>Tvorba fixného kapitálu</t>
  </si>
  <si>
    <t>Tvorba fixného kapitálu (mld. €)</t>
  </si>
  <si>
    <t>Priemerná mzda</t>
  </si>
  <si>
    <t>Deflátor tvorby fixného kapitálu</t>
  </si>
  <si>
    <t>HDP - príspevok k rastu</t>
  </si>
  <si>
    <t>THFK - príspevok k rastu</t>
  </si>
  <si>
    <t>Spotrebiteľská inflácia</t>
  </si>
  <si>
    <t>Cenové deflátory</t>
  </si>
  <si>
    <t>Cenová inflácia</t>
  </si>
  <si>
    <t>Nom. efektívny výmenný kurz</t>
  </si>
  <si>
    <t>Aktuálna váha jednotlivých zložiek na indexe spotrebiteľských cien (CPI)</t>
  </si>
  <si>
    <t>Verejná správa a čerpanie eurofondov</t>
  </si>
  <si>
    <t>Atypické základne</t>
  </si>
  <si>
    <t>Kvartálne základne</t>
  </si>
  <si>
    <t>Medzera na trhu práce (ESA)</t>
  </si>
  <si>
    <t>Kompenzácie verejnej správy (mld. €)</t>
  </si>
  <si>
    <t>Nezamestnanosť</t>
  </si>
  <si>
    <t>Miera participácie (populácia 15 +)</t>
  </si>
  <si>
    <t>Miera participácie (populácia 15 - 64)</t>
  </si>
  <si>
    <t>Podiel kompenzácií na HDP</t>
  </si>
  <si>
    <t>Podiel miezd na HDP</t>
  </si>
  <si>
    <t>HDP v stálych cenách</t>
  </si>
  <si>
    <t>HDP v bežných cenách</t>
  </si>
  <si>
    <t>Jadrové investície</t>
  </si>
  <si>
    <t>EU fondy</t>
  </si>
  <si>
    <t>Volkswagen</t>
  </si>
  <si>
    <t>Reálna ekonomika</t>
  </si>
  <si>
    <t xml:space="preserve">   Inflácia regulovaných cien</t>
  </si>
  <si>
    <t xml:space="preserve">   Inflácia cien potravín</t>
  </si>
  <si>
    <t xml:space="preserve">   Inflácia trhových služieb</t>
  </si>
  <si>
    <t xml:space="preserve">   Inflácia cien palív</t>
  </si>
  <si>
    <t xml:space="preserve">   Inflácia obchodovateľných tovarov</t>
  </si>
  <si>
    <t xml:space="preserve">    - v sektore verejnej správy</t>
  </si>
  <si>
    <t xml:space="preserve">    - mimo sektora verejnej správy</t>
  </si>
  <si>
    <t>EU fondy spolu (mil. EUR)</t>
  </si>
  <si>
    <t>Bežné výdavky (mil. EUR)</t>
  </si>
  <si>
    <t>Kapitálové výdavky (mil. EUR)</t>
  </si>
  <si>
    <t>Čerpanie eurofondov</t>
  </si>
  <si>
    <t>Verejná správa</t>
  </si>
  <si>
    <t>Nominálna aktivita</t>
  </si>
  <si>
    <t>Výmenný kurz $ za € (priemer)</t>
  </si>
  <si>
    <t>Nominálna priemerná mzda</t>
  </si>
  <si>
    <t>Reálna priemerná mzda</t>
  </si>
  <si>
    <t>Hrubý disponibilný príjem, b.c. (mld €)</t>
  </si>
  <si>
    <t>Hrubý disponibilný príjem, s.c. (mld €)</t>
  </si>
  <si>
    <t>Mzdová základňa, b.c. (mld €)</t>
  </si>
  <si>
    <t>Mzdová základňa, s.c. (mld €)</t>
  </si>
  <si>
    <t>Nominálna produkcia</t>
  </si>
  <si>
    <t>Miera úspor domácností (% disp. príjmu)</t>
  </si>
  <si>
    <t>Hrubý domáci produkt, b.c. (mld. €)</t>
  </si>
  <si>
    <t>Hrubý domáci produkt, s.c. (mld. €)</t>
  </si>
  <si>
    <t>Súkromná spotreba, b.c. (mld. €)</t>
  </si>
  <si>
    <t>Súkromná spotreba, s.c. (mld. €)</t>
  </si>
  <si>
    <t>Mzdová základňa, b.c. (mld. €)</t>
  </si>
  <si>
    <t>HDP bez kompenzácií, b.c. (mld. €)</t>
  </si>
  <si>
    <t>Import tovarov, b.c. (mld. €)</t>
  </si>
  <si>
    <t>Čistý operačný prebytok, b.c. (mld. €)</t>
  </si>
  <si>
    <t>Hrubý disponibilný príjem</t>
  </si>
  <si>
    <t>Nominálna mesačná mzda (€)</t>
  </si>
  <si>
    <t>Reálna mesačná mzda (€)</t>
  </si>
  <si>
    <t>Mzda v súkromnom sektore (€)</t>
  </si>
  <si>
    <t>Mzda vo verejnom sektore (€)</t>
  </si>
  <si>
    <t>Počet nezamestnaných (VZPS), tis. osôb</t>
  </si>
  <si>
    <t>Počet nezamestnaných (VZPS, tis.)</t>
  </si>
  <si>
    <t>Emisná povolenka EU ETS (€/tona)</t>
  </si>
  <si>
    <t>Plán obnovy a odolnosti</t>
  </si>
  <si>
    <t>HDP Eurozóny</t>
  </si>
  <si>
    <t>Inflácia v Eurozóne (HICP)</t>
  </si>
  <si>
    <t>Hrubý domáci produkt Eurozóny</t>
  </si>
  <si>
    <t>Úroková miera z vkladov (priemer)</t>
  </si>
  <si>
    <t>Volvo</t>
  </si>
  <si>
    <t>Spolufinancovanie eurofondov</t>
  </si>
  <si>
    <t>Čerpanie prostriedkov Plánu obnovy s DPH  (mil. EUR)</t>
  </si>
  <si>
    <t>Kompenzácie verejnej správy</t>
  </si>
  <si>
    <t>Medzispotreba verejnej správy</t>
  </si>
  <si>
    <t>Fixné investície verejnej správy</t>
  </si>
  <si>
    <t>Naturálne socíálne transfery</t>
  </si>
  <si>
    <t>Sociálne transfery</t>
  </si>
  <si>
    <t>Investície domácností</t>
  </si>
  <si>
    <t>Čerpanie prostriedkov Plánu obnovy bez DPH  (mil. EUR)</t>
  </si>
  <si>
    <t>Zahraniční pracovníci, tis. osôb</t>
  </si>
  <si>
    <t>70. zasadnutie Výboru pre makroekonomické prognózy, 13.9.2024</t>
  </si>
  <si>
    <t>Súkromné kompenzácie</t>
  </si>
  <si>
    <t>Súkromná medzispotreba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</si>
</sst>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S_k_-;\-* #,##0.00\ _S_k_-;_-* &quot;-&quot;??\ _S_k_-;_-@_-"/>
    <numFmt numFmtId="165" formatCode="0.0"/>
    <numFmt numFmtId="166" formatCode="0.0%"/>
    <numFmt numFmtId="167" formatCode="_-* #,##0.00\ _S_k_-;\-* #,##0.00\ _S_k_-;_-* \-??\ _S_k_-;_-@_-"/>
    <numFmt numFmtId="168" formatCode="0.00000"/>
    <numFmt numFmtId="169" formatCode="#,##0.0"/>
  </numFmts>
  <fonts count="85" x14ac:knownFonts="1">
    <font>
      <sz val="11"/>
      <color theme="1"/>
      <name val="Arial Narrow"/>
      <family val="2"/>
      <charset val="238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Courier"/>
      <family val="1"/>
      <charset val="238"/>
    </font>
    <font>
      <b/>
      <sz val="10"/>
      <color indexed="8"/>
      <name val="Arial"/>
      <family val="2"/>
    </font>
    <font>
      <u/>
      <sz val="10"/>
      <color theme="10"/>
      <name val="Arial Narrow"/>
      <family val="2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name val="Times New Roman"/>
      <family val="1"/>
      <charset val="238"/>
    </font>
    <font>
      <sz val="10"/>
      <color indexed="8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Times New Roman"/>
      <family val="1"/>
      <charset val="238"/>
    </font>
    <font>
      <sz val="10"/>
      <name val="Arial"/>
      <family val="2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8"/>
      <name val="Times New Roman"/>
      <family val="1"/>
      <charset val="238"/>
    </font>
    <font>
      <i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  <charset val="238"/>
    </font>
    <font>
      <sz val="14"/>
      <color theme="1"/>
      <name val="Arial Narrow"/>
      <family val="2"/>
      <charset val="238"/>
    </font>
    <font>
      <i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sz val="14"/>
      <name val="Arial Narrow"/>
      <family val="2"/>
      <charset val="238"/>
    </font>
    <font>
      <i/>
      <sz val="10"/>
      <name val="Times New Roman"/>
      <family val="1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theme="8"/>
      <name val="Times New Roman"/>
      <family val="1"/>
      <charset val="238"/>
    </font>
    <font>
      <i/>
      <sz val="14"/>
      <color indexed="8"/>
      <name val="Times New Roman"/>
      <family val="1"/>
      <charset val="238"/>
    </font>
    <font>
      <sz val="8"/>
      <name val="Arial Narrow"/>
      <family val="2"/>
      <charset val="238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67">
    <xf numFmtId="0" fontId="0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4" fillId="0" borderId="0"/>
    <xf numFmtId="4" fontId="7" fillId="33" borderId="16" applyNumberForma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9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10" fillId="0" borderId="0"/>
    <xf numFmtId="0" fontId="2" fillId="0" borderId="0">
      <alignment vertical="center"/>
    </xf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2" fillId="0" borderId="0">
      <alignment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9" fillId="0" borderId="0"/>
    <xf numFmtId="9" fontId="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9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2" fillId="0" borderId="0"/>
    <xf numFmtId="9" fontId="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2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4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0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4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9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9" fontId="2" fillId="0" borderId="0" applyFont="0" applyFill="0" applyBorder="0" applyAlignment="0" applyProtection="0"/>
    <xf numFmtId="0" fontId="2" fillId="0" borderId="0">
      <alignment vertical="center"/>
    </xf>
    <xf numFmtId="9" fontId="2" fillId="0" borderId="0" applyFont="0" applyFill="0" applyBorder="0" applyAlignment="0" applyProtection="0"/>
    <xf numFmtId="0" fontId="5" fillId="0" borderId="0"/>
    <xf numFmtId="164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5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2" fillId="0" borderId="0">
      <alignment vertical="center"/>
    </xf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0" fontId="2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>
      <alignment vertical="center"/>
    </xf>
    <xf numFmtId="0" fontId="5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/>
    <xf numFmtId="0" fontId="2" fillId="0" borderId="0"/>
    <xf numFmtId="0" fontId="2" fillId="0" borderId="0">
      <alignment vertical="center"/>
    </xf>
    <xf numFmtId="0" fontId="2" fillId="0" borderId="0" applyNumberFormat="0" applyFont="0" applyFill="0" applyBorder="0" applyAlignment="0" applyProtection="0"/>
    <xf numFmtId="0" fontId="9" fillId="0" borderId="0"/>
    <xf numFmtId="0" fontId="2" fillId="0" borderId="0">
      <alignment vertical="center"/>
    </xf>
    <xf numFmtId="9" fontId="13" fillId="0" borderId="0" applyFont="0" applyFill="0" applyBorder="0" applyAlignment="0" applyProtection="0"/>
    <xf numFmtId="0" fontId="5" fillId="0" borderId="0"/>
    <xf numFmtId="0" fontId="5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9" fillId="0" borderId="0"/>
    <xf numFmtId="0" fontId="9" fillId="0" borderId="0"/>
    <xf numFmtId="0" fontId="2" fillId="0" borderId="0" applyNumberFormat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0" fontId="2" fillId="0" borderId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10" applyNumberFormat="0" applyAlignment="0" applyProtection="0"/>
    <xf numFmtId="0" fontId="22" fillId="6" borderId="11" applyNumberFormat="0" applyAlignment="0" applyProtection="0"/>
    <xf numFmtId="0" fontId="23" fillId="6" borderId="10" applyNumberFormat="0" applyAlignment="0" applyProtection="0"/>
    <xf numFmtId="0" fontId="24" fillId="0" borderId="12" applyNumberFormat="0" applyFill="0" applyAlignment="0" applyProtection="0"/>
    <xf numFmtId="0" fontId="25" fillId="7" borderId="13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9" fillId="32" borderId="0" applyNumberFormat="0" applyBorder="0" applyAlignment="0" applyProtection="0"/>
    <xf numFmtId="0" fontId="4" fillId="8" borderId="14" applyNumberFormat="0" applyFont="0" applyAlignment="0" applyProtection="0"/>
    <xf numFmtId="0" fontId="4" fillId="8" borderId="14" applyNumberFormat="0" applyFont="0" applyAlignment="0" applyProtection="0"/>
    <xf numFmtId="0" fontId="4" fillId="8" borderId="14" applyNumberFormat="0" applyFont="0" applyAlignment="0" applyProtection="0"/>
    <xf numFmtId="0" fontId="4" fillId="8" borderId="14" applyNumberFormat="0" applyFont="0" applyAlignment="0" applyProtection="0"/>
    <xf numFmtId="0" fontId="4" fillId="8" borderId="14" applyNumberFormat="0" applyFont="0" applyAlignment="0" applyProtection="0"/>
    <xf numFmtId="0" fontId="4" fillId="8" borderId="14" applyNumberFormat="0" applyFont="0" applyAlignment="0" applyProtection="0"/>
    <xf numFmtId="0" fontId="4" fillId="0" borderId="0"/>
    <xf numFmtId="0" fontId="4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0" fillId="0" borderId="0"/>
    <xf numFmtId="0" fontId="30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31" fillId="0" borderId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3" fillId="0" borderId="0">
      <alignment vertical="center"/>
    </xf>
    <xf numFmtId="9" fontId="2" fillId="0" borderId="0" applyFont="0" applyFill="0" applyBorder="0" applyAlignment="0" applyProtection="0"/>
    <xf numFmtId="0" fontId="35" fillId="46" borderId="0" applyNumberFormat="0" applyBorder="0" applyAlignment="0" applyProtection="0"/>
    <xf numFmtId="0" fontId="34" fillId="40" borderId="0" applyNumberFormat="0" applyBorder="0" applyAlignment="0" applyProtection="0"/>
    <xf numFmtId="0" fontId="35" fillId="42" borderId="0" applyNumberFormat="0" applyBorder="0" applyAlignment="0" applyProtection="0"/>
    <xf numFmtId="0" fontId="2" fillId="0" borderId="0"/>
    <xf numFmtId="0" fontId="40" fillId="36" borderId="0" applyNumberFormat="0" applyBorder="0" applyAlignment="0" applyProtection="0"/>
    <xf numFmtId="0" fontId="2" fillId="0" borderId="0"/>
    <xf numFmtId="0" fontId="34" fillId="54" borderId="23" applyNumberFormat="0" applyFont="0" applyAlignment="0" applyProtection="0"/>
    <xf numFmtId="0" fontId="2" fillId="0" borderId="0"/>
    <xf numFmtId="0" fontId="49" fillId="0" borderId="25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8" fillId="53" borderId="18" applyNumberFormat="0" applyAlignment="0" applyProtection="0"/>
    <xf numFmtId="0" fontId="30" fillId="0" borderId="0"/>
    <xf numFmtId="0" fontId="2" fillId="0" borderId="0"/>
    <xf numFmtId="9" fontId="2" fillId="0" borderId="0" applyFont="0" applyFill="0" applyBorder="0" applyAlignment="0" applyProtection="0"/>
    <xf numFmtId="0" fontId="35" fillId="45" borderId="0" applyNumberFormat="0" applyBorder="0" applyAlignment="0" applyProtection="0"/>
    <xf numFmtId="0" fontId="34" fillId="36" borderId="0" applyNumberFormat="0" applyBorder="0" applyAlignment="0" applyProtection="0"/>
    <xf numFmtId="0" fontId="35" fillId="50" borderId="0" applyNumberFormat="0" applyBorder="0" applyAlignment="0" applyProtection="0"/>
    <xf numFmtId="0" fontId="2" fillId="0" borderId="0"/>
    <xf numFmtId="0" fontId="2" fillId="0" borderId="0"/>
    <xf numFmtId="0" fontId="34" fillId="40" borderId="0" applyNumberFormat="0" applyBorder="0" applyAlignment="0" applyProtection="0"/>
    <xf numFmtId="0" fontId="2" fillId="0" borderId="0"/>
    <xf numFmtId="0" fontId="44" fillId="39" borderId="17" applyNumberFormat="0" applyAlignment="0" applyProtection="0"/>
    <xf numFmtId="0" fontId="2" fillId="0" borderId="0"/>
    <xf numFmtId="0" fontId="34" fillId="42" borderId="0" applyNumberFormat="0" applyBorder="0" applyAlignment="0" applyProtection="0"/>
    <xf numFmtId="0" fontId="2" fillId="0" borderId="0"/>
    <xf numFmtId="0" fontId="45" fillId="0" borderId="22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4" fillId="37" borderId="0" applyNumberFormat="0" applyBorder="0" applyAlignment="0" applyProtection="0"/>
    <xf numFmtId="0" fontId="34" fillId="35" borderId="0" applyNumberFormat="0" applyBorder="0" applyAlignment="0" applyProtection="0"/>
    <xf numFmtId="0" fontId="47" fillId="52" borderId="24" applyNumberFormat="0" applyAlignment="0" applyProtection="0"/>
    <xf numFmtId="0" fontId="43" fillId="0" borderId="21" applyNumberFormat="0" applyFill="0" applyAlignment="0" applyProtection="0"/>
    <xf numFmtId="0" fontId="34" fillId="43" borderId="0" applyNumberFormat="0" applyBorder="0" applyAlignment="0" applyProtection="0"/>
    <xf numFmtId="0" fontId="41" fillId="0" borderId="19" applyNumberFormat="0" applyFill="0" applyAlignment="0" applyProtection="0"/>
    <xf numFmtId="0" fontId="34" fillId="41" borderId="0" applyNumberFormat="0" applyBorder="0" applyAlignment="0" applyProtection="0"/>
    <xf numFmtId="0" fontId="2" fillId="0" borderId="0"/>
    <xf numFmtId="0" fontId="35" fillId="48" borderId="0" applyNumberFormat="0" applyBorder="0" applyAlignment="0" applyProtection="0"/>
    <xf numFmtId="0" fontId="37" fillId="52" borderId="17" applyNumberFormat="0" applyAlignment="0" applyProtection="0"/>
    <xf numFmtId="0" fontId="34" fillId="38" borderId="0" applyNumberFormat="0" applyBorder="0" applyAlignment="0" applyProtection="0"/>
    <xf numFmtId="0" fontId="42" fillId="0" borderId="20" applyNumberFormat="0" applyFill="0" applyAlignment="0" applyProtection="0"/>
    <xf numFmtId="0" fontId="43" fillId="0" borderId="0" applyNumberFormat="0" applyFill="0" applyBorder="0" applyAlignment="0" applyProtection="0"/>
    <xf numFmtId="0" fontId="35" fillId="46" borderId="0" applyNumberFormat="0" applyBorder="0" applyAlignment="0" applyProtection="0"/>
    <xf numFmtId="0" fontId="35" fillId="4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2" fillId="0" borderId="0"/>
    <xf numFmtId="0" fontId="34" fillId="37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5" fillId="49" borderId="0" applyNumberFormat="0" applyBorder="0" applyAlignment="0" applyProtection="0"/>
    <xf numFmtId="0" fontId="39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6" fillId="35" borderId="0" applyNumberFormat="0" applyBorder="0" applyAlignment="0" applyProtection="0"/>
    <xf numFmtId="0" fontId="35" fillId="47" borderId="0" applyNumberFormat="0" applyBorder="0" applyAlignment="0" applyProtection="0"/>
    <xf numFmtId="0" fontId="35" fillId="44" borderId="0" applyNumberFormat="0" applyBorder="0" applyAlignment="0" applyProtection="0"/>
    <xf numFmtId="9" fontId="2" fillId="0" borderId="0" applyFont="0" applyFill="0" applyBorder="0" applyAlignment="0" applyProtection="0"/>
    <xf numFmtId="0" fontId="46" fillId="33" borderId="0" applyNumberFormat="0" applyBorder="0" applyAlignment="0" applyProtection="0"/>
    <xf numFmtId="0" fontId="34" fillId="34" borderId="0" applyNumberFormat="0" applyBorder="0" applyAlignment="0" applyProtection="0"/>
    <xf numFmtId="0" fontId="2" fillId="0" borderId="0"/>
    <xf numFmtId="0" fontId="32" fillId="0" borderId="0"/>
    <xf numFmtId="167" fontId="2" fillId="0" borderId="0" applyFill="0" applyBorder="0" applyAlignment="0" applyProtection="0"/>
    <xf numFmtId="0" fontId="3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2" fillId="0" borderId="0"/>
    <xf numFmtId="0" fontId="35" fillId="45" borderId="0" applyNumberFormat="0" applyBorder="0" applyAlignment="0" applyProtection="0"/>
    <xf numFmtId="0" fontId="34" fillId="39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2" fillId="0" borderId="0">
      <alignment vertical="center"/>
    </xf>
    <xf numFmtId="9" fontId="2" fillId="0" borderId="0" applyFont="0" applyFill="0" applyBorder="0" applyAlignment="0" applyProtection="0"/>
    <xf numFmtId="0" fontId="3" fillId="0" borderId="0"/>
    <xf numFmtId="9" fontId="32" fillId="0" borderId="0" applyFont="0" applyFill="0" applyBorder="0" applyAlignment="0" applyProtection="0"/>
    <xf numFmtId="0" fontId="30" fillId="0" borderId="0"/>
  </cellStyleXfs>
  <cellXfs count="552">
    <xf numFmtId="0" fontId="0" fillId="0" borderId="0" xfId="0"/>
    <xf numFmtId="0" fontId="1" fillId="55" borderId="5" xfId="0" applyFont="1" applyFill="1" applyBorder="1" applyAlignment="1">
      <alignment horizontal="center"/>
    </xf>
    <xf numFmtId="0" fontId="1" fillId="55" borderId="3" xfId="0" applyFont="1" applyFill="1" applyBorder="1" applyAlignment="1">
      <alignment horizontal="center"/>
    </xf>
    <xf numFmtId="0" fontId="1" fillId="55" borderId="1" xfId="0" applyFont="1" applyFill="1" applyBorder="1" applyAlignment="1">
      <alignment horizontal="center"/>
    </xf>
    <xf numFmtId="0" fontId="51" fillId="0" borderId="2" xfId="0" applyFont="1" applyBorder="1"/>
    <xf numFmtId="0" fontId="55" fillId="0" borderId="2" xfId="0" applyFont="1" applyBorder="1"/>
    <xf numFmtId="0" fontId="54" fillId="0" borderId="1" xfId="0" applyFont="1" applyBorder="1" applyAlignment="1">
      <alignment horizontal="center"/>
    </xf>
    <xf numFmtId="0" fontId="57" fillId="0" borderId="0" xfId="0" applyFont="1"/>
    <xf numFmtId="0" fontId="57" fillId="0" borderId="36" xfId="0" applyFont="1" applyBorder="1" applyAlignment="1">
      <alignment horizontal="center" vertical="center"/>
    </xf>
    <xf numFmtId="0" fontId="56" fillId="0" borderId="36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57" fillId="0" borderId="2" xfId="0" applyFont="1" applyBorder="1" applyAlignment="1">
      <alignment horizontal="center"/>
    </xf>
    <xf numFmtId="0" fontId="57" fillId="0" borderId="0" xfId="0" applyFont="1" applyBorder="1"/>
    <xf numFmtId="0" fontId="57" fillId="0" borderId="1" xfId="0" applyFont="1" applyBorder="1" applyAlignment="1">
      <alignment horizontal="center"/>
    </xf>
    <xf numFmtId="0" fontId="57" fillId="0" borderId="3" xfId="0" applyFont="1" applyBorder="1" applyAlignment="1">
      <alignment horizontal="center"/>
    </xf>
    <xf numFmtId="0" fontId="57" fillId="0" borderId="4" xfId="0" applyFont="1" applyBorder="1"/>
    <xf numFmtId="0" fontId="57" fillId="0" borderId="2" xfId="0" applyFont="1" applyBorder="1"/>
    <xf numFmtId="0" fontId="58" fillId="0" borderId="2" xfId="0" applyFont="1" applyBorder="1"/>
    <xf numFmtId="165" fontId="58" fillId="0" borderId="4" xfId="0" applyNumberFormat="1" applyFont="1" applyFill="1" applyBorder="1" applyAlignment="1">
      <alignment horizontal="center"/>
    </xf>
    <xf numFmtId="165" fontId="58" fillId="0" borderId="0" xfId="0" applyNumberFormat="1" applyFont="1" applyFill="1" applyBorder="1" applyAlignment="1">
      <alignment horizontal="center"/>
    </xf>
    <xf numFmtId="165" fontId="58" fillId="0" borderId="2" xfId="0" applyNumberFormat="1" applyFont="1" applyFill="1" applyBorder="1" applyAlignment="1">
      <alignment horizontal="center"/>
    </xf>
    <xf numFmtId="0" fontId="58" fillId="0" borderId="2" xfId="0" applyFont="1" applyFill="1" applyBorder="1"/>
    <xf numFmtId="0" fontId="58" fillId="0" borderId="4" xfId="0" applyFont="1" applyFill="1" applyBorder="1" applyAlignment="1">
      <alignment horizontal="center"/>
    </xf>
    <xf numFmtId="0" fontId="58" fillId="0" borderId="0" xfId="0" applyFont="1" applyFill="1" applyBorder="1" applyAlignment="1">
      <alignment horizontal="center"/>
    </xf>
    <xf numFmtId="0" fontId="58" fillId="0" borderId="2" xfId="0" applyFont="1" applyFill="1" applyBorder="1" applyAlignment="1">
      <alignment horizontal="center"/>
    </xf>
    <xf numFmtId="0" fontId="58" fillId="0" borderId="0" xfId="0" applyFont="1" applyFill="1" applyBorder="1"/>
    <xf numFmtId="0" fontId="57" fillId="0" borderId="2" xfId="0" applyFont="1" applyFill="1" applyBorder="1"/>
    <xf numFmtId="0" fontId="57" fillId="0" borderId="4" xfId="0" applyFont="1" applyFill="1" applyBorder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7" fillId="0" borderId="2" xfId="0" applyFont="1" applyFill="1" applyBorder="1" applyAlignment="1">
      <alignment horizontal="center"/>
    </xf>
    <xf numFmtId="165" fontId="58" fillId="0" borderId="5" xfId="0" applyNumberFormat="1" applyFont="1" applyFill="1" applyBorder="1" applyAlignment="1">
      <alignment horizontal="center"/>
    </xf>
    <xf numFmtId="165" fontId="58" fillId="0" borderId="1" xfId="0" applyNumberFormat="1" applyFont="1" applyFill="1" applyBorder="1" applyAlignment="1">
      <alignment horizontal="center"/>
    </xf>
    <xf numFmtId="165" fontId="58" fillId="0" borderId="3" xfId="0" applyNumberFormat="1" applyFont="1" applyFill="1" applyBorder="1" applyAlignment="1">
      <alignment horizontal="center"/>
    </xf>
    <xf numFmtId="165" fontId="57" fillId="0" borderId="36" xfId="0" applyNumberFormat="1" applyFont="1" applyFill="1" applyBorder="1" applyAlignment="1">
      <alignment horizontal="center"/>
    </xf>
    <xf numFmtId="165" fontId="57" fillId="0" borderId="35" xfId="0" applyNumberFormat="1" applyFont="1" applyFill="1" applyBorder="1" applyAlignment="1">
      <alignment horizontal="center"/>
    </xf>
    <xf numFmtId="165" fontId="58" fillId="0" borderId="36" xfId="0" applyNumberFormat="1" applyFont="1" applyFill="1" applyBorder="1" applyAlignment="1">
      <alignment horizontal="center"/>
    </xf>
    <xf numFmtId="165" fontId="58" fillId="0" borderId="35" xfId="0" applyNumberFormat="1" applyFont="1" applyFill="1" applyBorder="1" applyAlignment="1">
      <alignment horizontal="center"/>
    </xf>
    <xf numFmtId="165" fontId="57" fillId="0" borderId="4" xfId="0" applyNumberFormat="1" applyFont="1" applyFill="1" applyBorder="1" applyAlignment="1">
      <alignment horizontal="center"/>
    </xf>
    <xf numFmtId="165" fontId="57" fillId="0" borderId="0" xfId="0" applyNumberFormat="1" applyFont="1" applyFill="1" applyBorder="1" applyAlignment="1">
      <alignment horizontal="center"/>
    </xf>
    <xf numFmtId="165" fontId="57" fillId="0" borderId="2" xfId="0" applyNumberFormat="1" applyFont="1" applyFill="1" applyBorder="1" applyAlignment="1">
      <alignment horizontal="center"/>
    </xf>
    <xf numFmtId="0" fontId="57" fillId="0" borderId="3" xfId="0" applyFont="1" applyBorder="1"/>
    <xf numFmtId="0" fontId="57" fillId="0" borderId="5" xfId="0" applyFont="1" applyBorder="1"/>
    <xf numFmtId="0" fontId="57" fillId="0" borderId="1" xfId="0" applyFont="1" applyBorder="1"/>
    <xf numFmtId="0" fontId="57" fillId="0" borderId="0" xfId="0" applyFont="1" applyAlignment="1">
      <alignment horizontal="center"/>
    </xf>
    <xf numFmtId="0" fontId="57" fillId="0" borderId="34" xfId="0" applyFont="1" applyBorder="1" applyAlignment="1">
      <alignment horizontal="center"/>
    </xf>
    <xf numFmtId="0" fontId="57" fillId="0" borderId="35" xfId="0" applyFont="1" applyBorder="1" applyAlignment="1">
      <alignment horizontal="right"/>
    </xf>
    <xf numFmtId="0" fontId="57" fillId="0" borderId="36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57" fillId="0" borderId="2" xfId="0" applyFont="1" applyBorder="1" applyAlignment="1">
      <alignment horizontal="right"/>
    </xf>
    <xf numFmtId="0" fontId="62" fillId="0" borderId="4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2" fillId="0" borderId="2" xfId="0" applyFont="1" applyBorder="1" applyAlignment="1">
      <alignment horizontal="center"/>
    </xf>
    <xf numFmtId="0" fontId="57" fillId="0" borderId="35" xfId="0" applyFont="1" applyBorder="1" applyAlignment="1">
      <alignment horizontal="center"/>
    </xf>
    <xf numFmtId="0" fontId="57" fillId="0" borderId="0" xfId="0" applyFont="1" applyFill="1" applyBorder="1"/>
    <xf numFmtId="2" fontId="58" fillId="0" borderId="4" xfId="0" applyNumberFormat="1" applyFont="1" applyFill="1" applyBorder="1" applyAlignment="1">
      <alignment horizontal="center"/>
    </xf>
    <xf numFmtId="2" fontId="58" fillId="0" borderId="0" xfId="0" applyNumberFormat="1" applyFont="1" applyFill="1" applyBorder="1" applyAlignment="1">
      <alignment horizontal="center"/>
    </xf>
    <xf numFmtId="165" fontId="57" fillId="0" borderId="4" xfId="0" applyNumberFormat="1" applyFont="1" applyBorder="1" applyAlignment="1">
      <alignment horizontal="center"/>
    </xf>
    <xf numFmtId="165" fontId="57" fillId="0" borderId="0" xfId="0" applyNumberFormat="1" applyFont="1" applyBorder="1" applyAlignment="1">
      <alignment horizontal="center"/>
    </xf>
    <xf numFmtId="0" fontId="57" fillId="0" borderId="5" xfId="0" applyFont="1" applyBorder="1" applyAlignment="1">
      <alignment horizontal="center"/>
    </xf>
    <xf numFmtId="0" fontId="54" fillId="0" borderId="4" xfId="0" applyFont="1" applyBorder="1" applyAlignment="1">
      <alignment horizontal="center"/>
    </xf>
    <xf numFmtId="0" fontId="54" fillId="0" borderId="0" xfId="0" applyFont="1" applyBorder="1" applyAlignment="1">
      <alignment horizontal="center"/>
    </xf>
    <xf numFmtId="166" fontId="66" fillId="0" borderId="0" xfId="1365" applyNumberFormat="1" applyFont="1" applyAlignment="1">
      <alignment horizontal="center"/>
    </xf>
    <xf numFmtId="0" fontId="57" fillId="0" borderId="34" xfId="0" applyFont="1" applyBorder="1"/>
    <xf numFmtId="0" fontId="57" fillId="0" borderId="36" xfId="0" applyFont="1" applyBorder="1" applyAlignment="1">
      <alignment horizontal="right"/>
    </xf>
    <xf numFmtId="0" fontId="57" fillId="0" borderId="36" xfId="0" applyFont="1" applyBorder="1"/>
    <xf numFmtId="0" fontId="57" fillId="0" borderId="0" xfId="0" applyFont="1" applyBorder="1" applyAlignment="1">
      <alignment horizontal="right"/>
    </xf>
    <xf numFmtId="0" fontId="62" fillId="0" borderId="36" xfId="0" applyFont="1" applyBorder="1" applyAlignment="1">
      <alignment horizontal="center" vertical="center"/>
    </xf>
    <xf numFmtId="0" fontId="51" fillId="0" borderId="0" xfId="0" applyFont="1" applyBorder="1"/>
    <xf numFmtId="165" fontId="58" fillId="0" borderId="4" xfId="0" applyNumberFormat="1" applyFont="1" applyBorder="1" applyAlignment="1">
      <alignment horizontal="center"/>
    </xf>
    <xf numFmtId="165" fontId="58" fillId="0" borderId="0" xfId="0" applyNumberFormat="1" applyFont="1" applyBorder="1" applyAlignment="1">
      <alignment horizontal="center"/>
    </xf>
    <xf numFmtId="0" fontId="67" fillId="0" borderId="2" xfId="0" applyFont="1" applyBorder="1"/>
    <xf numFmtId="165" fontId="65" fillId="0" borderId="4" xfId="0" applyNumberFormat="1" applyFont="1" applyBorder="1" applyAlignment="1">
      <alignment horizontal="center"/>
    </xf>
    <xf numFmtId="165" fontId="65" fillId="0" borderId="0" xfId="0" applyNumberFormat="1" applyFont="1" applyBorder="1" applyAlignment="1">
      <alignment horizontal="center"/>
    </xf>
    <xf numFmtId="0" fontId="67" fillId="0" borderId="3" xfId="0" applyFont="1" applyBorder="1"/>
    <xf numFmtId="0" fontId="67" fillId="0" borderId="35" xfId="0" applyFont="1" applyBorder="1"/>
    <xf numFmtId="0" fontId="62" fillId="0" borderId="36" xfId="0" applyFont="1" applyBorder="1" applyAlignment="1">
      <alignment horizontal="center"/>
    </xf>
    <xf numFmtId="165" fontId="65" fillId="0" borderId="36" xfId="0" applyNumberFormat="1" applyFont="1" applyBorder="1" applyAlignment="1">
      <alignment horizontal="center"/>
    </xf>
    <xf numFmtId="0" fontId="58" fillId="0" borderId="0" xfId="0" applyFont="1" applyBorder="1"/>
    <xf numFmtId="0" fontId="57" fillId="0" borderId="40" xfId="0" applyFont="1" applyBorder="1"/>
    <xf numFmtId="0" fontId="67" fillId="0" borderId="6" xfId="0" applyFont="1" applyBorder="1"/>
    <xf numFmtId="0" fontId="62" fillId="0" borderId="2" xfId="0" applyFont="1" applyBorder="1" applyAlignment="1">
      <alignment horizontal="left"/>
    </xf>
    <xf numFmtId="0" fontId="65" fillId="0" borderId="2" xfId="0" applyFont="1" applyFill="1" applyBorder="1"/>
    <xf numFmtId="0" fontId="57" fillId="0" borderId="6" xfId="0" applyFont="1" applyBorder="1"/>
    <xf numFmtId="0" fontId="58" fillId="0" borderId="36" xfId="0" applyFont="1" applyBorder="1" applyAlignment="1">
      <alignment horizontal="center"/>
    </xf>
    <xf numFmtId="0" fontId="58" fillId="0" borderId="36" xfId="0" applyFont="1" applyFill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56" fillId="0" borderId="2" xfId="0" applyFont="1" applyBorder="1"/>
    <xf numFmtId="0" fontId="57" fillId="0" borderId="2" xfId="0" applyFont="1" applyBorder="1" applyAlignment="1">
      <alignment horizontal="left"/>
    </xf>
    <xf numFmtId="0" fontId="57" fillId="55" borderId="2" xfId="0" applyFont="1" applyFill="1" applyBorder="1" applyAlignment="1">
      <alignment horizontal="right"/>
    </xf>
    <xf numFmtId="0" fontId="57" fillId="0" borderId="35" xfId="0" applyFont="1" applyBorder="1"/>
    <xf numFmtId="0" fontId="57" fillId="55" borderId="2" xfId="0" applyFont="1" applyFill="1" applyBorder="1"/>
    <xf numFmtId="165" fontId="68" fillId="0" borderId="4" xfId="0" applyNumberFormat="1" applyFont="1" applyFill="1" applyBorder="1" applyAlignment="1">
      <alignment horizontal="center"/>
    </xf>
    <xf numFmtId="165" fontId="68" fillId="0" borderId="0" xfId="0" applyNumberFormat="1" applyFont="1" applyFill="1" applyBorder="1" applyAlignment="1">
      <alignment horizontal="center"/>
    </xf>
    <xf numFmtId="165" fontId="67" fillId="0" borderId="4" xfId="0" applyNumberFormat="1" applyFont="1" applyFill="1" applyBorder="1" applyAlignment="1">
      <alignment horizontal="center"/>
    </xf>
    <xf numFmtId="165" fontId="67" fillId="0" borderId="0" xfId="0" applyNumberFormat="1" applyFont="1" applyFill="1" applyBorder="1" applyAlignment="1">
      <alignment horizontal="center"/>
    </xf>
    <xf numFmtId="165" fontId="67" fillId="0" borderId="4" xfId="0" applyNumberFormat="1" applyFont="1" applyBorder="1" applyAlignment="1">
      <alignment horizontal="center"/>
    </xf>
    <xf numFmtId="165" fontId="67" fillId="0" borderId="0" xfId="0" applyNumberFormat="1" applyFont="1" applyBorder="1" applyAlignment="1">
      <alignment horizontal="center"/>
    </xf>
    <xf numFmtId="0" fontId="69" fillId="0" borderId="5" xfId="0" applyFont="1" applyBorder="1"/>
    <xf numFmtId="0" fontId="69" fillId="0" borderId="1" xfId="0" applyFont="1" applyBorder="1"/>
    <xf numFmtId="1" fontId="58" fillId="0" borderId="4" xfId="0" applyNumberFormat="1" applyFont="1" applyFill="1" applyBorder="1" applyAlignment="1">
      <alignment horizontal="center"/>
    </xf>
    <xf numFmtId="1" fontId="58" fillId="0" borderId="0" xfId="0" applyNumberFormat="1" applyFont="1" applyFill="1" applyBorder="1" applyAlignment="1">
      <alignment horizontal="center"/>
    </xf>
    <xf numFmtId="0" fontId="57" fillId="0" borderId="2" xfId="0" applyFont="1" applyFill="1" applyBorder="1" applyAlignment="1"/>
    <xf numFmtId="0" fontId="56" fillId="0" borderId="2" xfId="0" applyFont="1" applyFill="1" applyBorder="1" applyAlignment="1">
      <alignment horizontal="left" indent="2"/>
    </xf>
    <xf numFmtId="0" fontId="58" fillId="0" borderId="1" xfId="0" applyFont="1" applyBorder="1"/>
    <xf numFmtId="0" fontId="54" fillId="0" borderId="3" xfId="0" applyFont="1" applyBorder="1" applyAlignment="1">
      <alignment horizontal="center"/>
    </xf>
    <xf numFmtId="0" fontId="57" fillId="55" borderId="3" xfId="0" applyFont="1" applyFill="1" applyBorder="1" applyAlignment="1">
      <alignment horizontal="center"/>
    </xf>
    <xf numFmtId="0" fontId="51" fillId="55" borderId="2" xfId="0" applyFont="1" applyFill="1" applyBorder="1"/>
    <xf numFmtId="0" fontId="58" fillId="55" borderId="2" xfId="0" applyFont="1" applyFill="1" applyBorder="1"/>
    <xf numFmtId="169" fontId="57" fillId="0" borderId="4" xfId="0" applyNumberFormat="1" applyFont="1" applyBorder="1" applyAlignment="1">
      <alignment horizontal="center"/>
    </xf>
    <xf numFmtId="169" fontId="57" fillId="0" borderId="0" xfId="0" applyNumberFormat="1" applyFont="1" applyBorder="1" applyAlignment="1">
      <alignment horizontal="center"/>
    </xf>
    <xf numFmtId="0" fontId="65" fillId="55" borderId="2" xfId="0" applyFont="1" applyFill="1" applyBorder="1"/>
    <xf numFmtId="165" fontId="56" fillId="0" borderId="4" xfId="0" applyNumberFormat="1" applyFont="1" applyBorder="1" applyAlignment="1">
      <alignment horizontal="center"/>
    </xf>
    <xf numFmtId="165" fontId="56" fillId="0" borderId="0" xfId="0" applyNumberFormat="1" applyFont="1" applyBorder="1" applyAlignment="1">
      <alignment horizontal="center"/>
    </xf>
    <xf numFmtId="165" fontId="65" fillId="0" borderId="4" xfId="0" applyNumberFormat="1" applyFont="1" applyFill="1" applyBorder="1" applyAlignment="1">
      <alignment horizontal="center"/>
    </xf>
    <xf numFmtId="165" fontId="65" fillId="0" borderId="0" xfId="0" applyNumberFormat="1" applyFont="1" applyFill="1" applyBorder="1" applyAlignment="1">
      <alignment horizontal="center"/>
    </xf>
    <xf numFmtId="165" fontId="56" fillId="0" borderId="4" xfId="0" applyNumberFormat="1" applyFont="1" applyFill="1" applyBorder="1" applyAlignment="1">
      <alignment horizontal="center"/>
    </xf>
    <xf numFmtId="165" fontId="56" fillId="0" borderId="0" xfId="0" applyNumberFormat="1" applyFont="1" applyFill="1" applyBorder="1" applyAlignment="1">
      <alignment horizontal="center"/>
    </xf>
    <xf numFmtId="169" fontId="58" fillId="0" borderId="4" xfId="0" applyNumberFormat="1" applyFont="1" applyBorder="1" applyAlignment="1">
      <alignment horizontal="center"/>
    </xf>
    <xf numFmtId="169" fontId="58" fillId="0" borderId="0" xfId="0" applyNumberFormat="1" applyFont="1" applyBorder="1" applyAlignment="1">
      <alignment horizontal="center"/>
    </xf>
    <xf numFmtId="0" fontId="59" fillId="55" borderId="3" xfId="0" applyFont="1" applyFill="1" applyBorder="1"/>
    <xf numFmtId="0" fontId="57" fillId="0" borderId="0" xfId="0" applyFont="1" applyAlignment="1">
      <alignment horizontal="right"/>
    </xf>
    <xf numFmtId="0" fontId="54" fillId="0" borderId="5" xfId="0" applyFont="1" applyBorder="1" applyAlignment="1">
      <alignment horizontal="center"/>
    </xf>
    <xf numFmtId="0" fontId="51" fillId="55" borderId="0" xfId="0" applyFont="1" applyFill="1" applyBorder="1"/>
    <xf numFmtId="0" fontId="57" fillId="55" borderId="0" xfId="0" applyFont="1" applyFill="1" applyBorder="1"/>
    <xf numFmtId="3" fontId="58" fillId="0" borderId="4" xfId="0" applyNumberFormat="1" applyFont="1" applyBorder="1" applyAlignment="1">
      <alignment horizontal="center"/>
    </xf>
    <xf numFmtId="3" fontId="58" fillId="0" borderId="0" xfId="0" applyNumberFormat="1" applyFont="1" applyBorder="1" applyAlignment="1">
      <alignment horizontal="center"/>
    </xf>
    <xf numFmtId="0" fontId="62" fillId="55" borderId="0" xfId="0" applyFont="1" applyFill="1" applyBorder="1"/>
    <xf numFmtId="3" fontId="63" fillId="0" borderId="4" xfId="0" applyNumberFormat="1" applyFont="1" applyBorder="1" applyAlignment="1">
      <alignment horizontal="center"/>
    </xf>
    <xf numFmtId="3" fontId="63" fillId="0" borderId="0" xfId="0" applyNumberFormat="1" applyFont="1" applyBorder="1" applyAlignment="1">
      <alignment horizontal="center"/>
    </xf>
    <xf numFmtId="0" fontId="58" fillId="55" borderId="0" xfId="0" applyFont="1" applyFill="1" applyBorder="1"/>
    <xf numFmtId="0" fontId="67" fillId="55" borderId="0" xfId="0" applyFont="1" applyFill="1" applyBorder="1"/>
    <xf numFmtId="0" fontId="58" fillId="55" borderId="36" xfId="0" applyFont="1" applyFill="1" applyBorder="1"/>
    <xf numFmtId="0" fontId="70" fillId="55" borderId="0" xfId="0" applyFont="1" applyFill="1" applyBorder="1"/>
    <xf numFmtId="165" fontId="57" fillId="0" borderId="5" xfId="0" applyNumberFormat="1" applyFont="1" applyBorder="1" applyAlignment="1">
      <alignment horizontal="center"/>
    </xf>
    <xf numFmtId="165" fontId="57" fillId="0" borderId="1" xfId="0" applyNumberFormat="1" applyFont="1" applyBorder="1" applyAlignment="1">
      <alignment horizontal="center"/>
    </xf>
    <xf numFmtId="0" fontId="67" fillId="55" borderId="36" xfId="0" applyFont="1" applyFill="1" applyBorder="1"/>
    <xf numFmtId="165" fontId="57" fillId="0" borderId="36" xfId="0" applyNumberFormat="1" applyFont="1" applyBorder="1" applyAlignment="1">
      <alignment horizontal="center"/>
    </xf>
    <xf numFmtId="0" fontId="71" fillId="55" borderId="0" xfId="0" applyFont="1" applyFill="1" applyBorder="1"/>
    <xf numFmtId="0" fontId="57" fillId="55" borderId="36" xfId="0" applyFont="1" applyFill="1" applyBorder="1"/>
    <xf numFmtId="3" fontId="57" fillId="0" borderId="4" xfId="0" applyNumberFormat="1" applyFont="1" applyBorder="1" applyAlignment="1">
      <alignment horizontal="center"/>
    </xf>
    <xf numFmtId="3" fontId="57" fillId="0" borderId="0" xfId="0" applyNumberFormat="1" applyFont="1" applyBorder="1" applyAlignment="1">
      <alignment horizontal="center"/>
    </xf>
    <xf numFmtId="0" fontId="57" fillId="55" borderId="1" xfId="0" applyFont="1" applyFill="1" applyBorder="1"/>
    <xf numFmtId="0" fontId="57" fillId="0" borderId="4" xfId="0" applyFont="1" applyFill="1" applyBorder="1"/>
    <xf numFmtId="0" fontId="57" fillId="0" borderId="0" xfId="0" applyFont="1" applyFill="1"/>
    <xf numFmtId="0" fontId="62" fillId="0" borderId="35" xfId="0" applyFont="1" applyBorder="1" applyAlignment="1">
      <alignment horizontal="center"/>
    </xf>
    <xf numFmtId="0" fontId="57" fillId="0" borderId="4" xfId="0" applyFont="1" applyBorder="1" applyAlignment="1">
      <alignment horizontal="center" vertical="center"/>
    </xf>
    <xf numFmtId="0" fontId="58" fillId="0" borderId="2" xfId="0" applyFont="1" applyFill="1" applyBorder="1" applyAlignment="1"/>
    <xf numFmtId="0" fontId="58" fillId="0" borderId="35" xfId="0" applyFont="1" applyFill="1" applyBorder="1"/>
    <xf numFmtId="0" fontId="59" fillId="0" borderId="2" xfId="0" applyFont="1" applyFill="1" applyBorder="1"/>
    <xf numFmtId="0" fontId="59" fillId="0" borderId="3" xfId="0" applyFont="1" applyFill="1" applyBorder="1"/>
    <xf numFmtId="0" fontId="57" fillId="0" borderId="5" xfId="0" applyFont="1" applyFill="1" applyBorder="1" applyAlignment="1">
      <alignment horizontal="center"/>
    </xf>
    <xf numFmtId="0" fontId="57" fillId="0" borderId="1" xfId="0" applyFont="1" applyFill="1" applyBorder="1" applyAlignment="1">
      <alignment horizontal="center"/>
    </xf>
    <xf numFmtId="0" fontId="57" fillId="0" borderId="3" xfId="0" applyFont="1" applyFill="1" applyBorder="1" applyAlignment="1">
      <alignment horizontal="center"/>
    </xf>
    <xf numFmtId="0" fontId="58" fillId="0" borderId="5" xfId="0" applyFont="1" applyBorder="1" applyAlignment="1">
      <alignment horizontal="center"/>
    </xf>
    <xf numFmtId="0" fontId="58" fillId="0" borderId="1" xfId="0" applyFont="1" applyBorder="1" applyAlignment="1">
      <alignment horizontal="center"/>
    </xf>
    <xf numFmtId="0" fontId="58" fillId="0" borderId="3" xfId="0" applyFont="1" applyBorder="1" applyAlignment="1">
      <alignment horizontal="center"/>
    </xf>
    <xf numFmtId="165" fontId="57" fillId="0" borderId="0" xfId="0" applyNumberFormat="1" applyFont="1"/>
    <xf numFmtId="0" fontId="57" fillId="0" borderId="34" xfId="0" applyFont="1" applyFill="1" applyBorder="1"/>
    <xf numFmtId="0" fontId="57" fillId="0" borderId="35" xfId="0" applyFont="1" applyFill="1" applyBorder="1" applyAlignment="1">
      <alignment horizontal="right"/>
    </xf>
    <xf numFmtId="0" fontId="57" fillId="0" borderId="34" xfId="0" applyFont="1" applyFill="1" applyBorder="1" applyAlignment="1">
      <alignment horizontal="right"/>
    </xf>
    <xf numFmtId="0" fontId="57" fillId="0" borderId="35" xfId="0" applyFont="1" applyFill="1" applyBorder="1" applyAlignment="1">
      <alignment horizontal="center"/>
    </xf>
    <xf numFmtId="0" fontId="57" fillId="0" borderId="36" xfId="0" applyFont="1" applyFill="1" applyBorder="1" applyAlignment="1">
      <alignment horizontal="center"/>
    </xf>
    <xf numFmtId="0" fontId="57" fillId="0" borderId="5" xfId="0" applyFont="1" applyFill="1" applyBorder="1"/>
    <xf numFmtId="168" fontId="57" fillId="0" borderId="36" xfId="0" applyNumberFormat="1" applyFont="1" applyFill="1" applyBorder="1" applyAlignment="1">
      <alignment horizontal="center"/>
    </xf>
    <xf numFmtId="168" fontId="57" fillId="0" borderId="35" xfId="0" applyNumberFormat="1" applyFont="1" applyFill="1" applyBorder="1" applyAlignment="1">
      <alignment horizontal="center"/>
    </xf>
    <xf numFmtId="0" fontId="57" fillId="0" borderId="2" xfId="0" applyFont="1" applyFill="1" applyBorder="1" applyAlignment="1">
      <alignment horizontal="left"/>
    </xf>
    <xf numFmtId="3" fontId="58" fillId="0" borderId="4" xfId="0" applyNumberFormat="1" applyFont="1" applyFill="1" applyBorder="1" applyAlignment="1">
      <alignment horizontal="center"/>
    </xf>
    <xf numFmtId="3" fontId="58" fillId="0" borderId="0" xfId="0" applyNumberFormat="1" applyFont="1" applyFill="1" applyBorder="1" applyAlignment="1">
      <alignment horizontal="center"/>
    </xf>
    <xf numFmtId="3" fontId="57" fillId="0" borderId="4" xfId="0" applyNumberFormat="1" applyFont="1" applyFill="1" applyBorder="1" applyAlignment="1">
      <alignment horizontal="center"/>
    </xf>
    <xf numFmtId="3" fontId="57" fillId="0" borderId="0" xfId="0" applyNumberFormat="1" applyFont="1" applyFill="1" applyBorder="1" applyAlignment="1">
      <alignment horizontal="center"/>
    </xf>
    <xf numFmtId="1" fontId="57" fillId="0" borderId="4" xfId="0" applyNumberFormat="1" applyFont="1" applyFill="1" applyBorder="1" applyAlignment="1">
      <alignment horizontal="center"/>
    </xf>
    <xf numFmtId="1" fontId="57" fillId="0" borderId="0" xfId="0" applyNumberFormat="1" applyFont="1" applyFill="1" applyBorder="1" applyAlignment="1">
      <alignment horizontal="center"/>
    </xf>
    <xf numFmtId="0" fontId="58" fillId="0" borderId="4" xfId="0" applyFont="1" applyFill="1" applyBorder="1"/>
    <xf numFmtId="0" fontId="57" fillId="0" borderId="3" xfId="0" applyFont="1" applyFill="1" applyBorder="1"/>
    <xf numFmtId="0" fontId="57" fillId="0" borderId="3" xfId="0" applyFont="1" applyFill="1" applyBorder="1" applyAlignment="1">
      <alignment horizontal="left"/>
    </xf>
    <xf numFmtId="1" fontId="58" fillId="0" borderId="5" xfId="0" applyNumberFormat="1" applyFont="1" applyFill="1" applyBorder="1" applyAlignment="1">
      <alignment horizontal="center"/>
    </xf>
    <xf numFmtId="1" fontId="58" fillId="0" borderId="1" xfId="0" applyNumberFormat="1" applyFont="1" applyFill="1" applyBorder="1" applyAlignment="1">
      <alignment horizontal="center"/>
    </xf>
    <xf numFmtId="0" fontId="57" fillId="0" borderId="0" xfId="0" applyFont="1" applyFill="1" applyAlignment="1">
      <alignment horizontal="center"/>
    </xf>
    <xf numFmtId="0" fontId="57" fillId="0" borderId="0" xfId="0" applyFont="1" applyFill="1" applyAlignment="1">
      <alignment horizontal="right"/>
    </xf>
    <xf numFmtId="0" fontId="57" fillId="55" borderId="0" xfId="0" applyFont="1" applyFill="1"/>
    <xf numFmtId="0" fontId="57" fillId="55" borderId="34" xfId="0" applyFont="1" applyFill="1" applyBorder="1"/>
    <xf numFmtId="0" fontId="57" fillId="55" borderId="35" xfId="0" applyFont="1" applyFill="1" applyBorder="1" applyAlignment="1">
      <alignment horizontal="right"/>
    </xf>
    <xf numFmtId="0" fontId="57" fillId="55" borderId="36" xfId="0" applyFont="1" applyFill="1" applyBorder="1" applyAlignment="1">
      <alignment horizontal="center"/>
    </xf>
    <xf numFmtId="0" fontId="57" fillId="55" borderId="35" xfId="0" applyFont="1" applyFill="1" applyBorder="1" applyAlignment="1">
      <alignment horizontal="center"/>
    </xf>
    <xf numFmtId="0" fontId="57" fillId="55" borderId="4" xfId="0" applyFont="1" applyFill="1" applyBorder="1"/>
    <xf numFmtId="0" fontId="57" fillId="55" borderId="0" xfId="0" applyFont="1" applyFill="1" applyBorder="1" applyAlignment="1">
      <alignment horizontal="center"/>
    </xf>
    <xf numFmtId="0" fontId="57" fillId="55" borderId="2" xfId="0" applyFont="1" applyFill="1" applyBorder="1" applyAlignment="1">
      <alignment horizontal="center"/>
    </xf>
    <xf numFmtId="0" fontId="57" fillId="55" borderId="5" xfId="0" applyFont="1" applyFill="1" applyBorder="1"/>
    <xf numFmtId="0" fontId="56" fillId="55" borderId="2" xfId="0" applyFont="1" applyFill="1" applyBorder="1"/>
    <xf numFmtId="0" fontId="56" fillId="55" borderId="0" xfId="0" applyFont="1" applyFill="1" applyBorder="1"/>
    <xf numFmtId="0" fontId="56" fillId="55" borderId="1" xfId="0" applyFont="1" applyFill="1" applyBorder="1"/>
    <xf numFmtId="0" fontId="57" fillId="55" borderId="0" xfId="0" applyFont="1" applyFill="1" applyBorder="1" applyAlignment="1">
      <alignment horizontal="right"/>
    </xf>
    <xf numFmtId="0" fontId="57" fillId="55" borderId="0" xfId="0" applyFont="1" applyFill="1" applyAlignment="1">
      <alignment horizontal="right"/>
    </xf>
    <xf numFmtId="165" fontId="56" fillId="55" borderId="4" xfId="0" applyNumberFormat="1" applyFont="1" applyFill="1" applyBorder="1" applyAlignment="1">
      <alignment horizontal="center"/>
    </xf>
    <xf numFmtId="165" fontId="56" fillId="55" borderId="0" xfId="0" applyNumberFormat="1" applyFont="1" applyFill="1" applyBorder="1" applyAlignment="1">
      <alignment horizontal="center"/>
    </xf>
    <xf numFmtId="165" fontId="56" fillId="55" borderId="2" xfId="0" applyNumberFormat="1" applyFont="1" applyFill="1" applyBorder="1" applyAlignment="1">
      <alignment horizontal="center"/>
    </xf>
    <xf numFmtId="0" fontId="65" fillId="55" borderId="3" xfId="0" applyFont="1" applyFill="1" applyBorder="1"/>
    <xf numFmtId="0" fontId="57" fillId="55" borderId="3" xfId="0" applyFont="1" applyFill="1" applyBorder="1"/>
    <xf numFmtId="165" fontId="57" fillId="55" borderId="4" xfId="0" applyNumberFormat="1" applyFont="1" applyFill="1" applyBorder="1" applyAlignment="1">
      <alignment horizontal="center"/>
    </xf>
    <xf numFmtId="165" fontId="57" fillId="55" borderId="0" xfId="0" applyNumberFormat="1" applyFont="1" applyFill="1" applyBorder="1" applyAlignment="1">
      <alignment horizontal="center"/>
    </xf>
    <xf numFmtId="165" fontId="57" fillId="55" borderId="5" xfId="0" applyNumberFormat="1" applyFont="1" applyFill="1" applyBorder="1" applyAlignment="1">
      <alignment horizontal="center"/>
    </xf>
    <xf numFmtId="165" fontId="57" fillId="55" borderId="1" xfId="0" applyNumberFormat="1" applyFont="1" applyFill="1" applyBorder="1" applyAlignment="1">
      <alignment horizontal="center"/>
    </xf>
    <xf numFmtId="165" fontId="57" fillId="55" borderId="43" xfId="0" applyNumberFormat="1" applyFont="1" applyFill="1" applyBorder="1" applyAlignment="1">
      <alignment horizontal="center" vertical="center"/>
    </xf>
    <xf numFmtId="165" fontId="57" fillId="55" borderId="44" xfId="0" applyNumberFormat="1" applyFont="1" applyFill="1" applyBorder="1" applyAlignment="1">
      <alignment horizontal="center" vertical="center"/>
    </xf>
    <xf numFmtId="165" fontId="57" fillId="55" borderId="45" xfId="0" applyNumberFormat="1" applyFont="1" applyFill="1" applyBorder="1" applyAlignment="1">
      <alignment horizontal="center" vertical="center"/>
    </xf>
    <xf numFmtId="0" fontId="57" fillId="55" borderId="46" xfId="0" applyFont="1" applyFill="1" applyBorder="1" applyAlignment="1">
      <alignment horizontal="right"/>
    </xf>
    <xf numFmtId="0" fontId="57" fillId="55" borderId="47" xfId="0" applyFont="1" applyFill="1" applyBorder="1"/>
    <xf numFmtId="0" fontId="57" fillId="55" borderId="48" xfId="0" applyFont="1" applyFill="1" applyBorder="1"/>
    <xf numFmtId="165" fontId="57" fillId="55" borderId="49" xfId="0" applyNumberFormat="1" applyFont="1" applyFill="1" applyBorder="1" applyAlignment="1">
      <alignment horizontal="center"/>
    </xf>
    <xf numFmtId="165" fontId="57" fillId="55" borderId="50" xfId="0" applyNumberFormat="1" applyFont="1" applyFill="1" applyBorder="1" applyAlignment="1">
      <alignment horizontal="center"/>
    </xf>
    <xf numFmtId="165" fontId="57" fillId="55" borderId="51" xfId="0" applyNumberFormat="1" applyFont="1" applyFill="1" applyBorder="1" applyAlignment="1">
      <alignment horizontal="center"/>
    </xf>
    <xf numFmtId="0" fontId="56" fillId="0" borderId="5" xfId="0" applyFont="1" applyBorder="1" applyAlignment="1">
      <alignment horizontal="center"/>
    </xf>
    <xf numFmtId="0" fontId="56" fillId="0" borderId="4" xfId="0" applyFont="1" applyBorder="1" applyAlignment="1">
      <alignment horizontal="center"/>
    </xf>
    <xf numFmtId="0" fontId="57" fillId="55" borderId="36" xfId="0" applyFont="1" applyFill="1" applyBorder="1" applyAlignment="1">
      <alignment horizontal="right"/>
    </xf>
    <xf numFmtId="0" fontId="57" fillId="55" borderId="4" xfId="0" applyFont="1" applyFill="1" applyBorder="1" applyAlignment="1">
      <alignment horizontal="center"/>
    </xf>
    <xf numFmtId="165" fontId="58" fillId="55" borderId="4" xfId="0" applyNumberFormat="1" applyFont="1" applyFill="1" applyBorder="1" applyAlignment="1">
      <alignment horizontal="center"/>
    </xf>
    <xf numFmtId="165" fontId="58" fillId="55" borderId="0" xfId="0" applyNumberFormat="1" applyFont="1" applyFill="1" applyBorder="1" applyAlignment="1">
      <alignment horizontal="center"/>
    </xf>
    <xf numFmtId="0" fontId="56" fillId="55" borderId="4" xfId="0" applyFont="1" applyFill="1" applyBorder="1" applyAlignment="1">
      <alignment horizontal="center"/>
    </xf>
    <xf numFmtId="0" fontId="56" fillId="55" borderId="0" xfId="0" applyFont="1" applyFill="1" applyBorder="1" applyAlignment="1">
      <alignment horizontal="center"/>
    </xf>
    <xf numFmtId="0" fontId="67" fillId="55" borderId="2" xfId="0" applyFont="1" applyFill="1" applyBorder="1"/>
    <xf numFmtId="0" fontId="58" fillId="55" borderId="3" xfId="0" applyFont="1" applyFill="1" applyBorder="1"/>
    <xf numFmtId="165" fontId="57" fillId="55" borderId="36" xfId="0" applyNumberFormat="1" applyFont="1" applyFill="1" applyBorder="1" applyAlignment="1">
      <alignment horizontal="center"/>
    </xf>
    <xf numFmtId="0" fontId="57" fillId="55" borderId="52" xfId="0" applyFont="1" applyFill="1" applyBorder="1"/>
    <xf numFmtId="0" fontId="58" fillId="55" borderId="6" xfId="0" applyFont="1" applyFill="1" applyBorder="1"/>
    <xf numFmtId="165" fontId="57" fillId="55" borderId="52" xfId="0" applyNumberFormat="1" applyFont="1" applyFill="1" applyBorder="1" applyAlignment="1">
      <alignment horizontal="center"/>
    </xf>
    <xf numFmtId="0" fontId="54" fillId="55" borderId="4" xfId="0" applyFont="1" applyFill="1" applyBorder="1" applyAlignment="1">
      <alignment horizontal="center"/>
    </xf>
    <xf numFmtId="0" fontId="54" fillId="55" borderId="0" xfId="0" applyFont="1" applyFill="1" applyBorder="1" applyAlignment="1">
      <alignment horizontal="center"/>
    </xf>
    <xf numFmtId="0" fontId="65" fillId="0" borderId="2" xfId="0" applyFont="1" applyBorder="1"/>
    <xf numFmtId="0" fontId="68" fillId="0" borderId="0" xfId="0" applyFont="1" applyBorder="1"/>
    <xf numFmtId="0" fontId="68" fillId="0" borderId="0" xfId="0" applyFont="1" applyBorder="1" applyAlignment="1">
      <alignment horizontal="center"/>
    </xf>
    <xf numFmtId="0" fontId="70" fillId="0" borderId="0" xfId="0" applyFont="1" applyBorder="1"/>
    <xf numFmtId="169" fontId="57" fillId="55" borderId="4" xfId="0" applyNumberFormat="1" applyFont="1" applyFill="1" applyBorder="1" applyAlignment="1">
      <alignment horizontal="center"/>
    </xf>
    <xf numFmtId="169" fontId="57" fillId="55" borderId="0" xfId="0" applyNumberFormat="1" applyFont="1" applyFill="1" applyBorder="1" applyAlignment="1">
      <alignment horizontal="center"/>
    </xf>
    <xf numFmtId="169" fontId="57" fillId="55" borderId="2" xfId="0" applyNumberFormat="1" applyFont="1" applyFill="1" applyBorder="1" applyAlignment="1">
      <alignment horizontal="center"/>
    </xf>
    <xf numFmtId="3" fontId="68" fillId="0" borderId="4" xfId="0" applyNumberFormat="1" applyFont="1" applyFill="1" applyBorder="1" applyAlignment="1">
      <alignment horizontal="center"/>
    </xf>
    <xf numFmtId="3" fontId="68" fillId="0" borderId="0" xfId="0" applyNumberFormat="1" applyFont="1" applyFill="1" applyBorder="1" applyAlignment="1">
      <alignment horizontal="center"/>
    </xf>
    <xf numFmtId="3" fontId="68" fillId="0" borderId="5" xfId="0" applyNumberFormat="1" applyFont="1" applyBorder="1"/>
    <xf numFmtId="3" fontId="68" fillId="0" borderId="1" xfId="0" applyNumberFormat="1" applyFont="1" applyBorder="1"/>
    <xf numFmtId="3" fontId="68" fillId="0" borderId="3" xfId="0" applyNumberFormat="1" applyFont="1" applyBorder="1"/>
    <xf numFmtId="0" fontId="57" fillId="0" borderId="0" xfId="0" applyFont="1" applyBorder="1" applyAlignment="1">
      <alignment horizontal="center" vertical="center"/>
    </xf>
    <xf numFmtId="165" fontId="57" fillId="0" borderId="52" xfId="0" applyNumberFormat="1" applyFont="1" applyFill="1" applyBorder="1" applyAlignment="1">
      <alignment horizontal="center"/>
    </xf>
    <xf numFmtId="0" fontId="56" fillId="0" borderId="52" xfId="0" applyFont="1" applyBorder="1" applyAlignment="1">
      <alignment horizontal="center"/>
    </xf>
    <xf numFmtId="0" fontId="57" fillId="0" borderId="52" xfId="0" applyFont="1" applyBorder="1"/>
    <xf numFmtId="0" fontId="57" fillId="0" borderId="52" xfId="0" applyFont="1" applyBorder="1" applyAlignment="1">
      <alignment horizontal="center"/>
    </xf>
    <xf numFmtId="0" fontId="62" fillId="0" borderId="52" xfId="0" applyFont="1" applyBorder="1" applyAlignment="1">
      <alignment horizontal="center" vertical="center"/>
    </xf>
    <xf numFmtId="0" fontId="51" fillId="0" borderId="4" xfId="0" applyFont="1" applyBorder="1"/>
    <xf numFmtId="0" fontId="57" fillId="0" borderId="52" xfId="0" applyFont="1" applyBorder="1" applyAlignment="1">
      <alignment horizontal="right"/>
    </xf>
    <xf numFmtId="0" fontId="57" fillId="0" borderId="36" xfId="0" applyFont="1" applyBorder="1" applyAlignment="1">
      <alignment horizontal="right" vertical="center"/>
    </xf>
    <xf numFmtId="0" fontId="68" fillId="0" borderId="4" xfId="0" applyFont="1" applyBorder="1"/>
    <xf numFmtId="0" fontId="68" fillId="0" borderId="36" xfId="0" applyFont="1" applyBorder="1" applyAlignment="1">
      <alignment horizontal="center"/>
    </xf>
    <xf numFmtId="0" fontId="70" fillId="0" borderId="4" xfId="0" applyFont="1" applyBorder="1"/>
    <xf numFmtId="165" fontId="57" fillId="0" borderId="52" xfId="0" applyNumberFormat="1" applyFont="1" applyBorder="1" applyAlignment="1">
      <alignment horizontal="center"/>
    </xf>
    <xf numFmtId="0" fontId="62" fillId="0" borderId="52" xfId="0" applyFont="1" applyBorder="1" applyAlignment="1">
      <alignment horizontal="center"/>
    </xf>
    <xf numFmtId="0" fontId="57" fillId="0" borderId="52" xfId="0" applyFont="1" applyFill="1" applyBorder="1" applyAlignment="1">
      <alignment horizontal="center"/>
    </xf>
    <xf numFmtId="1" fontId="58" fillId="0" borderId="4" xfId="0" applyNumberFormat="1" applyFont="1" applyBorder="1" applyAlignment="1">
      <alignment horizontal="center"/>
    </xf>
    <xf numFmtId="1" fontId="58" fillId="0" borderId="0" xfId="0" applyNumberFormat="1" applyFont="1" applyBorder="1" applyAlignment="1">
      <alignment horizontal="center"/>
    </xf>
    <xf numFmtId="0" fontId="61" fillId="0" borderId="0" xfId="0" applyFont="1" applyBorder="1" applyAlignment="1"/>
    <xf numFmtId="0" fontId="57" fillId="0" borderId="36" xfId="0" applyFont="1" applyFill="1" applyBorder="1" applyAlignment="1">
      <alignment horizontal="right"/>
    </xf>
    <xf numFmtId="0" fontId="62" fillId="0" borderId="36" xfId="0" applyFont="1" applyFill="1" applyBorder="1" applyAlignment="1">
      <alignment horizontal="center" vertical="center"/>
    </xf>
    <xf numFmtId="165" fontId="65" fillId="0" borderId="36" xfId="0" applyNumberFormat="1" applyFont="1" applyFill="1" applyBorder="1" applyAlignment="1">
      <alignment horizontal="center"/>
    </xf>
    <xf numFmtId="0" fontId="56" fillId="0" borderId="36" xfId="0" applyFont="1" applyFill="1" applyBorder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1" xfId="0" applyFont="1" applyFill="1" applyBorder="1"/>
    <xf numFmtId="165" fontId="57" fillId="0" borderId="0" xfId="0" applyNumberFormat="1" applyFont="1" applyFill="1"/>
    <xf numFmtId="2" fontId="58" fillId="0" borderId="4" xfId="0" applyNumberFormat="1" applyFont="1" applyBorder="1" applyAlignment="1">
      <alignment horizontal="center"/>
    </xf>
    <xf numFmtId="2" fontId="58" fillId="0" borderId="0" xfId="0" applyNumberFormat="1" applyFont="1" applyBorder="1" applyAlignment="1">
      <alignment horizontal="center"/>
    </xf>
    <xf numFmtId="0" fontId="58" fillId="0" borderId="3" xfId="0" applyFont="1" applyBorder="1"/>
    <xf numFmtId="0" fontId="58" fillId="0" borderId="36" xfId="0" applyFont="1" applyBorder="1"/>
    <xf numFmtId="0" fontId="58" fillId="0" borderId="0" xfId="0" applyFont="1"/>
    <xf numFmtId="169" fontId="57" fillId="0" borderId="0" xfId="0" applyNumberFormat="1" applyFont="1" applyFill="1" applyBorder="1" applyAlignment="1">
      <alignment horizontal="center"/>
    </xf>
    <xf numFmtId="0" fontId="58" fillId="55" borderId="0" xfId="0" applyFont="1" applyFill="1" applyBorder="1" applyAlignment="1">
      <alignment horizontal="center"/>
    </xf>
    <xf numFmtId="0" fontId="63" fillId="0" borderId="4" xfId="0" applyFont="1" applyBorder="1" applyAlignment="1">
      <alignment horizontal="center"/>
    </xf>
    <xf numFmtId="0" fontId="63" fillId="0" borderId="0" xfId="0" applyFont="1"/>
    <xf numFmtId="10" fontId="58" fillId="0" borderId="0" xfId="1365" applyNumberFormat="1" applyFont="1" applyFill="1" applyBorder="1" applyAlignment="1">
      <alignment horizontal="center"/>
    </xf>
    <xf numFmtId="0" fontId="63" fillId="0" borderId="4" xfId="0" applyFont="1" applyFill="1" applyBorder="1" applyAlignment="1">
      <alignment horizontal="center"/>
    </xf>
    <xf numFmtId="0" fontId="63" fillId="0" borderId="0" xfId="0" applyFont="1" applyFill="1" applyBorder="1"/>
    <xf numFmtId="0" fontId="54" fillId="0" borderId="1" xfId="0" applyFont="1" applyFill="1" applyBorder="1" applyAlignment="1">
      <alignment horizontal="center"/>
    </xf>
    <xf numFmtId="169" fontId="58" fillId="0" borderId="0" xfId="0" applyNumberFormat="1" applyFont="1" applyFill="1" applyBorder="1" applyAlignment="1">
      <alignment horizontal="center"/>
    </xf>
    <xf numFmtId="165" fontId="58" fillId="55" borderId="2" xfId="0" applyNumberFormat="1" applyFont="1" applyFill="1" applyBorder="1" applyAlignment="1">
      <alignment horizontal="center"/>
    </xf>
    <xf numFmtId="165" fontId="58" fillId="55" borderId="36" xfId="0" applyNumberFormat="1" applyFont="1" applyFill="1" applyBorder="1" applyAlignment="1">
      <alignment horizontal="center"/>
    </xf>
    <xf numFmtId="165" fontId="58" fillId="55" borderId="35" xfId="0" applyNumberFormat="1" applyFont="1" applyFill="1" applyBorder="1" applyAlignment="1">
      <alignment horizontal="center"/>
    </xf>
    <xf numFmtId="165" fontId="58" fillId="0" borderId="0" xfId="0" applyNumberFormat="1" applyFont="1" applyFill="1" applyBorder="1"/>
    <xf numFmtId="0" fontId="73" fillId="0" borderId="0" xfId="0" applyFont="1" applyAlignment="1">
      <alignment horizontal="left"/>
    </xf>
    <xf numFmtId="0" fontId="74" fillId="0" borderId="0" xfId="0" applyFont="1" applyAlignment="1"/>
    <xf numFmtId="0" fontId="73" fillId="0" borderId="0" xfId="0" applyFont="1" applyBorder="1" applyAlignment="1"/>
    <xf numFmtId="0" fontId="58" fillId="0" borderId="35" xfId="0" applyFont="1" applyBorder="1" applyAlignment="1">
      <alignment horizontal="center"/>
    </xf>
    <xf numFmtId="0" fontId="58" fillId="0" borderId="2" xfId="0" applyFont="1" applyBorder="1" applyAlignment="1">
      <alignment horizontal="center"/>
    </xf>
    <xf numFmtId="0" fontId="75" fillId="0" borderId="1" xfId="0" applyFont="1" applyBorder="1" applyAlignment="1">
      <alignment horizontal="center"/>
    </xf>
    <xf numFmtId="0" fontId="75" fillId="0" borderId="3" xfId="0" applyFont="1" applyBorder="1" applyAlignment="1">
      <alignment horizontal="center"/>
    </xf>
    <xf numFmtId="165" fontId="58" fillId="0" borderId="2" xfId="0" applyNumberFormat="1" applyFont="1" applyBorder="1" applyAlignment="1">
      <alignment horizontal="center"/>
    </xf>
    <xf numFmtId="2" fontId="58" fillId="0" borderId="2" xfId="0" applyNumberFormat="1" applyFont="1" applyFill="1" applyBorder="1" applyAlignment="1">
      <alignment horizontal="center"/>
    </xf>
    <xf numFmtId="2" fontId="58" fillId="0" borderId="2" xfId="0" applyNumberFormat="1" applyFont="1" applyBorder="1" applyAlignment="1">
      <alignment horizontal="center"/>
    </xf>
    <xf numFmtId="10" fontId="58" fillId="0" borderId="2" xfId="1365" applyNumberFormat="1" applyFont="1" applyFill="1" applyBorder="1" applyAlignment="1">
      <alignment horizontal="center"/>
    </xf>
    <xf numFmtId="0" fontId="73" fillId="0" borderId="0" xfId="0" applyFont="1" applyAlignment="1"/>
    <xf numFmtId="0" fontId="58" fillId="0" borderId="36" xfId="0" applyFont="1" applyBorder="1" applyAlignment="1">
      <alignment horizontal="right"/>
    </xf>
    <xf numFmtId="0" fontId="58" fillId="0" borderId="35" xfId="0" applyFont="1" applyBorder="1" applyAlignment="1">
      <alignment horizontal="right"/>
    </xf>
    <xf numFmtId="0" fontId="75" fillId="0" borderId="0" xfId="0" applyFont="1" applyBorder="1" applyAlignment="1">
      <alignment horizontal="center"/>
    </xf>
    <xf numFmtId="0" fontId="75" fillId="0" borderId="2" xfId="0" applyFont="1" applyBorder="1" applyAlignment="1">
      <alignment horizontal="center"/>
    </xf>
    <xf numFmtId="0" fontId="67" fillId="0" borderId="36" xfId="0" applyFont="1" applyBorder="1" applyAlignment="1">
      <alignment horizontal="center" vertical="center"/>
    </xf>
    <xf numFmtId="0" fontId="67" fillId="0" borderId="35" xfId="0" applyFont="1" applyBorder="1" applyAlignment="1">
      <alignment horizontal="center" vertical="center"/>
    </xf>
    <xf numFmtId="165" fontId="65" fillId="0" borderId="2" xfId="0" applyNumberFormat="1" applyFont="1" applyFill="1" applyBorder="1" applyAlignment="1">
      <alignment horizontal="center"/>
    </xf>
    <xf numFmtId="0" fontId="65" fillId="0" borderId="1" xfId="0" applyFont="1" applyFill="1" applyBorder="1" applyAlignment="1">
      <alignment horizontal="center"/>
    </xf>
    <xf numFmtId="0" fontId="65" fillId="0" borderId="36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center"/>
    </xf>
    <xf numFmtId="165" fontId="58" fillId="0" borderId="0" xfId="0" applyNumberFormat="1" applyFont="1"/>
    <xf numFmtId="0" fontId="73" fillId="55" borderId="0" xfId="0" applyFont="1" applyFill="1" applyAlignment="1"/>
    <xf numFmtId="0" fontId="58" fillId="55" borderId="0" xfId="0" applyFont="1" applyFill="1"/>
    <xf numFmtId="0" fontId="74" fillId="55" borderId="0" xfId="0" applyFont="1" applyFill="1" applyAlignment="1"/>
    <xf numFmtId="0" fontId="73" fillId="55" borderId="0" xfId="0" applyFont="1" applyFill="1" applyBorder="1" applyAlignment="1"/>
    <xf numFmtId="0" fontId="58" fillId="55" borderId="36" xfId="0" applyFont="1" applyFill="1" applyBorder="1" applyAlignment="1">
      <alignment horizontal="right"/>
    </xf>
    <xf numFmtId="0" fontId="58" fillId="55" borderId="35" xfId="0" applyFont="1" applyFill="1" applyBorder="1" applyAlignment="1">
      <alignment horizontal="right"/>
    </xf>
    <xf numFmtId="0" fontId="58" fillId="55" borderId="2" xfId="0" applyFont="1" applyFill="1" applyBorder="1" applyAlignment="1">
      <alignment horizontal="center"/>
    </xf>
    <xf numFmtId="0" fontId="75" fillId="55" borderId="0" xfId="0" applyFont="1" applyFill="1" applyBorder="1" applyAlignment="1">
      <alignment horizontal="center"/>
    </xf>
    <xf numFmtId="0" fontId="75" fillId="55" borderId="2" xfId="0" applyFont="1" applyFill="1" applyBorder="1" applyAlignment="1">
      <alignment horizontal="center"/>
    </xf>
    <xf numFmtId="0" fontId="65" fillId="55" borderId="0" xfId="0" applyFont="1" applyFill="1" applyBorder="1" applyAlignment="1">
      <alignment horizontal="center"/>
    </xf>
    <xf numFmtId="0" fontId="65" fillId="55" borderId="2" xfId="0" applyFont="1" applyFill="1" applyBorder="1" applyAlignment="1">
      <alignment horizontal="center"/>
    </xf>
    <xf numFmtId="165" fontId="58" fillId="55" borderId="1" xfId="0" applyNumberFormat="1" applyFont="1" applyFill="1" applyBorder="1" applyAlignment="1">
      <alignment horizontal="center"/>
    </xf>
    <xf numFmtId="165" fontId="58" fillId="55" borderId="3" xfId="0" applyNumberFormat="1" applyFont="1" applyFill="1" applyBorder="1" applyAlignment="1">
      <alignment horizontal="center"/>
    </xf>
    <xf numFmtId="165" fontId="68" fillId="0" borderId="2" xfId="0" applyNumberFormat="1" applyFont="1" applyFill="1" applyBorder="1" applyAlignment="1">
      <alignment horizontal="center"/>
    </xf>
    <xf numFmtId="165" fontId="67" fillId="0" borderId="2" xfId="0" applyNumberFormat="1" applyFont="1" applyFill="1" applyBorder="1" applyAlignment="1">
      <alignment horizontal="center"/>
    </xf>
    <xf numFmtId="165" fontId="67" fillId="0" borderId="2" xfId="0" applyNumberFormat="1" applyFont="1" applyBorder="1" applyAlignment="1">
      <alignment horizontal="center"/>
    </xf>
    <xf numFmtId="0" fontId="68" fillId="0" borderId="1" xfId="0" applyFont="1" applyBorder="1"/>
    <xf numFmtId="0" fontId="68" fillId="0" borderId="3" xfId="0" applyFont="1" applyBorder="1"/>
    <xf numFmtId="0" fontId="68" fillId="0" borderId="2" xfId="0" applyFont="1" applyBorder="1" applyAlignment="1">
      <alignment horizontal="center"/>
    </xf>
    <xf numFmtId="0" fontId="68" fillId="0" borderId="2" xfId="0" applyFont="1" applyBorder="1"/>
    <xf numFmtId="3" fontId="68" fillId="0" borderId="2" xfId="0" applyNumberFormat="1" applyFont="1" applyFill="1" applyBorder="1" applyAlignment="1">
      <alignment horizontal="center"/>
    </xf>
    <xf numFmtId="0" fontId="75" fillId="0" borderId="1" xfId="0" applyFont="1" applyFill="1" applyBorder="1" applyAlignment="1">
      <alignment horizontal="center"/>
    </xf>
    <xf numFmtId="169" fontId="58" fillId="0" borderId="2" xfId="0" applyNumberFormat="1" applyFont="1" applyFill="1" applyBorder="1" applyAlignment="1">
      <alignment horizontal="center"/>
    </xf>
    <xf numFmtId="0" fontId="58" fillId="0" borderId="1" xfId="0" applyFont="1" applyFill="1" applyBorder="1"/>
    <xf numFmtId="0" fontId="58" fillId="0" borderId="3" xfId="0" applyFont="1" applyFill="1" applyBorder="1"/>
    <xf numFmtId="165" fontId="58" fillId="0" borderId="36" xfId="0" applyNumberFormat="1" applyFont="1" applyBorder="1" applyAlignment="1">
      <alignment horizontal="center"/>
    </xf>
    <xf numFmtId="165" fontId="58" fillId="0" borderId="35" xfId="0" applyNumberFormat="1" applyFont="1" applyBorder="1" applyAlignment="1">
      <alignment horizontal="center"/>
    </xf>
    <xf numFmtId="3" fontId="58" fillId="0" borderId="2" xfId="0" applyNumberFormat="1" applyFont="1" applyBorder="1" applyAlignment="1">
      <alignment horizontal="center"/>
    </xf>
    <xf numFmtId="165" fontId="65" fillId="0" borderId="2" xfId="0" applyNumberFormat="1" applyFont="1" applyBorder="1" applyAlignment="1">
      <alignment horizontal="center"/>
    </xf>
    <xf numFmtId="165" fontId="58" fillId="0" borderId="1" xfId="0" applyNumberFormat="1" applyFont="1" applyBorder="1" applyAlignment="1">
      <alignment horizontal="center"/>
    </xf>
    <xf numFmtId="165" fontId="58" fillId="0" borderId="3" xfId="0" applyNumberFormat="1" applyFont="1" applyBorder="1" applyAlignment="1">
      <alignment horizontal="center"/>
    </xf>
    <xf numFmtId="1" fontId="58" fillId="0" borderId="2" xfId="0" applyNumberFormat="1" applyFont="1" applyBorder="1" applyAlignment="1">
      <alignment horizontal="center"/>
    </xf>
    <xf numFmtId="0" fontId="64" fillId="0" borderId="0" xfId="0" applyFont="1" applyAlignment="1"/>
    <xf numFmtId="0" fontId="61" fillId="0" borderId="0" xfId="0" applyFont="1" applyAlignment="1"/>
    <xf numFmtId="165" fontId="57" fillId="0" borderId="2" xfId="0" applyNumberFormat="1" applyFont="1" applyBorder="1" applyAlignment="1">
      <alignment horizontal="center"/>
    </xf>
    <xf numFmtId="165" fontId="57" fillId="0" borderId="3" xfId="0" applyNumberFormat="1" applyFont="1" applyBorder="1" applyAlignment="1">
      <alignment horizontal="center"/>
    </xf>
    <xf numFmtId="3" fontId="57" fillId="0" borderId="2" xfId="0" applyNumberFormat="1" applyFont="1" applyFill="1" applyBorder="1" applyAlignment="1">
      <alignment horizontal="center"/>
    </xf>
    <xf numFmtId="1" fontId="57" fillId="0" borderId="2" xfId="0" applyNumberFormat="1" applyFont="1" applyFill="1" applyBorder="1" applyAlignment="1">
      <alignment horizontal="center"/>
    </xf>
    <xf numFmtId="1" fontId="57" fillId="0" borderId="1" xfId="0" applyNumberFormat="1" applyFont="1" applyFill="1" applyBorder="1" applyAlignment="1">
      <alignment horizontal="center"/>
    </xf>
    <xf numFmtId="1" fontId="57" fillId="0" borderId="3" xfId="0" applyNumberFormat="1" applyFont="1" applyFill="1" applyBorder="1" applyAlignment="1">
      <alignment horizontal="center"/>
    </xf>
    <xf numFmtId="165" fontId="65" fillId="0" borderId="3" xfId="0" applyNumberFormat="1" applyFont="1" applyFill="1" applyBorder="1" applyAlignment="1">
      <alignment horizontal="center"/>
    </xf>
    <xf numFmtId="165" fontId="65" fillId="0" borderId="35" xfId="0" applyNumberFormat="1" applyFont="1" applyFill="1" applyBorder="1" applyAlignment="1">
      <alignment horizontal="center"/>
    </xf>
    <xf numFmtId="165" fontId="58" fillId="0" borderId="2" xfId="0" applyNumberFormat="1" applyFont="1" applyFill="1" applyBorder="1"/>
    <xf numFmtId="0" fontId="65" fillId="0" borderId="0" xfId="0" applyFont="1" applyFill="1" applyBorder="1" applyAlignment="1"/>
    <xf numFmtId="0" fontId="56" fillId="0" borderId="0" xfId="0" applyFont="1" applyAlignment="1"/>
    <xf numFmtId="0" fontId="56" fillId="0" borderId="0" xfId="0" applyFont="1" applyBorder="1" applyAlignment="1">
      <alignment horizontal="center"/>
    </xf>
    <xf numFmtId="0" fontId="56" fillId="0" borderId="1" xfId="0" applyFont="1" applyBorder="1" applyAlignment="1">
      <alignment horizontal="center"/>
    </xf>
    <xf numFmtId="0" fontId="61" fillId="0" borderId="0" xfId="0" applyFont="1" applyAlignment="1"/>
    <xf numFmtId="0" fontId="56" fillId="0" borderId="1" xfId="0" applyFont="1" applyFill="1" applyBorder="1" applyAlignment="1">
      <alignment horizontal="center"/>
    </xf>
    <xf numFmtId="165" fontId="57" fillId="55" borderId="43" xfId="0" applyNumberFormat="1" applyFont="1" applyFill="1" applyBorder="1" applyAlignment="1">
      <alignment horizontal="center"/>
    </xf>
    <xf numFmtId="165" fontId="57" fillId="55" borderId="44" xfId="0" applyNumberFormat="1" applyFont="1" applyFill="1" applyBorder="1" applyAlignment="1">
      <alignment horizontal="center"/>
    </xf>
    <xf numFmtId="165" fontId="57" fillId="55" borderId="45" xfId="0" applyNumberFormat="1" applyFont="1" applyFill="1" applyBorder="1" applyAlignment="1">
      <alignment horizontal="center"/>
    </xf>
    <xf numFmtId="165" fontId="65" fillId="0" borderId="1" xfId="0" applyNumberFormat="1" applyFont="1" applyFill="1" applyBorder="1" applyAlignment="1">
      <alignment horizontal="center"/>
    </xf>
    <xf numFmtId="0" fontId="65" fillId="0" borderId="2" xfId="0" applyFont="1" applyFill="1" applyBorder="1" applyAlignment="1">
      <alignment horizontal="center"/>
    </xf>
    <xf numFmtId="3" fontId="58" fillId="0" borderId="2" xfId="0" applyNumberFormat="1" applyFont="1" applyFill="1" applyBorder="1" applyAlignment="1">
      <alignment horizontal="center"/>
    </xf>
    <xf numFmtId="0" fontId="57" fillId="55" borderId="52" xfId="0" applyFont="1" applyFill="1" applyBorder="1" applyAlignment="1">
      <alignment horizontal="center"/>
    </xf>
    <xf numFmtId="0" fontId="77" fillId="0" borderId="0" xfId="0" applyFont="1"/>
    <xf numFmtId="0" fontId="77" fillId="0" borderId="30" xfId="0" applyFont="1" applyBorder="1" applyAlignment="1">
      <alignment horizontal="center" vertical="center"/>
    </xf>
    <xf numFmtId="0" fontId="77" fillId="0" borderId="35" xfId="0" applyFont="1" applyBorder="1" applyAlignment="1">
      <alignment horizontal="center" vertical="center"/>
    </xf>
    <xf numFmtId="0" fontId="77" fillId="0" borderId="36" xfId="0" applyFont="1" applyBorder="1" applyAlignment="1">
      <alignment horizontal="center" vertical="center"/>
    </xf>
    <xf numFmtId="0" fontId="78" fillId="0" borderId="36" xfId="0" applyFont="1" applyBorder="1" applyAlignment="1">
      <alignment horizontal="center" vertical="center"/>
    </xf>
    <xf numFmtId="0" fontId="78" fillId="0" borderId="39" xfId="0" applyFont="1" applyBorder="1" applyAlignment="1">
      <alignment horizontal="center" vertical="center"/>
    </xf>
    <xf numFmtId="0" fontId="76" fillId="0" borderId="36" xfId="0" applyFont="1" applyBorder="1" applyAlignment="1">
      <alignment horizontal="center"/>
    </xf>
    <xf numFmtId="0" fontId="76" fillId="0" borderId="35" xfId="0" applyFont="1" applyBorder="1" applyAlignment="1">
      <alignment horizontal="center"/>
    </xf>
    <xf numFmtId="0" fontId="76" fillId="0" borderId="52" xfId="0" applyFont="1" applyBorder="1" applyAlignment="1">
      <alignment horizontal="center"/>
    </xf>
    <xf numFmtId="0" fontId="77" fillId="0" borderId="26" xfId="0" applyFont="1" applyBorder="1" applyAlignment="1">
      <alignment horizontal="center"/>
    </xf>
    <xf numFmtId="0" fontId="77" fillId="0" borderId="2" xfId="0" applyFont="1" applyBorder="1" applyAlignment="1"/>
    <xf numFmtId="0" fontId="77" fillId="0" borderId="0" xfId="0" applyFont="1" applyBorder="1" applyAlignment="1">
      <alignment horizontal="center"/>
    </xf>
    <xf numFmtId="0" fontId="78" fillId="0" borderId="0" xfId="0" applyFont="1" applyBorder="1" applyAlignment="1">
      <alignment horizontal="center"/>
    </xf>
    <xf numFmtId="0" fontId="78" fillId="0" borderId="27" xfId="0" applyFont="1" applyBorder="1" applyAlignment="1">
      <alignment horizontal="center"/>
    </xf>
    <xf numFmtId="0" fontId="77" fillId="0" borderId="2" xfId="0" applyFont="1" applyBorder="1" applyAlignment="1">
      <alignment horizontal="center"/>
    </xf>
    <xf numFmtId="0" fontId="77" fillId="0" borderId="0" xfId="0" applyFont="1" applyBorder="1"/>
    <xf numFmtId="0" fontId="77" fillId="0" borderId="28" xfId="0" applyFont="1" applyBorder="1" applyAlignment="1">
      <alignment horizontal="center"/>
    </xf>
    <xf numFmtId="0" fontId="77" fillId="0" borderId="3" xfId="0" applyFont="1" applyBorder="1" applyAlignment="1"/>
    <xf numFmtId="0" fontId="76" fillId="55" borderId="1" xfId="0" applyFont="1" applyFill="1" applyBorder="1" applyAlignment="1">
      <alignment horizontal="center"/>
    </xf>
    <xf numFmtId="0" fontId="79" fillId="55" borderId="1" xfId="0" applyFont="1" applyFill="1" applyBorder="1" applyAlignment="1">
      <alignment horizontal="center"/>
    </xf>
    <xf numFmtId="0" fontId="79" fillId="55" borderId="29" xfId="0" applyFont="1" applyFill="1" applyBorder="1" applyAlignment="1">
      <alignment horizontal="center"/>
    </xf>
    <xf numFmtId="0" fontId="77" fillId="0" borderId="1" xfId="0" applyFont="1" applyBorder="1" applyAlignment="1">
      <alignment horizontal="center"/>
    </xf>
    <xf numFmtId="0" fontId="77" fillId="0" borderId="3" xfId="0" applyFont="1" applyBorder="1" applyAlignment="1">
      <alignment horizontal="center"/>
    </xf>
    <xf numFmtId="0" fontId="77" fillId="0" borderId="30" xfId="0" applyFont="1" applyBorder="1" applyAlignment="1">
      <alignment horizontal="center"/>
    </xf>
    <xf numFmtId="0" fontId="77" fillId="0" borderId="35" xfId="0" applyFont="1" applyBorder="1" applyAlignment="1"/>
    <xf numFmtId="0" fontId="76" fillId="55" borderId="36" xfId="0" applyFont="1" applyFill="1" applyBorder="1" applyAlignment="1">
      <alignment horizontal="center" vertical="center"/>
    </xf>
    <xf numFmtId="0" fontId="79" fillId="55" borderId="36" xfId="0" applyFont="1" applyFill="1" applyBorder="1" applyAlignment="1">
      <alignment horizontal="center" vertical="center"/>
    </xf>
    <xf numFmtId="0" fontId="79" fillId="55" borderId="39" xfId="0" applyFont="1" applyFill="1" applyBorder="1" applyAlignment="1">
      <alignment horizontal="center" vertical="center"/>
    </xf>
    <xf numFmtId="0" fontId="77" fillId="0" borderId="2" xfId="0" applyFont="1" applyBorder="1" applyAlignment="1">
      <alignment horizontal="center" vertical="center"/>
    </xf>
    <xf numFmtId="0" fontId="77" fillId="0" borderId="52" xfId="0" applyFont="1" applyBorder="1"/>
    <xf numFmtId="0" fontId="77" fillId="0" borderId="36" xfId="0" applyFont="1" applyBorder="1"/>
    <xf numFmtId="0" fontId="77" fillId="0" borderId="35" xfId="0" applyFont="1" applyBorder="1"/>
    <xf numFmtId="0" fontId="53" fillId="0" borderId="26" xfId="0" applyFont="1" applyBorder="1" applyAlignment="1">
      <alignment horizontal="center"/>
    </xf>
    <xf numFmtId="0" fontId="53" fillId="0" borderId="2" xfId="0" applyFont="1" applyBorder="1"/>
    <xf numFmtId="0" fontId="80" fillId="55" borderId="0" xfId="0" applyFont="1" applyFill="1" applyBorder="1"/>
    <xf numFmtId="0" fontId="77" fillId="55" borderId="0" xfId="0" applyFont="1" applyFill="1" applyBorder="1"/>
    <xf numFmtId="0" fontId="78" fillId="55" borderId="0" xfId="0" applyFont="1" applyFill="1" applyBorder="1"/>
    <xf numFmtId="0" fontId="78" fillId="55" borderId="27" xfId="0" applyFont="1" applyFill="1" applyBorder="1"/>
    <xf numFmtId="0" fontId="77" fillId="0" borderId="2" xfId="0" applyFont="1" applyBorder="1"/>
    <xf numFmtId="0" fontId="77" fillId="0" borderId="4" xfId="0" applyFont="1" applyBorder="1"/>
    <xf numFmtId="0" fontId="78" fillId="0" borderId="26" xfId="0" applyFont="1" applyFill="1" applyBorder="1" applyAlignment="1">
      <alignment horizontal="center"/>
    </xf>
    <xf numFmtId="0" fontId="78" fillId="0" borderId="2" xfId="0" applyFont="1" applyBorder="1"/>
    <xf numFmtId="165" fontId="80" fillId="55" borderId="0" xfId="0" applyNumberFormat="1" applyFont="1" applyFill="1" applyBorder="1" applyAlignment="1">
      <alignment horizontal="center"/>
    </xf>
    <xf numFmtId="165" fontId="78" fillId="55" borderId="0" xfId="0" applyNumberFormat="1" applyFont="1" applyFill="1" applyBorder="1" applyAlignment="1">
      <alignment horizontal="center"/>
    </xf>
    <xf numFmtId="165" fontId="78" fillId="55" borderId="27" xfId="0" applyNumberFormat="1" applyFont="1" applyFill="1" applyBorder="1" applyAlignment="1">
      <alignment horizontal="center"/>
    </xf>
    <xf numFmtId="165" fontId="78" fillId="0" borderId="0" xfId="0" applyNumberFormat="1" applyFont="1" applyFill="1" applyBorder="1" applyAlignment="1">
      <alignment horizontal="center"/>
    </xf>
    <xf numFmtId="165" fontId="78" fillId="0" borderId="2" xfId="0" applyNumberFormat="1" applyFont="1" applyFill="1" applyBorder="1" applyAlignment="1">
      <alignment horizontal="center"/>
    </xf>
    <xf numFmtId="0" fontId="78" fillId="0" borderId="2" xfId="0" applyFont="1" applyFill="1" applyBorder="1"/>
    <xf numFmtId="0" fontId="53" fillId="0" borderId="26" xfId="0" applyFont="1" applyFill="1" applyBorder="1" applyAlignment="1">
      <alignment horizontal="center"/>
    </xf>
    <xf numFmtId="0" fontId="53" fillId="0" borderId="2" xfId="0" applyFont="1" applyFill="1" applyBorder="1"/>
    <xf numFmtId="0" fontId="78" fillId="55" borderId="0" xfId="0" applyFont="1" applyFill="1" applyBorder="1" applyAlignment="1">
      <alignment horizontal="center"/>
    </xf>
    <xf numFmtId="0" fontId="78" fillId="0" borderId="0" xfId="0" applyFont="1" applyFill="1" applyBorder="1" applyAlignment="1">
      <alignment horizontal="center"/>
    </xf>
    <xf numFmtId="0" fontId="78" fillId="0" borderId="2" xfId="0" applyFont="1" applyFill="1" applyBorder="1" applyAlignment="1">
      <alignment horizontal="center"/>
    </xf>
    <xf numFmtId="0" fontId="81" fillId="0" borderId="2" xfId="0" applyFont="1" applyBorder="1"/>
    <xf numFmtId="0" fontId="77" fillId="0" borderId="2" xfId="0" applyFont="1" applyFill="1" applyBorder="1"/>
    <xf numFmtId="0" fontId="77" fillId="0" borderId="26" xfId="0" applyFont="1" applyFill="1" applyBorder="1" applyAlignment="1">
      <alignment horizontal="center"/>
    </xf>
    <xf numFmtId="0" fontId="80" fillId="55" borderId="0" xfId="0" applyFont="1" applyFill="1" applyBorder="1" applyAlignment="1">
      <alignment horizontal="center"/>
    </xf>
    <xf numFmtId="165" fontId="77" fillId="55" borderId="0" xfId="0" applyNumberFormat="1" applyFont="1" applyFill="1" applyBorder="1" applyAlignment="1">
      <alignment horizontal="center"/>
    </xf>
    <xf numFmtId="0" fontId="77" fillId="0" borderId="0" xfId="0" applyFont="1" applyFill="1" applyBorder="1" applyAlignment="1">
      <alignment horizontal="center"/>
    </xf>
    <xf numFmtId="0" fontId="78" fillId="0" borderId="4" xfId="0" applyFont="1" applyFill="1" applyBorder="1" applyAlignment="1">
      <alignment horizontal="center"/>
    </xf>
    <xf numFmtId="0" fontId="81" fillId="0" borderId="26" xfId="0" applyFont="1" applyFill="1" applyBorder="1" applyAlignment="1">
      <alignment horizontal="center"/>
    </xf>
    <xf numFmtId="0" fontId="78" fillId="0" borderId="31" xfId="0" applyFont="1" applyFill="1" applyBorder="1" applyAlignment="1">
      <alignment horizontal="center"/>
    </xf>
    <xf numFmtId="0" fontId="78" fillId="0" borderId="53" xfId="0" applyFont="1" applyBorder="1"/>
    <xf numFmtId="165" fontId="80" fillId="55" borderId="32" xfId="0" applyNumberFormat="1" applyFont="1" applyFill="1" applyBorder="1" applyAlignment="1">
      <alignment horizontal="center"/>
    </xf>
    <xf numFmtId="165" fontId="77" fillId="55" borderId="32" xfId="0" applyNumberFormat="1" applyFont="1" applyFill="1" applyBorder="1" applyAlignment="1">
      <alignment horizontal="center"/>
    </xf>
    <xf numFmtId="165" fontId="78" fillId="55" borderId="32" xfId="0" applyNumberFormat="1" applyFont="1" applyFill="1" applyBorder="1" applyAlignment="1">
      <alignment horizontal="center"/>
    </xf>
    <xf numFmtId="165" fontId="80" fillId="55" borderId="37" xfId="0" applyNumberFormat="1" applyFont="1" applyFill="1" applyBorder="1" applyAlignment="1">
      <alignment horizontal="center"/>
    </xf>
    <xf numFmtId="165" fontId="77" fillId="55" borderId="37" xfId="0" applyNumberFormat="1" applyFont="1" applyFill="1" applyBorder="1" applyAlignment="1">
      <alignment horizontal="center"/>
    </xf>
    <xf numFmtId="165" fontId="78" fillId="55" borderId="37" xfId="0" applyNumberFormat="1" applyFont="1" applyFill="1" applyBorder="1" applyAlignment="1">
      <alignment horizontal="center"/>
    </xf>
    <xf numFmtId="0" fontId="78" fillId="0" borderId="5" xfId="0" applyFont="1" applyFill="1" applyBorder="1" applyAlignment="1">
      <alignment horizontal="center"/>
    </xf>
    <xf numFmtId="0" fontId="77" fillId="0" borderId="3" xfId="0" applyFont="1" applyBorder="1"/>
    <xf numFmtId="0" fontId="80" fillId="55" borderId="1" xfId="0" applyFont="1" applyFill="1" applyBorder="1"/>
    <xf numFmtId="0" fontId="77" fillId="55" borderId="1" xfId="0" applyFont="1" applyFill="1" applyBorder="1"/>
    <xf numFmtId="0" fontId="78" fillId="55" borderId="1" xfId="0" applyFont="1" applyFill="1" applyBorder="1"/>
    <xf numFmtId="0" fontId="77" fillId="0" borderId="1" xfId="0" applyFont="1" applyBorder="1"/>
    <xf numFmtId="0" fontId="77" fillId="0" borderId="5" xfId="0" applyFont="1" applyBorder="1"/>
    <xf numFmtId="0" fontId="76" fillId="0" borderId="2" xfId="0" applyFont="1" applyBorder="1" applyAlignment="1">
      <alignment horizontal="left"/>
    </xf>
    <xf numFmtId="165" fontId="80" fillId="55" borderId="36" xfId="0" applyNumberFormat="1" applyFont="1" applyFill="1" applyBorder="1" applyAlignment="1">
      <alignment horizontal="center"/>
    </xf>
    <xf numFmtId="165" fontId="77" fillId="55" borderId="36" xfId="0" applyNumberFormat="1" applyFont="1" applyFill="1" applyBorder="1" applyAlignment="1">
      <alignment horizontal="center"/>
    </xf>
    <xf numFmtId="165" fontId="78" fillId="55" borderId="36" xfId="0" applyNumberFormat="1" applyFont="1" applyFill="1" applyBorder="1" applyAlignment="1">
      <alignment horizontal="center"/>
    </xf>
    <xf numFmtId="0" fontId="78" fillId="0" borderId="4" xfId="0" applyFont="1" applyBorder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53" fillId="0" borderId="4" xfId="0" applyFont="1" applyBorder="1" applyAlignment="1">
      <alignment horizontal="center"/>
    </xf>
    <xf numFmtId="165" fontId="80" fillId="0" borderId="0" xfId="0" applyNumberFormat="1" applyFont="1" applyFill="1" applyBorder="1" applyAlignment="1">
      <alignment horizontal="center"/>
    </xf>
    <xf numFmtId="0" fontId="77" fillId="0" borderId="0" xfId="0" applyFont="1" applyFill="1"/>
    <xf numFmtId="0" fontId="78" fillId="0" borderId="5" xfId="0" applyFont="1" applyBorder="1" applyAlignment="1">
      <alignment horizontal="center" vertical="top"/>
    </xf>
    <xf numFmtId="0" fontId="78" fillId="0" borderId="1" xfId="0" applyFont="1" applyBorder="1"/>
    <xf numFmtId="0" fontId="78" fillId="0" borderId="3" xfId="0" applyFont="1" applyBorder="1"/>
    <xf numFmtId="0" fontId="78" fillId="0" borderId="0" xfId="0" applyFont="1" applyBorder="1" applyAlignment="1">
      <alignment horizontal="center" vertical="top"/>
    </xf>
    <xf numFmtId="0" fontId="78" fillId="0" borderId="0" xfId="0" applyFont="1" applyFill="1" applyBorder="1"/>
    <xf numFmtId="165" fontId="77" fillId="0" borderId="0" xfId="0" applyNumberFormat="1" applyFont="1" applyFill="1" applyBorder="1"/>
    <xf numFmtId="165" fontId="78" fillId="0" borderId="0" xfId="0" applyNumberFormat="1" applyFont="1" applyFill="1" applyBorder="1"/>
    <xf numFmtId="0" fontId="76" fillId="0" borderId="0" xfId="0" applyFont="1" applyAlignment="1"/>
    <xf numFmtId="0" fontId="77" fillId="0" borderId="0" xfId="0" applyFont="1" applyAlignment="1"/>
    <xf numFmtId="0" fontId="78" fillId="0" borderId="0" xfId="0" applyFont="1" applyAlignment="1"/>
    <xf numFmtId="0" fontId="77" fillId="0" borderId="0" xfId="0" applyFont="1" applyAlignment="1">
      <alignment horizontal="center"/>
    </xf>
    <xf numFmtId="0" fontId="76" fillId="0" borderId="0" xfId="0" applyFont="1" applyAlignment="1">
      <alignment horizontal="left"/>
    </xf>
    <xf numFmtId="166" fontId="83" fillId="0" borderId="0" xfId="1365" applyNumberFormat="1" applyFont="1" applyAlignment="1">
      <alignment horizontal="center"/>
    </xf>
    <xf numFmtId="0" fontId="78" fillId="0" borderId="0" xfId="0" applyFont="1"/>
    <xf numFmtId="0" fontId="78" fillId="0" borderId="0" xfId="0" applyFont="1" applyBorder="1"/>
    <xf numFmtId="2" fontId="63" fillId="0" borderId="0" xfId="0" applyNumberFormat="1" applyFont="1"/>
    <xf numFmtId="165" fontId="57" fillId="55" borderId="43" xfId="0" applyNumberFormat="1" applyFont="1" applyFill="1" applyBorder="1" applyAlignment="1">
      <alignment horizontal="center"/>
    </xf>
    <xf numFmtId="165" fontId="57" fillId="55" borderId="44" xfId="0" applyNumberFormat="1" applyFont="1" applyFill="1" applyBorder="1" applyAlignment="1">
      <alignment horizontal="center"/>
    </xf>
    <xf numFmtId="165" fontId="57" fillId="55" borderId="45" xfId="0" applyNumberFormat="1" applyFont="1" applyFill="1" applyBorder="1" applyAlignment="1">
      <alignment horizontal="center"/>
    </xf>
    <xf numFmtId="0" fontId="75" fillId="0" borderId="3" xfId="0" applyFont="1" applyFill="1" applyBorder="1" applyAlignment="1">
      <alignment horizontal="center"/>
    </xf>
    <xf numFmtId="0" fontId="62" fillId="55" borderId="2" xfId="0" applyFont="1" applyFill="1" applyBorder="1"/>
    <xf numFmtId="0" fontId="77" fillId="0" borderId="0" xfId="0" applyFont="1" applyAlignment="1">
      <alignment horizontal="center" vertical="center"/>
    </xf>
    <xf numFmtId="165" fontId="78" fillId="0" borderId="0" xfId="0" applyNumberFormat="1" applyFont="1" applyAlignment="1">
      <alignment horizontal="center"/>
    </xf>
    <xf numFmtId="165" fontId="78" fillId="0" borderId="2" xfId="0" applyNumberFormat="1" applyFont="1" applyBorder="1" applyAlignment="1">
      <alignment horizontal="center"/>
    </xf>
    <xf numFmtId="165" fontId="78" fillId="0" borderId="4" xfId="0" applyNumberFormat="1" applyFont="1" applyBorder="1" applyAlignment="1">
      <alignment horizontal="center"/>
    </xf>
    <xf numFmtId="0" fontId="78" fillId="0" borderId="0" xfId="0" applyFont="1" applyAlignment="1">
      <alignment horizontal="center"/>
    </xf>
    <xf numFmtId="0" fontId="78" fillId="0" borderId="2" xfId="0" applyFont="1" applyBorder="1" applyAlignment="1">
      <alignment horizontal="center"/>
    </xf>
    <xf numFmtId="0" fontId="82" fillId="0" borderId="4" xfId="0" applyFont="1" applyBorder="1" applyAlignment="1">
      <alignment horizontal="center"/>
    </xf>
    <xf numFmtId="0" fontId="82" fillId="0" borderId="0" xfId="0" applyFont="1" applyAlignment="1">
      <alignment horizontal="center"/>
    </xf>
    <xf numFmtId="0" fontId="82" fillId="0" borderId="2" xfId="0" applyFont="1" applyBorder="1" applyAlignment="1">
      <alignment horizontal="center"/>
    </xf>
    <xf numFmtId="165" fontId="77" fillId="0" borderId="1" xfId="0" applyNumberFormat="1" applyFont="1" applyBorder="1" applyAlignment="1">
      <alignment horizontal="center"/>
    </xf>
    <xf numFmtId="165" fontId="77" fillId="0" borderId="3" xfId="0" applyNumberFormat="1" applyFont="1" applyBorder="1" applyAlignment="1">
      <alignment horizontal="center"/>
    </xf>
    <xf numFmtId="165" fontId="78" fillId="0" borderId="5" xfId="0" applyNumberFormat="1" applyFont="1" applyBorder="1" applyAlignment="1">
      <alignment horizontal="center"/>
    </xf>
    <xf numFmtId="165" fontId="78" fillId="0" borderId="1" xfId="0" applyNumberFormat="1" applyFont="1" applyBorder="1" applyAlignment="1">
      <alignment horizontal="center"/>
    </xf>
    <xf numFmtId="165" fontId="78" fillId="0" borderId="3" xfId="0" applyNumberFormat="1" applyFont="1" applyBorder="1" applyAlignment="1">
      <alignment horizontal="center"/>
    </xf>
    <xf numFmtId="165" fontId="77" fillId="0" borderId="36" xfId="0" applyNumberFormat="1" applyFont="1" applyBorder="1" applyAlignment="1">
      <alignment horizontal="center"/>
    </xf>
    <xf numFmtId="165" fontId="77" fillId="0" borderId="35" xfId="0" applyNumberFormat="1" applyFont="1" applyBorder="1" applyAlignment="1">
      <alignment horizontal="center"/>
    </xf>
    <xf numFmtId="165" fontId="78" fillId="0" borderId="52" xfId="0" applyNumberFormat="1" applyFont="1" applyBorder="1" applyAlignment="1">
      <alignment horizontal="center"/>
    </xf>
    <xf numFmtId="165" fontId="78" fillId="0" borderId="36" xfId="0" applyNumberFormat="1" applyFont="1" applyBorder="1" applyAlignment="1">
      <alignment horizontal="center"/>
    </xf>
    <xf numFmtId="165" fontId="78" fillId="0" borderId="35" xfId="0" applyNumberFormat="1" applyFont="1" applyBorder="1" applyAlignment="1">
      <alignment horizontal="center"/>
    </xf>
    <xf numFmtId="165" fontId="77" fillId="0" borderId="0" xfId="0" applyNumberFormat="1" applyFont="1" applyAlignment="1">
      <alignment horizontal="center"/>
    </xf>
    <xf numFmtId="165" fontId="77" fillId="0" borderId="2" xfId="0" applyNumberFormat="1" applyFont="1" applyBorder="1" applyAlignment="1">
      <alignment horizontal="center"/>
    </xf>
    <xf numFmtId="165" fontId="77" fillId="0" borderId="4" xfId="0" applyNumberFormat="1" applyFont="1" applyBorder="1" applyAlignment="1">
      <alignment horizontal="center"/>
    </xf>
    <xf numFmtId="165" fontId="78" fillId="0" borderId="27" xfId="0" applyNumberFormat="1" applyFont="1" applyFill="1" applyBorder="1" applyAlignment="1">
      <alignment horizontal="center"/>
    </xf>
    <xf numFmtId="0" fontId="78" fillId="0" borderId="27" xfId="0" applyFont="1" applyFill="1" applyBorder="1" applyAlignment="1">
      <alignment horizontal="center"/>
    </xf>
    <xf numFmtId="165" fontId="78" fillId="0" borderId="32" xfId="0" applyNumberFormat="1" applyFont="1" applyFill="1" applyBorder="1" applyAlignment="1">
      <alignment horizontal="center"/>
    </xf>
    <xf numFmtId="165" fontId="78" fillId="0" borderId="33" xfId="0" applyNumberFormat="1" applyFont="1" applyFill="1" applyBorder="1" applyAlignment="1">
      <alignment horizontal="center"/>
    </xf>
    <xf numFmtId="165" fontId="78" fillId="0" borderId="37" xfId="0" applyNumberFormat="1" applyFont="1" applyFill="1" applyBorder="1" applyAlignment="1">
      <alignment horizontal="center"/>
    </xf>
    <xf numFmtId="165" fontId="78" fillId="0" borderId="38" xfId="0" applyNumberFormat="1" applyFont="1" applyFill="1" applyBorder="1" applyAlignment="1">
      <alignment horizontal="center"/>
    </xf>
    <xf numFmtId="0" fontId="78" fillId="0" borderId="1" xfId="0" applyFont="1" applyFill="1" applyBorder="1"/>
    <xf numFmtId="0" fontId="78" fillId="0" borderId="3" xfId="0" applyFont="1" applyFill="1" applyBorder="1"/>
    <xf numFmtId="165" fontId="78" fillId="0" borderId="36" xfId="0" applyNumberFormat="1" applyFont="1" applyFill="1" applyBorder="1" applyAlignment="1">
      <alignment horizontal="center"/>
    </xf>
    <xf numFmtId="165" fontId="78" fillId="0" borderId="35" xfId="0" applyNumberFormat="1" applyFont="1" applyFill="1" applyBorder="1" applyAlignment="1">
      <alignment horizontal="center"/>
    </xf>
    <xf numFmtId="0" fontId="79" fillId="0" borderId="0" xfId="0" applyFont="1" applyFill="1" applyBorder="1" applyAlignment="1"/>
    <xf numFmtId="0" fontId="76" fillId="0" borderId="0" xfId="0" applyFont="1" applyAlignment="1"/>
    <xf numFmtId="14" fontId="76" fillId="0" borderId="0" xfId="0" applyNumberFormat="1" applyFont="1" applyFill="1" applyAlignment="1">
      <alignment horizontal="left"/>
    </xf>
    <xf numFmtId="0" fontId="76" fillId="0" borderId="0" xfId="0" applyFont="1" applyAlignment="1">
      <alignment horizontal="left"/>
    </xf>
    <xf numFmtId="0" fontId="53" fillId="0" borderId="0" xfId="0" applyFont="1" applyAlignment="1">
      <alignment horizontal="center"/>
    </xf>
    <xf numFmtId="0" fontId="76" fillId="0" borderId="0" xfId="0" applyFont="1" applyBorder="1" applyAlignment="1">
      <alignment horizontal="center"/>
    </xf>
    <xf numFmtId="0" fontId="76" fillId="0" borderId="41" xfId="0" applyFont="1" applyBorder="1" applyAlignment="1">
      <alignment horizontal="center" vertical="center"/>
    </xf>
    <xf numFmtId="0" fontId="76" fillId="0" borderId="37" xfId="0" applyFont="1" applyBorder="1" applyAlignment="1">
      <alignment horizontal="center" vertical="center"/>
    </xf>
    <xf numFmtId="0" fontId="76" fillId="0" borderId="42" xfId="0" applyFont="1" applyBorder="1" applyAlignment="1">
      <alignment horizontal="center" vertical="center"/>
    </xf>
    <xf numFmtId="0" fontId="76" fillId="0" borderId="28" xfId="0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76" fillId="0" borderId="29" xfId="0" applyFont="1" applyBorder="1" applyAlignment="1">
      <alignment horizontal="center" vertical="center"/>
    </xf>
    <xf numFmtId="0" fontId="76" fillId="0" borderId="30" xfId="0" applyFont="1" applyBorder="1" applyAlignment="1">
      <alignment horizontal="center" vertical="center"/>
    </xf>
    <xf numFmtId="0" fontId="76" fillId="0" borderId="36" xfId="0" applyFont="1" applyBorder="1" applyAlignment="1">
      <alignment horizontal="center" vertical="center"/>
    </xf>
    <xf numFmtId="0" fontId="76" fillId="0" borderId="35" xfId="0" applyFont="1" applyBorder="1" applyAlignment="1">
      <alignment horizontal="center" vertical="center"/>
    </xf>
    <xf numFmtId="0" fontId="76" fillId="0" borderId="3" xfId="0" applyFont="1" applyBorder="1" applyAlignment="1">
      <alignment horizontal="center" vertical="center"/>
    </xf>
    <xf numFmtId="0" fontId="76" fillId="0" borderId="52" xfId="0" applyFont="1" applyBorder="1" applyAlignment="1">
      <alignment horizontal="center" vertical="center"/>
    </xf>
    <xf numFmtId="0" fontId="76" fillId="0" borderId="5" xfId="0" applyFont="1" applyBorder="1" applyAlignment="1">
      <alignment horizontal="center" vertical="center"/>
    </xf>
    <xf numFmtId="14" fontId="56" fillId="0" borderId="0" xfId="0" applyNumberFormat="1" applyFont="1" applyFill="1" applyAlignment="1">
      <alignment horizontal="left"/>
    </xf>
    <xf numFmtId="0" fontId="60" fillId="0" borderId="0" xfId="0" applyFont="1" applyAlignment="1">
      <alignment horizontal="left"/>
    </xf>
    <xf numFmtId="0" fontId="61" fillId="0" borderId="0" xfId="0" applyFont="1" applyAlignment="1">
      <alignment horizontal="left"/>
    </xf>
    <xf numFmtId="0" fontId="53" fillId="0" borderId="0" xfId="0" applyFont="1" applyBorder="1" applyAlignment="1">
      <alignment horizontal="center"/>
    </xf>
    <xf numFmtId="0" fontId="64" fillId="0" borderId="0" xfId="0" applyFont="1" applyAlignment="1"/>
    <xf numFmtId="0" fontId="56" fillId="0" borderId="1" xfId="0" applyFont="1" applyBorder="1" applyAlignment="1">
      <alignment horizontal="center"/>
    </xf>
    <xf numFmtId="0" fontId="61" fillId="0" borderId="1" xfId="0" applyFont="1" applyBorder="1" applyAlignment="1"/>
    <xf numFmtId="0" fontId="67" fillId="0" borderId="0" xfId="0" applyFont="1" applyBorder="1" applyAlignment="1"/>
    <xf numFmtId="0" fontId="72" fillId="0" borderId="0" xfId="0" applyFont="1" applyAlignment="1"/>
    <xf numFmtId="14" fontId="56" fillId="0" borderId="0" xfId="0" applyNumberFormat="1" applyFont="1" applyFill="1" applyAlignment="1"/>
    <xf numFmtId="0" fontId="60" fillId="0" borderId="0" xfId="0" applyFont="1" applyAlignment="1"/>
    <xf numFmtId="0" fontId="61" fillId="0" borderId="0" xfId="0" applyFont="1" applyAlignment="1"/>
    <xf numFmtId="14" fontId="56" fillId="55" borderId="0" xfId="0" applyNumberFormat="1" applyFont="1" applyFill="1" applyAlignment="1"/>
    <xf numFmtId="0" fontId="60" fillId="55" borderId="0" xfId="0" applyFont="1" applyFill="1" applyAlignment="1"/>
    <xf numFmtId="0" fontId="61" fillId="55" borderId="0" xfId="0" applyFont="1" applyFill="1" applyAlignment="1"/>
    <xf numFmtId="0" fontId="53" fillId="55" borderId="0" xfId="0" applyFont="1" applyFill="1" applyAlignment="1">
      <alignment horizontal="center"/>
    </xf>
    <xf numFmtId="0" fontId="64" fillId="55" borderId="0" xfId="0" applyFont="1" applyFill="1" applyAlignment="1"/>
    <xf numFmtId="0" fontId="56" fillId="55" borderId="1" xfId="0" applyFont="1" applyFill="1" applyBorder="1" applyAlignment="1">
      <alignment horizontal="center"/>
    </xf>
    <xf numFmtId="0" fontId="61" fillId="55" borderId="1" xfId="0" applyFont="1" applyFill="1" applyBorder="1" applyAlignment="1"/>
    <xf numFmtId="0" fontId="65" fillId="0" borderId="0" xfId="0" applyFont="1" applyFill="1" applyBorder="1" applyAlignment="1"/>
    <xf numFmtId="0" fontId="53" fillId="0" borderId="0" xfId="0" applyFont="1" applyFill="1" applyAlignment="1">
      <alignment horizontal="center"/>
    </xf>
    <xf numFmtId="0" fontId="56" fillId="0" borderId="1" xfId="0" applyFont="1" applyFill="1" applyBorder="1" applyAlignment="1">
      <alignment horizontal="center"/>
    </xf>
    <xf numFmtId="165" fontId="57" fillId="55" borderId="43" xfId="0" applyNumberFormat="1" applyFont="1" applyFill="1" applyBorder="1" applyAlignment="1">
      <alignment horizontal="center"/>
    </xf>
    <xf numFmtId="165" fontId="57" fillId="55" borderId="44" xfId="0" applyNumberFormat="1" applyFont="1" applyFill="1" applyBorder="1" applyAlignment="1">
      <alignment horizontal="center"/>
    </xf>
    <xf numFmtId="165" fontId="57" fillId="55" borderId="45" xfId="0" applyNumberFormat="1" applyFont="1" applyFill="1" applyBorder="1" applyAlignment="1">
      <alignment horizontal="center"/>
    </xf>
    <xf numFmtId="0" fontId="70" fillId="0" borderId="0" xfId="0" applyFont="1"/>
    <xf numFmtId="0" fontId="68" fillId="0" borderId="0" xfId="0" applyFont="1"/>
    <xf numFmtId="3" fontId="68" fillId="0" borderId="4" xfId="0" applyNumberFormat="1" applyFont="1" applyBorder="1" applyAlignment="1">
      <alignment horizontal="center"/>
    </xf>
    <xf numFmtId="3" fontId="68" fillId="0" borderId="0" xfId="0" applyNumberFormat="1" applyFont="1" applyAlignment="1">
      <alignment horizontal="center"/>
    </xf>
    <xf numFmtId="3" fontId="68" fillId="0" borderId="2" xfId="0" applyNumberFormat="1" applyFont="1" applyBorder="1" applyAlignment="1">
      <alignment horizontal="center"/>
    </xf>
    <xf numFmtId="0" fontId="56" fillId="0" borderId="3" xfId="0" applyFont="1" applyBorder="1" applyAlignment="1">
      <alignment horizontal="left" indent="2"/>
    </xf>
    <xf numFmtId="3" fontId="68" fillId="0" borderId="5" xfId="0" applyNumberFormat="1" applyFont="1" applyBorder="1" applyAlignment="1">
      <alignment horizontal="center"/>
    </xf>
    <xf numFmtId="3" fontId="68" fillId="0" borderId="1" xfId="0" applyNumberFormat="1" applyFont="1" applyBorder="1" applyAlignment="1">
      <alignment horizontal="center"/>
    </xf>
    <xf numFmtId="3" fontId="68" fillId="0" borderId="3" xfId="0" applyNumberFormat="1" applyFont="1" applyBorder="1" applyAlignment="1">
      <alignment horizontal="center"/>
    </xf>
    <xf numFmtId="0" fontId="68" fillId="0" borderId="0" xfId="0" applyFont="1" applyAlignment="1">
      <alignment horizontal="center"/>
    </xf>
  </cellXfs>
  <cellStyles count="1367">
    <cellStyle name="_x000a_386grabber=S" xfId="6" xr:uid="{00000000-0005-0000-0000-000000000000}"/>
    <cellStyle name="_x000a_386grabber=S 10" xfId="1081" xr:uid="{00000000-0005-0000-0000-000001000000}"/>
    <cellStyle name="_x000a_386grabber=S 2" xfId="16" xr:uid="{00000000-0005-0000-0000-000002000000}"/>
    <cellStyle name="_x000a_386grabber=S 2 2" xfId="57" xr:uid="{00000000-0005-0000-0000-000003000000}"/>
    <cellStyle name="_x000a_386grabber=S 3" xfId="50" xr:uid="{00000000-0005-0000-0000-000004000000}"/>
    <cellStyle name="_x000a_386grabber=S 4" xfId="197" xr:uid="{00000000-0005-0000-0000-000005000000}"/>
    <cellStyle name="_x000a_386grabber=S 5" xfId="235" xr:uid="{00000000-0005-0000-0000-000006000000}"/>
    <cellStyle name="_x000a_386grabber=S 6" xfId="209" xr:uid="{00000000-0005-0000-0000-000007000000}"/>
    <cellStyle name="_x000a_386grabber=S 7" xfId="657" xr:uid="{00000000-0005-0000-0000-000008000000}"/>
    <cellStyle name="_x000a_386grabber=S 8" xfId="663" xr:uid="{00000000-0005-0000-0000-000009000000}"/>
    <cellStyle name="_x000a_386grabber=S 9" xfId="1083" xr:uid="{00000000-0005-0000-0000-00000A000000}"/>
    <cellStyle name="=D:\WINNT\SYSTEM32\COMMAND.COM" xfId="7" xr:uid="{00000000-0005-0000-0000-00000B000000}"/>
    <cellStyle name="=D:\WINNT\SYSTEM32\COMMAND.COM 10" xfId="1088" xr:uid="{00000000-0005-0000-0000-00000C000000}"/>
    <cellStyle name="=D:\WINNT\SYSTEM32\COMMAND.COM 2" xfId="15" xr:uid="{00000000-0005-0000-0000-00000D000000}"/>
    <cellStyle name="=D:\WINNT\SYSTEM32\COMMAND.COM 2 2" xfId="56" xr:uid="{00000000-0005-0000-0000-00000E000000}"/>
    <cellStyle name="=D:\WINNT\SYSTEM32\COMMAND.COM 3" xfId="51" xr:uid="{00000000-0005-0000-0000-00000F000000}"/>
    <cellStyle name="=D:\WINNT\SYSTEM32\COMMAND.COM 4" xfId="198" xr:uid="{00000000-0005-0000-0000-000010000000}"/>
    <cellStyle name="=D:\WINNT\SYSTEM32\COMMAND.COM 5" xfId="221" xr:uid="{00000000-0005-0000-0000-000011000000}"/>
    <cellStyle name="=D:\WINNT\SYSTEM32\COMMAND.COM 6" xfId="196" xr:uid="{00000000-0005-0000-0000-000012000000}"/>
    <cellStyle name="=D:\WINNT\SYSTEM32\COMMAND.COM 7" xfId="658" xr:uid="{00000000-0005-0000-0000-000013000000}"/>
    <cellStyle name="=D:\WINNT\SYSTEM32\COMMAND.COM 8" xfId="656" xr:uid="{00000000-0005-0000-0000-000014000000}"/>
    <cellStyle name="=D:\WINNT\SYSTEM32\COMMAND.COM 9" xfId="1084" xr:uid="{00000000-0005-0000-0000-000015000000}"/>
    <cellStyle name="20 % - zvýraznenie1 2" xfId="1170" xr:uid="{00000000-0005-0000-0000-000016000000}"/>
    <cellStyle name="20 % - zvýraznenie2 2" xfId="1174" xr:uid="{00000000-0005-0000-0000-000017000000}"/>
    <cellStyle name="20 % - zvýraznenie3 2" xfId="1178" xr:uid="{00000000-0005-0000-0000-000018000000}"/>
    <cellStyle name="20 % - zvýraznenie4 2" xfId="1182" xr:uid="{00000000-0005-0000-0000-000019000000}"/>
    <cellStyle name="20 % - zvýraznenie5 2" xfId="1186" xr:uid="{00000000-0005-0000-0000-00001A000000}"/>
    <cellStyle name="20 % - zvýraznenie6 2" xfId="1190" xr:uid="{00000000-0005-0000-0000-00001B000000}"/>
    <cellStyle name="20% - Accent1" xfId="1285" xr:uid="{00000000-0005-0000-0000-00001C000000}"/>
    <cellStyle name="20% - Accent2" xfId="1249" xr:uid="{00000000-0005-0000-0000-00001D000000}"/>
    <cellStyle name="20% - Accent3" xfId="1234" xr:uid="{00000000-0005-0000-0000-00001E000000}"/>
    <cellStyle name="20% - Accent4" xfId="1272" xr:uid="{00000000-0005-0000-0000-00001F000000}"/>
    <cellStyle name="20% - Accent5" xfId="1258" xr:uid="{00000000-0005-0000-0000-000020000000}"/>
    <cellStyle name="20% - Accent6" xfId="1359" xr:uid="{00000000-0005-0000-0000-000021000000}"/>
    <cellStyle name="40 % - zvýraznenie1 2" xfId="1171" xr:uid="{00000000-0005-0000-0000-000022000000}"/>
    <cellStyle name="40 % - zvýraznenie2 2" xfId="1175" xr:uid="{00000000-0005-0000-0000-000023000000}"/>
    <cellStyle name="40 % - zvýraznenie3 2" xfId="1179" xr:uid="{00000000-0005-0000-0000-000024000000}"/>
    <cellStyle name="40 % - zvýraznenie4 2" xfId="1183" xr:uid="{00000000-0005-0000-0000-000025000000}"/>
    <cellStyle name="40 % - zvýraznenie5 2" xfId="1187" xr:uid="{00000000-0005-0000-0000-000026000000}"/>
    <cellStyle name="40 % - zvýraznenie6 2" xfId="1191" xr:uid="{00000000-0005-0000-0000-000027000000}"/>
    <cellStyle name="40% - Accent1" xfId="1238" xr:uid="{00000000-0005-0000-0000-000028000000}"/>
    <cellStyle name="40% - Accent2" xfId="1254" xr:uid="{00000000-0005-0000-0000-000029000000}"/>
    <cellStyle name="40% - Accent3" xfId="1242" xr:uid="{00000000-0005-0000-0000-00002A000000}"/>
    <cellStyle name="40% - Accent4" xfId="1248" xr:uid="{00000000-0005-0000-0000-00002B000000}"/>
    <cellStyle name="40% - Accent5" xfId="1218" xr:uid="{00000000-0005-0000-0000-00002C000000}"/>
    <cellStyle name="40% - Accent6" xfId="1252" xr:uid="{00000000-0005-0000-0000-00002D000000}"/>
    <cellStyle name="60 % - zvýraznenie1 2" xfId="1172" xr:uid="{00000000-0005-0000-0000-00002E000000}"/>
    <cellStyle name="60 % - zvýraznenie2 2" xfId="1176" xr:uid="{00000000-0005-0000-0000-00002F000000}"/>
    <cellStyle name="60 % - zvýraznenie3 2" xfId="1180" xr:uid="{00000000-0005-0000-0000-000030000000}"/>
    <cellStyle name="60 % - zvýraznenie4 2" xfId="1184" xr:uid="{00000000-0005-0000-0000-000031000000}"/>
    <cellStyle name="60 % - zvýraznenie5 2" xfId="1188" xr:uid="{00000000-0005-0000-0000-000032000000}"/>
    <cellStyle name="60 % - zvýraznenie6 2" xfId="1192" xr:uid="{00000000-0005-0000-0000-000033000000}"/>
    <cellStyle name="60% - Accent1" xfId="1282" xr:uid="{00000000-0005-0000-0000-000034000000}"/>
    <cellStyle name="60% - Accent2" xfId="1262" xr:uid="{00000000-0005-0000-0000-000035000000}"/>
    <cellStyle name="60% - Accent3" xfId="1219" xr:uid="{00000000-0005-0000-0000-000036000000}"/>
    <cellStyle name="60% - Accent4" xfId="1358" xr:uid="{00000000-0005-0000-0000-000037000000}"/>
    <cellStyle name="60% - Accent5" xfId="1217" xr:uid="{00000000-0005-0000-0000-000038000000}"/>
    <cellStyle name="60% - Accent6" xfId="1281" xr:uid="{00000000-0005-0000-0000-000039000000}"/>
    <cellStyle name="Accent1" xfId="1256" xr:uid="{00000000-0005-0000-0000-00003A000000}"/>
    <cellStyle name="Accent2" xfId="1275" xr:uid="{00000000-0005-0000-0000-00003B000000}"/>
    <cellStyle name="Accent3" xfId="1235" xr:uid="{00000000-0005-0000-0000-00003C000000}"/>
    <cellStyle name="Accent4" xfId="1233" xr:uid="{00000000-0005-0000-0000-00003D000000}"/>
    <cellStyle name="Accent5" xfId="1261" xr:uid="{00000000-0005-0000-0000-00003E000000}"/>
    <cellStyle name="Accent6" xfId="1270" xr:uid="{00000000-0005-0000-0000-00003F000000}"/>
    <cellStyle name="Bad" xfId="1280" xr:uid="{00000000-0005-0000-0000-000040000000}"/>
    <cellStyle name="Calculation" xfId="1257" xr:uid="{00000000-0005-0000-0000-000041000000}"/>
    <cellStyle name="Comma_gdp" xfId="3" xr:uid="{00000000-0005-0000-0000-000042000000}"/>
    <cellStyle name="Čiarka 2" xfId="2" xr:uid="{00000000-0005-0000-0000-000043000000}"/>
    <cellStyle name="Čiarka 3" xfId="1288" xr:uid="{00000000-0005-0000-0000-000044000000}"/>
    <cellStyle name="čiarky 2" xfId="26" xr:uid="{00000000-0005-0000-0000-000045000000}"/>
    <cellStyle name="čiarky 2 10" xfId="1036" xr:uid="{00000000-0005-0000-0000-000046000000}"/>
    <cellStyle name="čiarky 2 11" xfId="1057" xr:uid="{00000000-0005-0000-0000-000047000000}"/>
    <cellStyle name="čiarky 2 2" xfId="64" xr:uid="{00000000-0005-0000-0000-000048000000}"/>
    <cellStyle name="čiarky 2 3" xfId="990" xr:uid="{00000000-0005-0000-0000-000049000000}"/>
    <cellStyle name="čiarky 2 4" xfId="1058" xr:uid="{00000000-0005-0000-0000-00004A000000}"/>
    <cellStyle name="čiarky 2 5" xfId="1020" xr:uid="{00000000-0005-0000-0000-00004B000000}"/>
    <cellStyle name="čiarky 2 6" xfId="1047" xr:uid="{00000000-0005-0000-0000-00004C000000}"/>
    <cellStyle name="čiarky 2 7" xfId="1002" xr:uid="{00000000-0005-0000-0000-00004D000000}"/>
    <cellStyle name="čiarky 2 8" xfId="1032" xr:uid="{00000000-0005-0000-0000-00004E000000}"/>
    <cellStyle name="čiarky 2 9" xfId="1012" xr:uid="{00000000-0005-0000-0000-00004F000000}"/>
    <cellStyle name="čiarky 3" xfId="48" xr:uid="{00000000-0005-0000-0000-000050000000}"/>
    <cellStyle name="čiarky 4" xfId="75" xr:uid="{00000000-0005-0000-0000-000051000000}"/>
    <cellStyle name="čiarky 5" xfId="114" xr:uid="{00000000-0005-0000-0000-000052000000}"/>
    <cellStyle name="čiarky 6" xfId="1291" xr:uid="{00000000-0005-0000-0000-000053000000}"/>
    <cellStyle name="Date" xfId="648" xr:uid="{00000000-0005-0000-0000-000054000000}"/>
    <cellStyle name="Dobrá 2" xfId="1158" xr:uid="{00000000-0005-0000-0000-000055000000}"/>
    <cellStyle name="Explanatory Text" xfId="1276" xr:uid="{00000000-0005-0000-0000-000056000000}"/>
    <cellStyle name="Good" xfId="1221" xr:uid="{00000000-0005-0000-0000-000057000000}"/>
    <cellStyle name="Heading 1" xfId="1253" xr:uid="{00000000-0005-0000-0000-000058000000}"/>
    <cellStyle name="Heading 2" xfId="1259" xr:uid="{00000000-0005-0000-0000-000059000000}"/>
    <cellStyle name="Heading 3" xfId="1251" xr:uid="{00000000-0005-0000-0000-00005A000000}"/>
    <cellStyle name="Heading 4" xfId="1260" xr:uid="{00000000-0005-0000-0000-00005B000000}"/>
    <cellStyle name="Hypertextové prepojenie 2" xfId="12" xr:uid="{00000000-0005-0000-0000-00005C000000}"/>
    <cellStyle name="Check Cell" xfId="1229" xr:uid="{00000000-0005-0000-0000-00005D000000}"/>
    <cellStyle name="Input" xfId="1240" xr:uid="{00000000-0005-0000-0000-00005E000000}"/>
    <cellStyle name="Kontrolná bunka 2" xfId="1165" xr:uid="{00000000-0005-0000-0000-00005F000000}"/>
    <cellStyle name="Linked Cell" xfId="1244" xr:uid="{00000000-0005-0000-0000-000060000000}"/>
    <cellStyle name="Nadpis 1 2" xfId="1154" xr:uid="{00000000-0005-0000-0000-000061000000}"/>
    <cellStyle name="Nadpis 2 2" xfId="1155" xr:uid="{00000000-0005-0000-0000-000062000000}"/>
    <cellStyle name="Nadpis 3 2" xfId="1156" xr:uid="{00000000-0005-0000-0000-000063000000}"/>
    <cellStyle name="Nadpis 4 2" xfId="1157" xr:uid="{00000000-0005-0000-0000-000064000000}"/>
    <cellStyle name="Neutral" xfId="1284" xr:uid="{00000000-0005-0000-0000-000065000000}"/>
    <cellStyle name="Neutrálna 2" xfId="1160" xr:uid="{00000000-0005-0000-0000-000066000000}"/>
    <cellStyle name="Normal 2" xfId="649" xr:uid="{00000000-0005-0000-0000-000067000000}"/>
    <cellStyle name="Normal_1.1" xfId="186" xr:uid="{00000000-0005-0000-0000-000068000000}"/>
    <cellStyle name="Normálna" xfId="0" builtinId="0"/>
    <cellStyle name="Normálna 2" xfId="1" xr:uid="{00000000-0005-0000-0000-00006A000000}"/>
    <cellStyle name="Normálna 2 2" xfId="1211" xr:uid="{00000000-0005-0000-0000-00006B000000}"/>
    <cellStyle name="Normálna 2 3" xfId="1230" xr:uid="{00000000-0005-0000-0000-00006C000000}"/>
    <cellStyle name="Normálna 3" xfId="1212" xr:uid="{00000000-0005-0000-0000-00006D000000}"/>
    <cellStyle name="Normálna 4" xfId="1215" xr:uid="{00000000-0005-0000-0000-00006E000000}"/>
    <cellStyle name="Normálna 5" xfId="1362" xr:uid="{00000000-0005-0000-0000-00006F000000}"/>
    <cellStyle name="Normálna 6" xfId="1366" xr:uid="{00000000-0005-0000-0000-000070000000}"/>
    <cellStyle name="normálne 10" xfId="34" xr:uid="{00000000-0005-0000-0000-000071000000}"/>
    <cellStyle name="normálne 10 2" xfId="1268" xr:uid="{00000000-0005-0000-0000-000072000000}"/>
    <cellStyle name="normálne 11" xfId="47" xr:uid="{00000000-0005-0000-0000-000073000000}"/>
    <cellStyle name="normálne 11 10" xfId="1031" xr:uid="{00000000-0005-0000-0000-000074000000}"/>
    <cellStyle name="normálne 11 11" xfId="1018" xr:uid="{00000000-0005-0000-0000-000075000000}"/>
    <cellStyle name="normálne 11 12" xfId="686" xr:uid="{00000000-0005-0000-0000-000076000000}"/>
    <cellStyle name="normálne 11 12 2" xfId="1317" xr:uid="{00000000-0005-0000-0000-000077000000}"/>
    <cellStyle name="normálne 11 13" xfId="1082" xr:uid="{00000000-0005-0000-0000-000078000000}"/>
    <cellStyle name="normálne 11 13 2" xfId="1343" xr:uid="{00000000-0005-0000-0000-000079000000}"/>
    <cellStyle name="normálne 11 14" xfId="1099" xr:uid="{00000000-0005-0000-0000-00007A000000}"/>
    <cellStyle name="normálne 11 14 2" xfId="1344" xr:uid="{00000000-0005-0000-0000-00007B000000}"/>
    <cellStyle name="normálne 11 15" xfId="1106" xr:uid="{00000000-0005-0000-0000-00007C000000}"/>
    <cellStyle name="normálne 11 15 2" xfId="1345" xr:uid="{00000000-0005-0000-0000-00007D000000}"/>
    <cellStyle name="normálne 11 16" xfId="1113" xr:uid="{00000000-0005-0000-0000-00007E000000}"/>
    <cellStyle name="normálne 11 16 2" xfId="1346" xr:uid="{00000000-0005-0000-0000-00007F000000}"/>
    <cellStyle name="normálne 11 17" xfId="1120" xr:uid="{00000000-0005-0000-0000-000080000000}"/>
    <cellStyle name="normálne 11 17 2" xfId="1347" xr:uid="{00000000-0005-0000-0000-000081000000}"/>
    <cellStyle name="normálne 11 18" xfId="1127" xr:uid="{00000000-0005-0000-0000-000082000000}"/>
    <cellStyle name="normálne 11 18 2" xfId="1348" xr:uid="{00000000-0005-0000-0000-000083000000}"/>
    <cellStyle name="normálne 11 19" xfId="1133" xr:uid="{00000000-0005-0000-0000-000084000000}"/>
    <cellStyle name="normálne 11 19 2" xfId="1349" xr:uid="{00000000-0005-0000-0000-000085000000}"/>
    <cellStyle name="normálne 11 2" xfId="654" xr:uid="{00000000-0005-0000-0000-000086000000}"/>
    <cellStyle name="normálne 11 2 2" xfId="685" xr:uid="{00000000-0005-0000-0000-000087000000}"/>
    <cellStyle name="normálne 11 2 3" xfId="922" xr:uid="{00000000-0005-0000-0000-000088000000}"/>
    <cellStyle name="normálne 11 2 4" xfId="1313" xr:uid="{00000000-0005-0000-0000-000089000000}"/>
    <cellStyle name="normálne 11 20" xfId="1139" xr:uid="{00000000-0005-0000-0000-00008A000000}"/>
    <cellStyle name="normálne 11 20 2" xfId="1350" xr:uid="{00000000-0005-0000-0000-00008B000000}"/>
    <cellStyle name="normálne 11 21" xfId="1145" xr:uid="{00000000-0005-0000-0000-00008C000000}"/>
    <cellStyle name="normálne 11 21 2" xfId="1351" xr:uid="{00000000-0005-0000-0000-00008D000000}"/>
    <cellStyle name="normálne 11 22" xfId="1151" xr:uid="{00000000-0005-0000-0000-00008E000000}"/>
    <cellStyle name="normálne 11 22 2" xfId="1352" xr:uid="{00000000-0005-0000-0000-00008F000000}"/>
    <cellStyle name="normálne 11 23" xfId="1224" xr:uid="{00000000-0005-0000-0000-000090000000}"/>
    <cellStyle name="normálne 11 3" xfId="996" xr:uid="{00000000-0005-0000-0000-000091000000}"/>
    <cellStyle name="normálne 11 4" xfId="1003" xr:uid="{00000000-0005-0000-0000-000092000000}"/>
    <cellStyle name="normálne 11 5" xfId="1046" xr:uid="{00000000-0005-0000-0000-000093000000}"/>
    <cellStyle name="normálne 11 6" xfId="1026" xr:uid="{00000000-0005-0000-0000-000094000000}"/>
    <cellStyle name="normálne 11 7" xfId="1052" xr:uid="{00000000-0005-0000-0000-000095000000}"/>
    <cellStyle name="normálne 11 8" xfId="988" xr:uid="{00000000-0005-0000-0000-000096000000}"/>
    <cellStyle name="normálne 11 9" xfId="1042" xr:uid="{00000000-0005-0000-0000-000097000000}"/>
    <cellStyle name="normálne 12" xfId="74" xr:uid="{00000000-0005-0000-0000-000098000000}"/>
    <cellStyle name="normálne 12 2" xfId="1265" xr:uid="{00000000-0005-0000-0000-000099000000}"/>
    <cellStyle name="normálne 13" xfId="73" xr:uid="{00000000-0005-0000-0000-00009A000000}"/>
    <cellStyle name="normálne 13 2" xfId="150" xr:uid="{00000000-0005-0000-0000-00009B000000}"/>
    <cellStyle name="normálne 13 2 2" xfId="330" xr:uid="{00000000-0005-0000-0000-00009C000000}"/>
    <cellStyle name="normálne 13 2 3" xfId="467" xr:uid="{00000000-0005-0000-0000-00009D000000}"/>
    <cellStyle name="normálne 13 2 4" xfId="607" xr:uid="{00000000-0005-0000-0000-00009E000000}"/>
    <cellStyle name="normálne 13 2 5" xfId="773" xr:uid="{00000000-0005-0000-0000-00009F000000}"/>
    <cellStyle name="normálne 13 2 6" xfId="876" xr:uid="{00000000-0005-0000-0000-0000A0000000}"/>
    <cellStyle name="normálne 13 3" xfId="255" xr:uid="{00000000-0005-0000-0000-0000A1000000}"/>
    <cellStyle name="normálne 13 4" xfId="394" xr:uid="{00000000-0005-0000-0000-0000A2000000}"/>
    <cellStyle name="normálne 13 5" xfId="536" xr:uid="{00000000-0005-0000-0000-0000A3000000}"/>
    <cellStyle name="normálne 13 6" xfId="700" xr:uid="{00000000-0005-0000-0000-0000A4000000}"/>
    <cellStyle name="normálne 13 7" xfId="947" xr:uid="{00000000-0005-0000-0000-0000A5000000}"/>
    <cellStyle name="normálne 13 8" xfId="1255" xr:uid="{00000000-0005-0000-0000-0000A6000000}"/>
    <cellStyle name="normálne 14" xfId="111" xr:uid="{00000000-0005-0000-0000-0000A7000000}"/>
    <cellStyle name="normálne 14 2" xfId="185" xr:uid="{00000000-0005-0000-0000-0000A8000000}"/>
    <cellStyle name="normálne 14 2 2" xfId="365" xr:uid="{00000000-0005-0000-0000-0000A9000000}"/>
    <cellStyle name="normálne 14 2 3" xfId="502" xr:uid="{00000000-0005-0000-0000-0000AA000000}"/>
    <cellStyle name="normálne 14 2 4" xfId="642" xr:uid="{00000000-0005-0000-0000-0000AB000000}"/>
    <cellStyle name="normálne 14 2 5" xfId="808" xr:uid="{00000000-0005-0000-0000-0000AC000000}"/>
    <cellStyle name="normálne 14 2 6" xfId="926" xr:uid="{00000000-0005-0000-0000-0000AD000000}"/>
    <cellStyle name="normálne 14 3" xfId="292" xr:uid="{00000000-0005-0000-0000-0000AE000000}"/>
    <cellStyle name="normálne 14 4" xfId="430" xr:uid="{00000000-0005-0000-0000-0000AF000000}"/>
    <cellStyle name="normálne 14 5" xfId="571" xr:uid="{00000000-0005-0000-0000-0000B0000000}"/>
    <cellStyle name="normálne 14 6" xfId="736" xr:uid="{00000000-0005-0000-0000-0000B1000000}"/>
    <cellStyle name="normálne 14 7" xfId="854" xr:uid="{00000000-0005-0000-0000-0000B2000000}"/>
    <cellStyle name="normálne 14 8" xfId="1245" xr:uid="{00000000-0005-0000-0000-0000B3000000}"/>
    <cellStyle name="normálne 15" xfId="113" xr:uid="{00000000-0005-0000-0000-0000B4000000}"/>
    <cellStyle name="normálne 15 2" xfId="1222" xr:uid="{00000000-0005-0000-0000-0000B5000000}"/>
    <cellStyle name="normálne 16" xfId="112" xr:uid="{00000000-0005-0000-0000-0000B6000000}"/>
    <cellStyle name="normálne 16 2" xfId="293" xr:uid="{00000000-0005-0000-0000-0000B7000000}"/>
    <cellStyle name="normálne 16 3" xfId="431" xr:uid="{00000000-0005-0000-0000-0000B8000000}"/>
    <cellStyle name="normálne 16 4" xfId="572" xr:uid="{00000000-0005-0000-0000-0000B9000000}"/>
    <cellStyle name="normálne 16 5" xfId="737" xr:uid="{00000000-0005-0000-0000-0000BA000000}"/>
    <cellStyle name="normálne 16 6" xfId="976" xr:uid="{00000000-0005-0000-0000-0000BB000000}"/>
    <cellStyle name="normálne 16 7" xfId="1239" xr:uid="{00000000-0005-0000-0000-0000BC000000}"/>
    <cellStyle name="normálne 17" xfId="187" xr:uid="{00000000-0005-0000-0000-0000BD000000}"/>
    <cellStyle name="normálne 17 2" xfId="366" xr:uid="{00000000-0005-0000-0000-0000BE000000}"/>
    <cellStyle name="normálne 17 3" xfId="503" xr:uid="{00000000-0005-0000-0000-0000BF000000}"/>
    <cellStyle name="normálne 17 4" xfId="643" xr:uid="{00000000-0005-0000-0000-0000C0000000}"/>
    <cellStyle name="normálne 17 5" xfId="809" xr:uid="{00000000-0005-0000-0000-0000C1000000}"/>
    <cellStyle name="normálne 17 6" xfId="932" xr:uid="{00000000-0005-0000-0000-0000C2000000}"/>
    <cellStyle name="normálne 17 7" xfId="1246" xr:uid="{00000000-0005-0000-0000-0000C3000000}"/>
    <cellStyle name="normálne 18" xfId="188" xr:uid="{00000000-0005-0000-0000-0000C4000000}"/>
    <cellStyle name="normálne 18 2" xfId="1286" xr:uid="{00000000-0005-0000-0000-0000C5000000}"/>
    <cellStyle name="normálne 19" xfId="191" xr:uid="{00000000-0005-0000-0000-0000C6000000}"/>
    <cellStyle name="normálne 19 2" xfId="369" xr:uid="{00000000-0005-0000-0000-0000C7000000}"/>
    <cellStyle name="normálne 19 2 2" xfId="1304" xr:uid="{00000000-0005-0000-0000-0000C8000000}"/>
    <cellStyle name="normálne 19 3" xfId="506" xr:uid="{00000000-0005-0000-0000-0000C9000000}"/>
    <cellStyle name="normálne 19 3 2" xfId="1309" xr:uid="{00000000-0005-0000-0000-0000CA000000}"/>
    <cellStyle name="normálne 19 4" xfId="645" xr:uid="{00000000-0005-0000-0000-0000CB000000}"/>
    <cellStyle name="normálne 19 4 2" xfId="1311" xr:uid="{00000000-0005-0000-0000-0000CC000000}"/>
    <cellStyle name="normálne 19 5" xfId="812" xr:uid="{00000000-0005-0000-0000-0000CD000000}"/>
    <cellStyle name="normálne 19 5 2" xfId="1318" xr:uid="{00000000-0005-0000-0000-0000CE000000}"/>
    <cellStyle name="normálne 19 6" xfId="909" xr:uid="{00000000-0005-0000-0000-0000CF000000}"/>
    <cellStyle name="normálne 19 6 2" xfId="1336" xr:uid="{00000000-0005-0000-0000-0000D0000000}"/>
    <cellStyle name="normálne 19 7" xfId="1295" xr:uid="{00000000-0005-0000-0000-0000D1000000}"/>
    <cellStyle name="normálne 19 8" xfId="1237" xr:uid="{00000000-0005-0000-0000-0000D2000000}"/>
    <cellStyle name="normálne 2" xfId="11" xr:uid="{00000000-0005-0000-0000-0000D3000000}"/>
    <cellStyle name="normálne 2 10" xfId="979" xr:uid="{00000000-0005-0000-0000-0000D4000000}"/>
    <cellStyle name="normálne 2 11" xfId="989" xr:uid="{00000000-0005-0000-0000-0000D5000000}"/>
    <cellStyle name="normálne 2 12" xfId="1027" xr:uid="{00000000-0005-0000-0000-0000D6000000}"/>
    <cellStyle name="normálne 2 13" xfId="1039" xr:uid="{00000000-0005-0000-0000-0000D7000000}"/>
    <cellStyle name="normálne 2 14" xfId="994" xr:uid="{00000000-0005-0000-0000-0000D8000000}"/>
    <cellStyle name="normálne 2 15" xfId="1029" xr:uid="{00000000-0005-0000-0000-0000D9000000}"/>
    <cellStyle name="normálne 2 16" xfId="1017" xr:uid="{00000000-0005-0000-0000-0000DA000000}"/>
    <cellStyle name="normálne 2 17" xfId="980" xr:uid="{00000000-0005-0000-0000-0000DB000000}"/>
    <cellStyle name="normálne 2 18" xfId="1072" xr:uid="{00000000-0005-0000-0000-0000DC000000}"/>
    <cellStyle name="normálne 2 19" xfId="1085" xr:uid="{00000000-0005-0000-0000-0000DD000000}"/>
    <cellStyle name="normálne 2 2" xfId="13" xr:uid="{00000000-0005-0000-0000-0000DE000000}"/>
    <cellStyle name="normálne 2 2 10" xfId="1053" xr:uid="{00000000-0005-0000-0000-0000DF000000}"/>
    <cellStyle name="normálne 2 2 11" xfId="1051" xr:uid="{00000000-0005-0000-0000-0000E0000000}"/>
    <cellStyle name="normálne 2 2 12" xfId="1038" xr:uid="{00000000-0005-0000-0000-0000E1000000}"/>
    <cellStyle name="normálne 2 2 13" xfId="1030" xr:uid="{00000000-0005-0000-0000-0000E2000000}"/>
    <cellStyle name="normálne 2 2 14" xfId="1007" xr:uid="{00000000-0005-0000-0000-0000E3000000}"/>
    <cellStyle name="normálne 2 2 15" xfId="818" xr:uid="{00000000-0005-0000-0000-0000E4000000}"/>
    <cellStyle name="normálne 2 2 2" xfId="54" xr:uid="{00000000-0005-0000-0000-0000E5000000}"/>
    <cellStyle name="normálne 2 2 3" xfId="202" xr:uid="{00000000-0005-0000-0000-0000E6000000}"/>
    <cellStyle name="normálne 2 2 4" xfId="250" xr:uid="{00000000-0005-0000-0000-0000E7000000}"/>
    <cellStyle name="normálne 2 2 5" xfId="378" xr:uid="{00000000-0005-0000-0000-0000E8000000}"/>
    <cellStyle name="normálne 2 2 6" xfId="662" xr:uid="{00000000-0005-0000-0000-0000E9000000}"/>
    <cellStyle name="normálne 2 2 6 2" xfId="982" xr:uid="{00000000-0005-0000-0000-0000EA000000}"/>
    <cellStyle name="normálne 2 2 6 3" xfId="1075" xr:uid="{00000000-0005-0000-0000-0000EB000000}"/>
    <cellStyle name="normálne 2 2 7" xfId="981" xr:uid="{00000000-0005-0000-0000-0000EC000000}"/>
    <cellStyle name="normálne 2 2 8" xfId="992" xr:uid="{00000000-0005-0000-0000-0000ED000000}"/>
    <cellStyle name="normálne 2 2 9" xfId="1048" xr:uid="{00000000-0005-0000-0000-0000EE000000}"/>
    <cellStyle name="normálne 2 20" xfId="1091" xr:uid="{00000000-0005-0000-0000-0000EF000000}"/>
    <cellStyle name="normálne 2 21" xfId="1236" xr:uid="{00000000-0005-0000-0000-0000F0000000}"/>
    <cellStyle name="normálne 2 3" xfId="20" xr:uid="{00000000-0005-0000-0000-0000F1000000}"/>
    <cellStyle name="normálne 2 4" xfId="29" xr:uid="{00000000-0005-0000-0000-0000F2000000}"/>
    <cellStyle name="normálne 2 4 10" xfId="852" xr:uid="{00000000-0005-0000-0000-0000F3000000}"/>
    <cellStyle name="normálne 2 4 2" xfId="43" xr:uid="{00000000-0005-0000-0000-0000F4000000}"/>
    <cellStyle name="normálne 2 4 2 2" xfId="95" xr:uid="{00000000-0005-0000-0000-0000F5000000}"/>
    <cellStyle name="normálne 2 4 2 2 2" xfId="169" xr:uid="{00000000-0005-0000-0000-0000F6000000}"/>
    <cellStyle name="normálne 2 4 2 2 2 2" xfId="349" xr:uid="{00000000-0005-0000-0000-0000F7000000}"/>
    <cellStyle name="normálne 2 4 2 2 2 3" xfId="486" xr:uid="{00000000-0005-0000-0000-0000F8000000}"/>
    <cellStyle name="normálne 2 4 2 2 2 4" xfId="626" xr:uid="{00000000-0005-0000-0000-0000F9000000}"/>
    <cellStyle name="normálne 2 4 2 2 2 5" xfId="792" xr:uid="{00000000-0005-0000-0000-0000FA000000}"/>
    <cellStyle name="normálne 2 4 2 2 2 6" xfId="940" xr:uid="{00000000-0005-0000-0000-0000FB000000}"/>
    <cellStyle name="normálne 2 4 2 2 3" xfId="276" xr:uid="{00000000-0005-0000-0000-0000FC000000}"/>
    <cellStyle name="normálne 2 4 2 2 4" xfId="414" xr:uid="{00000000-0005-0000-0000-0000FD000000}"/>
    <cellStyle name="normálne 2 4 2 2 5" xfId="555" xr:uid="{00000000-0005-0000-0000-0000FE000000}"/>
    <cellStyle name="normálne 2 4 2 2 6" xfId="720" xr:uid="{00000000-0005-0000-0000-0000FF000000}"/>
    <cellStyle name="normálne 2 4 2 2 7" xfId="905" xr:uid="{00000000-0005-0000-0000-000000010000}"/>
    <cellStyle name="normálne 2 4 2 3" xfId="134" xr:uid="{00000000-0005-0000-0000-000001010000}"/>
    <cellStyle name="normálne 2 4 2 3 2" xfId="314" xr:uid="{00000000-0005-0000-0000-000002010000}"/>
    <cellStyle name="normálne 2 4 2 3 3" xfId="451" xr:uid="{00000000-0005-0000-0000-000003010000}"/>
    <cellStyle name="normálne 2 4 2 3 4" xfId="591" xr:uid="{00000000-0005-0000-0000-000004010000}"/>
    <cellStyle name="normálne 2 4 2 3 5" xfId="757" xr:uid="{00000000-0005-0000-0000-000005010000}"/>
    <cellStyle name="normálne 2 4 2 3 6" xfId="890" xr:uid="{00000000-0005-0000-0000-000006010000}"/>
    <cellStyle name="normálne 2 4 2 4" xfId="229" xr:uid="{00000000-0005-0000-0000-000007010000}"/>
    <cellStyle name="normálne 2 4 2 5" xfId="374" xr:uid="{00000000-0005-0000-0000-000008010000}"/>
    <cellStyle name="normálne 2 4 2 6" xfId="520" xr:uid="{00000000-0005-0000-0000-000009010000}"/>
    <cellStyle name="normálne 2 4 2 7" xfId="681" xr:uid="{00000000-0005-0000-0000-00000A010000}"/>
    <cellStyle name="normálne 2 4 2 8" xfId="944" xr:uid="{00000000-0005-0000-0000-00000B010000}"/>
    <cellStyle name="normálne 2 4 3" xfId="67" xr:uid="{00000000-0005-0000-0000-00000C010000}"/>
    <cellStyle name="normálne 2 4 3 2" xfId="106" xr:uid="{00000000-0005-0000-0000-00000D010000}"/>
    <cellStyle name="normálne 2 4 3 2 2" xfId="180" xr:uid="{00000000-0005-0000-0000-00000E010000}"/>
    <cellStyle name="normálne 2 4 3 2 2 2" xfId="360" xr:uid="{00000000-0005-0000-0000-00000F010000}"/>
    <cellStyle name="normálne 2 4 3 2 2 3" xfId="497" xr:uid="{00000000-0005-0000-0000-000010010000}"/>
    <cellStyle name="normálne 2 4 3 2 2 4" xfId="637" xr:uid="{00000000-0005-0000-0000-000011010000}"/>
    <cellStyle name="normálne 2 4 3 2 2 5" xfId="803" xr:uid="{00000000-0005-0000-0000-000012010000}"/>
    <cellStyle name="normálne 2 4 3 2 2 6" xfId="867" xr:uid="{00000000-0005-0000-0000-000013010000}"/>
    <cellStyle name="normálne 2 4 3 2 3" xfId="287" xr:uid="{00000000-0005-0000-0000-000014010000}"/>
    <cellStyle name="normálne 2 4 3 2 4" xfId="425" xr:uid="{00000000-0005-0000-0000-000015010000}"/>
    <cellStyle name="normálne 2 4 3 2 5" xfId="566" xr:uid="{00000000-0005-0000-0000-000016010000}"/>
    <cellStyle name="normálne 2 4 3 2 6" xfId="731" xr:uid="{00000000-0005-0000-0000-000017010000}"/>
    <cellStyle name="normálne 2 4 3 2 7" xfId="962" xr:uid="{00000000-0005-0000-0000-000018010000}"/>
    <cellStyle name="normálne 2 4 3 3" xfId="145" xr:uid="{00000000-0005-0000-0000-000019010000}"/>
    <cellStyle name="normálne 2 4 3 3 2" xfId="325" xr:uid="{00000000-0005-0000-0000-00001A010000}"/>
    <cellStyle name="normálne 2 4 3 3 3" xfId="462" xr:uid="{00000000-0005-0000-0000-00001B010000}"/>
    <cellStyle name="normálne 2 4 3 3 4" xfId="602" xr:uid="{00000000-0005-0000-0000-00001C010000}"/>
    <cellStyle name="normálne 2 4 3 3 5" xfId="768" xr:uid="{00000000-0005-0000-0000-00001D010000}"/>
    <cellStyle name="normálne 2 4 3 3 6" xfId="946" xr:uid="{00000000-0005-0000-0000-00001E010000}"/>
    <cellStyle name="normálne 2 4 3 4" xfId="249" xr:uid="{00000000-0005-0000-0000-00001F010000}"/>
    <cellStyle name="normálne 2 4 3 5" xfId="389" xr:uid="{00000000-0005-0000-0000-000020010000}"/>
    <cellStyle name="normálne 2 4 3 6" xfId="531" xr:uid="{00000000-0005-0000-0000-000021010000}"/>
    <cellStyle name="normálne 2 4 3 7" xfId="695" xr:uid="{00000000-0005-0000-0000-000022010000}"/>
    <cellStyle name="normálne 2 4 3 8" xfId="934" xr:uid="{00000000-0005-0000-0000-000023010000}"/>
    <cellStyle name="normálne 2 4 4" xfId="84" xr:uid="{00000000-0005-0000-0000-000024010000}"/>
    <cellStyle name="normálne 2 4 4 2" xfId="158" xr:uid="{00000000-0005-0000-0000-000025010000}"/>
    <cellStyle name="normálne 2 4 4 2 2" xfId="338" xr:uid="{00000000-0005-0000-0000-000026010000}"/>
    <cellStyle name="normálne 2 4 4 2 3" xfId="475" xr:uid="{00000000-0005-0000-0000-000027010000}"/>
    <cellStyle name="normálne 2 4 4 2 4" xfId="615" xr:uid="{00000000-0005-0000-0000-000028010000}"/>
    <cellStyle name="normálne 2 4 4 2 5" xfId="781" xr:uid="{00000000-0005-0000-0000-000029010000}"/>
    <cellStyle name="normálne 2 4 4 2 6" xfId="893" xr:uid="{00000000-0005-0000-0000-00002A010000}"/>
    <cellStyle name="normálne 2 4 4 3" xfId="265" xr:uid="{00000000-0005-0000-0000-00002B010000}"/>
    <cellStyle name="normálne 2 4 4 4" xfId="403" xr:uid="{00000000-0005-0000-0000-00002C010000}"/>
    <cellStyle name="normálne 2 4 4 5" xfId="544" xr:uid="{00000000-0005-0000-0000-00002D010000}"/>
    <cellStyle name="normálne 2 4 4 6" xfId="709" xr:uid="{00000000-0005-0000-0000-00002E010000}"/>
    <cellStyle name="normálne 2 4 4 7" xfId="861" xr:uid="{00000000-0005-0000-0000-00002F010000}"/>
    <cellStyle name="normálne 2 4 5" xfId="123" xr:uid="{00000000-0005-0000-0000-000030010000}"/>
    <cellStyle name="normálne 2 4 5 2" xfId="303" xr:uid="{00000000-0005-0000-0000-000031010000}"/>
    <cellStyle name="normálne 2 4 5 3" xfId="440" xr:uid="{00000000-0005-0000-0000-000032010000}"/>
    <cellStyle name="normálne 2 4 5 4" xfId="580" xr:uid="{00000000-0005-0000-0000-000033010000}"/>
    <cellStyle name="normálne 2 4 5 5" xfId="746" xr:uid="{00000000-0005-0000-0000-000034010000}"/>
    <cellStyle name="normálne 2 4 5 6" xfId="850" xr:uid="{00000000-0005-0000-0000-000035010000}"/>
    <cellStyle name="normálne 2 4 6" xfId="216" xr:uid="{00000000-0005-0000-0000-000036010000}"/>
    <cellStyle name="normálne 2 4 7" xfId="195" xr:uid="{00000000-0005-0000-0000-000037010000}"/>
    <cellStyle name="normálne 2 4 8" xfId="509" xr:uid="{00000000-0005-0000-0000-000038010000}"/>
    <cellStyle name="normálne 2 4 9" xfId="672" xr:uid="{00000000-0005-0000-0000-000039010000}"/>
    <cellStyle name="normálne 2 5" xfId="23" xr:uid="{00000000-0005-0000-0000-00003A010000}"/>
    <cellStyle name="normálne 2 5 2" xfId="212" xr:uid="{00000000-0005-0000-0000-00003B010000}"/>
    <cellStyle name="normálne 2 5 2 2" xfId="819" xr:uid="{00000000-0005-0000-0000-00003C010000}"/>
    <cellStyle name="normálne 2 5 2 2 2" xfId="1321" xr:uid="{00000000-0005-0000-0000-00003D010000}"/>
    <cellStyle name="normálne 2 5 2 3" xfId="884" xr:uid="{00000000-0005-0000-0000-00003E010000}"/>
    <cellStyle name="normálne 2 5 2 3 2" xfId="1333" xr:uid="{00000000-0005-0000-0000-00003F010000}"/>
    <cellStyle name="normálne 2 5 2 4" xfId="1299" xr:uid="{00000000-0005-0000-0000-000040010000}"/>
    <cellStyle name="normálne 2 5 3" xfId="294" xr:uid="{00000000-0005-0000-0000-000041010000}"/>
    <cellStyle name="normálne 2 5 3 2" xfId="855" xr:uid="{00000000-0005-0000-0000-000042010000}"/>
    <cellStyle name="normálne 2 5 3 2 2" xfId="1329" xr:uid="{00000000-0005-0000-0000-000043010000}"/>
    <cellStyle name="normálne 2 5 3 3" xfId="972" xr:uid="{00000000-0005-0000-0000-000044010000}"/>
    <cellStyle name="normálne 2 5 3 3 2" xfId="1341" xr:uid="{00000000-0005-0000-0000-000045010000}"/>
    <cellStyle name="normálne 2 5 3 4" xfId="1303" xr:uid="{00000000-0005-0000-0000-000046010000}"/>
    <cellStyle name="normálne 2 5 4" xfId="380" xr:uid="{00000000-0005-0000-0000-000047010000}"/>
    <cellStyle name="normálne 2 5 4 2" xfId="883" xr:uid="{00000000-0005-0000-0000-000048010000}"/>
    <cellStyle name="normálne 2 5 4 2 2" xfId="1332" xr:uid="{00000000-0005-0000-0000-000049010000}"/>
    <cellStyle name="normálne 2 5 4 3" xfId="967" xr:uid="{00000000-0005-0000-0000-00004A010000}"/>
    <cellStyle name="normálne 2 5 4 3 2" xfId="1340" xr:uid="{00000000-0005-0000-0000-00004B010000}"/>
    <cellStyle name="normálne 2 5 4 4" xfId="1306" xr:uid="{00000000-0005-0000-0000-00004C010000}"/>
    <cellStyle name="normálne 2 5 5" xfId="669" xr:uid="{00000000-0005-0000-0000-00004D010000}"/>
    <cellStyle name="normálne 2 5 5 2" xfId="1315" xr:uid="{00000000-0005-0000-0000-00004E010000}"/>
    <cellStyle name="normálne 2 5 6" xfId="835" xr:uid="{00000000-0005-0000-0000-00004F010000}"/>
    <cellStyle name="normálne 2 5 6 2" xfId="1325" xr:uid="{00000000-0005-0000-0000-000050010000}"/>
    <cellStyle name="normálne 2 5 7" xfId="1293" xr:uid="{00000000-0005-0000-0000-000051010000}"/>
    <cellStyle name="normálne 2 6" xfId="37" xr:uid="{00000000-0005-0000-0000-000052010000}"/>
    <cellStyle name="normálne 2 6 2" xfId="72" xr:uid="{00000000-0005-0000-0000-000053010000}"/>
    <cellStyle name="normálne 2 6 2 2" xfId="110" xr:uid="{00000000-0005-0000-0000-000054010000}"/>
    <cellStyle name="normálne 2 6 2 2 2" xfId="184" xr:uid="{00000000-0005-0000-0000-000055010000}"/>
    <cellStyle name="normálne 2 6 2 2 2 2" xfId="364" xr:uid="{00000000-0005-0000-0000-000056010000}"/>
    <cellStyle name="normálne 2 6 2 2 2 3" xfId="501" xr:uid="{00000000-0005-0000-0000-000057010000}"/>
    <cellStyle name="normálne 2 6 2 2 2 4" xfId="641" xr:uid="{00000000-0005-0000-0000-000058010000}"/>
    <cellStyle name="normálne 2 6 2 2 2 5" xfId="807" xr:uid="{00000000-0005-0000-0000-000059010000}"/>
    <cellStyle name="normálne 2 6 2 2 2 6" xfId="975" xr:uid="{00000000-0005-0000-0000-00005A010000}"/>
    <cellStyle name="normálne 2 6 2 2 3" xfId="291" xr:uid="{00000000-0005-0000-0000-00005B010000}"/>
    <cellStyle name="normálne 2 6 2 2 4" xfId="429" xr:uid="{00000000-0005-0000-0000-00005C010000}"/>
    <cellStyle name="normálne 2 6 2 2 5" xfId="570" xr:uid="{00000000-0005-0000-0000-00005D010000}"/>
    <cellStyle name="normálne 2 6 2 2 6" xfId="735" xr:uid="{00000000-0005-0000-0000-00005E010000}"/>
    <cellStyle name="normálne 2 6 2 2 7" xfId="900" xr:uid="{00000000-0005-0000-0000-00005F010000}"/>
    <cellStyle name="normálne 2 6 2 3" xfId="149" xr:uid="{00000000-0005-0000-0000-000060010000}"/>
    <cellStyle name="normálne 2 6 2 3 2" xfId="329" xr:uid="{00000000-0005-0000-0000-000061010000}"/>
    <cellStyle name="normálne 2 6 2 3 3" xfId="466" xr:uid="{00000000-0005-0000-0000-000062010000}"/>
    <cellStyle name="normálne 2 6 2 3 4" xfId="606" xr:uid="{00000000-0005-0000-0000-000063010000}"/>
    <cellStyle name="normálne 2 6 2 3 5" xfId="772" xr:uid="{00000000-0005-0000-0000-000064010000}"/>
    <cellStyle name="normálne 2 6 2 3 6" xfId="924" xr:uid="{00000000-0005-0000-0000-000065010000}"/>
    <cellStyle name="normálne 2 6 2 4" xfId="254" xr:uid="{00000000-0005-0000-0000-000066010000}"/>
    <cellStyle name="normálne 2 6 2 5" xfId="393" xr:uid="{00000000-0005-0000-0000-000067010000}"/>
    <cellStyle name="normálne 2 6 2 6" xfId="535" xr:uid="{00000000-0005-0000-0000-000068010000}"/>
    <cellStyle name="normálne 2 6 2 7" xfId="699" xr:uid="{00000000-0005-0000-0000-000069010000}"/>
    <cellStyle name="normálne 2 6 2 8" xfId="866" xr:uid="{00000000-0005-0000-0000-00006A010000}"/>
    <cellStyle name="normálne 2 6 3" xfId="89" xr:uid="{00000000-0005-0000-0000-00006B010000}"/>
    <cellStyle name="normálne 2 6 3 2" xfId="163" xr:uid="{00000000-0005-0000-0000-00006C010000}"/>
    <cellStyle name="normálne 2 6 3 2 2" xfId="343" xr:uid="{00000000-0005-0000-0000-00006D010000}"/>
    <cellStyle name="normálne 2 6 3 2 3" xfId="480" xr:uid="{00000000-0005-0000-0000-00006E010000}"/>
    <cellStyle name="normálne 2 6 3 2 4" xfId="620" xr:uid="{00000000-0005-0000-0000-00006F010000}"/>
    <cellStyle name="normálne 2 6 3 2 5" xfId="786" xr:uid="{00000000-0005-0000-0000-000070010000}"/>
    <cellStyle name="normálne 2 6 3 2 6" xfId="927" xr:uid="{00000000-0005-0000-0000-000071010000}"/>
    <cellStyle name="normálne 2 6 3 3" xfId="270" xr:uid="{00000000-0005-0000-0000-000072010000}"/>
    <cellStyle name="normálne 2 6 3 4" xfId="408" xr:uid="{00000000-0005-0000-0000-000073010000}"/>
    <cellStyle name="normálne 2 6 3 5" xfId="549" xr:uid="{00000000-0005-0000-0000-000074010000}"/>
    <cellStyle name="normálne 2 6 3 6" xfId="714" xr:uid="{00000000-0005-0000-0000-000075010000}"/>
    <cellStyle name="normálne 2 6 3 7" xfId="921" xr:uid="{00000000-0005-0000-0000-000076010000}"/>
    <cellStyle name="normálne 2 6 4" xfId="128" xr:uid="{00000000-0005-0000-0000-000077010000}"/>
    <cellStyle name="normálne 2 6 4 2" xfId="308" xr:uid="{00000000-0005-0000-0000-000078010000}"/>
    <cellStyle name="normálne 2 6 4 3" xfId="445" xr:uid="{00000000-0005-0000-0000-000079010000}"/>
    <cellStyle name="normálne 2 6 4 4" xfId="585" xr:uid="{00000000-0005-0000-0000-00007A010000}"/>
    <cellStyle name="normálne 2 6 4 5" xfId="751" xr:uid="{00000000-0005-0000-0000-00007B010000}"/>
    <cellStyle name="normálne 2 6 4 6" xfId="817" xr:uid="{00000000-0005-0000-0000-00007C010000}"/>
    <cellStyle name="normálne 2 6 5" xfId="223" xr:uid="{00000000-0005-0000-0000-00007D010000}"/>
    <cellStyle name="normálne 2 6 6" xfId="204" xr:uid="{00000000-0005-0000-0000-00007E010000}"/>
    <cellStyle name="normálne 2 6 7" xfId="514" xr:uid="{00000000-0005-0000-0000-00007F010000}"/>
    <cellStyle name="normálne 2 6 8" xfId="676" xr:uid="{00000000-0005-0000-0000-000080010000}"/>
    <cellStyle name="normálne 2 6 9" xfId="879" xr:uid="{00000000-0005-0000-0000-000081010000}"/>
    <cellStyle name="normálne 2 7" xfId="53" xr:uid="{00000000-0005-0000-0000-000082010000}"/>
    <cellStyle name="normálne 2 7 2" xfId="100" xr:uid="{00000000-0005-0000-0000-000083010000}"/>
    <cellStyle name="normálne 2 7 2 2" xfId="174" xr:uid="{00000000-0005-0000-0000-000084010000}"/>
    <cellStyle name="normálne 2 7 2 2 2" xfId="354" xr:uid="{00000000-0005-0000-0000-000085010000}"/>
    <cellStyle name="normálne 2 7 2 2 3" xfId="491" xr:uid="{00000000-0005-0000-0000-000086010000}"/>
    <cellStyle name="normálne 2 7 2 2 4" xfId="631" xr:uid="{00000000-0005-0000-0000-000087010000}"/>
    <cellStyle name="normálne 2 7 2 2 5" xfId="797" xr:uid="{00000000-0005-0000-0000-000088010000}"/>
    <cellStyle name="normálne 2 7 2 2 6" xfId="871" xr:uid="{00000000-0005-0000-0000-000089010000}"/>
    <cellStyle name="normálne 2 7 2 3" xfId="281" xr:uid="{00000000-0005-0000-0000-00008A010000}"/>
    <cellStyle name="normálne 2 7 2 4" xfId="419" xr:uid="{00000000-0005-0000-0000-00008B010000}"/>
    <cellStyle name="normálne 2 7 2 5" xfId="560" xr:uid="{00000000-0005-0000-0000-00008C010000}"/>
    <cellStyle name="normálne 2 7 2 6" xfId="725" xr:uid="{00000000-0005-0000-0000-00008D010000}"/>
    <cellStyle name="normálne 2 7 2 7" xfId="966" xr:uid="{00000000-0005-0000-0000-00008E010000}"/>
    <cellStyle name="normálne 2 7 3" xfId="139" xr:uid="{00000000-0005-0000-0000-00008F010000}"/>
    <cellStyle name="normálne 2 7 3 2" xfId="319" xr:uid="{00000000-0005-0000-0000-000090010000}"/>
    <cellStyle name="normálne 2 7 3 3" xfId="456" xr:uid="{00000000-0005-0000-0000-000091010000}"/>
    <cellStyle name="normálne 2 7 3 4" xfId="596" xr:uid="{00000000-0005-0000-0000-000092010000}"/>
    <cellStyle name="normálne 2 7 3 5" xfId="762" xr:uid="{00000000-0005-0000-0000-000093010000}"/>
    <cellStyle name="normálne 2 7 3 6" xfId="933" xr:uid="{00000000-0005-0000-0000-000094010000}"/>
    <cellStyle name="normálne 2 7 4" xfId="238" xr:uid="{00000000-0005-0000-0000-000095010000}"/>
    <cellStyle name="normálne 2 7 5" xfId="382" xr:uid="{00000000-0005-0000-0000-000096010000}"/>
    <cellStyle name="normálne 2 7 6" xfId="525" xr:uid="{00000000-0005-0000-0000-000097010000}"/>
    <cellStyle name="normálne 2 7 7" xfId="688" xr:uid="{00000000-0005-0000-0000-000098010000}"/>
    <cellStyle name="normálne 2 7 8" xfId="824" xr:uid="{00000000-0005-0000-0000-000099010000}"/>
    <cellStyle name="normálne 2 8" xfId="78" xr:uid="{00000000-0005-0000-0000-00009A010000}"/>
    <cellStyle name="normálne 2 8 2" xfId="152" xr:uid="{00000000-0005-0000-0000-00009B010000}"/>
    <cellStyle name="normálne 2 8 2 2" xfId="332" xr:uid="{00000000-0005-0000-0000-00009C010000}"/>
    <cellStyle name="normálne 2 8 2 3" xfId="469" xr:uid="{00000000-0005-0000-0000-00009D010000}"/>
    <cellStyle name="normálne 2 8 2 4" xfId="609" xr:uid="{00000000-0005-0000-0000-00009E010000}"/>
    <cellStyle name="normálne 2 8 2 5" xfId="775" xr:uid="{00000000-0005-0000-0000-00009F010000}"/>
    <cellStyle name="normálne 2 8 2 6" xfId="832" xr:uid="{00000000-0005-0000-0000-0000A0010000}"/>
    <cellStyle name="normálne 2 8 3" xfId="259" xr:uid="{00000000-0005-0000-0000-0000A1010000}"/>
    <cellStyle name="normálne 2 8 4" xfId="397" xr:uid="{00000000-0005-0000-0000-0000A2010000}"/>
    <cellStyle name="normálne 2 8 5" xfId="538" xr:uid="{00000000-0005-0000-0000-0000A3010000}"/>
    <cellStyle name="normálne 2 8 6" xfId="703" xr:uid="{00000000-0005-0000-0000-0000A4010000}"/>
    <cellStyle name="normálne 2 8 7" xfId="877" xr:uid="{00000000-0005-0000-0000-0000A5010000}"/>
    <cellStyle name="normálne 2 9" xfId="117" xr:uid="{00000000-0005-0000-0000-0000A6010000}"/>
    <cellStyle name="normálne 2 9 2" xfId="297" xr:uid="{00000000-0005-0000-0000-0000A7010000}"/>
    <cellStyle name="normálne 2 9 3" xfId="434" xr:uid="{00000000-0005-0000-0000-0000A8010000}"/>
    <cellStyle name="normálne 2 9 4" xfId="574" xr:uid="{00000000-0005-0000-0000-0000A9010000}"/>
    <cellStyle name="normálne 2 9 5" xfId="740" xr:uid="{00000000-0005-0000-0000-0000AA010000}"/>
    <cellStyle name="normálne 2 9 6" xfId="829" xr:uid="{00000000-0005-0000-0000-0000AB010000}"/>
    <cellStyle name="normálne 20" xfId="193" xr:uid="{00000000-0005-0000-0000-0000AC010000}"/>
    <cellStyle name="normálne 20 2" xfId="1297" xr:uid="{00000000-0005-0000-0000-0000AD010000}"/>
    <cellStyle name="normálne 20 3" xfId="1247" xr:uid="{00000000-0005-0000-0000-0000AE010000}"/>
    <cellStyle name="normálne 21" xfId="194" xr:uid="{00000000-0005-0000-0000-0000AF010000}"/>
    <cellStyle name="normálne 21 2" xfId="1226" xr:uid="{00000000-0005-0000-0000-0000B0010000}"/>
    <cellStyle name="normálne 22" xfId="201" xr:uid="{00000000-0005-0000-0000-0000B1010000}"/>
    <cellStyle name="normálne 22 2" xfId="1271" xr:uid="{00000000-0005-0000-0000-0000B2010000}"/>
    <cellStyle name="normálne 23" xfId="233" xr:uid="{00000000-0005-0000-0000-0000B3010000}"/>
    <cellStyle name="normálne 23 2" xfId="1228" xr:uid="{00000000-0005-0000-0000-0000B4010000}"/>
    <cellStyle name="normálne 24" xfId="647" xr:uid="{00000000-0005-0000-0000-0000B5010000}"/>
    <cellStyle name="normálne 24 2" xfId="693" xr:uid="{00000000-0005-0000-0000-0000B6010000}"/>
    <cellStyle name="normálne 24 3" xfId="916" xr:uid="{00000000-0005-0000-0000-0000B7010000}"/>
    <cellStyle name="normálne 24 4" xfId="1227" xr:uid="{00000000-0005-0000-0000-0000B8010000}"/>
    <cellStyle name="normálne 25" xfId="978" xr:uid="{00000000-0005-0000-0000-0000B9010000}"/>
    <cellStyle name="normálne 25 2" xfId="1241" xr:uid="{00000000-0005-0000-0000-0000BA010000}"/>
    <cellStyle name="normálne 26" xfId="1016" xr:uid="{00000000-0005-0000-0000-0000BB010000}"/>
    <cellStyle name="normálne 26 2" xfId="1273" xr:uid="{00000000-0005-0000-0000-0000BC010000}"/>
    <cellStyle name="normálne 27" xfId="995" xr:uid="{00000000-0005-0000-0000-0000BD010000}"/>
    <cellStyle name="normálne 27 2" xfId="1220" xr:uid="{00000000-0005-0000-0000-0000BE010000}"/>
    <cellStyle name="normálne 28" xfId="1009" xr:uid="{00000000-0005-0000-0000-0000BF010000}"/>
    <cellStyle name="normálne 29" xfId="1013" xr:uid="{00000000-0005-0000-0000-0000C0010000}"/>
    <cellStyle name="normálne 3" xfId="17" xr:uid="{00000000-0005-0000-0000-0000C1010000}"/>
    <cellStyle name="normálne 3 10" xfId="395" xr:uid="{00000000-0005-0000-0000-0000C2010000}"/>
    <cellStyle name="normálne 3 11" xfId="650" xr:uid="{00000000-0005-0000-0000-0000C3010000}"/>
    <cellStyle name="normálne 3 11 2" xfId="984" xr:uid="{00000000-0005-0000-0000-0000C4010000}"/>
    <cellStyle name="normálne 3 11 3" xfId="1077" xr:uid="{00000000-0005-0000-0000-0000C5010000}"/>
    <cellStyle name="normálne 3 12" xfId="1005" xr:uid="{00000000-0005-0000-0000-0000C6010000}"/>
    <cellStyle name="normálne 3 13" xfId="1050" xr:uid="{00000000-0005-0000-0000-0000C7010000}"/>
    <cellStyle name="normálne 3 14" xfId="1065" xr:uid="{00000000-0005-0000-0000-0000C8010000}"/>
    <cellStyle name="normálne 3 15" xfId="999" xr:uid="{00000000-0005-0000-0000-0000C9010000}"/>
    <cellStyle name="normálne 3 16" xfId="1040" xr:uid="{00000000-0005-0000-0000-0000CA010000}"/>
    <cellStyle name="normálne 3 17" xfId="1062" xr:uid="{00000000-0005-0000-0000-0000CB010000}"/>
    <cellStyle name="normálne 3 18" xfId="1004" xr:uid="{00000000-0005-0000-0000-0000CC010000}"/>
    <cellStyle name="normálne 3 19" xfId="1006" xr:uid="{00000000-0005-0000-0000-0000CD010000}"/>
    <cellStyle name="normálne 3 2" xfId="31" xr:uid="{00000000-0005-0000-0000-0000CE010000}"/>
    <cellStyle name="normálne 3 2 10" xfId="844" xr:uid="{00000000-0005-0000-0000-0000CF010000}"/>
    <cellStyle name="normálne 3 2 2" xfId="44" xr:uid="{00000000-0005-0000-0000-0000D0010000}"/>
    <cellStyle name="normálne 3 2 2 2" xfId="96" xr:uid="{00000000-0005-0000-0000-0000D1010000}"/>
    <cellStyle name="normálne 3 2 2 2 2" xfId="170" xr:uid="{00000000-0005-0000-0000-0000D2010000}"/>
    <cellStyle name="normálne 3 2 2 2 2 2" xfId="350" xr:uid="{00000000-0005-0000-0000-0000D3010000}"/>
    <cellStyle name="normálne 3 2 2 2 2 3" xfId="487" xr:uid="{00000000-0005-0000-0000-0000D4010000}"/>
    <cellStyle name="normálne 3 2 2 2 2 4" xfId="627" xr:uid="{00000000-0005-0000-0000-0000D5010000}"/>
    <cellStyle name="normálne 3 2 2 2 2 5" xfId="793" xr:uid="{00000000-0005-0000-0000-0000D6010000}"/>
    <cellStyle name="normálne 3 2 2 2 2 6" xfId="891" xr:uid="{00000000-0005-0000-0000-0000D7010000}"/>
    <cellStyle name="normálne 3 2 2 2 3" xfId="277" xr:uid="{00000000-0005-0000-0000-0000D8010000}"/>
    <cellStyle name="normálne 3 2 2 2 4" xfId="415" xr:uid="{00000000-0005-0000-0000-0000D9010000}"/>
    <cellStyle name="normálne 3 2 2 2 5" xfId="556" xr:uid="{00000000-0005-0000-0000-0000DA010000}"/>
    <cellStyle name="normálne 3 2 2 2 6" xfId="721" xr:uid="{00000000-0005-0000-0000-0000DB010000}"/>
    <cellStyle name="normálne 3 2 2 2 7" xfId="859" xr:uid="{00000000-0005-0000-0000-0000DC010000}"/>
    <cellStyle name="normálne 3 2 2 3" xfId="135" xr:uid="{00000000-0005-0000-0000-0000DD010000}"/>
    <cellStyle name="normálne 3 2 2 3 2" xfId="315" xr:uid="{00000000-0005-0000-0000-0000DE010000}"/>
    <cellStyle name="normálne 3 2 2 3 3" xfId="452" xr:uid="{00000000-0005-0000-0000-0000DF010000}"/>
    <cellStyle name="normálne 3 2 2 3 4" xfId="592" xr:uid="{00000000-0005-0000-0000-0000E0010000}"/>
    <cellStyle name="normálne 3 2 2 3 5" xfId="758" xr:uid="{00000000-0005-0000-0000-0000E1010000}"/>
    <cellStyle name="normálne 3 2 2 3 6" xfId="842" xr:uid="{00000000-0005-0000-0000-0000E2010000}"/>
    <cellStyle name="normálne 3 2 2 4" xfId="230" xr:uid="{00000000-0005-0000-0000-0000E3010000}"/>
    <cellStyle name="normálne 3 2 2 5" xfId="375" xr:uid="{00000000-0005-0000-0000-0000E4010000}"/>
    <cellStyle name="normálne 3 2 2 6" xfId="521" xr:uid="{00000000-0005-0000-0000-0000E5010000}"/>
    <cellStyle name="normálne 3 2 2 7" xfId="682" xr:uid="{00000000-0005-0000-0000-0000E6010000}"/>
    <cellStyle name="normálne 3 2 2 8" xfId="895" xr:uid="{00000000-0005-0000-0000-0000E7010000}"/>
    <cellStyle name="normálne 3 2 3" xfId="69" xr:uid="{00000000-0005-0000-0000-0000E8010000}"/>
    <cellStyle name="normálne 3 2 3 2" xfId="107" xr:uid="{00000000-0005-0000-0000-0000E9010000}"/>
    <cellStyle name="normálne 3 2 3 2 2" xfId="181" xr:uid="{00000000-0005-0000-0000-0000EA010000}"/>
    <cellStyle name="normálne 3 2 3 2 2 2" xfId="361" xr:uid="{00000000-0005-0000-0000-0000EB010000}"/>
    <cellStyle name="normálne 3 2 3 2 2 3" xfId="498" xr:uid="{00000000-0005-0000-0000-0000EC010000}"/>
    <cellStyle name="normálne 3 2 3 2 2 4" xfId="638" xr:uid="{00000000-0005-0000-0000-0000ED010000}"/>
    <cellStyle name="normálne 3 2 3 2 2 5" xfId="804" xr:uid="{00000000-0005-0000-0000-0000EE010000}"/>
    <cellStyle name="normálne 3 2 3 2 2 6" xfId="948" xr:uid="{00000000-0005-0000-0000-0000EF010000}"/>
    <cellStyle name="normálne 3 2 3 2 3" xfId="288" xr:uid="{00000000-0005-0000-0000-0000F0010000}"/>
    <cellStyle name="normálne 3 2 3 2 4" xfId="426" xr:uid="{00000000-0005-0000-0000-0000F1010000}"/>
    <cellStyle name="normálne 3 2 3 2 5" xfId="567" xr:uid="{00000000-0005-0000-0000-0000F2010000}"/>
    <cellStyle name="normálne 3 2 3 2 6" xfId="732" xr:uid="{00000000-0005-0000-0000-0000F3010000}"/>
    <cellStyle name="normálne 3 2 3 2 7" xfId="914" xr:uid="{00000000-0005-0000-0000-0000F4010000}"/>
    <cellStyle name="normálne 3 2 3 3" xfId="146" xr:uid="{00000000-0005-0000-0000-0000F5010000}"/>
    <cellStyle name="normálne 3 2 3 3 2" xfId="326" xr:uid="{00000000-0005-0000-0000-0000F6010000}"/>
    <cellStyle name="normálne 3 2 3 3 3" xfId="463" xr:uid="{00000000-0005-0000-0000-0000F7010000}"/>
    <cellStyle name="normálne 3 2 3 3 4" xfId="603" xr:uid="{00000000-0005-0000-0000-0000F8010000}"/>
    <cellStyle name="normálne 3 2 3 3 5" xfId="769" xr:uid="{00000000-0005-0000-0000-0000F9010000}"/>
    <cellStyle name="normálne 3 2 3 3 6" xfId="897" xr:uid="{00000000-0005-0000-0000-0000FA010000}"/>
    <cellStyle name="normálne 3 2 3 4" xfId="251" xr:uid="{00000000-0005-0000-0000-0000FB010000}"/>
    <cellStyle name="normálne 3 2 3 5" xfId="390" xr:uid="{00000000-0005-0000-0000-0000FC010000}"/>
    <cellStyle name="normálne 3 2 3 6" xfId="532" xr:uid="{00000000-0005-0000-0000-0000FD010000}"/>
    <cellStyle name="normálne 3 2 3 7" xfId="696" xr:uid="{00000000-0005-0000-0000-0000FE010000}"/>
    <cellStyle name="normálne 3 2 3 8" xfId="834" xr:uid="{00000000-0005-0000-0000-0000FF010000}"/>
    <cellStyle name="normálne 3 2 4" xfId="85" xr:uid="{00000000-0005-0000-0000-000000020000}"/>
    <cellStyle name="normálne 3 2 4 2" xfId="159" xr:uid="{00000000-0005-0000-0000-000001020000}"/>
    <cellStyle name="normálne 3 2 4 2 2" xfId="339" xr:uid="{00000000-0005-0000-0000-000002020000}"/>
    <cellStyle name="normálne 3 2 4 2 3" xfId="476" xr:uid="{00000000-0005-0000-0000-000003020000}"/>
    <cellStyle name="normálne 3 2 4 2 4" xfId="616" xr:uid="{00000000-0005-0000-0000-000004020000}"/>
    <cellStyle name="normálne 3 2 4 2 5" xfId="782" xr:uid="{00000000-0005-0000-0000-000005020000}"/>
    <cellStyle name="normálne 3 2 4 2 6" xfId="847" xr:uid="{00000000-0005-0000-0000-000006020000}"/>
    <cellStyle name="normálne 3 2 4 3" xfId="266" xr:uid="{00000000-0005-0000-0000-000007020000}"/>
    <cellStyle name="normálne 3 2 4 4" xfId="404" xr:uid="{00000000-0005-0000-0000-000008020000}"/>
    <cellStyle name="normálne 3 2 4 5" xfId="545" xr:uid="{00000000-0005-0000-0000-000009020000}"/>
    <cellStyle name="normálne 3 2 4 6" xfId="710" xr:uid="{00000000-0005-0000-0000-00000A020000}"/>
    <cellStyle name="normálne 3 2 4 7" xfId="943" xr:uid="{00000000-0005-0000-0000-00000B020000}"/>
    <cellStyle name="normálne 3 2 5" xfId="124" xr:uid="{00000000-0005-0000-0000-00000C020000}"/>
    <cellStyle name="normálne 3 2 5 2" xfId="304" xr:uid="{00000000-0005-0000-0000-00000D020000}"/>
    <cellStyle name="normálne 3 2 5 3" xfId="441" xr:uid="{00000000-0005-0000-0000-00000E020000}"/>
    <cellStyle name="normálne 3 2 5 4" xfId="581" xr:uid="{00000000-0005-0000-0000-00000F020000}"/>
    <cellStyle name="normálne 3 2 5 5" xfId="747" xr:uid="{00000000-0005-0000-0000-000010020000}"/>
    <cellStyle name="normálne 3 2 5 6" xfId="971" xr:uid="{00000000-0005-0000-0000-000011020000}"/>
    <cellStyle name="normálne 3 2 6" xfId="217" xr:uid="{00000000-0005-0000-0000-000012020000}"/>
    <cellStyle name="normálne 3 2 7" xfId="295" xr:uid="{00000000-0005-0000-0000-000013020000}"/>
    <cellStyle name="normálne 3 2 8" xfId="510" xr:uid="{00000000-0005-0000-0000-000014020000}"/>
    <cellStyle name="normálne 3 2 9" xfId="664" xr:uid="{00000000-0005-0000-0000-000015020000}"/>
    <cellStyle name="normálne 3 20" xfId="878" xr:uid="{00000000-0005-0000-0000-000016020000}"/>
    <cellStyle name="normálne 3 21" xfId="1086" xr:uid="{00000000-0005-0000-0000-000017020000}"/>
    <cellStyle name="normálne 3 22" xfId="1095" xr:uid="{00000000-0005-0000-0000-000018020000}"/>
    <cellStyle name="normálne 3 23" xfId="1102" xr:uid="{00000000-0005-0000-0000-000019020000}"/>
    <cellStyle name="normálne 3 24" xfId="1109" xr:uid="{00000000-0005-0000-0000-00001A020000}"/>
    <cellStyle name="normálne 3 25" xfId="1116" xr:uid="{00000000-0005-0000-0000-00001B020000}"/>
    <cellStyle name="normálne 3 26" xfId="1123" xr:uid="{00000000-0005-0000-0000-00001C020000}"/>
    <cellStyle name="normálne 3 27" xfId="1129" xr:uid="{00000000-0005-0000-0000-00001D020000}"/>
    <cellStyle name="normálne 3 28" xfId="1135" xr:uid="{00000000-0005-0000-0000-00001E020000}"/>
    <cellStyle name="normálne 3 29" xfId="1141" xr:uid="{00000000-0005-0000-0000-00001F020000}"/>
    <cellStyle name="normálne 3 3" xfId="38" xr:uid="{00000000-0005-0000-0000-000020020000}"/>
    <cellStyle name="normálne 3 3 2" xfId="90" xr:uid="{00000000-0005-0000-0000-000021020000}"/>
    <cellStyle name="normálne 3 3 2 2" xfId="164" xr:uid="{00000000-0005-0000-0000-000022020000}"/>
    <cellStyle name="normálne 3 3 2 2 2" xfId="344" xr:uid="{00000000-0005-0000-0000-000023020000}"/>
    <cellStyle name="normálne 3 3 2 2 3" xfId="481" xr:uid="{00000000-0005-0000-0000-000024020000}"/>
    <cellStyle name="normálne 3 3 2 2 4" xfId="621" xr:uid="{00000000-0005-0000-0000-000025020000}"/>
    <cellStyle name="normálne 3 3 2 2 5" xfId="787" xr:uid="{00000000-0005-0000-0000-000026020000}"/>
    <cellStyle name="normálne 3 3 2 2 6" xfId="841" xr:uid="{00000000-0005-0000-0000-000027020000}"/>
    <cellStyle name="normálne 3 3 2 3" xfId="271" xr:uid="{00000000-0005-0000-0000-000028020000}"/>
    <cellStyle name="normálne 3 3 2 4" xfId="409" xr:uid="{00000000-0005-0000-0000-000029020000}"/>
    <cellStyle name="normálne 3 3 2 5" xfId="550" xr:uid="{00000000-0005-0000-0000-00002A020000}"/>
    <cellStyle name="normálne 3 3 2 6" xfId="715" xr:uid="{00000000-0005-0000-0000-00002B020000}"/>
    <cellStyle name="normálne 3 3 2 7" xfId="874" xr:uid="{00000000-0005-0000-0000-00002C020000}"/>
    <cellStyle name="normálne 3 3 3" xfId="129" xr:uid="{00000000-0005-0000-0000-00002D020000}"/>
    <cellStyle name="normálne 3 3 3 2" xfId="309" xr:uid="{00000000-0005-0000-0000-00002E020000}"/>
    <cellStyle name="normálne 3 3 3 3" xfId="446" xr:uid="{00000000-0005-0000-0000-00002F020000}"/>
    <cellStyle name="normálne 3 3 3 4" xfId="586" xr:uid="{00000000-0005-0000-0000-000030020000}"/>
    <cellStyle name="normálne 3 3 3 5" xfId="752" xr:uid="{00000000-0005-0000-0000-000031020000}"/>
    <cellStyle name="normálne 3 3 3 6" xfId="816" xr:uid="{00000000-0005-0000-0000-000032020000}"/>
    <cellStyle name="normálne 3 3 4" xfId="224" xr:uid="{00000000-0005-0000-0000-000033020000}"/>
    <cellStyle name="normálne 3 3 5" xfId="236" xr:uid="{00000000-0005-0000-0000-000034020000}"/>
    <cellStyle name="normálne 3 3 6" xfId="515" xr:uid="{00000000-0005-0000-0000-000035020000}"/>
    <cellStyle name="normálne 3 3 7" xfId="677" xr:uid="{00000000-0005-0000-0000-000036020000}"/>
    <cellStyle name="normálne 3 3 8" xfId="827" xr:uid="{00000000-0005-0000-0000-000037020000}"/>
    <cellStyle name="normálne 3 30" xfId="1147" xr:uid="{00000000-0005-0000-0000-000038020000}"/>
    <cellStyle name="normálne 3 4" xfId="58" xr:uid="{00000000-0005-0000-0000-000039020000}"/>
    <cellStyle name="normálne 3 4 2" xfId="101" xr:uid="{00000000-0005-0000-0000-00003A020000}"/>
    <cellStyle name="normálne 3 4 2 2" xfId="175" xr:uid="{00000000-0005-0000-0000-00003B020000}"/>
    <cellStyle name="normálne 3 4 2 2 2" xfId="355" xr:uid="{00000000-0005-0000-0000-00003C020000}"/>
    <cellStyle name="normálne 3 4 2 2 3" xfId="492" xr:uid="{00000000-0005-0000-0000-00003D020000}"/>
    <cellStyle name="normálne 3 4 2 2 4" xfId="632" xr:uid="{00000000-0005-0000-0000-00003E020000}"/>
    <cellStyle name="normálne 3 4 2 2 5" xfId="798" xr:uid="{00000000-0005-0000-0000-00003F020000}"/>
    <cellStyle name="normálne 3 4 2 2 6" xfId="935" xr:uid="{00000000-0005-0000-0000-000040020000}"/>
    <cellStyle name="normálne 3 4 2 3" xfId="282" xr:uid="{00000000-0005-0000-0000-000041020000}"/>
    <cellStyle name="normálne 3 4 2 4" xfId="420" xr:uid="{00000000-0005-0000-0000-000042020000}"/>
    <cellStyle name="normálne 3 4 2 5" xfId="561" xr:uid="{00000000-0005-0000-0000-000043020000}"/>
    <cellStyle name="normálne 3 4 2 6" xfId="726" xr:uid="{00000000-0005-0000-0000-000044020000}"/>
    <cellStyle name="normálne 3 4 2 7" xfId="919" xr:uid="{00000000-0005-0000-0000-000045020000}"/>
    <cellStyle name="normálne 3 4 3" xfId="140" xr:uid="{00000000-0005-0000-0000-000046020000}"/>
    <cellStyle name="normálne 3 4 3 2" xfId="320" xr:uid="{00000000-0005-0000-0000-000047020000}"/>
    <cellStyle name="normálne 3 4 3 3" xfId="457" xr:uid="{00000000-0005-0000-0000-000048020000}"/>
    <cellStyle name="normálne 3 4 3 4" xfId="597" xr:uid="{00000000-0005-0000-0000-000049020000}"/>
    <cellStyle name="normálne 3 4 3 5" xfId="763" xr:uid="{00000000-0005-0000-0000-00004A020000}"/>
    <cellStyle name="normálne 3 4 3 6" xfId="886" xr:uid="{00000000-0005-0000-0000-00004B020000}"/>
    <cellStyle name="normálne 3 4 4" xfId="241" xr:uid="{00000000-0005-0000-0000-00004C020000}"/>
    <cellStyle name="normálne 3 4 5" xfId="384" xr:uid="{00000000-0005-0000-0000-00004D020000}"/>
    <cellStyle name="normálne 3 4 6" xfId="526" xr:uid="{00000000-0005-0000-0000-00004E020000}"/>
    <cellStyle name="normálne 3 4 7" xfId="689" xr:uid="{00000000-0005-0000-0000-00004F020000}"/>
    <cellStyle name="normálne 3 4 8" xfId="903" xr:uid="{00000000-0005-0000-0000-000050020000}"/>
    <cellStyle name="normálne 3 5" xfId="79" xr:uid="{00000000-0005-0000-0000-000051020000}"/>
    <cellStyle name="normálne 3 5 2" xfId="153" xr:uid="{00000000-0005-0000-0000-000052020000}"/>
    <cellStyle name="normálne 3 5 2 2" xfId="333" xr:uid="{00000000-0005-0000-0000-000053020000}"/>
    <cellStyle name="normálne 3 5 2 3" xfId="470" xr:uid="{00000000-0005-0000-0000-000054020000}"/>
    <cellStyle name="normálne 3 5 2 4" xfId="610" xr:uid="{00000000-0005-0000-0000-000055020000}"/>
    <cellStyle name="normálne 3 5 2 5" xfId="776" xr:uid="{00000000-0005-0000-0000-000056020000}"/>
    <cellStyle name="normálne 3 5 2 6" xfId="825" xr:uid="{00000000-0005-0000-0000-000057020000}"/>
    <cellStyle name="normálne 3 5 3" xfId="260" xr:uid="{00000000-0005-0000-0000-000058020000}"/>
    <cellStyle name="normálne 3 5 4" xfId="398" xr:uid="{00000000-0005-0000-0000-000059020000}"/>
    <cellStyle name="normálne 3 5 5" xfId="539" xr:uid="{00000000-0005-0000-0000-00005A020000}"/>
    <cellStyle name="normálne 3 5 6" xfId="704" xr:uid="{00000000-0005-0000-0000-00005B020000}"/>
    <cellStyle name="normálne 3 5 7" xfId="930" xr:uid="{00000000-0005-0000-0000-00005C020000}"/>
    <cellStyle name="normálne 3 6" xfId="118" xr:uid="{00000000-0005-0000-0000-00005D020000}"/>
    <cellStyle name="normálne 3 6 2" xfId="298" xr:uid="{00000000-0005-0000-0000-00005E020000}"/>
    <cellStyle name="normálne 3 6 3" xfId="435" xr:uid="{00000000-0005-0000-0000-00005F020000}"/>
    <cellStyle name="normálne 3 6 4" xfId="575" xr:uid="{00000000-0005-0000-0000-000060020000}"/>
    <cellStyle name="normálne 3 6 5" xfId="741" xr:uid="{00000000-0005-0000-0000-000061020000}"/>
    <cellStyle name="normálne 3 6 6" xfId="956" xr:uid="{00000000-0005-0000-0000-000062020000}"/>
    <cellStyle name="normálne 3 7" xfId="189" xr:uid="{00000000-0005-0000-0000-000063020000}"/>
    <cellStyle name="normálne 3 7 2" xfId="368" xr:uid="{00000000-0005-0000-0000-000064020000}"/>
    <cellStyle name="normálne 3 7 3" xfId="505" xr:uid="{00000000-0005-0000-0000-000065020000}"/>
    <cellStyle name="normálne 3 7 4" xfId="644" xr:uid="{00000000-0005-0000-0000-000066020000}"/>
    <cellStyle name="normálne 3 7 5" xfId="810" xr:uid="{00000000-0005-0000-0000-000067020000}"/>
    <cellStyle name="normálne 3 7 6" xfId="828" xr:uid="{00000000-0005-0000-0000-000068020000}"/>
    <cellStyle name="normálne 3 8" xfId="206" xr:uid="{00000000-0005-0000-0000-000069020000}"/>
    <cellStyle name="normálne 3 9" xfId="244" xr:uid="{00000000-0005-0000-0000-00006A020000}"/>
    <cellStyle name="normálne 30" xfId="1074" xr:uid="{00000000-0005-0000-0000-00006B020000}"/>
    <cellStyle name="normálne 31" xfId="1001" xr:uid="{00000000-0005-0000-0000-00006C020000}"/>
    <cellStyle name="normálne 32" xfId="1066" xr:uid="{00000000-0005-0000-0000-00006D020000}"/>
    <cellStyle name="normálne 33" xfId="8" xr:uid="{00000000-0005-0000-0000-00006E020000}"/>
    <cellStyle name="normálne 33 10" xfId="659" xr:uid="{00000000-0005-0000-0000-00006F020000}"/>
    <cellStyle name="normálne 33 11" xfId="673" xr:uid="{00000000-0005-0000-0000-000070020000}"/>
    <cellStyle name="normálne 33 2" xfId="28" xr:uid="{00000000-0005-0000-0000-000071020000}"/>
    <cellStyle name="normálne 33 2 10" xfId="898" xr:uid="{00000000-0005-0000-0000-000072020000}"/>
    <cellStyle name="normálne 33 2 2" xfId="42" xr:uid="{00000000-0005-0000-0000-000073020000}"/>
    <cellStyle name="normálne 33 2 2 2" xfId="94" xr:uid="{00000000-0005-0000-0000-000074020000}"/>
    <cellStyle name="normálne 33 2 2 2 2" xfId="168" xr:uid="{00000000-0005-0000-0000-000075020000}"/>
    <cellStyle name="normálne 33 2 2 2 2 2" xfId="348" xr:uid="{00000000-0005-0000-0000-000076020000}"/>
    <cellStyle name="normálne 33 2 2 2 2 3" xfId="485" xr:uid="{00000000-0005-0000-0000-000077020000}"/>
    <cellStyle name="normálne 33 2 2 2 2 4" xfId="625" xr:uid="{00000000-0005-0000-0000-000078020000}"/>
    <cellStyle name="normálne 33 2 2 2 2 5" xfId="791" xr:uid="{00000000-0005-0000-0000-000079020000}"/>
    <cellStyle name="normálne 33 2 2 2 2 6" xfId="858" xr:uid="{00000000-0005-0000-0000-00007A020000}"/>
    <cellStyle name="normálne 33 2 2 2 3" xfId="275" xr:uid="{00000000-0005-0000-0000-00007B020000}"/>
    <cellStyle name="normálne 33 2 2 2 4" xfId="413" xr:uid="{00000000-0005-0000-0000-00007C020000}"/>
    <cellStyle name="normálne 33 2 2 2 5" xfId="554" xr:uid="{00000000-0005-0000-0000-00007D020000}"/>
    <cellStyle name="normálne 33 2 2 2 6" xfId="719" xr:uid="{00000000-0005-0000-0000-00007E020000}"/>
    <cellStyle name="normálne 33 2 2 2 7" xfId="952" xr:uid="{00000000-0005-0000-0000-00007F020000}"/>
    <cellStyle name="normálne 33 2 2 3" xfId="133" xr:uid="{00000000-0005-0000-0000-000080020000}"/>
    <cellStyle name="normálne 33 2 2 3 2" xfId="313" xr:uid="{00000000-0005-0000-0000-000081020000}"/>
    <cellStyle name="normálne 33 2 2 3 3" xfId="450" xr:uid="{00000000-0005-0000-0000-000082020000}"/>
    <cellStyle name="normálne 33 2 2 3 4" xfId="590" xr:uid="{00000000-0005-0000-0000-000083020000}"/>
    <cellStyle name="normálne 33 2 2 3 5" xfId="756" xr:uid="{00000000-0005-0000-0000-000084020000}"/>
    <cellStyle name="normálne 33 2 2 3 6" xfId="938" xr:uid="{00000000-0005-0000-0000-000085020000}"/>
    <cellStyle name="normálne 33 2 2 4" xfId="228" xr:uid="{00000000-0005-0000-0000-000086020000}"/>
    <cellStyle name="normálne 33 2 2 5" xfId="373" xr:uid="{00000000-0005-0000-0000-000087020000}"/>
    <cellStyle name="normálne 33 2 2 6" xfId="519" xr:uid="{00000000-0005-0000-0000-000088020000}"/>
    <cellStyle name="normálne 33 2 2 7" xfId="680" xr:uid="{00000000-0005-0000-0000-000089020000}"/>
    <cellStyle name="normálne 33 2 2 8" xfId="862" xr:uid="{00000000-0005-0000-0000-00008A020000}"/>
    <cellStyle name="normálne 33 2 3" xfId="66" xr:uid="{00000000-0005-0000-0000-00008B020000}"/>
    <cellStyle name="normálne 33 2 3 2" xfId="105" xr:uid="{00000000-0005-0000-0000-00008C020000}"/>
    <cellStyle name="normálne 33 2 3 2 2" xfId="179" xr:uid="{00000000-0005-0000-0000-00008D020000}"/>
    <cellStyle name="normálne 33 2 3 2 2 2" xfId="359" xr:uid="{00000000-0005-0000-0000-00008E020000}"/>
    <cellStyle name="normálne 33 2 3 2 2 3" xfId="496" xr:uid="{00000000-0005-0000-0000-00008F020000}"/>
    <cellStyle name="normálne 33 2 3 2 2 4" xfId="636" xr:uid="{00000000-0005-0000-0000-000090020000}"/>
    <cellStyle name="normálne 33 2 3 2 2 5" xfId="802" xr:uid="{00000000-0005-0000-0000-000091020000}"/>
    <cellStyle name="normálne 33 2 3 2 2 6" xfId="913" xr:uid="{00000000-0005-0000-0000-000092020000}"/>
    <cellStyle name="normálne 33 2 3 2 3" xfId="286" xr:uid="{00000000-0005-0000-0000-000093020000}"/>
    <cellStyle name="normálne 33 2 3 2 4" xfId="424" xr:uid="{00000000-0005-0000-0000-000094020000}"/>
    <cellStyle name="normálne 33 2 3 2 5" xfId="565" xr:uid="{00000000-0005-0000-0000-000095020000}"/>
    <cellStyle name="normálne 33 2 3 2 6" xfId="730" xr:uid="{00000000-0005-0000-0000-000096020000}"/>
    <cellStyle name="normálne 33 2 3 2 7" xfId="839" xr:uid="{00000000-0005-0000-0000-000097020000}"/>
    <cellStyle name="normálne 33 2 3 3" xfId="144" xr:uid="{00000000-0005-0000-0000-000098020000}"/>
    <cellStyle name="normálne 33 2 3 3 2" xfId="324" xr:uid="{00000000-0005-0000-0000-000099020000}"/>
    <cellStyle name="normálne 33 2 3 3 3" xfId="461" xr:uid="{00000000-0005-0000-0000-00009A020000}"/>
    <cellStyle name="normálne 33 2 3 3 4" xfId="601" xr:uid="{00000000-0005-0000-0000-00009B020000}"/>
    <cellStyle name="normálne 33 2 3 3 5" xfId="767" xr:uid="{00000000-0005-0000-0000-00009C020000}"/>
    <cellStyle name="normálne 33 2 3 3 6" xfId="865" xr:uid="{00000000-0005-0000-0000-00009D020000}"/>
    <cellStyle name="normálne 33 2 3 4" xfId="248" xr:uid="{00000000-0005-0000-0000-00009E020000}"/>
    <cellStyle name="normálne 33 2 3 5" xfId="388" xr:uid="{00000000-0005-0000-0000-00009F020000}"/>
    <cellStyle name="normálne 33 2 3 6" xfId="530" xr:uid="{00000000-0005-0000-0000-0000A0020000}"/>
    <cellStyle name="normálne 33 2 3 7" xfId="694" xr:uid="{00000000-0005-0000-0000-0000A1020000}"/>
    <cellStyle name="normálne 33 2 3 8" xfId="870" xr:uid="{00000000-0005-0000-0000-0000A2020000}"/>
    <cellStyle name="normálne 33 2 4" xfId="83" xr:uid="{00000000-0005-0000-0000-0000A3020000}"/>
    <cellStyle name="normálne 33 2 4 2" xfId="157" xr:uid="{00000000-0005-0000-0000-0000A4020000}"/>
    <cellStyle name="normálne 33 2 4 2 2" xfId="337" xr:uid="{00000000-0005-0000-0000-0000A5020000}"/>
    <cellStyle name="normálne 33 2 4 2 3" xfId="474" xr:uid="{00000000-0005-0000-0000-0000A6020000}"/>
    <cellStyle name="normálne 33 2 4 2 4" xfId="614" xr:uid="{00000000-0005-0000-0000-0000A7020000}"/>
    <cellStyle name="normálne 33 2 4 2 5" xfId="780" xr:uid="{00000000-0005-0000-0000-0000A8020000}"/>
    <cellStyle name="normálne 33 2 4 2 6" xfId="942" xr:uid="{00000000-0005-0000-0000-0000A9020000}"/>
    <cellStyle name="normálne 33 2 4 3" xfId="264" xr:uid="{00000000-0005-0000-0000-0000AA020000}"/>
    <cellStyle name="normálne 33 2 4 4" xfId="402" xr:uid="{00000000-0005-0000-0000-0000AB020000}"/>
    <cellStyle name="normálne 33 2 4 5" xfId="543" xr:uid="{00000000-0005-0000-0000-0000AC020000}"/>
    <cellStyle name="normálne 33 2 4 6" xfId="708" xr:uid="{00000000-0005-0000-0000-0000AD020000}"/>
    <cellStyle name="normálne 33 2 4 7" xfId="907" xr:uid="{00000000-0005-0000-0000-0000AE020000}"/>
    <cellStyle name="normálne 33 2 5" xfId="122" xr:uid="{00000000-0005-0000-0000-0000AF020000}"/>
    <cellStyle name="normálne 33 2 5 2" xfId="302" xr:uid="{00000000-0005-0000-0000-0000B0020000}"/>
    <cellStyle name="normálne 33 2 5 3" xfId="439" xr:uid="{00000000-0005-0000-0000-0000B1020000}"/>
    <cellStyle name="normálne 33 2 5 4" xfId="579" xr:uid="{00000000-0005-0000-0000-0000B2020000}"/>
    <cellStyle name="normálne 33 2 5 5" xfId="745" xr:uid="{00000000-0005-0000-0000-0000B3020000}"/>
    <cellStyle name="normálne 33 2 5 6" xfId="896" xr:uid="{00000000-0005-0000-0000-0000B4020000}"/>
    <cellStyle name="normálne 33 2 6" xfId="215" xr:uid="{00000000-0005-0000-0000-0000B5020000}"/>
    <cellStyle name="normálne 33 2 7" xfId="203" xr:uid="{00000000-0005-0000-0000-0000B6020000}"/>
    <cellStyle name="normálne 33 2 8" xfId="508" xr:uid="{00000000-0005-0000-0000-0000B7020000}"/>
    <cellStyle name="normálne 33 2 9" xfId="671" xr:uid="{00000000-0005-0000-0000-0000B8020000}"/>
    <cellStyle name="normálne 33 3" xfId="36" xr:uid="{00000000-0005-0000-0000-0000B9020000}"/>
    <cellStyle name="normálne 33 3 2" xfId="88" xr:uid="{00000000-0005-0000-0000-0000BA020000}"/>
    <cellStyle name="normálne 33 3 2 2" xfId="162" xr:uid="{00000000-0005-0000-0000-0000BB020000}"/>
    <cellStyle name="normálne 33 3 2 2 2" xfId="342" xr:uid="{00000000-0005-0000-0000-0000BC020000}"/>
    <cellStyle name="normálne 33 3 2 2 3" xfId="479" xr:uid="{00000000-0005-0000-0000-0000BD020000}"/>
    <cellStyle name="normálne 33 3 2 2 4" xfId="619" xr:uid="{00000000-0005-0000-0000-0000BE020000}"/>
    <cellStyle name="normálne 33 3 2 2 5" xfId="785" xr:uid="{00000000-0005-0000-0000-0000BF020000}"/>
    <cellStyle name="normálne 33 3 2 2 6" xfId="873" xr:uid="{00000000-0005-0000-0000-0000C0020000}"/>
    <cellStyle name="normálne 33 3 2 3" xfId="269" xr:uid="{00000000-0005-0000-0000-0000C1020000}"/>
    <cellStyle name="normálne 33 3 2 4" xfId="407" xr:uid="{00000000-0005-0000-0000-0000C2020000}"/>
    <cellStyle name="normálne 33 3 2 5" xfId="548" xr:uid="{00000000-0005-0000-0000-0000C3020000}"/>
    <cellStyle name="normálne 33 3 2 6" xfId="713" xr:uid="{00000000-0005-0000-0000-0000C4020000}"/>
    <cellStyle name="normálne 33 3 2 7" xfId="969" xr:uid="{00000000-0005-0000-0000-0000C5020000}"/>
    <cellStyle name="normálne 33 3 3" xfId="127" xr:uid="{00000000-0005-0000-0000-0000C6020000}"/>
    <cellStyle name="normálne 33 3 3 2" xfId="307" xr:uid="{00000000-0005-0000-0000-0000C7020000}"/>
    <cellStyle name="normálne 33 3 3 3" xfId="444" xr:uid="{00000000-0005-0000-0000-0000C8020000}"/>
    <cellStyle name="normálne 33 3 3 4" xfId="584" xr:uid="{00000000-0005-0000-0000-0000C9020000}"/>
    <cellStyle name="normálne 33 3 3 5" xfId="750" xr:uid="{00000000-0005-0000-0000-0000CA020000}"/>
    <cellStyle name="normálne 33 3 3 6" xfId="882" xr:uid="{00000000-0005-0000-0000-0000CB020000}"/>
    <cellStyle name="normálne 33 3 4" xfId="222" xr:uid="{00000000-0005-0000-0000-0000CC020000}"/>
    <cellStyle name="normálne 33 3 5" xfId="239" xr:uid="{00000000-0005-0000-0000-0000CD020000}"/>
    <cellStyle name="normálne 33 3 6" xfId="513" xr:uid="{00000000-0005-0000-0000-0000CE020000}"/>
    <cellStyle name="normálne 33 3 7" xfId="675" xr:uid="{00000000-0005-0000-0000-0000CF020000}"/>
    <cellStyle name="normálne 33 3 8" xfId="931" xr:uid="{00000000-0005-0000-0000-0000D0020000}"/>
    <cellStyle name="normálne 33 4" xfId="52" xr:uid="{00000000-0005-0000-0000-0000D1020000}"/>
    <cellStyle name="normálne 33 4 2" xfId="99" xr:uid="{00000000-0005-0000-0000-0000D2020000}"/>
    <cellStyle name="normálne 33 4 2 2" xfId="173" xr:uid="{00000000-0005-0000-0000-0000D3020000}"/>
    <cellStyle name="normálne 33 4 2 2 2" xfId="353" xr:uid="{00000000-0005-0000-0000-0000D4020000}"/>
    <cellStyle name="normálne 33 4 2 2 3" xfId="490" xr:uid="{00000000-0005-0000-0000-0000D5020000}"/>
    <cellStyle name="normálne 33 4 2 2 4" xfId="630" xr:uid="{00000000-0005-0000-0000-0000D6020000}"/>
    <cellStyle name="normálne 33 4 2 2 5" xfId="796" xr:uid="{00000000-0005-0000-0000-0000D7020000}"/>
    <cellStyle name="normálne 33 4 2 2 6" xfId="918" xr:uid="{00000000-0005-0000-0000-0000D8020000}"/>
    <cellStyle name="normálne 33 4 2 3" xfId="280" xr:uid="{00000000-0005-0000-0000-0000D9020000}"/>
    <cellStyle name="normálne 33 4 2 4" xfId="418" xr:uid="{00000000-0005-0000-0000-0000DA020000}"/>
    <cellStyle name="normálne 33 4 2 5" xfId="559" xr:uid="{00000000-0005-0000-0000-0000DB020000}"/>
    <cellStyle name="normálne 33 4 2 6" xfId="724" xr:uid="{00000000-0005-0000-0000-0000DC020000}"/>
    <cellStyle name="normálne 33 4 2 7" xfId="846" xr:uid="{00000000-0005-0000-0000-0000DD020000}"/>
    <cellStyle name="normálne 33 4 3" xfId="138" xr:uid="{00000000-0005-0000-0000-0000DE020000}"/>
    <cellStyle name="normálne 33 4 3 2" xfId="318" xr:uid="{00000000-0005-0000-0000-0000DF020000}"/>
    <cellStyle name="normálne 33 4 3 3" xfId="455" xr:uid="{00000000-0005-0000-0000-0000E0020000}"/>
    <cellStyle name="normálne 33 4 3 4" xfId="595" xr:uid="{00000000-0005-0000-0000-0000E1020000}"/>
    <cellStyle name="normálne 33 4 3 5" xfId="761" xr:uid="{00000000-0005-0000-0000-0000E2020000}"/>
    <cellStyle name="normálne 33 4 3 6" xfId="869" xr:uid="{00000000-0005-0000-0000-0000E3020000}"/>
    <cellStyle name="normálne 33 4 4" xfId="237" xr:uid="{00000000-0005-0000-0000-0000E4020000}"/>
    <cellStyle name="normálne 33 4 5" xfId="381" xr:uid="{00000000-0005-0000-0000-0000E5020000}"/>
    <cellStyle name="normálne 33 4 6" xfId="524" xr:uid="{00000000-0005-0000-0000-0000E6020000}"/>
    <cellStyle name="normálne 33 4 7" xfId="687" xr:uid="{00000000-0005-0000-0000-0000E7020000}"/>
    <cellStyle name="normálne 33 4 8" xfId="667" xr:uid="{00000000-0005-0000-0000-0000E8020000}"/>
    <cellStyle name="normálne 33 5" xfId="77" xr:uid="{00000000-0005-0000-0000-0000E9020000}"/>
    <cellStyle name="normálne 33 5 2" xfId="151" xr:uid="{00000000-0005-0000-0000-0000EA020000}"/>
    <cellStyle name="normálne 33 5 2 2" xfId="331" xr:uid="{00000000-0005-0000-0000-0000EB020000}"/>
    <cellStyle name="normálne 33 5 2 3" xfId="468" xr:uid="{00000000-0005-0000-0000-0000EC020000}"/>
    <cellStyle name="normálne 33 5 2 4" xfId="608" xr:uid="{00000000-0005-0000-0000-0000ED020000}"/>
    <cellStyle name="normálne 33 5 2 5" xfId="774" xr:uid="{00000000-0005-0000-0000-0000EE020000}"/>
    <cellStyle name="normálne 33 5 2 6" xfId="929" xr:uid="{00000000-0005-0000-0000-0000EF020000}"/>
    <cellStyle name="normálne 33 5 3" xfId="258" xr:uid="{00000000-0005-0000-0000-0000F0020000}"/>
    <cellStyle name="normálne 33 5 4" xfId="396" xr:uid="{00000000-0005-0000-0000-0000F1020000}"/>
    <cellStyle name="normálne 33 5 5" xfId="537" xr:uid="{00000000-0005-0000-0000-0000F2020000}"/>
    <cellStyle name="normálne 33 5 6" xfId="702" xr:uid="{00000000-0005-0000-0000-0000F3020000}"/>
    <cellStyle name="normálne 33 5 7" xfId="925" xr:uid="{00000000-0005-0000-0000-0000F4020000}"/>
    <cellStyle name="normálne 33 6" xfId="116" xr:uid="{00000000-0005-0000-0000-0000F5020000}"/>
    <cellStyle name="normálne 33 6 2" xfId="296" xr:uid="{00000000-0005-0000-0000-0000F6020000}"/>
    <cellStyle name="normálne 33 6 3" xfId="433" xr:uid="{00000000-0005-0000-0000-0000F7020000}"/>
    <cellStyle name="normálne 33 6 4" xfId="573" xr:uid="{00000000-0005-0000-0000-0000F8020000}"/>
    <cellStyle name="normálne 33 6 5" xfId="739" xr:uid="{00000000-0005-0000-0000-0000F9020000}"/>
    <cellStyle name="normálne 33 6 6" xfId="880" xr:uid="{00000000-0005-0000-0000-0000FA020000}"/>
    <cellStyle name="normálne 33 7" xfId="199" xr:uid="{00000000-0005-0000-0000-0000FB020000}"/>
    <cellStyle name="normálne 33 8" xfId="247" xr:uid="{00000000-0005-0000-0000-0000FC020000}"/>
    <cellStyle name="normálne 33 9" xfId="504" xr:uid="{00000000-0005-0000-0000-0000FD020000}"/>
    <cellStyle name="normálne 34" xfId="661" xr:uid="{00000000-0005-0000-0000-0000FE020000}"/>
    <cellStyle name="normálne 35" xfId="1209" xr:uid="{00000000-0005-0000-0000-0000FF020000}"/>
    <cellStyle name="normálne 35 2" xfId="1354" xr:uid="{00000000-0005-0000-0000-000000030000}"/>
    <cellStyle name="normálne 36" xfId="1207" xr:uid="{00000000-0005-0000-0000-000001030000}"/>
    <cellStyle name="normálne 37" xfId="1094" xr:uid="{00000000-0005-0000-0000-000002030000}"/>
    <cellStyle name="normálne 38" xfId="1093" xr:uid="{00000000-0005-0000-0000-000003030000}"/>
    <cellStyle name="normálne 39" xfId="1101" xr:uid="{00000000-0005-0000-0000-000004030000}"/>
    <cellStyle name="normálne 4" xfId="18" xr:uid="{00000000-0005-0000-0000-000005030000}"/>
    <cellStyle name="normálne 4 10" xfId="651" xr:uid="{00000000-0005-0000-0000-000006030000}"/>
    <cellStyle name="normálne 4 10 2" xfId="985" xr:uid="{00000000-0005-0000-0000-000007030000}"/>
    <cellStyle name="normálne 4 10 3" xfId="1078" xr:uid="{00000000-0005-0000-0000-000008030000}"/>
    <cellStyle name="normálne 4 11" xfId="993" xr:uid="{00000000-0005-0000-0000-000009030000}"/>
    <cellStyle name="normálne 4 12" xfId="1055" xr:uid="{00000000-0005-0000-0000-00000A030000}"/>
    <cellStyle name="normálne 4 13" xfId="1044" xr:uid="{00000000-0005-0000-0000-00000B030000}"/>
    <cellStyle name="normálne 4 14" xfId="1034" xr:uid="{00000000-0005-0000-0000-00000C030000}"/>
    <cellStyle name="normálne 4 15" xfId="1000" xr:uid="{00000000-0005-0000-0000-00000D030000}"/>
    <cellStyle name="normálne 4 16" xfId="1023" xr:uid="{00000000-0005-0000-0000-00000E030000}"/>
    <cellStyle name="normálne 4 17" xfId="1028" xr:uid="{00000000-0005-0000-0000-00000F030000}"/>
    <cellStyle name="normálne 4 18" xfId="1045" xr:uid="{00000000-0005-0000-0000-000010030000}"/>
    <cellStyle name="normálne 4 19" xfId="811" xr:uid="{00000000-0005-0000-0000-000011030000}"/>
    <cellStyle name="normálne 4 2" xfId="32" xr:uid="{00000000-0005-0000-0000-000012030000}"/>
    <cellStyle name="normálne 4 2 10" xfId="964" xr:uid="{00000000-0005-0000-0000-000013030000}"/>
    <cellStyle name="normálne 4 2 2" xfId="45" xr:uid="{00000000-0005-0000-0000-000014030000}"/>
    <cellStyle name="normálne 4 2 2 2" xfId="97" xr:uid="{00000000-0005-0000-0000-000015030000}"/>
    <cellStyle name="normálne 4 2 2 2 2" xfId="171" xr:uid="{00000000-0005-0000-0000-000016030000}"/>
    <cellStyle name="normálne 4 2 2 2 2 2" xfId="351" xr:uid="{00000000-0005-0000-0000-000017030000}"/>
    <cellStyle name="normálne 4 2 2 2 2 3" xfId="488" xr:uid="{00000000-0005-0000-0000-000018030000}"/>
    <cellStyle name="normálne 4 2 2 2 2 4" xfId="628" xr:uid="{00000000-0005-0000-0000-000019030000}"/>
    <cellStyle name="normálne 4 2 2 2 2 5" xfId="794" xr:uid="{00000000-0005-0000-0000-00001A030000}"/>
    <cellStyle name="normálne 4 2 2 2 2 6" xfId="845" xr:uid="{00000000-0005-0000-0000-00001B030000}"/>
    <cellStyle name="normálne 4 2 2 2 3" xfId="278" xr:uid="{00000000-0005-0000-0000-00001C030000}"/>
    <cellStyle name="normálne 4 2 2 2 4" xfId="416" xr:uid="{00000000-0005-0000-0000-00001D030000}"/>
    <cellStyle name="normálne 4 2 2 2 5" xfId="557" xr:uid="{00000000-0005-0000-0000-00001E030000}"/>
    <cellStyle name="normálne 4 2 2 2 6" xfId="722" xr:uid="{00000000-0005-0000-0000-00001F030000}"/>
    <cellStyle name="normálne 4 2 2 2 7" xfId="941" xr:uid="{00000000-0005-0000-0000-000020030000}"/>
    <cellStyle name="normálne 4 2 2 3" xfId="136" xr:uid="{00000000-0005-0000-0000-000021030000}"/>
    <cellStyle name="normálne 4 2 2 3 2" xfId="316" xr:uid="{00000000-0005-0000-0000-000022030000}"/>
    <cellStyle name="normálne 4 2 2 3 3" xfId="453" xr:uid="{00000000-0005-0000-0000-000023030000}"/>
    <cellStyle name="normálne 4 2 2 3 4" xfId="593" xr:uid="{00000000-0005-0000-0000-000024030000}"/>
    <cellStyle name="normálne 4 2 2 3 5" xfId="759" xr:uid="{00000000-0005-0000-0000-000025030000}"/>
    <cellStyle name="normálne 4 2 2 3 6" xfId="963" xr:uid="{00000000-0005-0000-0000-000026030000}"/>
    <cellStyle name="normálne 4 2 2 4" xfId="231" xr:uid="{00000000-0005-0000-0000-000027030000}"/>
    <cellStyle name="normálne 4 2 2 5" xfId="376" xr:uid="{00000000-0005-0000-0000-000028030000}"/>
    <cellStyle name="normálne 4 2 2 6" xfId="522" xr:uid="{00000000-0005-0000-0000-000029030000}"/>
    <cellStyle name="normálne 4 2 2 7" xfId="683" xr:uid="{00000000-0005-0000-0000-00002A030000}"/>
    <cellStyle name="normálne 4 2 2 8" xfId="849" xr:uid="{00000000-0005-0000-0000-00002B030000}"/>
    <cellStyle name="normálne 4 2 3" xfId="70" xr:uid="{00000000-0005-0000-0000-00002C030000}"/>
    <cellStyle name="normálne 4 2 3 2" xfId="108" xr:uid="{00000000-0005-0000-0000-00002D030000}"/>
    <cellStyle name="normálne 4 2 3 2 2" xfId="182" xr:uid="{00000000-0005-0000-0000-00002E030000}"/>
    <cellStyle name="normálne 4 2 3 2 2 2" xfId="362" xr:uid="{00000000-0005-0000-0000-00002F030000}"/>
    <cellStyle name="normálne 4 2 3 2 2 3" xfId="499" xr:uid="{00000000-0005-0000-0000-000030030000}"/>
    <cellStyle name="normálne 4 2 3 2 2 4" xfId="639" xr:uid="{00000000-0005-0000-0000-000031030000}"/>
    <cellStyle name="normálne 4 2 3 2 2 5" xfId="805" xr:uid="{00000000-0005-0000-0000-000032030000}"/>
    <cellStyle name="normálne 4 2 3 2 2 6" xfId="899" xr:uid="{00000000-0005-0000-0000-000033030000}"/>
    <cellStyle name="normálne 4 2 3 2 3" xfId="289" xr:uid="{00000000-0005-0000-0000-000034030000}"/>
    <cellStyle name="normálne 4 2 3 2 4" xfId="427" xr:uid="{00000000-0005-0000-0000-000035030000}"/>
    <cellStyle name="normálne 4 2 3 2 5" xfId="568" xr:uid="{00000000-0005-0000-0000-000036030000}"/>
    <cellStyle name="normálne 4 2 3 2 6" xfId="733" xr:uid="{00000000-0005-0000-0000-000037030000}"/>
    <cellStyle name="normálne 4 2 3 2 7" xfId="868" xr:uid="{00000000-0005-0000-0000-000038030000}"/>
    <cellStyle name="normálne 4 2 3 3" xfId="147" xr:uid="{00000000-0005-0000-0000-000039030000}"/>
    <cellStyle name="normálne 4 2 3 3 2" xfId="327" xr:uid="{00000000-0005-0000-0000-00003A030000}"/>
    <cellStyle name="normálne 4 2 3 3 3" xfId="464" xr:uid="{00000000-0005-0000-0000-00003B030000}"/>
    <cellStyle name="normálne 4 2 3 3 4" xfId="604" xr:uid="{00000000-0005-0000-0000-00003C030000}"/>
    <cellStyle name="normálne 4 2 3 3 5" xfId="770" xr:uid="{00000000-0005-0000-0000-00003D030000}"/>
    <cellStyle name="normálne 4 2 3 3 6" xfId="851" xr:uid="{00000000-0005-0000-0000-00003E030000}"/>
    <cellStyle name="normálne 4 2 3 4" xfId="252" xr:uid="{00000000-0005-0000-0000-00003F030000}"/>
    <cellStyle name="normálne 4 2 3 5" xfId="391" xr:uid="{00000000-0005-0000-0000-000040030000}"/>
    <cellStyle name="normálne 4 2 3 6" xfId="533" xr:uid="{00000000-0005-0000-0000-000041030000}"/>
    <cellStyle name="normálne 4 2 3 7" xfId="697" xr:uid="{00000000-0005-0000-0000-000042030000}"/>
    <cellStyle name="normálne 4 2 3 8" xfId="959" xr:uid="{00000000-0005-0000-0000-000043030000}"/>
    <cellStyle name="normálne 4 2 4" xfId="86" xr:uid="{00000000-0005-0000-0000-000044030000}"/>
    <cellStyle name="normálne 4 2 4 2" xfId="160" xr:uid="{00000000-0005-0000-0000-000045030000}"/>
    <cellStyle name="normálne 4 2 4 2 2" xfId="340" xr:uid="{00000000-0005-0000-0000-000046030000}"/>
    <cellStyle name="normálne 4 2 4 2 3" xfId="477" xr:uid="{00000000-0005-0000-0000-000047030000}"/>
    <cellStyle name="normálne 4 2 4 2 4" xfId="617" xr:uid="{00000000-0005-0000-0000-000048030000}"/>
    <cellStyle name="normálne 4 2 4 2 5" xfId="783" xr:uid="{00000000-0005-0000-0000-000049030000}"/>
    <cellStyle name="normálne 4 2 4 2 6" xfId="968" xr:uid="{00000000-0005-0000-0000-00004A030000}"/>
    <cellStyle name="normálne 4 2 4 3" xfId="267" xr:uid="{00000000-0005-0000-0000-00004B030000}"/>
    <cellStyle name="normálne 4 2 4 4" xfId="405" xr:uid="{00000000-0005-0000-0000-00004C030000}"/>
    <cellStyle name="normálne 4 2 4 5" xfId="546" xr:uid="{00000000-0005-0000-0000-00004D030000}"/>
    <cellStyle name="normálne 4 2 4 6" xfId="711" xr:uid="{00000000-0005-0000-0000-00004E030000}"/>
    <cellStyle name="normálne 4 2 4 7" xfId="894" xr:uid="{00000000-0005-0000-0000-00004F030000}"/>
    <cellStyle name="normálne 4 2 5" xfId="125" xr:uid="{00000000-0005-0000-0000-000050030000}"/>
    <cellStyle name="normálne 4 2 5 2" xfId="305" xr:uid="{00000000-0005-0000-0000-000051030000}"/>
    <cellStyle name="normálne 4 2 5 3" xfId="442" xr:uid="{00000000-0005-0000-0000-000052030000}"/>
    <cellStyle name="normálne 4 2 5 4" xfId="582" xr:uid="{00000000-0005-0000-0000-000053030000}"/>
    <cellStyle name="normálne 4 2 5 5" xfId="748" xr:uid="{00000000-0005-0000-0000-000054030000}"/>
    <cellStyle name="normálne 4 2 5 6" xfId="923" xr:uid="{00000000-0005-0000-0000-000055030000}"/>
    <cellStyle name="normálne 4 2 6" xfId="218" xr:uid="{00000000-0005-0000-0000-000056030000}"/>
    <cellStyle name="normálne 4 2 7" xfId="257" xr:uid="{00000000-0005-0000-0000-000057030000}"/>
    <cellStyle name="normálne 4 2 8" xfId="511" xr:uid="{00000000-0005-0000-0000-000058030000}"/>
    <cellStyle name="normálne 4 2 9" xfId="665" xr:uid="{00000000-0005-0000-0000-000059030000}"/>
    <cellStyle name="normálne 4 20" xfId="1090" xr:uid="{00000000-0005-0000-0000-00005A030000}"/>
    <cellStyle name="normálne 4 21" xfId="1096" xr:uid="{00000000-0005-0000-0000-00005B030000}"/>
    <cellStyle name="normálne 4 22" xfId="1103" xr:uid="{00000000-0005-0000-0000-00005C030000}"/>
    <cellStyle name="normálne 4 23" xfId="1110" xr:uid="{00000000-0005-0000-0000-00005D030000}"/>
    <cellStyle name="normálne 4 24" xfId="1117" xr:uid="{00000000-0005-0000-0000-00005E030000}"/>
    <cellStyle name="normálne 4 25" xfId="1124" xr:uid="{00000000-0005-0000-0000-00005F030000}"/>
    <cellStyle name="normálne 4 26" xfId="1130" xr:uid="{00000000-0005-0000-0000-000060030000}"/>
    <cellStyle name="normálne 4 27" xfId="1136" xr:uid="{00000000-0005-0000-0000-000061030000}"/>
    <cellStyle name="normálne 4 28" xfId="1142" xr:uid="{00000000-0005-0000-0000-000062030000}"/>
    <cellStyle name="normálne 4 29" xfId="1148" xr:uid="{00000000-0005-0000-0000-000063030000}"/>
    <cellStyle name="normálne 4 3" xfId="39" xr:uid="{00000000-0005-0000-0000-000064030000}"/>
    <cellStyle name="normálne 4 3 2" xfId="91" xr:uid="{00000000-0005-0000-0000-000065030000}"/>
    <cellStyle name="normálne 4 3 2 2" xfId="165" xr:uid="{00000000-0005-0000-0000-000066030000}"/>
    <cellStyle name="normálne 4 3 2 2 2" xfId="345" xr:uid="{00000000-0005-0000-0000-000067030000}"/>
    <cellStyle name="normálne 4 3 2 2 3" xfId="482" xr:uid="{00000000-0005-0000-0000-000068030000}"/>
    <cellStyle name="normálne 4 3 2 2 4" xfId="622" xr:uid="{00000000-0005-0000-0000-000069030000}"/>
    <cellStyle name="normálne 4 3 2 2 5" xfId="788" xr:uid="{00000000-0005-0000-0000-00006A030000}"/>
    <cellStyle name="normálne 4 3 2 2 6" xfId="822" xr:uid="{00000000-0005-0000-0000-00006B030000}"/>
    <cellStyle name="normálne 4 3 2 3" xfId="272" xr:uid="{00000000-0005-0000-0000-00006C030000}"/>
    <cellStyle name="normálne 4 3 2 4" xfId="410" xr:uid="{00000000-0005-0000-0000-00006D030000}"/>
    <cellStyle name="normálne 4 3 2 5" xfId="551" xr:uid="{00000000-0005-0000-0000-00006E030000}"/>
    <cellStyle name="normálne 4 3 2 6" xfId="716" xr:uid="{00000000-0005-0000-0000-00006F030000}"/>
    <cellStyle name="normálne 4 3 2 7" xfId="928" xr:uid="{00000000-0005-0000-0000-000070030000}"/>
    <cellStyle name="normálne 4 3 3" xfId="130" xr:uid="{00000000-0005-0000-0000-000071030000}"/>
    <cellStyle name="normálne 4 3 3 2" xfId="310" xr:uid="{00000000-0005-0000-0000-000072030000}"/>
    <cellStyle name="normálne 4 3 3 3" xfId="447" xr:uid="{00000000-0005-0000-0000-000073030000}"/>
    <cellStyle name="normálne 4 3 3 4" xfId="587" xr:uid="{00000000-0005-0000-0000-000074030000}"/>
    <cellStyle name="normálne 4 3 3 5" xfId="753" xr:uid="{00000000-0005-0000-0000-000075030000}"/>
    <cellStyle name="normálne 4 3 3 6" xfId="950" xr:uid="{00000000-0005-0000-0000-000076030000}"/>
    <cellStyle name="normálne 4 3 4" xfId="225" xr:uid="{00000000-0005-0000-0000-000077030000}"/>
    <cellStyle name="normálne 4 3 5" xfId="240" xr:uid="{00000000-0005-0000-0000-000078030000}"/>
    <cellStyle name="normálne 4 3 6" xfId="516" xr:uid="{00000000-0005-0000-0000-000079030000}"/>
    <cellStyle name="normálne 4 3 7" xfId="678" xr:uid="{00000000-0005-0000-0000-00007A030000}"/>
    <cellStyle name="normálne 4 3 8" xfId="955" xr:uid="{00000000-0005-0000-0000-00007B030000}"/>
    <cellStyle name="normálne 4 30" xfId="1264" xr:uid="{00000000-0005-0000-0000-00007C030000}"/>
    <cellStyle name="normálne 4 4" xfId="59" xr:uid="{00000000-0005-0000-0000-00007D030000}"/>
    <cellStyle name="normálne 4 4 2" xfId="102" xr:uid="{00000000-0005-0000-0000-00007E030000}"/>
    <cellStyle name="normálne 4 4 2 2" xfId="176" xr:uid="{00000000-0005-0000-0000-00007F030000}"/>
    <cellStyle name="normálne 4 4 2 2 2" xfId="356" xr:uid="{00000000-0005-0000-0000-000080030000}"/>
    <cellStyle name="normálne 4 4 2 2 3" xfId="493" xr:uid="{00000000-0005-0000-0000-000081030000}"/>
    <cellStyle name="normálne 4 4 2 2 4" xfId="633" xr:uid="{00000000-0005-0000-0000-000082030000}"/>
    <cellStyle name="normálne 4 4 2 2 5" xfId="799" xr:uid="{00000000-0005-0000-0000-000083030000}"/>
    <cellStyle name="normálne 4 4 2 2 6" xfId="888" xr:uid="{00000000-0005-0000-0000-000084030000}"/>
    <cellStyle name="normálne 4 4 2 3" xfId="283" xr:uid="{00000000-0005-0000-0000-000085030000}"/>
    <cellStyle name="normálne 4 4 2 4" xfId="421" xr:uid="{00000000-0005-0000-0000-000086030000}"/>
    <cellStyle name="normálne 4 4 2 5" xfId="562" xr:uid="{00000000-0005-0000-0000-000087030000}"/>
    <cellStyle name="normálne 4 4 2 6" xfId="727" xr:uid="{00000000-0005-0000-0000-000088030000}"/>
    <cellStyle name="normálne 4 4 2 7" xfId="872" xr:uid="{00000000-0005-0000-0000-000089030000}"/>
    <cellStyle name="normálne 4 4 3" xfId="141" xr:uid="{00000000-0005-0000-0000-00008A030000}"/>
    <cellStyle name="normálne 4 4 3 2" xfId="321" xr:uid="{00000000-0005-0000-0000-00008B030000}"/>
    <cellStyle name="normálne 4 4 3 3" xfId="458" xr:uid="{00000000-0005-0000-0000-00008C030000}"/>
    <cellStyle name="normálne 4 4 3 4" xfId="598" xr:uid="{00000000-0005-0000-0000-00008D030000}"/>
    <cellStyle name="normálne 4 4 3 5" xfId="764" xr:uid="{00000000-0005-0000-0000-00008E030000}"/>
    <cellStyle name="normálne 4 4 3 6" xfId="833" xr:uid="{00000000-0005-0000-0000-00008F030000}"/>
    <cellStyle name="normálne 4 4 4" xfId="242" xr:uid="{00000000-0005-0000-0000-000090030000}"/>
    <cellStyle name="normálne 4 4 5" xfId="385" xr:uid="{00000000-0005-0000-0000-000091030000}"/>
    <cellStyle name="normálne 4 4 6" xfId="527" xr:uid="{00000000-0005-0000-0000-000092030000}"/>
    <cellStyle name="normálne 4 4 7" xfId="690" xr:uid="{00000000-0005-0000-0000-000093030000}"/>
    <cellStyle name="normálne 4 4 8" xfId="857" xr:uid="{00000000-0005-0000-0000-000094030000}"/>
    <cellStyle name="normálne 4 5" xfId="80" xr:uid="{00000000-0005-0000-0000-000095030000}"/>
    <cellStyle name="normálne 4 5 2" xfId="154" xr:uid="{00000000-0005-0000-0000-000096030000}"/>
    <cellStyle name="normálne 4 5 2 2" xfId="334" xr:uid="{00000000-0005-0000-0000-000097030000}"/>
    <cellStyle name="normálne 4 5 2 3" xfId="471" xr:uid="{00000000-0005-0000-0000-000098030000}"/>
    <cellStyle name="normálne 4 5 2 4" xfId="611" xr:uid="{00000000-0005-0000-0000-000099030000}"/>
    <cellStyle name="normálne 4 5 2 5" xfId="777" xr:uid="{00000000-0005-0000-0000-00009A030000}"/>
    <cellStyle name="normálne 4 5 2 6" xfId="953" xr:uid="{00000000-0005-0000-0000-00009B030000}"/>
    <cellStyle name="normálne 4 5 3" xfId="261" xr:uid="{00000000-0005-0000-0000-00009C030000}"/>
    <cellStyle name="normálne 4 5 4" xfId="399" xr:uid="{00000000-0005-0000-0000-00009D030000}"/>
    <cellStyle name="normálne 4 5 5" xfId="540" xr:uid="{00000000-0005-0000-0000-00009E030000}"/>
    <cellStyle name="normálne 4 5 6" xfId="705" xr:uid="{00000000-0005-0000-0000-00009F030000}"/>
    <cellStyle name="normálne 4 5 7" xfId="815" xr:uid="{00000000-0005-0000-0000-0000A0030000}"/>
    <cellStyle name="normálne 4 6" xfId="119" xr:uid="{00000000-0005-0000-0000-0000A1030000}"/>
    <cellStyle name="normálne 4 6 2" xfId="299" xr:uid="{00000000-0005-0000-0000-0000A2030000}"/>
    <cellStyle name="normálne 4 6 3" xfId="436" xr:uid="{00000000-0005-0000-0000-0000A3030000}"/>
    <cellStyle name="normálne 4 6 4" xfId="576" xr:uid="{00000000-0005-0000-0000-0000A4030000}"/>
    <cellStyle name="normálne 4 6 5" xfId="742" xr:uid="{00000000-0005-0000-0000-0000A5030000}"/>
    <cellStyle name="normálne 4 6 6" xfId="910" xr:uid="{00000000-0005-0000-0000-0000A6030000}"/>
    <cellStyle name="normálne 4 7" xfId="207" xr:uid="{00000000-0005-0000-0000-0000A7030000}"/>
    <cellStyle name="normálne 4 8" xfId="210" xr:uid="{00000000-0005-0000-0000-0000A8030000}"/>
    <cellStyle name="normálne 4 9" xfId="379" xr:uid="{00000000-0005-0000-0000-0000A9030000}"/>
    <cellStyle name="normálne 40" xfId="1108" xr:uid="{00000000-0005-0000-0000-0000AA030000}"/>
    <cellStyle name="normálne 41" xfId="1115" xr:uid="{00000000-0005-0000-0000-0000AB030000}"/>
    <cellStyle name="normálne 42" xfId="1122" xr:uid="{00000000-0005-0000-0000-0000AC030000}"/>
    <cellStyle name="normálne 43" xfId="1208" xr:uid="{00000000-0005-0000-0000-0000AD030000}"/>
    <cellStyle name="normálne 44" xfId="1287" xr:uid="{00000000-0005-0000-0000-0000AE030000}"/>
    <cellStyle name="normálne 45" xfId="1200" xr:uid="{00000000-0005-0000-0000-0000AF030000}"/>
    <cellStyle name="normálne 46" xfId="1199" xr:uid="{00000000-0005-0000-0000-0000B0030000}"/>
    <cellStyle name="normálne 47" xfId="1290" xr:uid="{00000000-0005-0000-0000-0000B1030000}"/>
    <cellStyle name="normálne 48" xfId="1289" xr:uid="{00000000-0005-0000-0000-0000B2030000}"/>
    <cellStyle name="normálne 49" xfId="1364" xr:uid="{00000000-0005-0000-0000-0000B3030000}"/>
    <cellStyle name="normálne 5" xfId="9" xr:uid="{00000000-0005-0000-0000-0000B4030000}"/>
    <cellStyle name="normálne 5 2" xfId="200" xr:uid="{00000000-0005-0000-0000-0000B5030000}"/>
    <cellStyle name="normálne 5 2 2" xfId="814" xr:uid="{00000000-0005-0000-0000-0000B6030000}"/>
    <cellStyle name="normálne 5 2 2 2" xfId="1320" xr:uid="{00000000-0005-0000-0000-0000B7030000}"/>
    <cellStyle name="normálne 5 2 3" xfId="837" xr:uid="{00000000-0005-0000-0000-0000B8030000}"/>
    <cellStyle name="normálne 5 2 3 2" xfId="1327" xr:uid="{00000000-0005-0000-0000-0000B9030000}"/>
    <cellStyle name="normálne 5 2 4" xfId="1298" xr:uid="{00000000-0005-0000-0000-0000BA030000}"/>
    <cellStyle name="normálne 5 3" xfId="214" xr:uid="{00000000-0005-0000-0000-0000BB030000}"/>
    <cellStyle name="normálne 5 3 2" xfId="821" xr:uid="{00000000-0005-0000-0000-0000BC030000}"/>
    <cellStyle name="normálne 5 3 2 2" xfId="1323" xr:uid="{00000000-0005-0000-0000-0000BD030000}"/>
    <cellStyle name="normálne 5 3 3" xfId="957" xr:uid="{00000000-0005-0000-0000-0000BE030000}"/>
    <cellStyle name="normálne 5 3 3 2" xfId="1338" xr:uid="{00000000-0005-0000-0000-0000BF030000}"/>
    <cellStyle name="normálne 5 3 4" xfId="1301" xr:uid="{00000000-0005-0000-0000-0000C0030000}"/>
    <cellStyle name="normálne 5 4" xfId="432" xr:uid="{00000000-0005-0000-0000-0000C1030000}"/>
    <cellStyle name="normálne 5 4 2" xfId="901" xr:uid="{00000000-0005-0000-0000-0000C2030000}"/>
    <cellStyle name="normálne 5 4 2 2" xfId="1335" xr:uid="{00000000-0005-0000-0000-0000C3030000}"/>
    <cellStyle name="normálne 5 4 3" xfId="881" xr:uid="{00000000-0005-0000-0000-0000C4030000}"/>
    <cellStyle name="normálne 5 4 3 2" xfId="1331" xr:uid="{00000000-0005-0000-0000-0000C5030000}"/>
    <cellStyle name="normálne 5 4 4" xfId="1308" xr:uid="{00000000-0005-0000-0000-0000C6030000}"/>
    <cellStyle name="normálne 5 5" xfId="660" xr:uid="{00000000-0005-0000-0000-0000C7030000}"/>
    <cellStyle name="normálne 5 5 2" xfId="1314" xr:uid="{00000000-0005-0000-0000-0000C8030000}"/>
    <cellStyle name="normálne 5 6" xfId="836" xr:uid="{00000000-0005-0000-0000-0000C9030000}"/>
    <cellStyle name="normálne 5 6 2" xfId="1326" xr:uid="{00000000-0005-0000-0000-0000CA030000}"/>
    <cellStyle name="normálne 5 7" xfId="1292" xr:uid="{00000000-0005-0000-0000-0000CB030000}"/>
    <cellStyle name="normálne 5 8" xfId="1263" xr:uid="{00000000-0005-0000-0000-0000CC030000}"/>
    <cellStyle name="normálne 6" xfId="19" xr:uid="{00000000-0005-0000-0000-0000CD030000}"/>
    <cellStyle name="normálne 6 10" xfId="652" xr:uid="{00000000-0005-0000-0000-0000CE030000}"/>
    <cellStyle name="normálne 6 10 2" xfId="986" xr:uid="{00000000-0005-0000-0000-0000CF030000}"/>
    <cellStyle name="normálne 6 10 3" xfId="1079" xr:uid="{00000000-0005-0000-0000-0000D0030000}"/>
    <cellStyle name="normálne 6 11" xfId="1019" xr:uid="{00000000-0005-0000-0000-0000D1030000}"/>
    <cellStyle name="normálne 6 12" xfId="1035" xr:uid="{00000000-0005-0000-0000-0000D2030000}"/>
    <cellStyle name="normálne 6 13" xfId="1054" xr:uid="{00000000-0005-0000-0000-0000D3030000}"/>
    <cellStyle name="normálne 6 14" xfId="1014" xr:uid="{00000000-0005-0000-0000-0000D4030000}"/>
    <cellStyle name="normálne 6 15" xfId="1011" xr:uid="{00000000-0005-0000-0000-0000D5030000}"/>
    <cellStyle name="normálne 6 16" xfId="1070" xr:uid="{00000000-0005-0000-0000-0000D6030000}"/>
    <cellStyle name="normálne 6 17" xfId="1059" xr:uid="{00000000-0005-0000-0000-0000D7030000}"/>
    <cellStyle name="normálne 6 18" xfId="1064" xr:uid="{00000000-0005-0000-0000-0000D8030000}"/>
    <cellStyle name="normálne 6 19" xfId="738" xr:uid="{00000000-0005-0000-0000-0000D9030000}"/>
    <cellStyle name="normálne 6 2" xfId="33" xr:uid="{00000000-0005-0000-0000-0000DA030000}"/>
    <cellStyle name="normálne 6 2 10" xfId="917" xr:uid="{00000000-0005-0000-0000-0000DB030000}"/>
    <cellStyle name="normálne 6 2 2" xfId="46" xr:uid="{00000000-0005-0000-0000-0000DC030000}"/>
    <cellStyle name="normálne 6 2 2 2" xfId="98" xr:uid="{00000000-0005-0000-0000-0000DD030000}"/>
    <cellStyle name="normálne 6 2 2 2 2" xfId="172" xr:uid="{00000000-0005-0000-0000-0000DE030000}"/>
    <cellStyle name="normálne 6 2 2 2 2 2" xfId="352" xr:uid="{00000000-0005-0000-0000-0000DF030000}"/>
    <cellStyle name="normálne 6 2 2 2 2 3" xfId="489" xr:uid="{00000000-0005-0000-0000-0000E0030000}"/>
    <cellStyle name="normálne 6 2 2 2 2 4" xfId="629" xr:uid="{00000000-0005-0000-0000-0000E1030000}"/>
    <cellStyle name="normálne 6 2 2 2 2 5" xfId="795" xr:uid="{00000000-0005-0000-0000-0000E2030000}"/>
    <cellStyle name="normálne 6 2 2 2 2 6" xfId="965" xr:uid="{00000000-0005-0000-0000-0000E3030000}"/>
    <cellStyle name="normálne 6 2 2 2 3" xfId="279" xr:uid="{00000000-0005-0000-0000-0000E4030000}"/>
    <cellStyle name="normálne 6 2 2 2 4" xfId="417" xr:uid="{00000000-0005-0000-0000-0000E5030000}"/>
    <cellStyle name="normálne 6 2 2 2 5" xfId="558" xr:uid="{00000000-0005-0000-0000-0000E6030000}"/>
    <cellStyle name="normálne 6 2 2 2 6" xfId="723" xr:uid="{00000000-0005-0000-0000-0000E7030000}"/>
    <cellStyle name="normálne 6 2 2 2 7" xfId="892" xr:uid="{00000000-0005-0000-0000-0000E8030000}"/>
    <cellStyle name="normálne 6 2 2 3" xfId="137" xr:uid="{00000000-0005-0000-0000-0000E9030000}"/>
    <cellStyle name="normálne 6 2 2 3 2" xfId="317" xr:uid="{00000000-0005-0000-0000-0000EA030000}"/>
    <cellStyle name="normálne 6 2 2 3 3" xfId="454" xr:uid="{00000000-0005-0000-0000-0000EB030000}"/>
    <cellStyle name="normálne 6 2 2 3 4" xfId="594" xr:uid="{00000000-0005-0000-0000-0000EC030000}"/>
    <cellStyle name="normálne 6 2 2 3 5" xfId="760" xr:uid="{00000000-0005-0000-0000-0000ED030000}"/>
    <cellStyle name="normálne 6 2 2 3 6" xfId="915" xr:uid="{00000000-0005-0000-0000-0000EE030000}"/>
    <cellStyle name="normálne 6 2 2 4" xfId="232" xr:uid="{00000000-0005-0000-0000-0000EF030000}"/>
    <cellStyle name="normálne 6 2 2 5" xfId="377" xr:uid="{00000000-0005-0000-0000-0000F0030000}"/>
    <cellStyle name="normálne 6 2 2 6" xfId="523" xr:uid="{00000000-0005-0000-0000-0000F1030000}"/>
    <cellStyle name="normálne 6 2 2 7" xfId="684" xr:uid="{00000000-0005-0000-0000-0000F2030000}"/>
    <cellStyle name="normálne 6 2 2 8" xfId="970" xr:uid="{00000000-0005-0000-0000-0000F3030000}"/>
    <cellStyle name="normálne 6 2 3" xfId="71" xr:uid="{00000000-0005-0000-0000-0000F4030000}"/>
    <cellStyle name="normálne 6 2 3 2" xfId="109" xr:uid="{00000000-0005-0000-0000-0000F5030000}"/>
    <cellStyle name="normálne 6 2 3 2 2" xfId="183" xr:uid="{00000000-0005-0000-0000-0000F6030000}"/>
    <cellStyle name="normálne 6 2 3 2 2 2" xfId="363" xr:uid="{00000000-0005-0000-0000-0000F7030000}"/>
    <cellStyle name="normálne 6 2 3 2 2 3" xfId="500" xr:uid="{00000000-0005-0000-0000-0000F8030000}"/>
    <cellStyle name="normálne 6 2 3 2 2 4" xfId="640" xr:uid="{00000000-0005-0000-0000-0000F9030000}"/>
    <cellStyle name="normálne 6 2 3 2 2 5" xfId="806" xr:uid="{00000000-0005-0000-0000-0000FA030000}"/>
    <cellStyle name="normálne 6 2 3 2 2 6" xfId="853" xr:uid="{00000000-0005-0000-0000-0000FB030000}"/>
    <cellStyle name="normálne 6 2 3 2 3" xfId="290" xr:uid="{00000000-0005-0000-0000-0000FC030000}"/>
    <cellStyle name="normálne 6 2 3 2 4" xfId="428" xr:uid="{00000000-0005-0000-0000-0000FD030000}"/>
    <cellStyle name="normálne 6 2 3 2 5" xfId="569" xr:uid="{00000000-0005-0000-0000-0000FE030000}"/>
    <cellStyle name="normálne 6 2 3 2 6" xfId="734" xr:uid="{00000000-0005-0000-0000-0000FF030000}"/>
    <cellStyle name="normálne 6 2 3 2 7" xfId="949" xr:uid="{00000000-0005-0000-0000-000000040000}"/>
    <cellStyle name="normálne 6 2 3 3" xfId="148" xr:uid="{00000000-0005-0000-0000-000001040000}"/>
    <cellStyle name="normálne 6 2 3 3 2" xfId="328" xr:uid="{00000000-0005-0000-0000-000002040000}"/>
    <cellStyle name="normálne 6 2 3 3 3" xfId="465" xr:uid="{00000000-0005-0000-0000-000003040000}"/>
    <cellStyle name="normálne 6 2 3 3 4" xfId="605" xr:uid="{00000000-0005-0000-0000-000004040000}"/>
    <cellStyle name="normálne 6 2 3 3 5" xfId="771" xr:uid="{00000000-0005-0000-0000-000005040000}"/>
    <cellStyle name="normálne 6 2 3 3 6" xfId="973" xr:uid="{00000000-0005-0000-0000-000006040000}"/>
    <cellStyle name="normálne 6 2 3 4" xfId="253" xr:uid="{00000000-0005-0000-0000-000007040000}"/>
    <cellStyle name="normálne 6 2 3 5" xfId="392" xr:uid="{00000000-0005-0000-0000-000008040000}"/>
    <cellStyle name="normálne 6 2 3 6" xfId="534" xr:uid="{00000000-0005-0000-0000-000009040000}"/>
    <cellStyle name="normálne 6 2 3 7" xfId="698" xr:uid="{00000000-0005-0000-0000-00000A040000}"/>
    <cellStyle name="normálne 6 2 3 8" xfId="912" xr:uid="{00000000-0005-0000-0000-00000B040000}"/>
    <cellStyle name="normálne 6 2 4" xfId="87" xr:uid="{00000000-0005-0000-0000-00000C040000}"/>
    <cellStyle name="normálne 6 2 4 2" xfId="161" xr:uid="{00000000-0005-0000-0000-00000D040000}"/>
    <cellStyle name="normálne 6 2 4 2 2" xfId="341" xr:uid="{00000000-0005-0000-0000-00000E040000}"/>
    <cellStyle name="normálne 6 2 4 2 3" xfId="478" xr:uid="{00000000-0005-0000-0000-00000F040000}"/>
    <cellStyle name="normálne 6 2 4 2 4" xfId="618" xr:uid="{00000000-0005-0000-0000-000010040000}"/>
    <cellStyle name="normálne 6 2 4 2 5" xfId="784" xr:uid="{00000000-0005-0000-0000-000011040000}"/>
    <cellStyle name="normálne 6 2 4 2 6" xfId="920" xr:uid="{00000000-0005-0000-0000-000012040000}"/>
    <cellStyle name="normálne 6 2 4 3" xfId="268" xr:uid="{00000000-0005-0000-0000-000013040000}"/>
    <cellStyle name="normálne 6 2 4 4" xfId="406" xr:uid="{00000000-0005-0000-0000-000014040000}"/>
    <cellStyle name="normálne 6 2 4 5" xfId="547" xr:uid="{00000000-0005-0000-0000-000015040000}"/>
    <cellStyle name="normálne 6 2 4 6" xfId="712" xr:uid="{00000000-0005-0000-0000-000016040000}"/>
    <cellStyle name="normálne 6 2 4 7" xfId="848" xr:uid="{00000000-0005-0000-0000-000017040000}"/>
    <cellStyle name="normálne 6 2 5" xfId="126" xr:uid="{00000000-0005-0000-0000-000018040000}"/>
    <cellStyle name="normálne 6 2 5 2" xfId="306" xr:uid="{00000000-0005-0000-0000-000019040000}"/>
    <cellStyle name="normálne 6 2 5 3" xfId="443" xr:uid="{00000000-0005-0000-0000-00001A040000}"/>
    <cellStyle name="normálne 6 2 5 4" xfId="583" xr:uid="{00000000-0005-0000-0000-00001B040000}"/>
    <cellStyle name="normálne 6 2 5 5" xfId="749" xr:uid="{00000000-0005-0000-0000-00001C040000}"/>
    <cellStyle name="normálne 6 2 5 6" xfId="875" xr:uid="{00000000-0005-0000-0000-00001D040000}"/>
    <cellStyle name="normálne 6 2 6" xfId="219" xr:uid="{00000000-0005-0000-0000-00001E040000}"/>
    <cellStyle name="normálne 6 2 7" xfId="234" xr:uid="{00000000-0005-0000-0000-00001F040000}"/>
    <cellStyle name="normálne 6 2 8" xfId="512" xr:uid="{00000000-0005-0000-0000-000020040000}"/>
    <cellStyle name="normálne 6 2 9" xfId="666" xr:uid="{00000000-0005-0000-0000-000021040000}"/>
    <cellStyle name="normálne 6 20" xfId="1089" xr:uid="{00000000-0005-0000-0000-000022040000}"/>
    <cellStyle name="normálne 6 21" xfId="1097" xr:uid="{00000000-0005-0000-0000-000023040000}"/>
    <cellStyle name="normálne 6 22" xfId="1104" xr:uid="{00000000-0005-0000-0000-000024040000}"/>
    <cellStyle name="normálne 6 23" xfId="1111" xr:uid="{00000000-0005-0000-0000-000025040000}"/>
    <cellStyle name="normálne 6 24" xfId="1118" xr:uid="{00000000-0005-0000-0000-000026040000}"/>
    <cellStyle name="normálne 6 25" xfId="1125" xr:uid="{00000000-0005-0000-0000-000027040000}"/>
    <cellStyle name="normálne 6 26" xfId="1131" xr:uid="{00000000-0005-0000-0000-000028040000}"/>
    <cellStyle name="normálne 6 27" xfId="1137" xr:uid="{00000000-0005-0000-0000-000029040000}"/>
    <cellStyle name="normálne 6 28" xfId="1143" xr:uid="{00000000-0005-0000-0000-00002A040000}"/>
    <cellStyle name="normálne 6 29" xfId="1149" xr:uid="{00000000-0005-0000-0000-00002B040000}"/>
    <cellStyle name="normálne 6 3" xfId="40" xr:uid="{00000000-0005-0000-0000-00002C040000}"/>
    <cellStyle name="normálne 6 3 2" xfId="92" xr:uid="{00000000-0005-0000-0000-00002D040000}"/>
    <cellStyle name="normálne 6 3 2 2" xfId="166" xr:uid="{00000000-0005-0000-0000-00002E040000}"/>
    <cellStyle name="normálne 6 3 2 2 2" xfId="346" xr:uid="{00000000-0005-0000-0000-00002F040000}"/>
    <cellStyle name="normálne 6 3 2 2 3" xfId="483" xr:uid="{00000000-0005-0000-0000-000030040000}"/>
    <cellStyle name="normálne 6 3 2 2 4" xfId="623" xr:uid="{00000000-0005-0000-0000-000031040000}"/>
    <cellStyle name="normálne 6 3 2 2 5" xfId="789" xr:uid="{00000000-0005-0000-0000-000032040000}"/>
    <cellStyle name="normálne 6 3 2 2 6" xfId="951" xr:uid="{00000000-0005-0000-0000-000033040000}"/>
    <cellStyle name="normálne 6 3 2 3" xfId="273" xr:uid="{00000000-0005-0000-0000-000034040000}"/>
    <cellStyle name="normálne 6 3 2 4" xfId="411" xr:uid="{00000000-0005-0000-0000-000035040000}"/>
    <cellStyle name="normálne 6 3 2 5" xfId="552" xr:uid="{00000000-0005-0000-0000-000036040000}"/>
    <cellStyle name="normálne 6 3 2 6" xfId="717" xr:uid="{00000000-0005-0000-0000-000037040000}"/>
    <cellStyle name="normálne 6 3 2 7" xfId="830" xr:uid="{00000000-0005-0000-0000-000038040000}"/>
    <cellStyle name="normálne 6 3 3" xfId="131" xr:uid="{00000000-0005-0000-0000-000039040000}"/>
    <cellStyle name="normálne 6 3 3 2" xfId="311" xr:uid="{00000000-0005-0000-0000-00003A040000}"/>
    <cellStyle name="normálne 6 3 3 3" xfId="448" xr:uid="{00000000-0005-0000-0000-00003B040000}"/>
    <cellStyle name="normálne 6 3 3 4" xfId="588" xr:uid="{00000000-0005-0000-0000-00003C040000}"/>
    <cellStyle name="normálne 6 3 3 5" xfId="754" xr:uid="{00000000-0005-0000-0000-00003D040000}"/>
    <cellStyle name="normálne 6 3 3 6" xfId="902" xr:uid="{00000000-0005-0000-0000-00003E040000}"/>
    <cellStyle name="normálne 6 3 4" xfId="226" xr:uid="{00000000-0005-0000-0000-00003F040000}"/>
    <cellStyle name="normálne 6 3 5" xfId="205" xr:uid="{00000000-0005-0000-0000-000040040000}"/>
    <cellStyle name="normálne 6 3 6" xfId="517" xr:uid="{00000000-0005-0000-0000-000041040000}"/>
    <cellStyle name="normálne 6 3 7" xfId="679" xr:uid="{00000000-0005-0000-0000-000042040000}"/>
    <cellStyle name="normálne 6 3 8" xfId="908" xr:uid="{00000000-0005-0000-0000-000043040000}"/>
    <cellStyle name="normálne 6 30" xfId="1243" xr:uid="{00000000-0005-0000-0000-000044040000}"/>
    <cellStyle name="normálne 6 4" xfId="60" xr:uid="{00000000-0005-0000-0000-000045040000}"/>
    <cellStyle name="normálne 6 4 2" xfId="103" xr:uid="{00000000-0005-0000-0000-000046040000}"/>
    <cellStyle name="normálne 6 4 2 2" xfId="177" xr:uid="{00000000-0005-0000-0000-000047040000}"/>
    <cellStyle name="normálne 6 4 2 2 2" xfId="357" xr:uid="{00000000-0005-0000-0000-000048040000}"/>
    <cellStyle name="normálne 6 4 2 2 3" xfId="494" xr:uid="{00000000-0005-0000-0000-000049040000}"/>
    <cellStyle name="normálne 6 4 2 2 4" xfId="634" xr:uid="{00000000-0005-0000-0000-00004A040000}"/>
    <cellStyle name="normálne 6 4 2 2 5" xfId="800" xr:uid="{00000000-0005-0000-0000-00004B040000}"/>
    <cellStyle name="normálne 6 4 2 2 6" xfId="838" xr:uid="{00000000-0005-0000-0000-00004C040000}"/>
    <cellStyle name="normálne 6 4 2 3" xfId="284" xr:uid="{00000000-0005-0000-0000-00004D040000}"/>
    <cellStyle name="normálne 6 4 2 4" xfId="422" xr:uid="{00000000-0005-0000-0000-00004E040000}"/>
    <cellStyle name="normálne 6 4 2 5" xfId="563" xr:uid="{00000000-0005-0000-0000-00004F040000}"/>
    <cellStyle name="normálne 6 4 2 6" xfId="728" xr:uid="{00000000-0005-0000-0000-000050040000}"/>
    <cellStyle name="normálne 6 4 2 7" xfId="936" xr:uid="{00000000-0005-0000-0000-000051040000}"/>
    <cellStyle name="normálne 6 4 3" xfId="142" xr:uid="{00000000-0005-0000-0000-000052040000}"/>
    <cellStyle name="normálne 6 4 3 2" xfId="322" xr:uid="{00000000-0005-0000-0000-000053040000}"/>
    <cellStyle name="normálne 6 4 3 3" xfId="459" xr:uid="{00000000-0005-0000-0000-000054040000}"/>
    <cellStyle name="normálne 6 4 3 4" xfId="599" xr:uid="{00000000-0005-0000-0000-000055040000}"/>
    <cellStyle name="normálne 6 4 3 5" xfId="765" xr:uid="{00000000-0005-0000-0000-000056040000}"/>
    <cellStyle name="normálne 6 4 3 6" xfId="958" xr:uid="{00000000-0005-0000-0000-000057040000}"/>
    <cellStyle name="normálne 6 4 4" xfId="243" xr:uid="{00000000-0005-0000-0000-000058040000}"/>
    <cellStyle name="normálne 6 4 5" xfId="386" xr:uid="{00000000-0005-0000-0000-000059040000}"/>
    <cellStyle name="normálne 6 4 6" xfId="528" xr:uid="{00000000-0005-0000-0000-00005A040000}"/>
    <cellStyle name="normálne 6 4 7" xfId="691" xr:uid="{00000000-0005-0000-0000-00005B040000}"/>
    <cellStyle name="normálne 6 4 8" xfId="939" xr:uid="{00000000-0005-0000-0000-00005C040000}"/>
    <cellStyle name="normálne 6 5" xfId="81" xr:uid="{00000000-0005-0000-0000-00005D040000}"/>
    <cellStyle name="normálne 6 5 2" xfId="155" xr:uid="{00000000-0005-0000-0000-00005E040000}"/>
    <cellStyle name="normálne 6 5 2 2" xfId="335" xr:uid="{00000000-0005-0000-0000-00005F040000}"/>
    <cellStyle name="normálne 6 5 2 3" xfId="472" xr:uid="{00000000-0005-0000-0000-000060040000}"/>
    <cellStyle name="normálne 6 5 2 4" xfId="612" xr:uid="{00000000-0005-0000-0000-000061040000}"/>
    <cellStyle name="normálne 6 5 2 5" xfId="778" xr:uid="{00000000-0005-0000-0000-000062040000}"/>
    <cellStyle name="normálne 6 5 2 6" xfId="906" xr:uid="{00000000-0005-0000-0000-000063040000}"/>
    <cellStyle name="normálne 6 5 3" xfId="262" xr:uid="{00000000-0005-0000-0000-000064040000}"/>
    <cellStyle name="normálne 6 5 4" xfId="400" xr:uid="{00000000-0005-0000-0000-000065040000}"/>
    <cellStyle name="normálne 6 5 5" xfId="541" xr:uid="{00000000-0005-0000-0000-000066040000}"/>
    <cellStyle name="normálne 6 5 6" xfId="706" xr:uid="{00000000-0005-0000-0000-000067040000}"/>
    <cellStyle name="normálne 6 5 7" xfId="826" xr:uid="{00000000-0005-0000-0000-000068040000}"/>
    <cellStyle name="normálne 6 6" xfId="120" xr:uid="{00000000-0005-0000-0000-000069040000}"/>
    <cellStyle name="normálne 6 6 2" xfId="300" xr:uid="{00000000-0005-0000-0000-00006A040000}"/>
    <cellStyle name="normálne 6 6 3" xfId="437" xr:uid="{00000000-0005-0000-0000-00006B040000}"/>
    <cellStyle name="normálne 6 6 4" xfId="577" xr:uid="{00000000-0005-0000-0000-00006C040000}"/>
    <cellStyle name="normálne 6 6 5" xfId="743" xr:uid="{00000000-0005-0000-0000-00006D040000}"/>
    <cellStyle name="normálne 6 6 6" xfId="864" xr:uid="{00000000-0005-0000-0000-00006E040000}"/>
    <cellStyle name="normálne 6 7" xfId="208" xr:uid="{00000000-0005-0000-0000-00006F040000}"/>
    <cellStyle name="normálne 6 8" xfId="371" xr:uid="{00000000-0005-0000-0000-000070040000}"/>
    <cellStyle name="normálne 6 9" xfId="220" xr:uid="{00000000-0005-0000-0000-000071040000}"/>
    <cellStyle name="normálne 7" xfId="21" xr:uid="{00000000-0005-0000-0000-000072040000}"/>
    <cellStyle name="normálne 7 2" xfId="61" xr:uid="{00000000-0005-0000-0000-000073040000}"/>
    <cellStyle name="normálne 7 3" xfId="1357" xr:uid="{00000000-0005-0000-0000-000074040000}"/>
    <cellStyle name="normálne 8" xfId="25" xr:uid="{00000000-0005-0000-0000-000075040000}"/>
    <cellStyle name="normálne 8 2" xfId="63" xr:uid="{00000000-0005-0000-0000-000076040000}"/>
    <cellStyle name="normálne 8 3" xfId="1231" xr:uid="{00000000-0005-0000-0000-000077040000}"/>
    <cellStyle name="normálne 9" xfId="22" xr:uid="{00000000-0005-0000-0000-000078040000}"/>
    <cellStyle name="normálne 9 10" xfId="1060" xr:uid="{00000000-0005-0000-0000-000079040000}"/>
    <cellStyle name="normálne 9 11" xfId="1067" xr:uid="{00000000-0005-0000-0000-00007A040000}"/>
    <cellStyle name="normálne 9 12" xfId="1069" xr:uid="{00000000-0005-0000-0000-00007B040000}"/>
    <cellStyle name="normálne 9 13" xfId="1071" xr:uid="{00000000-0005-0000-0000-00007C040000}"/>
    <cellStyle name="normálne 9 14" xfId="1073" xr:uid="{00000000-0005-0000-0000-00007D040000}"/>
    <cellStyle name="normálne 9 15" xfId="997" xr:uid="{00000000-0005-0000-0000-00007E040000}"/>
    <cellStyle name="normálne 9 16" xfId="1049" xr:uid="{00000000-0005-0000-0000-00007F040000}"/>
    <cellStyle name="normálne 9 17" xfId="1061" xr:uid="{00000000-0005-0000-0000-000080040000}"/>
    <cellStyle name="normálne 9 18" xfId="674" xr:uid="{00000000-0005-0000-0000-000081040000}"/>
    <cellStyle name="normálne 9 19" xfId="1087" xr:uid="{00000000-0005-0000-0000-000082040000}"/>
    <cellStyle name="normálne 9 2" xfId="41" xr:uid="{00000000-0005-0000-0000-000083040000}"/>
    <cellStyle name="normálne 9 2 2" xfId="93" xr:uid="{00000000-0005-0000-0000-000084040000}"/>
    <cellStyle name="normálne 9 2 2 2" xfId="167" xr:uid="{00000000-0005-0000-0000-000085040000}"/>
    <cellStyle name="normálne 9 2 2 2 2" xfId="347" xr:uid="{00000000-0005-0000-0000-000086040000}"/>
    <cellStyle name="normálne 9 2 2 2 3" xfId="484" xr:uid="{00000000-0005-0000-0000-000087040000}"/>
    <cellStyle name="normálne 9 2 2 2 4" xfId="624" xr:uid="{00000000-0005-0000-0000-000088040000}"/>
    <cellStyle name="normálne 9 2 2 2 5" xfId="790" xr:uid="{00000000-0005-0000-0000-000089040000}"/>
    <cellStyle name="normálne 9 2 2 2 6" xfId="904" xr:uid="{00000000-0005-0000-0000-00008A040000}"/>
    <cellStyle name="normálne 9 2 2 3" xfId="274" xr:uid="{00000000-0005-0000-0000-00008B040000}"/>
    <cellStyle name="normálne 9 2 2 4" xfId="412" xr:uid="{00000000-0005-0000-0000-00008C040000}"/>
    <cellStyle name="normálne 9 2 2 5" xfId="553" xr:uid="{00000000-0005-0000-0000-00008D040000}"/>
    <cellStyle name="normálne 9 2 2 6" xfId="718" xr:uid="{00000000-0005-0000-0000-00008E040000}"/>
    <cellStyle name="normálne 9 2 2 7" xfId="823" xr:uid="{00000000-0005-0000-0000-00008F040000}"/>
    <cellStyle name="normálne 9 2 3" xfId="132" xr:uid="{00000000-0005-0000-0000-000090040000}"/>
    <cellStyle name="normálne 9 2 3 2" xfId="312" xr:uid="{00000000-0005-0000-0000-000091040000}"/>
    <cellStyle name="normálne 9 2 3 3" xfId="449" xr:uid="{00000000-0005-0000-0000-000092040000}"/>
    <cellStyle name="normálne 9 2 3 4" xfId="589" xr:uid="{00000000-0005-0000-0000-000093040000}"/>
    <cellStyle name="normálne 9 2 3 5" xfId="755" xr:uid="{00000000-0005-0000-0000-000094040000}"/>
    <cellStyle name="normálne 9 2 3 6" xfId="856" xr:uid="{00000000-0005-0000-0000-000095040000}"/>
    <cellStyle name="normálne 9 2 4" xfId="227" xr:uid="{00000000-0005-0000-0000-000096040000}"/>
    <cellStyle name="normálne 9 2 5" xfId="372" xr:uid="{00000000-0005-0000-0000-000097040000}"/>
    <cellStyle name="normálne 9 2 6" xfId="518" xr:uid="{00000000-0005-0000-0000-000098040000}"/>
    <cellStyle name="normálne 9 2 7" xfId="668" xr:uid="{00000000-0005-0000-0000-000099040000}"/>
    <cellStyle name="normálne 9 2 8" xfId="887" xr:uid="{00000000-0005-0000-0000-00009A040000}"/>
    <cellStyle name="normálne 9 20" xfId="1100" xr:uid="{00000000-0005-0000-0000-00009B040000}"/>
    <cellStyle name="normálne 9 21" xfId="1107" xr:uid="{00000000-0005-0000-0000-00009C040000}"/>
    <cellStyle name="normálne 9 22" xfId="1114" xr:uid="{00000000-0005-0000-0000-00009D040000}"/>
    <cellStyle name="normálne 9 23" xfId="1121" xr:uid="{00000000-0005-0000-0000-00009E040000}"/>
    <cellStyle name="normálne 9 24" xfId="1128" xr:uid="{00000000-0005-0000-0000-00009F040000}"/>
    <cellStyle name="normálne 9 25" xfId="1134" xr:uid="{00000000-0005-0000-0000-0000A0040000}"/>
    <cellStyle name="normálne 9 26" xfId="1140" xr:uid="{00000000-0005-0000-0000-0000A1040000}"/>
    <cellStyle name="normálne 9 27" xfId="1146" xr:uid="{00000000-0005-0000-0000-0000A2040000}"/>
    <cellStyle name="normálne 9 28" xfId="1152" xr:uid="{00000000-0005-0000-0000-0000A3040000}"/>
    <cellStyle name="normálne 9 3" xfId="62" xr:uid="{00000000-0005-0000-0000-0000A4040000}"/>
    <cellStyle name="normálne 9 3 2" xfId="104" xr:uid="{00000000-0005-0000-0000-0000A5040000}"/>
    <cellStyle name="normálne 9 3 2 2" xfId="178" xr:uid="{00000000-0005-0000-0000-0000A6040000}"/>
    <cellStyle name="normálne 9 3 2 2 2" xfId="358" xr:uid="{00000000-0005-0000-0000-0000A7040000}"/>
    <cellStyle name="normálne 9 3 2 2 3" xfId="495" xr:uid="{00000000-0005-0000-0000-0000A8040000}"/>
    <cellStyle name="normálne 9 3 2 2 4" xfId="635" xr:uid="{00000000-0005-0000-0000-0000A9040000}"/>
    <cellStyle name="normálne 9 3 2 2 5" xfId="801" xr:uid="{00000000-0005-0000-0000-0000AA040000}"/>
    <cellStyle name="normálne 9 3 2 2 6" xfId="961" xr:uid="{00000000-0005-0000-0000-0000AB040000}"/>
    <cellStyle name="normálne 9 3 2 3" xfId="285" xr:uid="{00000000-0005-0000-0000-0000AC040000}"/>
    <cellStyle name="normálne 9 3 2 4" xfId="423" xr:uid="{00000000-0005-0000-0000-0000AD040000}"/>
    <cellStyle name="normálne 9 3 2 5" xfId="564" xr:uid="{00000000-0005-0000-0000-0000AE040000}"/>
    <cellStyle name="normálne 9 3 2 6" xfId="729" xr:uid="{00000000-0005-0000-0000-0000AF040000}"/>
    <cellStyle name="normálne 9 3 2 7" xfId="889" xr:uid="{00000000-0005-0000-0000-0000B0040000}"/>
    <cellStyle name="normálne 9 3 3" xfId="143" xr:uid="{00000000-0005-0000-0000-0000B1040000}"/>
    <cellStyle name="normálne 9 3 3 2" xfId="323" xr:uid="{00000000-0005-0000-0000-0000B2040000}"/>
    <cellStyle name="normálne 9 3 3 3" xfId="460" xr:uid="{00000000-0005-0000-0000-0000B3040000}"/>
    <cellStyle name="normálne 9 3 3 4" xfId="600" xr:uid="{00000000-0005-0000-0000-0000B4040000}"/>
    <cellStyle name="normálne 9 3 3 5" xfId="766" xr:uid="{00000000-0005-0000-0000-0000B5040000}"/>
    <cellStyle name="normálne 9 3 3 6" xfId="911" xr:uid="{00000000-0005-0000-0000-0000B6040000}"/>
    <cellStyle name="normálne 9 3 4" xfId="245" xr:uid="{00000000-0005-0000-0000-0000B7040000}"/>
    <cellStyle name="normálne 9 3 5" xfId="387" xr:uid="{00000000-0005-0000-0000-0000B8040000}"/>
    <cellStyle name="normálne 9 3 6" xfId="529" xr:uid="{00000000-0005-0000-0000-0000B9040000}"/>
    <cellStyle name="normálne 9 3 7" xfId="692" xr:uid="{00000000-0005-0000-0000-0000BA040000}"/>
    <cellStyle name="normálne 9 3 8" xfId="843" xr:uid="{00000000-0005-0000-0000-0000BB040000}"/>
    <cellStyle name="normálne 9 4" xfId="82" xr:uid="{00000000-0005-0000-0000-0000BC040000}"/>
    <cellStyle name="normálne 9 4 2" xfId="156" xr:uid="{00000000-0005-0000-0000-0000BD040000}"/>
    <cellStyle name="normálne 9 4 2 2" xfId="336" xr:uid="{00000000-0005-0000-0000-0000BE040000}"/>
    <cellStyle name="normálne 9 4 2 3" xfId="473" xr:uid="{00000000-0005-0000-0000-0000BF040000}"/>
    <cellStyle name="normálne 9 4 2 4" xfId="613" xr:uid="{00000000-0005-0000-0000-0000C0040000}"/>
    <cellStyle name="normálne 9 4 2 5" xfId="779" xr:uid="{00000000-0005-0000-0000-0000C1040000}"/>
    <cellStyle name="normálne 9 4 2 6" xfId="860" xr:uid="{00000000-0005-0000-0000-0000C2040000}"/>
    <cellStyle name="normálne 9 4 3" xfId="263" xr:uid="{00000000-0005-0000-0000-0000C3040000}"/>
    <cellStyle name="normálne 9 4 4" xfId="401" xr:uid="{00000000-0005-0000-0000-0000C4040000}"/>
    <cellStyle name="normálne 9 4 5" xfId="542" xr:uid="{00000000-0005-0000-0000-0000C5040000}"/>
    <cellStyle name="normálne 9 4 6" xfId="707" xr:uid="{00000000-0005-0000-0000-0000C6040000}"/>
    <cellStyle name="normálne 9 4 7" xfId="954" xr:uid="{00000000-0005-0000-0000-0000C7040000}"/>
    <cellStyle name="normálne 9 5" xfId="121" xr:uid="{00000000-0005-0000-0000-0000C8040000}"/>
    <cellStyle name="normálne 9 5 2" xfId="301" xr:uid="{00000000-0005-0000-0000-0000C9040000}"/>
    <cellStyle name="normálne 9 5 3" xfId="438" xr:uid="{00000000-0005-0000-0000-0000CA040000}"/>
    <cellStyle name="normálne 9 5 4" xfId="578" xr:uid="{00000000-0005-0000-0000-0000CB040000}"/>
    <cellStyle name="normálne 9 5 5" xfId="744" xr:uid="{00000000-0005-0000-0000-0000CC040000}"/>
    <cellStyle name="normálne 9 5 6" xfId="945" xr:uid="{00000000-0005-0000-0000-0000CD040000}"/>
    <cellStyle name="normálne 9 6" xfId="211" xr:uid="{00000000-0005-0000-0000-0000CE040000}"/>
    <cellStyle name="normálne 9 7" xfId="367" xr:uid="{00000000-0005-0000-0000-0000CF040000}"/>
    <cellStyle name="normálne 9 8" xfId="246" xr:uid="{00000000-0005-0000-0000-0000D0040000}"/>
    <cellStyle name="normálne 9 9" xfId="655" xr:uid="{00000000-0005-0000-0000-0000D1040000}"/>
    <cellStyle name="normálne 9 9 2" xfId="987" xr:uid="{00000000-0005-0000-0000-0000D2040000}"/>
    <cellStyle name="normálne 9 9 3" xfId="1080" xr:uid="{00000000-0005-0000-0000-0000D3040000}"/>
    <cellStyle name="normální_CENY.XLS" xfId="4" xr:uid="{00000000-0005-0000-0000-0000D4040000}"/>
    <cellStyle name="Note" xfId="1223" xr:uid="{00000000-0005-0000-0000-0000D5040000}"/>
    <cellStyle name="Output" xfId="1250" xr:uid="{00000000-0005-0000-0000-0000D6040000}"/>
    <cellStyle name="Percentá" xfId="1365" builtinId="5"/>
    <cellStyle name="percentá 10" xfId="1201" xr:uid="{00000000-0005-0000-0000-0000D8040000}"/>
    <cellStyle name="percentá 11" xfId="1202" xr:uid="{00000000-0005-0000-0000-0000D9040000}"/>
    <cellStyle name="percentá 12" xfId="1203" xr:uid="{00000000-0005-0000-0000-0000DA040000}"/>
    <cellStyle name="percentá 13" xfId="1210" xr:uid="{00000000-0005-0000-0000-0000DB040000}"/>
    <cellStyle name="percentá 13 2" xfId="1355" xr:uid="{00000000-0005-0000-0000-0000DC040000}"/>
    <cellStyle name="percentá 14" xfId="1204" xr:uid="{00000000-0005-0000-0000-0000DD040000}"/>
    <cellStyle name="percentá 15" xfId="1205" xr:uid="{00000000-0005-0000-0000-0000DE040000}"/>
    <cellStyle name="Percentá 16" xfId="5" xr:uid="{00000000-0005-0000-0000-0000DF040000}"/>
    <cellStyle name="percentá 17" xfId="1206" xr:uid="{00000000-0005-0000-0000-0000E0040000}"/>
    <cellStyle name="Percentá 18" xfId="1213" xr:uid="{00000000-0005-0000-0000-0000E1040000}"/>
    <cellStyle name="Percentá 19" xfId="1214" xr:uid="{00000000-0005-0000-0000-0000E2040000}"/>
    <cellStyle name="percentá 2" xfId="14" xr:uid="{00000000-0005-0000-0000-0000E3040000}"/>
    <cellStyle name="percentá 2 10" xfId="1041" xr:uid="{00000000-0005-0000-0000-0000E4040000}"/>
    <cellStyle name="percentá 2 11" xfId="1024" xr:uid="{00000000-0005-0000-0000-0000E5040000}"/>
    <cellStyle name="percentá 2 12" xfId="1056" xr:uid="{00000000-0005-0000-0000-0000E6040000}"/>
    <cellStyle name="percentá 2 13" xfId="1063" xr:uid="{00000000-0005-0000-0000-0000E7040000}"/>
    <cellStyle name="percentá 2 14" xfId="701" xr:uid="{00000000-0005-0000-0000-0000E8040000}"/>
    <cellStyle name="percentá 2 15" xfId="1092" xr:uid="{00000000-0005-0000-0000-0000E9040000}"/>
    <cellStyle name="percentá 2 16" xfId="1098" xr:uid="{00000000-0005-0000-0000-0000EA040000}"/>
    <cellStyle name="percentá 2 17" xfId="1105" xr:uid="{00000000-0005-0000-0000-0000EB040000}"/>
    <cellStyle name="percentá 2 18" xfId="1112" xr:uid="{00000000-0005-0000-0000-0000EC040000}"/>
    <cellStyle name="percentá 2 19" xfId="1119" xr:uid="{00000000-0005-0000-0000-0000ED040000}"/>
    <cellStyle name="percentá 2 2" xfId="30" xr:uid="{00000000-0005-0000-0000-0000EE040000}"/>
    <cellStyle name="percentá 2 2 2" xfId="68" xr:uid="{00000000-0005-0000-0000-0000EF040000}"/>
    <cellStyle name="percentá 2 20" xfId="1126" xr:uid="{00000000-0005-0000-0000-0000F0040000}"/>
    <cellStyle name="percentá 2 21" xfId="1132" xr:uid="{00000000-0005-0000-0000-0000F1040000}"/>
    <cellStyle name="percentá 2 22" xfId="1138" xr:uid="{00000000-0005-0000-0000-0000F2040000}"/>
    <cellStyle name="percentá 2 23" xfId="1144" xr:uid="{00000000-0005-0000-0000-0000F3040000}"/>
    <cellStyle name="percentá 2 24" xfId="1150" xr:uid="{00000000-0005-0000-0000-0000F4040000}"/>
    <cellStyle name="percentá 2 3" xfId="24" xr:uid="{00000000-0005-0000-0000-0000F5040000}"/>
    <cellStyle name="percentá 2 3 2" xfId="213" xr:uid="{00000000-0005-0000-0000-0000F6040000}"/>
    <cellStyle name="percentá 2 3 2 2" xfId="820" xr:uid="{00000000-0005-0000-0000-0000F7040000}"/>
    <cellStyle name="percentá 2 3 2 2 2" xfId="1322" xr:uid="{00000000-0005-0000-0000-0000F8040000}"/>
    <cellStyle name="percentá 2 3 2 3" xfId="831" xr:uid="{00000000-0005-0000-0000-0000F9040000}"/>
    <cellStyle name="percentá 2 3 2 3 2" xfId="1324" xr:uid="{00000000-0005-0000-0000-0000FA040000}"/>
    <cellStyle name="percentá 2 3 2 4" xfId="1300" xr:uid="{00000000-0005-0000-0000-0000FB040000}"/>
    <cellStyle name="percentá 2 3 3" xfId="256" xr:uid="{00000000-0005-0000-0000-0000FC040000}"/>
    <cellStyle name="percentá 2 3 3 2" xfId="840" xr:uid="{00000000-0005-0000-0000-0000FD040000}"/>
    <cellStyle name="percentá 2 3 3 2 2" xfId="1328" xr:uid="{00000000-0005-0000-0000-0000FE040000}"/>
    <cellStyle name="percentá 2 3 3 3" xfId="974" xr:uid="{00000000-0005-0000-0000-0000FF040000}"/>
    <cellStyle name="percentá 2 3 3 3 2" xfId="1342" xr:uid="{00000000-0005-0000-0000-000000050000}"/>
    <cellStyle name="percentá 2 3 3 4" xfId="1302" xr:uid="{00000000-0005-0000-0000-000001050000}"/>
    <cellStyle name="percentá 2 3 4" xfId="383" xr:uid="{00000000-0005-0000-0000-000002050000}"/>
    <cellStyle name="percentá 2 3 4 2" xfId="885" xr:uid="{00000000-0005-0000-0000-000003050000}"/>
    <cellStyle name="percentá 2 3 4 2 2" xfId="1334" xr:uid="{00000000-0005-0000-0000-000004050000}"/>
    <cellStyle name="percentá 2 3 4 3" xfId="937" xr:uid="{00000000-0005-0000-0000-000005050000}"/>
    <cellStyle name="percentá 2 3 4 3 2" xfId="1337" xr:uid="{00000000-0005-0000-0000-000006050000}"/>
    <cellStyle name="percentá 2 3 4 4" xfId="1307" xr:uid="{00000000-0005-0000-0000-000007050000}"/>
    <cellStyle name="percentá 2 3 5" xfId="670" xr:uid="{00000000-0005-0000-0000-000008050000}"/>
    <cellStyle name="percentá 2 3 5 2" xfId="1316" xr:uid="{00000000-0005-0000-0000-000009050000}"/>
    <cellStyle name="percentá 2 3 6" xfId="960" xr:uid="{00000000-0005-0000-0000-00000A050000}"/>
    <cellStyle name="percentá 2 3 6 2" xfId="1339" xr:uid="{00000000-0005-0000-0000-00000B050000}"/>
    <cellStyle name="percentá 2 3 7" xfId="1294" xr:uid="{00000000-0005-0000-0000-00000C050000}"/>
    <cellStyle name="percentá 2 4" xfId="55" xr:uid="{00000000-0005-0000-0000-00000D050000}"/>
    <cellStyle name="percentá 2 5" xfId="653" xr:uid="{00000000-0005-0000-0000-00000E050000}"/>
    <cellStyle name="percentá 2 5 2" xfId="983" xr:uid="{00000000-0005-0000-0000-00000F050000}"/>
    <cellStyle name="percentá 2 5 3" xfId="1076" xr:uid="{00000000-0005-0000-0000-000010050000}"/>
    <cellStyle name="percentá 2 6" xfId="977" xr:uid="{00000000-0005-0000-0000-000011050000}"/>
    <cellStyle name="percentá 2 7" xfId="998" xr:uid="{00000000-0005-0000-0000-000012050000}"/>
    <cellStyle name="percentá 2 8" xfId="1008" xr:uid="{00000000-0005-0000-0000-000013050000}"/>
    <cellStyle name="percentá 2 9" xfId="1021" xr:uid="{00000000-0005-0000-0000-000014050000}"/>
    <cellStyle name="Percentá 20" xfId="1216" xr:uid="{00000000-0005-0000-0000-000015050000}"/>
    <cellStyle name="Percentá 21" xfId="1283" xr:uid="{00000000-0005-0000-0000-000016050000}"/>
    <cellStyle name="Percentá 22" xfId="1274" xr:uid="{00000000-0005-0000-0000-000017050000}"/>
    <cellStyle name="Percentá 23" xfId="1232" xr:uid="{00000000-0005-0000-0000-000018050000}"/>
    <cellStyle name="Percentá 24" xfId="1267" xr:uid="{00000000-0005-0000-0000-000019050000}"/>
    <cellStyle name="Percentá 25" xfId="1277" xr:uid="{00000000-0005-0000-0000-00001A050000}"/>
    <cellStyle name="Percentá 26" xfId="1278" xr:uid="{00000000-0005-0000-0000-00001B050000}"/>
    <cellStyle name="Percentá 27" xfId="1266" xr:uid="{00000000-0005-0000-0000-00001C050000}"/>
    <cellStyle name="Percentá 28" xfId="1353" xr:uid="{00000000-0005-0000-0000-00001D050000}"/>
    <cellStyle name="Percentá 29" xfId="1279" xr:uid="{00000000-0005-0000-0000-00001E050000}"/>
    <cellStyle name="percentá 3" xfId="27" xr:uid="{00000000-0005-0000-0000-00001F050000}"/>
    <cellStyle name="percentá 3 10" xfId="1015" xr:uid="{00000000-0005-0000-0000-000020050000}"/>
    <cellStyle name="percentá 3 11" xfId="1068" xr:uid="{00000000-0005-0000-0000-000021050000}"/>
    <cellStyle name="percentá 3 2" xfId="65" xr:uid="{00000000-0005-0000-0000-000022050000}"/>
    <cellStyle name="percentá 3 3" xfId="991" xr:uid="{00000000-0005-0000-0000-000023050000}"/>
    <cellStyle name="percentá 3 4" xfId="1037" xr:uid="{00000000-0005-0000-0000-000024050000}"/>
    <cellStyle name="percentá 3 5" xfId="1025" xr:uid="{00000000-0005-0000-0000-000025050000}"/>
    <cellStyle name="percentá 3 6" xfId="1022" xr:uid="{00000000-0005-0000-0000-000026050000}"/>
    <cellStyle name="percentá 3 7" xfId="1010" xr:uid="{00000000-0005-0000-0000-000027050000}"/>
    <cellStyle name="percentá 3 8" xfId="1043" xr:uid="{00000000-0005-0000-0000-000028050000}"/>
    <cellStyle name="percentá 3 9" xfId="1033" xr:uid="{00000000-0005-0000-0000-000029050000}"/>
    <cellStyle name="Percentá 30" xfId="1360" xr:uid="{00000000-0005-0000-0000-00002A050000}"/>
    <cellStyle name="Percentá 31" xfId="1363" xr:uid="{00000000-0005-0000-0000-00002B050000}"/>
    <cellStyle name="Percentá 32" xfId="1361" xr:uid="{00000000-0005-0000-0000-00002C050000}"/>
    <cellStyle name="percentá 4" xfId="35" xr:uid="{00000000-0005-0000-0000-00002D050000}"/>
    <cellStyle name="percentá 5" xfId="49" xr:uid="{00000000-0005-0000-0000-00002E050000}"/>
    <cellStyle name="percentá 6" xfId="76" xr:uid="{00000000-0005-0000-0000-00002F050000}"/>
    <cellStyle name="percentá 7" xfId="115" xr:uid="{00000000-0005-0000-0000-000030050000}"/>
    <cellStyle name="percentá 8" xfId="190" xr:uid="{00000000-0005-0000-0000-000031050000}"/>
    <cellStyle name="percentá 9" xfId="192" xr:uid="{00000000-0005-0000-0000-000032050000}"/>
    <cellStyle name="percentá 9 2" xfId="370" xr:uid="{00000000-0005-0000-0000-000033050000}"/>
    <cellStyle name="percentá 9 2 2" xfId="1305" xr:uid="{00000000-0005-0000-0000-000034050000}"/>
    <cellStyle name="percentá 9 3" xfId="507" xr:uid="{00000000-0005-0000-0000-000035050000}"/>
    <cellStyle name="percentá 9 3 2" xfId="1310" xr:uid="{00000000-0005-0000-0000-000036050000}"/>
    <cellStyle name="percentá 9 4" xfId="646" xr:uid="{00000000-0005-0000-0000-000037050000}"/>
    <cellStyle name="percentá 9 4 2" xfId="1312" xr:uid="{00000000-0005-0000-0000-000038050000}"/>
    <cellStyle name="percentá 9 5" xfId="813" xr:uid="{00000000-0005-0000-0000-000039050000}"/>
    <cellStyle name="percentá 9 5 2" xfId="1319" xr:uid="{00000000-0005-0000-0000-00003A050000}"/>
    <cellStyle name="percentá 9 6" xfId="863" xr:uid="{00000000-0005-0000-0000-00003B050000}"/>
    <cellStyle name="percentá 9 6 2" xfId="1330" xr:uid="{00000000-0005-0000-0000-00003C050000}"/>
    <cellStyle name="percentá 9 7" xfId="1296" xr:uid="{00000000-0005-0000-0000-00003D050000}"/>
    <cellStyle name="Poznámka 2" xfId="1198" xr:uid="{00000000-0005-0000-0000-00003E050000}"/>
    <cellStyle name="Poznámka 3" xfId="1194" xr:uid="{00000000-0005-0000-0000-00003F050000}"/>
    <cellStyle name="Poznámka 4" xfId="1196" xr:uid="{00000000-0005-0000-0000-000040050000}"/>
    <cellStyle name="Poznámka 5" xfId="1195" xr:uid="{00000000-0005-0000-0000-000041050000}"/>
    <cellStyle name="Poznámka 6" xfId="1197" xr:uid="{00000000-0005-0000-0000-000042050000}"/>
    <cellStyle name="Poznámka 7" xfId="1193" xr:uid="{00000000-0005-0000-0000-000043050000}"/>
    <cellStyle name="Prepojená bunka 2" xfId="1164" xr:uid="{00000000-0005-0000-0000-000044050000}"/>
    <cellStyle name="SAPBEXaggData" xfId="10" xr:uid="{00000000-0005-0000-0000-000045050000}"/>
    <cellStyle name="Spolu 2" xfId="1168" xr:uid="{00000000-0005-0000-0000-000046050000}"/>
    <cellStyle name="Text upozornenia 2" xfId="1166" xr:uid="{00000000-0005-0000-0000-000047050000}"/>
    <cellStyle name="Title" xfId="1269" xr:uid="{00000000-0005-0000-0000-000048050000}"/>
    <cellStyle name="Titul 2" xfId="1153" xr:uid="{00000000-0005-0000-0000-000049050000}"/>
    <cellStyle name="Total" xfId="1225" xr:uid="{00000000-0005-0000-0000-00004A050000}"/>
    <cellStyle name="Vstup 2" xfId="1161" xr:uid="{00000000-0005-0000-0000-00004B050000}"/>
    <cellStyle name="Výpočet 2" xfId="1163" xr:uid="{00000000-0005-0000-0000-00004C050000}"/>
    <cellStyle name="Výstup 2" xfId="1162" xr:uid="{00000000-0005-0000-0000-00004D050000}"/>
    <cellStyle name="Vysvetľujúci text 2" xfId="1167" xr:uid="{00000000-0005-0000-0000-00004E050000}"/>
    <cellStyle name="Warning Text" xfId="1356" xr:uid="{00000000-0005-0000-0000-00004F050000}"/>
    <cellStyle name="Zlá 2" xfId="1159" xr:uid="{00000000-0005-0000-0000-000050050000}"/>
    <cellStyle name="Zvýraznenie1 2" xfId="1169" xr:uid="{00000000-0005-0000-0000-000051050000}"/>
    <cellStyle name="Zvýraznenie2 2" xfId="1173" xr:uid="{00000000-0005-0000-0000-000052050000}"/>
    <cellStyle name="Zvýraznenie3 2" xfId="1177" xr:uid="{00000000-0005-0000-0000-000053050000}"/>
    <cellStyle name="Zvýraznenie4 2" xfId="1181" xr:uid="{00000000-0005-0000-0000-000054050000}"/>
    <cellStyle name="Zvýraznenie5 2" xfId="1185" xr:uid="{00000000-0005-0000-0000-000055050000}"/>
    <cellStyle name="Zvýraznenie6 2" xfId="1189" xr:uid="{00000000-0005-0000-0000-000056050000}"/>
  </cellStyles>
  <dxfs count="0"/>
  <tableStyles count="0" defaultTableStyle="TableStyleMedium2" defaultPivotStyle="PivotStyleLight16"/>
  <colors>
    <mruColors>
      <color rgb="FF000000"/>
      <color rgb="FF2C9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>
            <a:lumMod val="50000"/>
            <a:alpha val="21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a:spPr>
      <a:bodyPr vertOverflow="clip"/>
      <a:lstStyle>
        <a:defPPr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3"/>
  <sheetViews>
    <sheetView showGridLines="0" zoomScale="80" zoomScaleNormal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N1"/>
    </sheetView>
  </sheetViews>
  <sheetFormatPr defaultColWidth="9.140625" defaultRowHeight="15" customHeight="1" x14ac:dyDescent="0.3"/>
  <cols>
    <col min="1" max="1" width="5.7109375" style="456" customWidth="1"/>
    <col min="2" max="2" width="50.140625" style="361" customWidth="1"/>
    <col min="3" max="4" width="11.140625" style="361" customWidth="1"/>
    <col min="5" max="9" width="11.140625" style="459" customWidth="1"/>
    <col min="10" max="17" width="11.140625" style="361" customWidth="1"/>
    <col min="18" max="16384" width="9.140625" style="361"/>
  </cols>
  <sheetData>
    <row r="1" spans="1:17" ht="15" customHeight="1" x14ac:dyDescent="0.3">
      <c r="A1" s="501" t="s">
        <v>219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</row>
    <row r="2" spans="1:17" ht="15" customHeight="1" x14ac:dyDescent="0.3">
      <c r="A2" s="503" t="s">
        <v>58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</row>
    <row r="3" spans="1:17" ht="15" customHeight="1" thickBot="1" x14ac:dyDescent="0.35">
      <c r="A3" s="504" t="s">
        <v>61</v>
      </c>
      <c r="B3" s="504"/>
      <c r="C3" s="504"/>
      <c r="D3" s="504"/>
      <c r="E3" s="504"/>
      <c r="F3" s="504"/>
      <c r="G3" s="504"/>
      <c r="H3" s="504"/>
      <c r="I3" s="504"/>
      <c r="J3" s="504"/>
      <c r="K3" s="504"/>
      <c r="L3" s="504"/>
      <c r="M3" s="504"/>
      <c r="N3" s="504"/>
    </row>
    <row r="4" spans="1:17" ht="15" customHeight="1" x14ac:dyDescent="0.3">
      <c r="A4" s="505" t="s">
        <v>59</v>
      </c>
      <c r="B4" s="506"/>
      <c r="C4" s="506"/>
      <c r="D4" s="506"/>
      <c r="E4" s="506"/>
      <c r="F4" s="506"/>
      <c r="G4" s="506"/>
      <c r="H4" s="506"/>
      <c r="I4" s="507"/>
      <c r="J4" s="511" t="s">
        <v>60</v>
      </c>
      <c r="K4" s="512"/>
      <c r="L4" s="512"/>
      <c r="M4" s="513"/>
      <c r="N4" s="515" t="s">
        <v>122</v>
      </c>
      <c r="O4" s="512"/>
      <c r="P4" s="512"/>
      <c r="Q4" s="513"/>
    </row>
    <row r="5" spans="1:17" ht="15" customHeight="1" x14ac:dyDescent="0.3">
      <c r="A5" s="508"/>
      <c r="B5" s="509"/>
      <c r="C5" s="509"/>
      <c r="D5" s="509"/>
      <c r="E5" s="509"/>
      <c r="F5" s="509"/>
      <c r="G5" s="509"/>
      <c r="H5" s="509"/>
      <c r="I5" s="510"/>
      <c r="J5" s="508"/>
      <c r="K5" s="509"/>
      <c r="L5" s="509"/>
      <c r="M5" s="514"/>
      <c r="N5" s="516"/>
      <c r="O5" s="509"/>
      <c r="P5" s="509"/>
      <c r="Q5" s="514"/>
    </row>
    <row r="6" spans="1:17" ht="15" customHeight="1" x14ac:dyDescent="0.3">
      <c r="A6" s="362"/>
      <c r="B6" s="363"/>
      <c r="C6" s="364"/>
      <c r="D6" s="364"/>
      <c r="E6" s="365"/>
      <c r="F6" s="365"/>
      <c r="G6" s="365"/>
      <c r="H6" s="365"/>
      <c r="I6" s="366"/>
      <c r="J6" s="367"/>
      <c r="K6" s="367"/>
      <c r="L6" s="367"/>
      <c r="M6" s="368"/>
      <c r="N6" s="369"/>
      <c r="O6" s="367"/>
      <c r="P6" s="367"/>
      <c r="Q6" s="368"/>
    </row>
    <row r="7" spans="1:17" s="376" customFormat="1" ht="15" customHeight="1" x14ac:dyDescent="0.3">
      <c r="A7" s="370"/>
      <c r="B7" s="371"/>
      <c r="C7" s="372">
        <v>2022</v>
      </c>
      <c r="D7" s="372">
        <v>2023</v>
      </c>
      <c r="E7" s="373">
        <v>2024</v>
      </c>
      <c r="F7" s="373">
        <v>2025</v>
      </c>
      <c r="G7" s="373">
        <v>2026</v>
      </c>
      <c r="H7" s="373">
        <v>2027</v>
      </c>
      <c r="I7" s="374">
        <v>2028</v>
      </c>
      <c r="J7" s="456">
        <v>2024</v>
      </c>
      <c r="K7" s="456">
        <v>2024</v>
      </c>
      <c r="L7" s="456">
        <v>2024</v>
      </c>
      <c r="M7" s="375">
        <v>2025</v>
      </c>
      <c r="N7" s="456">
        <v>2024</v>
      </c>
      <c r="O7" s="456">
        <v>2024</v>
      </c>
      <c r="P7" s="456">
        <v>2024</v>
      </c>
      <c r="Q7" s="375">
        <v>2025</v>
      </c>
    </row>
    <row r="8" spans="1:17" s="376" customFormat="1" ht="15" customHeight="1" x14ac:dyDescent="0.3">
      <c r="A8" s="377"/>
      <c r="B8" s="378"/>
      <c r="C8" s="379" t="s">
        <v>7</v>
      </c>
      <c r="D8" s="379" t="s">
        <v>7</v>
      </c>
      <c r="E8" s="380" t="s">
        <v>62</v>
      </c>
      <c r="F8" s="380" t="s">
        <v>62</v>
      </c>
      <c r="G8" s="380" t="s">
        <v>62</v>
      </c>
      <c r="H8" s="380" t="s">
        <v>62</v>
      </c>
      <c r="I8" s="381" t="s">
        <v>62</v>
      </c>
      <c r="J8" s="382" t="s">
        <v>1</v>
      </c>
      <c r="K8" s="382" t="s">
        <v>2</v>
      </c>
      <c r="L8" s="382" t="s">
        <v>3</v>
      </c>
      <c r="M8" s="383" t="s">
        <v>0</v>
      </c>
      <c r="N8" s="382" t="s">
        <v>1</v>
      </c>
      <c r="O8" s="382" t="s">
        <v>2</v>
      </c>
      <c r="P8" s="382" t="s">
        <v>3</v>
      </c>
      <c r="Q8" s="383" t="s">
        <v>0</v>
      </c>
    </row>
    <row r="9" spans="1:17" s="376" customFormat="1" ht="15" customHeight="1" x14ac:dyDescent="0.3">
      <c r="A9" s="384"/>
      <c r="B9" s="385"/>
      <c r="C9" s="386"/>
      <c r="D9" s="386"/>
      <c r="E9" s="387"/>
      <c r="F9" s="387"/>
      <c r="G9" s="387"/>
      <c r="H9" s="387"/>
      <c r="I9" s="388"/>
      <c r="J9" s="467"/>
      <c r="K9" s="467"/>
      <c r="L9" s="467"/>
      <c r="M9" s="389"/>
      <c r="N9" s="390"/>
      <c r="O9" s="391"/>
      <c r="P9" s="391"/>
      <c r="Q9" s="392"/>
    </row>
    <row r="10" spans="1:17" s="376" customFormat="1" ht="15" customHeight="1" x14ac:dyDescent="0.3">
      <c r="A10" s="393"/>
      <c r="B10" s="394" t="s">
        <v>164</v>
      </c>
      <c r="C10" s="395"/>
      <c r="D10" s="396"/>
      <c r="E10" s="397"/>
      <c r="F10" s="397"/>
      <c r="G10" s="397"/>
      <c r="H10" s="397"/>
      <c r="I10" s="398"/>
      <c r="J10" s="361"/>
      <c r="K10" s="361"/>
      <c r="L10" s="361"/>
      <c r="M10" s="399"/>
      <c r="N10" s="400"/>
      <c r="O10" s="361"/>
      <c r="P10" s="361"/>
      <c r="Q10" s="399"/>
    </row>
    <row r="11" spans="1:17" ht="15" customHeight="1" x14ac:dyDescent="0.3">
      <c r="A11" s="401" t="s">
        <v>6</v>
      </c>
      <c r="B11" s="402" t="s">
        <v>63</v>
      </c>
      <c r="C11" s="403">
        <v>1.8700361987101788</v>
      </c>
      <c r="D11" s="404">
        <v>1.5964549711513953</v>
      </c>
      <c r="E11" s="404">
        <v>2.3001611800970156</v>
      </c>
      <c r="F11" s="404">
        <v>2.2237888482639301</v>
      </c>
      <c r="G11" s="404">
        <v>2.3581013003481921</v>
      </c>
      <c r="H11" s="404">
        <v>1.0444682263513361</v>
      </c>
      <c r="I11" s="405">
        <v>1.8914691989637245</v>
      </c>
      <c r="J11" s="468">
        <v>0.4073923227145837</v>
      </c>
      <c r="K11" s="468">
        <v>0.60077297278684494</v>
      </c>
      <c r="L11" s="468">
        <v>0.65067721713447657</v>
      </c>
      <c r="M11" s="469">
        <v>0.60816588085281786</v>
      </c>
      <c r="N11" s="470">
        <v>1.9400705018383535</v>
      </c>
      <c r="O11" s="468">
        <v>2.2450425608588231</v>
      </c>
      <c r="P11" s="468">
        <v>2.3240485986016468</v>
      </c>
      <c r="Q11" s="469">
        <v>2.2888265110657668</v>
      </c>
    </row>
    <row r="12" spans="1:17" ht="15" customHeight="1" x14ac:dyDescent="0.3">
      <c r="A12" s="401" t="s">
        <v>6</v>
      </c>
      <c r="B12" s="408" t="s">
        <v>65</v>
      </c>
      <c r="C12" s="403">
        <v>6.1183333420277597</v>
      </c>
      <c r="D12" s="404">
        <v>-3.1553352132190127</v>
      </c>
      <c r="E12" s="404">
        <v>2.9285632062673761</v>
      </c>
      <c r="F12" s="404">
        <v>1.4276818118596157</v>
      </c>
      <c r="G12" s="404">
        <v>1.8586474706086431</v>
      </c>
      <c r="H12" s="406">
        <v>2.2870097464442019</v>
      </c>
      <c r="I12" s="489">
        <v>1.6975351868143251</v>
      </c>
      <c r="J12" s="468">
        <v>0.31158813483145309</v>
      </c>
      <c r="K12" s="468">
        <v>2.0000000000000018</v>
      </c>
      <c r="L12" s="468">
        <v>0.49999999999998934</v>
      </c>
      <c r="M12" s="469">
        <v>-7.1471735414674331E-2</v>
      </c>
      <c r="N12" s="470">
        <v>2.422521732966687</v>
      </c>
      <c r="O12" s="468">
        <v>2.6172291060972075</v>
      </c>
      <c r="P12" s="468">
        <v>3.1860237763167154</v>
      </c>
      <c r="Q12" s="469">
        <v>2.7776287813087608</v>
      </c>
    </row>
    <row r="13" spans="1:17" ht="15" customHeight="1" x14ac:dyDescent="0.3">
      <c r="A13" s="401"/>
      <c r="B13" s="408" t="s">
        <v>137</v>
      </c>
      <c r="C13" s="403">
        <v>5.6854734594512069</v>
      </c>
      <c r="D13" s="404">
        <v>10.592785952090612</v>
      </c>
      <c r="E13" s="404">
        <v>-0.26622763590998799</v>
      </c>
      <c r="F13" s="404">
        <v>10.596546037200971</v>
      </c>
      <c r="G13" s="404">
        <v>0.35785681400926084</v>
      </c>
      <c r="H13" s="406">
        <v>-4.8900467807164834</v>
      </c>
      <c r="I13" s="489">
        <v>3.0876353417846447</v>
      </c>
      <c r="J13" s="468">
        <v>1.3558336978156449</v>
      </c>
      <c r="K13" s="468">
        <v>-0.59878472064330834</v>
      </c>
      <c r="L13" s="468">
        <v>2.8917440993967869</v>
      </c>
      <c r="M13" s="469">
        <v>5.8491238165580883</v>
      </c>
      <c r="N13" s="470">
        <v>0.69468723972316848</v>
      </c>
      <c r="O13" s="468">
        <v>0.38699556563512871</v>
      </c>
      <c r="P13" s="468">
        <v>-2.5868429645327873</v>
      </c>
      <c r="Q13" s="469">
        <v>9.7115389194074808</v>
      </c>
    </row>
    <row r="14" spans="1:17" ht="15" customHeight="1" x14ac:dyDescent="0.3">
      <c r="A14" s="401"/>
      <c r="B14" s="408" t="s">
        <v>68</v>
      </c>
      <c r="C14" s="403">
        <v>-4.5068335747759258</v>
      </c>
      <c r="D14" s="404">
        <v>-0.64471847632735502</v>
      </c>
      <c r="E14" s="404">
        <v>3.5771204379397847</v>
      </c>
      <c r="F14" s="404">
        <v>0.10214568431361482</v>
      </c>
      <c r="G14" s="404">
        <v>-0.44561468549270122</v>
      </c>
      <c r="H14" s="406">
        <v>-0.22296202121065978</v>
      </c>
      <c r="I14" s="489">
        <v>-0.34366631224508337</v>
      </c>
      <c r="J14" s="468">
        <v>0.6054126999144982</v>
      </c>
      <c r="K14" s="468">
        <v>4.5640059881368877E-2</v>
      </c>
      <c r="L14" s="468">
        <v>0.13837130767171413</v>
      </c>
      <c r="M14" s="469">
        <v>-0.42136948048193679</v>
      </c>
      <c r="N14" s="470">
        <v>4.8124577392246737</v>
      </c>
      <c r="O14" s="468">
        <v>2.2820452770502486</v>
      </c>
      <c r="P14" s="468">
        <v>1.6860790801382253</v>
      </c>
      <c r="Q14" s="469">
        <v>0.38236771312358808</v>
      </c>
    </row>
    <row r="15" spans="1:17" ht="15" customHeight="1" x14ac:dyDescent="0.3">
      <c r="A15" s="401"/>
      <c r="B15" s="408" t="s">
        <v>66</v>
      </c>
      <c r="C15" s="403">
        <v>3.0369512822538747</v>
      </c>
      <c r="D15" s="404">
        <v>-1.3751757148969701</v>
      </c>
      <c r="E15" s="404">
        <v>1.7728814749465638</v>
      </c>
      <c r="F15" s="404">
        <v>3.7391625243427651</v>
      </c>
      <c r="G15" s="404">
        <v>4.3264587220484207</v>
      </c>
      <c r="H15" s="406">
        <v>4.5713886091827138</v>
      </c>
      <c r="I15" s="489">
        <v>3.9461731105429276</v>
      </c>
      <c r="J15" s="468">
        <v>2.1879258377019539</v>
      </c>
      <c r="K15" s="468">
        <v>0.2836428609199082</v>
      </c>
      <c r="L15" s="468">
        <v>0.74999271020372849</v>
      </c>
      <c r="M15" s="469">
        <v>0.95524570156713118</v>
      </c>
      <c r="N15" s="470">
        <v>2.455852713917217</v>
      </c>
      <c r="O15" s="468">
        <v>5.8950066854035477E-2</v>
      </c>
      <c r="P15" s="468">
        <v>2.7432564435332152</v>
      </c>
      <c r="Q15" s="469">
        <v>4.2315556238693208</v>
      </c>
    </row>
    <row r="16" spans="1:17" ht="15" customHeight="1" x14ac:dyDescent="0.3">
      <c r="A16" s="401"/>
      <c r="B16" s="408" t="s">
        <v>67</v>
      </c>
      <c r="C16" s="403">
        <v>4.2534018952859798</v>
      </c>
      <c r="D16" s="404">
        <v>-7.5542539116712382</v>
      </c>
      <c r="E16" s="404">
        <v>4.7669842639754156</v>
      </c>
      <c r="F16" s="404">
        <v>6.6961099784689448</v>
      </c>
      <c r="G16" s="404">
        <v>3.0236364370956226</v>
      </c>
      <c r="H16" s="406">
        <v>3.7381962959730952</v>
      </c>
      <c r="I16" s="489">
        <v>3.7902816281695006</v>
      </c>
      <c r="J16" s="468">
        <v>3.0313037650330221</v>
      </c>
      <c r="K16" s="468">
        <v>2.2740445564633616</v>
      </c>
      <c r="L16" s="468">
        <v>2.2392460173994877</v>
      </c>
      <c r="M16" s="469">
        <v>1.605088024802015</v>
      </c>
      <c r="N16" s="470">
        <v>6.0004630163039918</v>
      </c>
      <c r="O16" s="468">
        <v>3.7189782187606157</v>
      </c>
      <c r="P16" s="468">
        <v>6.1911727353659796</v>
      </c>
      <c r="Q16" s="469">
        <v>9.5625406841164384</v>
      </c>
    </row>
    <row r="17" spans="1:17" ht="15" customHeight="1" x14ac:dyDescent="0.3">
      <c r="A17" s="401"/>
      <c r="B17" s="408"/>
      <c r="C17" s="403"/>
      <c r="D17" s="404"/>
      <c r="E17" s="404"/>
      <c r="F17" s="404"/>
      <c r="G17" s="404"/>
      <c r="H17" s="406"/>
      <c r="I17" s="489"/>
      <c r="J17" s="468"/>
      <c r="K17" s="468"/>
      <c r="L17" s="468"/>
      <c r="M17" s="469"/>
      <c r="N17" s="470"/>
      <c r="O17" s="468"/>
      <c r="P17" s="468"/>
      <c r="Q17" s="469"/>
    </row>
    <row r="18" spans="1:17" ht="15" customHeight="1" x14ac:dyDescent="0.3">
      <c r="A18" s="401"/>
      <c r="B18" s="394" t="s">
        <v>177</v>
      </c>
      <c r="C18" s="403"/>
      <c r="D18" s="404"/>
      <c r="E18" s="404"/>
      <c r="F18" s="404"/>
      <c r="G18" s="404"/>
      <c r="H18" s="406"/>
      <c r="I18" s="489"/>
      <c r="J18" s="468"/>
      <c r="K18" s="468"/>
      <c r="L18" s="468"/>
      <c r="M18" s="469"/>
      <c r="N18" s="470"/>
      <c r="O18" s="468"/>
      <c r="P18" s="468"/>
      <c r="Q18" s="469"/>
    </row>
    <row r="19" spans="1:17" ht="15" customHeight="1" x14ac:dyDescent="0.3">
      <c r="A19" s="401" t="s">
        <v>6</v>
      </c>
      <c r="B19" s="402" t="s">
        <v>64</v>
      </c>
      <c r="C19" s="403">
        <v>9.4942530888986845</v>
      </c>
      <c r="D19" s="404">
        <v>11.890066562005085</v>
      </c>
      <c r="E19" s="404">
        <v>6.8328198244151928</v>
      </c>
      <c r="F19" s="404">
        <v>6.6285779803795242</v>
      </c>
      <c r="G19" s="404">
        <v>5.2921708367623665</v>
      </c>
      <c r="H19" s="406">
        <v>3.2878797020540196</v>
      </c>
      <c r="I19" s="489">
        <v>4.2389431744177086</v>
      </c>
      <c r="J19" s="468">
        <v>1.5427613589874545</v>
      </c>
      <c r="K19" s="468">
        <v>1.1093087211048624</v>
      </c>
      <c r="L19" s="468">
        <v>1.2424885544976894</v>
      </c>
      <c r="M19" s="469">
        <v>2.7418774755287423</v>
      </c>
      <c r="N19" s="470">
        <v>6.5118096677946768</v>
      </c>
      <c r="O19" s="468">
        <v>6.9337430061648941</v>
      </c>
      <c r="P19" s="468">
        <v>5.9968907790189263</v>
      </c>
      <c r="Q19" s="469">
        <v>6.798026171664473</v>
      </c>
    </row>
    <row r="20" spans="1:17" ht="15" customHeight="1" x14ac:dyDescent="0.3">
      <c r="A20" s="401" t="s">
        <v>6</v>
      </c>
      <c r="B20" s="408" t="s">
        <v>10</v>
      </c>
      <c r="C20" s="403">
        <v>19.059464174459183</v>
      </c>
      <c r="D20" s="404">
        <v>6.7780646334303141</v>
      </c>
      <c r="E20" s="404">
        <v>5.9877666520466999</v>
      </c>
      <c r="F20" s="404">
        <v>6.9328111372065626</v>
      </c>
      <c r="G20" s="404">
        <v>4.7205416662398747</v>
      </c>
      <c r="H20" s="406">
        <v>4.5646449711718384</v>
      </c>
      <c r="I20" s="489">
        <v>4.1905135286582906</v>
      </c>
      <c r="J20" s="468">
        <v>1.0319313417807452</v>
      </c>
      <c r="K20" s="468">
        <v>3.1598545522478094</v>
      </c>
      <c r="L20" s="468">
        <v>1.4273684708835166</v>
      </c>
      <c r="M20" s="469">
        <v>2.927645835529602</v>
      </c>
      <c r="N20" s="470">
        <v>5.1654418743751318</v>
      </c>
      <c r="O20" s="468">
        <v>5.9400634043204059</v>
      </c>
      <c r="P20" s="468">
        <v>6.9877799761693282</v>
      </c>
      <c r="Q20" s="469">
        <v>8.8072329359722765</v>
      </c>
    </row>
    <row r="21" spans="1:17" ht="15" customHeight="1" x14ac:dyDescent="0.3">
      <c r="A21" s="401"/>
      <c r="B21" s="408"/>
      <c r="C21" s="403"/>
      <c r="D21" s="404"/>
      <c r="E21" s="404"/>
      <c r="F21" s="404"/>
      <c r="G21" s="404"/>
      <c r="H21" s="406"/>
      <c r="I21" s="489"/>
      <c r="J21" s="468"/>
      <c r="K21" s="468"/>
      <c r="L21" s="468"/>
      <c r="M21" s="469"/>
      <c r="N21" s="470"/>
      <c r="O21" s="468"/>
      <c r="P21" s="468"/>
      <c r="Q21" s="469"/>
    </row>
    <row r="22" spans="1:17" ht="15" customHeight="1" x14ac:dyDescent="0.3">
      <c r="A22" s="401"/>
      <c r="B22" s="394" t="s">
        <v>185</v>
      </c>
      <c r="C22" s="403"/>
      <c r="D22" s="404"/>
      <c r="E22" s="404"/>
      <c r="F22" s="404"/>
      <c r="G22" s="404"/>
      <c r="H22" s="406"/>
      <c r="I22" s="489"/>
      <c r="J22" s="468"/>
      <c r="K22" s="468"/>
      <c r="L22" s="468"/>
      <c r="M22" s="469"/>
      <c r="N22" s="470"/>
      <c r="O22" s="468"/>
      <c r="P22" s="468"/>
      <c r="Q22" s="469"/>
    </row>
    <row r="23" spans="1:17" ht="15" customHeight="1" x14ac:dyDescent="0.3">
      <c r="A23" s="401"/>
      <c r="B23" s="402" t="s">
        <v>70</v>
      </c>
      <c r="C23" s="403">
        <v>109.76201800000001</v>
      </c>
      <c r="D23" s="404">
        <v>122.81279500000001</v>
      </c>
      <c r="E23" s="404">
        <v>131.2043720036784</v>
      </c>
      <c r="F23" s="404">
        <v>139.90135611560947</v>
      </c>
      <c r="G23" s="404">
        <v>147.3051748841948</v>
      </c>
      <c r="H23" s="406">
        <v>152.14839182928742</v>
      </c>
      <c r="I23" s="489">
        <v>158.5978756997213</v>
      </c>
      <c r="J23" s="468" t="s">
        <v>4</v>
      </c>
      <c r="K23" s="468" t="s">
        <v>4</v>
      </c>
      <c r="L23" s="468" t="s">
        <v>4</v>
      </c>
      <c r="M23" s="469" t="s">
        <v>4</v>
      </c>
      <c r="N23" s="470" t="s">
        <v>4</v>
      </c>
      <c r="O23" s="468" t="s">
        <v>4</v>
      </c>
      <c r="P23" s="468" t="s">
        <v>4</v>
      </c>
      <c r="Q23" s="469" t="s">
        <v>4</v>
      </c>
    </row>
    <row r="24" spans="1:17" ht="15" customHeight="1" x14ac:dyDescent="0.3">
      <c r="A24" s="401"/>
      <c r="B24" s="402"/>
      <c r="C24" s="403"/>
      <c r="D24" s="404"/>
      <c r="E24" s="404"/>
      <c r="F24" s="404"/>
      <c r="G24" s="404"/>
      <c r="H24" s="406"/>
      <c r="I24" s="489"/>
      <c r="J24" s="468"/>
      <c r="K24" s="468"/>
      <c r="L24" s="468"/>
      <c r="M24" s="469"/>
      <c r="N24" s="470"/>
      <c r="O24" s="468"/>
      <c r="P24" s="468"/>
      <c r="Q24" s="469"/>
    </row>
    <row r="25" spans="1:17" ht="15" customHeight="1" x14ac:dyDescent="0.3">
      <c r="A25" s="409"/>
      <c r="B25" s="410" t="s">
        <v>5</v>
      </c>
      <c r="C25" s="403"/>
      <c r="D25" s="404"/>
      <c r="E25" s="411"/>
      <c r="F25" s="411"/>
      <c r="G25" s="411"/>
      <c r="H25" s="412"/>
      <c r="I25" s="490"/>
      <c r="J25" s="471"/>
      <c r="K25" s="471"/>
      <c r="L25" s="471"/>
      <c r="M25" s="472"/>
      <c r="N25" s="470"/>
      <c r="O25" s="468"/>
      <c r="P25" s="468"/>
      <c r="Q25" s="469"/>
    </row>
    <row r="26" spans="1:17" ht="15" customHeight="1" x14ac:dyDescent="0.3">
      <c r="A26" s="401" t="s">
        <v>6</v>
      </c>
      <c r="B26" s="408" t="s">
        <v>71</v>
      </c>
      <c r="C26" s="403">
        <v>1.6897002981180798</v>
      </c>
      <c r="D26" s="404">
        <v>0.17920363104744208</v>
      </c>
      <c r="E26" s="404">
        <v>-0.1426039598853901</v>
      </c>
      <c r="F26" s="404">
        <v>0.40741440926586048</v>
      </c>
      <c r="G26" s="404">
        <v>0.20136855076038351</v>
      </c>
      <c r="H26" s="406">
        <v>4.6136696104404074E-2</v>
      </c>
      <c r="I26" s="489">
        <v>-0.1610537242987431</v>
      </c>
      <c r="J26" s="468">
        <v>-0.11223486880153066</v>
      </c>
      <c r="K26" s="468">
        <v>0.14000000000002899</v>
      </c>
      <c r="L26" s="468">
        <v>4.9999999999972289E-2</v>
      </c>
      <c r="M26" s="469">
        <v>5.8508105296839474E-2</v>
      </c>
      <c r="N26" s="470">
        <v>-0.31081684075726645</v>
      </c>
      <c r="O26" s="468">
        <v>-9.2132111453535614E-2</v>
      </c>
      <c r="P26" s="468">
        <v>-7.8012027788698646E-2</v>
      </c>
      <c r="Q26" s="469">
        <v>0.1358317588030955</v>
      </c>
    </row>
    <row r="27" spans="1:17" ht="15" customHeight="1" x14ac:dyDescent="0.3">
      <c r="A27" s="401"/>
      <c r="B27" s="408" t="s">
        <v>120</v>
      </c>
      <c r="C27" s="403">
        <v>1.7684240360435144</v>
      </c>
      <c r="D27" s="404">
        <v>0.27854028575819978</v>
      </c>
      <c r="E27" s="404">
        <v>-0.10283914223184754</v>
      </c>
      <c r="F27" s="404">
        <v>0.41603349228873654</v>
      </c>
      <c r="G27" s="404">
        <v>0.2028282484552113</v>
      </c>
      <c r="H27" s="406">
        <v>5.1574843241097845E-2</v>
      </c>
      <c r="I27" s="489">
        <v>-0.15031513213130676</v>
      </c>
      <c r="J27" s="468">
        <v>2.5102983962632663E-3</v>
      </c>
      <c r="K27" s="468">
        <v>9.9999999999988987E-2</v>
      </c>
      <c r="L27" s="468">
        <v>4.9999999999994493E-2</v>
      </c>
      <c r="M27" s="469">
        <v>5.8382166862358531E-2</v>
      </c>
      <c r="N27" s="470">
        <v>-0.25634658222375428</v>
      </c>
      <c r="O27" s="468">
        <v>-1.8301482445415296E-2</v>
      </c>
      <c r="P27" s="468">
        <v>-4.3403670785568949E-2</v>
      </c>
      <c r="Q27" s="469">
        <v>0.21062633911288486</v>
      </c>
    </row>
    <row r="28" spans="1:17" ht="15" customHeight="1" x14ac:dyDescent="0.3">
      <c r="A28" s="401"/>
      <c r="B28" s="408"/>
      <c r="C28" s="403"/>
      <c r="D28" s="404"/>
      <c r="E28" s="404"/>
      <c r="F28" s="404"/>
      <c r="G28" s="404"/>
      <c r="H28" s="406"/>
      <c r="I28" s="489"/>
      <c r="J28" s="468"/>
      <c r="K28" s="468"/>
      <c r="L28" s="468"/>
      <c r="M28" s="469"/>
      <c r="N28" s="470"/>
      <c r="O28" s="468"/>
      <c r="P28" s="468"/>
      <c r="Q28" s="469"/>
    </row>
    <row r="29" spans="1:17" ht="15" customHeight="1" x14ac:dyDescent="0.3">
      <c r="A29" s="401"/>
      <c r="B29" s="414" t="s">
        <v>140</v>
      </c>
      <c r="C29" s="406"/>
      <c r="D29" s="406"/>
      <c r="E29" s="406"/>
      <c r="F29" s="406"/>
      <c r="G29" s="406"/>
      <c r="H29" s="406"/>
      <c r="I29" s="489"/>
      <c r="J29" s="468"/>
      <c r="K29" s="468"/>
      <c r="L29" s="468"/>
      <c r="M29" s="469"/>
      <c r="N29" s="470"/>
      <c r="O29" s="468"/>
      <c r="P29" s="468"/>
      <c r="Q29" s="469"/>
    </row>
    <row r="30" spans="1:17" ht="15" customHeight="1" x14ac:dyDescent="0.3">
      <c r="A30" s="401" t="s">
        <v>6</v>
      </c>
      <c r="B30" s="408" t="s">
        <v>179</v>
      </c>
      <c r="C30" s="403">
        <v>7.6796036333608653</v>
      </c>
      <c r="D30" s="404">
        <v>9.6999999999999993</v>
      </c>
      <c r="E30" s="404">
        <v>6.8531468531468631</v>
      </c>
      <c r="F30" s="404">
        <v>5.8900523560209361</v>
      </c>
      <c r="G30" s="404">
        <v>5.1915945611866521</v>
      </c>
      <c r="H30" s="406">
        <v>4.8766157461809678</v>
      </c>
      <c r="I30" s="489">
        <v>4.5378151260504263</v>
      </c>
      <c r="J30" s="468">
        <v>1.1985430725305779</v>
      </c>
      <c r="K30" s="468">
        <v>0.95000000000000639</v>
      </c>
      <c r="L30" s="468">
        <v>1.1499999999999844</v>
      </c>
      <c r="M30" s="469">
        <v>1.6662912668323981</v>
      </c>
      <c r="N30" s="470">
        <v>7.1176885130373568</v>
      </c>
      <c r="O30" s="468">
        <v>6.6379856440113461</v>
      </c>
      <c r="P30" s="468">
        <v>5.1398616886994875</v>
      </c>
      <c r="Q30" s="469">
        <v>5.0403805740445673</v>
      </c>
    </row>
    <row r="31" spans="1:17" ht="15" customHeight="1" x14ac:dyDescent="0.3">
      <c r="A31" s="401"/>
      <c r="B31" s="408" t="s">
        <v>180</v>
      </c>
      <c r="C31" s="403">
        <f t="shared" ref="C31:G31" si="0">100*((1+C30/100)/(1+C38/100)-1)</f>
        <v>-4.5217815914413766</v>
      </c>
      <c r="D31" s="404">
        <f>100*((1+D30/100)/(1+D38/100)-1)</f>
        <v>-0.72398190045248612</v>
      </c>
      <c r="E31" s="404">
        <f t="shared" si="0"/>
        <v>3.9745855545317399</v>
      </c>
      <c r="F31" s="404">
        <f t="shared" si="0"/>
        <v>0.4621241498745432</v>
      </c>
      <c r="G31" s="404">
        <f t="shared" si="0"/>
        <v>2.4625840960410761</v>
      </c>
      <c r="H31" s="406">
        <f t="shared" ref="H31:I31" si="1">100*((1+H30/100)/(1+H38/100)-1)</f>
        <v>2.6247269938931117</v>
      </c>
      <c r="I31" s="489">
        <f t="shared" si="1"/>
        <v>2.0780159445533908</v>
      </c>
      <c r="J31" s="468">
        <f>100*((1+J30/100)/(1+J38/100)-1)</f>
        <v>0.57144089684144639</v>
      </c>
      <c r="K31" s="468">
        <f t="shared" ref="K31:M31" si="2">100*((1+K30/100)/(1+K38/100)-1)</f>
        <v>0.12494500919888463</v>
      </c>
      <c r="L31" s="468">
        <f t="shared" si="2"/>
        <v>0.35869250587663437</v>
      </c>
      <c r="M31" s="469">
        <f t="shared" si="2"/>
        <v>-1.5045867651869993</v>
      </c>
      <c r="N31" s="470">
        <f>100*((1+ROUND(N30,0)/100)/(1+N38/100)-1)</f>
        <v>4.7650130548302805</v>
      </c>
      <c r="O31" s="468">
        <f t="shared" ref="O31:Q31" si="3">100*((1+ROUND(O30,0)/100)/(1+O38/100)-1)</f>
        <v>4.1378125955040312</v>
      </c>
      <c r="P31" s="468">
        <f t="shared" si="3"/>
        <v>1.9432048142277836</v>
      </c>
      <c r="Q31" s="469">
        <f t="shared" si="3"/>
        <v>-0.5477115410914335</v>
      </c>
    </row>
    <row r="32" spans="1:17" ht="15" customHeight="1" x14ac:dyDescent="0.3">
      <c r="A32" s="401"/>
      <c r="B32" s="408"/>
      <c r="C32" s="406"/>
      <c r="D32" s="406"/>
      <c r="E32" s="406"/>
      <c r="F32" s="406"/>
      <c r="G32" s="406"/>
      <c r="H32" s="406"/>
      <c r="I32" s="489"/>
      <c r="J32" s="468"/>
      <c r="K32" s="468"/>
      <c r="L32" s="468"/>
      <c r="M32" s="469"/>
      <c r="N32" s="470"/>
      <c r="O32" s="468"/>
      <c r="P32" s="468"/>
      <c r="Q32" s="469"/>
    </row>
    <row r="33" spans="1:17" ht="15" customHeight="1" x14ac:dyDescent="0.3">
      <c r="A33" s="401"/>
      <c r="B33" s="414" t="s">
        <v>154</v>
      </c>
      <c r="C33" s="403"/>
      <c r="D33" s="404"/>
      <c r="E33" s="404"/>
      <c r="F33" s="404"/>
      <c r="G33" s="404"/>
      <c r="H33" s="406"/>
      <c r="I33" s="489"/>
      <c r="J33" s="468"/>
      <c r="K33" s="468"/>
      <c r="L33" s="468"/>
      <c r="M33" s="469"/>
      <c r="N33" s="470"/>
      <c r="O33" s="468"/>
      <c r="P33" s="468"/>
      <c r="Q33" s="469"/>
    </row>
    <row r="34" spans="1:17" ht="15" customHeight="1" x14ac:dyDescent="0.3">
      <c r="A34" s="401"/>
      <c r="B34" s="408" t="s">
        <v>36</v>
      </c>
      <c r="C34" s="403">
        <v>6.1422020427809514</v>
      </c>
      <c r="D34" s="404">
        <v>5.8407987633573457</v>
      </c>
      <c r="E34" s="404">
        <v>5.3703423443079039</v>
      </c>
      <c r="F34" s="404">
        <v>5.2576510825392049</v>
      </c>
      <c r="G34" s="404">
        <v>5.121620443361933</v>
      </c>
      <c r="H34" s="406">
        <v>4.9896499349845884</v>
      </c>
      <c r="I34" s="489">
        <v>5.0030428198572405</v>
      </c>
      <c r="J34" s="468">
        <v>5.2876797326077609</v>
      </c>
      <c r="K34" s="468">
        <v>5.3815890802310484</v>
      </c>
      <c r="L34" s="468">
        <v>5.2928584136823345</v>
      </c>
      <c r="M34" s="469">
        <v>5.3025070168151913</v>
      </c>
      <c r="N34" s="470" t="s">
        <v>4</v>
      </c>
      <c r="O34" s="468" t="s">
        <v>4</v>
      </c>
      <c r="P34" s="468" t="s">
        <v>4</v>
      </c>
      <c r="Q34" s="469" t="s">
        <v>4</v>
      </c>
    </row>
    <row r="35" spans="1:17" ht="15" customHeight="1" x14ac:dyDescent="0.3">
      <c r="A35" s="401"/>
      <c r="B35" s="415" t="s">
        <v>201</v>
      </c>
      <c r="C35" s="403">
        <v>170.40499999999997</v>
      </c>
      <c r="D35" s="404">
        <v>161.89875000000001</v>
      </c>
      <c r="E35" s="404">
        <v>148.62424535995925</v>
      </c>
      <c r="F35" s="404">
        <v>145.05630895100626</v>
      </c>
      <c r="G35" s="404">
        <v>140.79630788933025</v>
      </c>
      <c r="H35" s="406">
        <v>136.57093993256774</v>
      </c>
      <c r="I35" s="489">
        <v>136.25651495026341</v>
      </c>
      <c r="J35" s="468">
        <v>-4.4804580001121863</v>
      </c>
      <c r="K35" s="468">
        <v>1.73438842060889</v>
      </c>
      <c r="L35" s="468">
        <v>-1.8784893844242423</v>
      </c>
      <c r="M35" s="469">
        <v>0.15022538185311962</v>
      </c>
      <c r="N35" s="470">
        <v>-9.5729918450883407</v>
      </c>
      <c r="O35" s="468">
        <v>-7.6996295029360677</v>
      </c>
      <c r="P35" s="468">
        <v>-6.5805736021514623</v>
      </c>
      <c r="Q35" s="469">
        <v>-4.4845956248810932</v>
      </c>
    </row>
    <row r="36" spans="1:17" ht="15" customHeight="1" x14ac:dyDescent="0.3">
      <c r="A36" s="416"/>
      <c r="B36" s="415"/>
      <c r="C36" s="417"/>
      <c r="D36" s="418"/>
      <c r="E36" s="411"/>
      <c r="F36" s="411"/>
      <c r="G36" s="411"/>
      <c r="H36" s="412"/>
      <c r="I36" s="490"/>
      <c r="J36" s="456"/>
      <c r="K36" s="456"/>
      <c r="L36" s="456"/>
      <c r="M36" s="375"/>
      <c r="N36" s="441"/>
      <c r="O36" s="471"/>
      <c r="P36" s="471"/>
      <c r="Q36" s="472"/>
    </row>
    <row r="37" spans="1:17" ht="15" customHeight="1" x14ac:dyDescent="0.3">
      <c r="A37" s="421"/>
      <c r="B37" s="414" t="s">
        <v>146</v>
      </c>
      <c r="C37" s="417"/>
      <c r="D37" s="418"/>
      <c r="E37" s="411"/>
      <c r="F37" s="411"/>
      <c r="G37" s="411"/>
      <c r="H37" s="412"/>
      <c r="I37" s="490"/>
      <c r="J37" s="456"/>
      <c r="K37" s="456"/>
      <c r="L37" s="456"/>
      <c r="M37" s="375"/>
      <c r="N37" s="473"/>
      <c r="O37" s="474"/>
      <c r="P37" s="474"/>
      <c r="Q37" s="475"/>
    </row>
    <row r="38" spans="1:17" ht="15" customHeight="1" x14ac:dyDescent="0.3">
      <c r="A38" s="401"/>
      <c r="B38" s="402" t="s">
        <v>119</v>
      </c>
      <c r="C38" s="403">
        <v>12.779234288381435</v>
      </c>
      <c r="D38" s="404">
        <v>10.5</v>
      </c>
      <c r="E38" s="404">
        <v>2.7685239457919231</v>
      </c>
      <c r="F38" s="404">
        <v>5.4029598239917043</v>
      </c>
      <c r="G38" s="404">
        <v>2.6634214715760107</v>
      </c>
      <c r="H38" s="406">
        <v>2.1942945119082902</v>
      </c>
      <c r="I38" s="489">
        <v>2.4097247176445347</v>
      </c>
      <c r="J38" s="468">
        <v>0.62353901872835849</v>
      </c>
      <c r="K38" s="468">
        <v>0.82402541217408198</v>
      </c>
      <c r="L38" s="468">
        <v>0.78847927804261941</v>
      </c>
      <c r="M38" s="469">
        <v>3.2193154258463004</v>
      </c>
      <c r="N38" s="470">
        <v>2.1333333333333426</v>
      </c>
      <c r="O38" s="468">
        <v>2.7484612295568227</v>
      </c>
      <c r="P38" s="468">
        <v>2.9985276520810387</v>
      </c>
      <c r="Q38" s="469">
        <v>5.5782643386669077</v>
      </c>
    </row>
    <row r="39" spans="1:17" ht="15" customHeight="1" thickBot="1" x14ac:dyDescent="0.35">
      <c r="A39" s="422"/>
      <c r="B39" s="423"/>
      <c r="C39" s="424"/>
      <c r="D39" s="425"/>
      <c r="E39" s="426"/>
      <c r="F39" s="426"/>
      <c r="G39" s="426"/>
      <c r="H39" s="491"/>
      <c r="I39" s="492"/>
      <c r="J39" s="476"/>
      <c r="K39" s="476"/>
      <c r="L39" s="476"/>
      <c r="M39" s="477"/>
      <c r="N39" s="478"/>
      <c r="O39" s="479"/>
      <c r="P39" s="479"/>
      <c r="Q39" s="480"/>
    </row>
    <row r="40" spans="1:17" ht="15" customHeight="1" x14ac:dyDescent="0.3">
      <c r="A40" s="420"/>
      <c r="B40" s="402"/>
      <c r="C40" s="427"/>
      <c r="D40" s="428"/>
      <c r="E40" s="429"/>
      <c r="F40" s="429"/>
      <c r="G40" s="429"/>
      <c r="H40" s="493"/>
      <c r="I40" s="494"/>
      <c r="J40" s="481"/>
      <c r="K40" s="481"/>
      <c r="L40" s="481"/>
      <c r="M40" s="482"/>
      <c r="N40" s="483"/>
      <c r="O40" s="484"/>
      <c r="P40" s="484"/>
      <c r="Q40" s="485"/>
    </row>
    <row r="41" spans="1:17" ht="15" customHeight="1" x14ac:dyDescent="0.3">
      <c r="A41" s="420"/>
      <c r="B41" s="414" t="s">
        <v>13</v>
      </c>
      <c r="C41" s="403">
        <f t="shared" ref="C41:G41" si="4">$C$59*C26+$C$59*C30+$C$60*C20+$C$61*C12+$C$62*C19+$C$63*C11</f>
        <v>11.239179465439845</v>
      </c>
      <c r="D41" s="418">
        <f>$C$59*D26+$C$59*D30+$C$60*D20+$C$61*D12+$C$62*D19+$C$63*D11</f>
        <v>8.3809097312818395</v>
      </c>
      <c r="E41" s="404">
        <f t="shared" si="4"/>
        <v>6.171691605995048</v>
      </c>
      <c r="F41" s="404">
        <f t="shared" si="4"/>
        <v>6.0822149754171875</v>
      </c>
      <c r="G41" s="404">
        <f t="shared" si="4"/>
        <v>4.9204581721869536</v>
      </c>
      <c r="H41" s="406">
        <f t="shared" ref="H41:I41" si="5">$C$59*H26+$C$59*H30+$C$60*H20+$C$61*H12+$C$62*H19+$C$63*H11</f>
        <v>4.3604732692116466</v>
      </c>
      <c r="I41" s="407">
        <f t="shared" si="5"/>
        <v>4.0818270945738728</v>
      </c>
      <c r="J41" s="486" t="s">
        <v>4</v>
      </c>
      <c r="K41" s="486" t="s">
        <v>4</v>
      </c>
      <c r="L41" s="486" t="s">
        <v>4</v>
      </c>
      <c r="M41" s="487" t="s">
        <v>4</v>
      </c>
      <c r="N41" s="488" t="s">
        <v>4</v>
      </c>
      <c r="O41" s="486" t="s">
        <v>4</v>
      </c>
      <c r="P41" s="486" t="s">
        <v>4</v>
      </c>
      <c r="Q41" s="487" t="s">
        <v>4</v>
      </c>
    </row>
    <row r="42" spans="1:17" ht="15" customHeight="1" x14ac:dyDescent="0.3">
      <c r="A42" s="430"/>
      <c r="B42" s="431"/>
      <c r="C42" s="432"/>
      <c r="D42" s="433"/>
      <c r="E42" s="434"/>
      <c r="F42" s="434"/>
      <c r="G42" s="434"/>
      <c r="H42" s="495"/>
      <c r="I42" s="496"/>
      <c r="J42" s="435"/>
      <c r="K42" s="435"/>
      <c r="L42" s="435"/>
      <c r="M42" s="431"/>
      <c r="N42" s="436"/>
      <c r="O42" s="435"/>
      <c r="P42" s="435"/>
      <c r="Q42" s="431"/>
    </row>
    <row r="43" spans="1:17" ht="15" customHeight="1" x14ac:dyDescent="0.3">
      <c r="A43" s="420"/>
      <c r="B43" s="437"/>
      <c r="C43" s="438"/>
      <c r="D43" s="439"/>
      <c r="E43" s="440"/>
      <c r="F43" s="440"/>
      <c r="G43" s="440"/>
      <c r="H43" s="497"/>
      <c r="I43" s="498"/>
      <c r="J43" s="486"/>
      <c r="K43" s="481"/>
      <c r="L43" s="481"/>
      <c r="M43" s="482"/>
      <c r="N43" s="483"/>
      <c r="O43" s="484"/>
      <c r="P43" s="484"/>
      <c r="Q43" s="485"/>
    </row>
    <row r="44" spans="1:17" ht="15" customHeight="1" x14ac:dyDescent="0.3">
      <c r="A44" s="420"/>
      <c r="B44" s="414" t="s">
        <v>14</v>
      </c>
      <c r="C44" s="417"/>
      <c r="D44" s="418"/>
      <c r="E44" s="404"/>
      <c r="F44" s="404"/>
      <c r="G44" s="404"/>
      <c r="H44" s="406"/>
      <c r="I44" s="407"/>
      <c r="J44" s="486"/>
      <c r="K44" s="486"/>
      <c r="L44" s="486"/>
      <c r="M44" s="487"/>
      <c r="N44" s="470"/>
      <c r="O44" s="468"/>
      <c r="P44" s="468"/>
      <c r="Q44" s="469"/>
    </row>
    <row r="45" spans="1:17" ht="15" customHeight="1" x14ac:dyDescent="0.3">
      <c r="A45" s="420"/>
      <c r="B45" s="402" t="s">
        <v>195</v>
      </c>
      <c r="C45" s="403">
        <v>12.056532734426884</v>
      </c>
      <c r="D45" s="418">
        <v>7.9313753632597628</v>
      </c>
      <c r="E45" s="404">
        <v>6.4072910484729073</v>
      </c>
      <c r="F45" s="404">
        <v>6.6996168973237902</v>
      </c>
      <c r="G45" s="404">
        <v>4.424889989024372</v>
      </c>
      <c r="H45" s="406">
        <v>4.058600435769999</v>
      </c>
      <c r="I45" s="407">
        <v>3.9360506986123811</v>
      </c>
      <c r="J45" s="486">
        <v>0.78562174801120044</v>
      </c>
      <c r="K45" s="486">
        <v>2.9213092753301417</v>
      </c>
      <c r="L45" s="486">
        <v>1.8119171921412436</v>
      </c>
      <c r="M45" s="487">
        <v>1.5723938701943885</v>
      </c>
      <c r="N45" s="488">
        <v>6.2490825086097823</v>
      </c>
      <c r="O45" s="486">
        <v>5.464586536715621</v>
      </c>
      <c r="P45" s="486">
        <v>7.0946790687663075</v>
      </c>
      <c r="Q45" s="487">
        <v>7.1032680216779331</v>
      </c>
    </row>
    <row r="46" spans="1:17" ht="15" customHeight="1" x14ac:dyDescent="0.3">
      <c r="A46" s="420"/>
      <c r="B46" s="402" t="s">
        <v>186</v>
      </c>
      <c r="C46" s="403">
        <v>5.6432592006681004</v>
      </c>
      <c r="D46" s="404">
        <v>6.5973805331692521</v>
      </c>
      <c r="E46" s="404">
        <v>6.8918864756378193</v>
      </c>
      <c r="F46" s="404">
        <v>6.6606980304298053</v>
      </c>
      <c r="G46" s="404">
        <v>6.4160344243133176</v>
      </c>
      <c r="H46" s="406">
        <v>5.9814069561429868</v>
      </c>
      <c r="I46" s="407">
        <v>5.7627528461586603</v>
      </c>
      <c r="J46" s="486">
        <v>6.7484958458454871</v>
      </c>
      <c r="K46" s="486">
        <v>6.6141695059696195</v>
      </c>
      <c r="L46" s="486">
        <v>6.9496181623479636</v>
      </c>
      <c r="M46" s="487">
        <v>5.709486314345007</v>
      </c>
      <c r="N46" s="470" t="s">
        <v>4</v>
      </c>
      <c r="O46" s="468" t="s">
        <v>4</v>
      </c>
      <c r="P46" s="468" t="s">
        <v>4</v>
      </c>
      <c r="Q46" s="469" t="s">
        <v>4</v>
      </c>
    </row>
    <row r="47" spans="1:17" ht="15" customHeight="1" x14ac:dyDescent="0.3">
      <c r="A47" s="441"/>
      <c r="B47" s="402"/>
      <c r="C47" s="403"/>
      <c r="D47" s="418"/>
      <c r="E47" s="404"/>
      <c r="F47" s="404"/>
      <c r="G47" s="404"/>
      <c r="H47" s="406"/>
      <c r="I47" s="407"/>
      <c r="J47" s="486"/>
      <c r="K47" s="486"/>
      <c r="L47" s="486"/>
      <c r="M47" s="487"/>
      <c r="N47" s="470"/>
      <c r="O47" s="468"/>
      <c r="P47" s="468"/>
      <c r="Q47" s="469"/>
    </row>
    <row r="48" spans="1:17" ht="15" customHeight="1" x14ac:dyDescent="0.3">
      <c r="A48" s="441"/>
      <c r="B48" s="394" t="s">
        <v>15</v>
      </c>
      <c r="C48" s="442"/>
      <c r="D48" s="419"/>
      <c r="E48" s="412"/>
      <c r="F48" s="412"/>
      <c r="G48" s="412"/>
      <c r="H48" s="412"/>
      <c r="I48" s="413"/>
      <c r="J48" s="456"/>
      <c r="K48" s="456"/>
      <c r="L48" s="456"/>
      <c r="M48" s="375"/>
      <c r="N48" s="441"/>
      <c r="O48" s="471"/>
      <c r="P48" s="471"/>
      <c r="Q48" s="472"/>
    </row>
    <row r="49" spans="1:18" ht="15" customHeight="1" x14ac:dyDescent="0.3">
      <c r="A49" s="443"/>
      <c r="B49" s="402" t="s">
        <v>16</v>
      </c>
      <c r="C49" s="444">
        <v>1.8101139562624935</v>
      </c>
      <c r="D49" s="406">
        <v>2.4097066387723354</v>
      </c>
      <c r="E49" s="406">
        <v>2.3240995462908476</v>
      </c>
      <c r="F49" s="406">
        <v>2.2552938498755726</v>
      </c>
      <c r="G49" s="406">
        <v>2.2414457852617531</v>
      </c>
      <c r="H49" s="406">
        <v>1.9038071188105299</v>
      </c>
      <c r="I49" s="407">
        <v>1.7979584887821698</v>
      </c>
      <c r="J49" s="468">
        <v>0.40915043731730716</v>
      </c>
      <c r="K49" s="468">
        <v>0.49792445765857174</v>
      </c>
      <c r="L49" s="468">
        <v>0.49983699893141331</v>
      </c>
      <c r="M49" s="469">
        <v>0.57569721635972737</v>
      </c>
      <c r="N49" s="470">
        <v>2.4862801389783584</v>
      </c>
      <c r="O49" s="468">
        <v>2.455224321419891</v>
      </c>
      <c r="P49" s="468">
        <v>1.7810046801683299</v>
      </c>
      <c r="Q49" s="469">
        <v>1.9973278904712233</v>
      </c>
    </row>
    <row r="50" spans="1:18" ht="15" customHeight="1" x14ac:dyDescent="0.3">
      <c r="A50" s="441"/>
      <c r="B50" s="402" t="s">
        <v>69</v>
      </c>
      <c r="C50" s="444">
        <v>0.28610354967901763</v>
      </c>
      <c r="D50" s="406">
        <v>-0.5102842501479854</v>
      </c>
      <c r="E50" s="406">
        <v>-0.5335595221386602</v>
      </c>
      <c r="F50" s="406">
        <v>-0.56420527405601772</v>
      </c>
      <c r="G50" s="406">
        <v>-0.45075095264367482</v>
      </c>
      <c r="H50" s="406">
        <v>-1.2902342245665777</v>
      </c>
      <c r="I50" s="407">
        <v>-1.1995603010759304</v>
      </c>
      <c r="J50" s="486">
        <v>-0.6226819049618082</v>
      </c>
      <c r="K50" s="486">
        <v>-0.52098020655698685</v>
      </c>
      <c r="L50" s="486">
        <v>-0.37167213302818913</v>
      </c>
      <c r="M50" s="487">
        <v>-0.33950930601280849</v>
      </c>
      <c r="N50" s="470" t="s">
        <v>4</v>
      </c>
      <c r="O50" s="468" t="s">
        <v>4</v>
      </c>
      <c r="P50" s="468" t="s">
        <v>4</v>
      </c>
      <c r="Q50" s="469" t="s">
        <v>4</v>
      </c>
    </row>
    <row r="51" spans="1:18" ht="15" customHeight="1" x14ac:dyDescent="0.3">
      <c r="A51" s="441"/>
      <c r="B51" s="402"/>
      <c r="C51" s="444"/>
      <c r="D51" s="406"/>
      <c r="E51" s="406"/>
      <c r="F51" s="406"/>
      <c r="G51" s="406"/>
      <c r="H51" s="406"/>
      <c r="I51" s="407"/>
      <c r="J51" s="486"/>
      <c r="K51" s="486"/>
      <c r="L51" s="486"/>
      <c r="M51" s="487"/>
      <c r="N51" s="470"/>
      <c r="O51" s="468"/>
      <c r="P51" s="468"/>
      <c r="Q51" s="469"/>
    </row>
    <row r="52" spans="1:18" ht="15" customHeight="1" x14ac:dyDescent="0.3">
      <c r="A52" s="441"/>
      <c r="B52" s="414" t="s">
        <v>76</v>
      </c>
      <c r="C52" s="444"/>
      <c r="D52" s="406"/>
      <c r="E52" s="406"/>
      <c r="F52" s="406"/>
      <c r="G52" s="406"/>
      <c r="H52" s="406"/>
      <c r="I52" s="407"/>
      <c r="J52" s="486"/>
      <c r="K52" s="486"/>
      <c r="L52" s="486"/>
      <c r="M52" s="487"/>
      <c r="N52" s="470"/>
      <c r="O52" s="468"/>
      <c r="P52" s="468"/>
      <c r="Q52" s="469"/>
    </row>
    <row r="53" spans="1:18" ht="15" customHeight="1" x14ac:dyDescent="0.3">
      <c r="A53" s="441"/>
      <c r="B53" s="408" t="s">
        <v>204</v>
      </c>
      <c r="C53" s="444">
        <f>'Externé prostredie'!Q$13</f>
        <v>3.3</v>
      </c>
      <c r="D53" s="406">
        <f>'Externé prostredie'!R$13</f>
        <v>0.4</v>
      </c>
      <c r="E53" s="406">
        <f>'Externé prostredie'!S$13</f>
        <v>0.80664368953875254</v>
      </c>
      <c r="F53" s="406">
        <f>'Externé prostredie'!T$13</f>
        <v>1.4659744176440288</v>
      </c>
      <c r="G53" s="406">
        <f>'Externé prostredie'!U$13</f>
        <v>1.6441563116200104</v>
      </c>
      <c r="H53" s="406">
        <f>'Externé prostredie'!V$13</f>
        <v>1.4624468244912618</v>
      </c>
      <c r="I53" s="407">
        <f>'Externé prostredie'!W$13</f>
        <v>1.1006063123999494</v>
      </c>
      <c r="J53" s="468">
        <v>0.30207400151400776</v>
      </c>
      <c r="K53" s="468">
        <v>0.3</v>
      </c>
      <c r="L53" s="468">
        <v>0.4</v>
      </c>
      <c r="M53" s="469">
        <v>0.4</v>
      </c>
      <c r="N53" s="470">
        <v>0.63076804218038518</v>
      </c>
      <c r="O53" s="468">
        <v>0.89126365018779019</v>
      </c>
      <c r="P53" s="468">
        <v>1.289790577865868</v>
      </c>
      <c r="Q53" s="469">
        <v>1.4094137129902595</v>
      </c>
      <c r="R53" s="445"/>
    </row>
    <row r="54" spans="1:18" ht="15" customHeight="1" x14ac:dyDescent="0.3">
      <c r="A54" s="441"/>
      <c r="B54" s="408" t="s">
        <v>205</v>
      </c>
      <c r="C54" s="444">
        <f>'Externé prostredie'!Q$14</f>
        <v>8.3647489249669995</v>
      </c>
      <c r="D54" s="406">
        <f>'Externé prostredie'!R$14</f>
        <v>5.4</v>
      </c>
      <c r="E54" s="406">
        <f>'Externé prostredie'!S$14</f>
        <v>2.4427626486822178</v>
      </c>
      <c r="F54" s="406">
        <f>'Externé prostredie'!T$14</f>
        <v>2.2832839424453959</v>
      </c>
      <c r="G54" s="406">
        <f>'Externé prostredie'!U$14</f>
        <v>2.128765</v>
      </c>
      <c r="H54" s="406">
        <f>'Externé prostredie'!V$14</f>
        <v>1.9842040000000003</v>
      </c>
      <c r="I54" s="407">
        <f>'Externé prostredie'!W$14</f>
        <v>2.0238520000000002</v>
      </c>
      <c r="J54" s="468"/>
      <c r="K54" s="468"/>
      <c r="L54" s="468"/>
      <c r="M54" s="469"/>
      <c r="N54" s="470"/>
      <c r="O54" s="468"/>
      <c r="P54" s="468"/>
      <c r="Q54" s="469"/>
    </row>
    <row r="55" spans="1:18" ht="15" customHeight="1" x14ac:dyDescent="0.3">
      <c r="A55" s="446"/>
      <c r="B55" s="431"/>
      <c r="C55" s="435"/>
      <c r="D55" s="435"/>
      <c r="E55" s="447"/>
      <c r="F55" s="447"/>
      <c r="G55" s="447"/>
      <c r="H55" s="447"/>
      <c r="I55" s="448"/>
      <c r="J55" s="435"/>
      <c r="K55" s="435"/>
      <c r="L55" s="435"/>
      <c r="M55" s="431"/>
      <c r="N55" s="436"/>
      <c r="O55" s="435"/>
      <c r="P55" s="435"/>
      <c r="Q55" s="431"/>
    </row>
    <row r="56" spans="1:18" ht="15" customHeight="1" x14ac:dyDescent="0.3">
      <c r="A56" s="449"/>
      <c r="B56" s="450"/>
      <c r="C56" s="451"/>
      <c r="D56" s="451"/>
      <c r="E56" s="452"/>
      <c r="F56" s="452"/>
      <c r="G56" s="452"/>
      <c r="H56" s="452"/>
      <c r="I56" s="452"/>
      <c r="J56" s="452"/>
      <c r="K56" s="376"/>
      <c r="L56" s="376"/>
      <c r="M56" s="376"/>
      <c r="N56" s="376"/>
      <c r="O56" s="419"/>
      <c r="P56" s="419"/>
    </row>
    <row r="57" spans="1:18" ht="15" customHeight="1" x14ac:dyDescent="0.3">
      <c r="A57" s="372" t="s">
        <v>6</v>
      </c>
      <c r="B57" s="499" t="s">
        <v>79</v>
      </c>
      <c r="C57" s="500"/>
      <c r="D57" s="500"/>
      <c r="E57" s="500"/>
      <c r="F57" s="500"/>
      <c r="G57" s="500"/>
      <c r="H57" s="500"/>
      <c r="I57" s="500"/>
      <c r="J57" s="500"/>
      <c r="K57" s="500"/>
      <c r="L57" s="500"/>
      <c r="M57" s="453"/>
      <c r="N57" s="453"/>
    </row>
    <row r="58" spans="1:18" ht="15" customHeight="1" x14ac:dyDescent="0.3">
      <c r="A58" s="372"/>
      <c r="B58" s="454"/>
      <c r="C58" s="454"/>
      <c r="D58" s="454"/>
      <c r="E58" s="455"/>
      <c r="F58" s="455"/>
      <c r="G58" s="455"/>
      <c r="H58" s="455"/>
      <c r="I58" s="455"/>
      <c r="J58" s="455"/>
      <c r="K58" s="454"/>
      <c r="L58" s="454"/>
      <c r="M58" s="454"/>
      <c r="N58" s="454"/>
    </row>
    <row r="59" spans="1:18" s="376" customFormat="1" ht="15" customHeight="1" x14ac:dyDescent="0.3">
      <c r="A59" s="456"/>
      <c r="B59" s="457" t="s">
        <v>131</v>
      </c>
      <c r="C59" s="458">
        <v>0.55882742405606423</v>
      </c>
      <c r="D59" s="361"/>
      <c r="E59" s="459"/>
      <c r="F59" s="459"/>
      <c r="G59" s="460"/>
      <c r="H59" s="460"/>
      <c r="I59" s="460"/>
      <c r="J59" s="460"/>
      <c r="K59" s="361"/>
      <c r="L59" s="361"/>
      <c r="M59" s="361"/>
      <c r="N59" s="361"/>
    </row>
    <row r="60" spans="1:18" ht="15" customHeight="1" x14ac:dyDescent="0.3">
      <c r="B60" s="457" t="s">
        <v>21</v>
      </c>
      <c r="C60" s="458">
        <v>0.24365495896409611</v>
      </c>
      <c r="J60" s="459"/>
    </row>
    <row r="61" spans="1:18" ht="15" customHeight="1" x14ac:dyDescent="0.3">
      <c r="B61" s="457" t="s">
        <v>22</v>
      </c>
      <c r="C61" s="458">
        <v>4.2278324566337976E-2</v>
      </c>
      <c r="J61" s="459"/>
    </row>
    <row r="62" spans="1:18" ht="15" customHeight="1" x14ac:dyDescent="0.3">
      <c r="B62" s="457" t="s">
        <v>74</v>
      </c>
      <c r="C62" s="458">
        <v>0.10629898853426513</v>
      </c>
      <c r="J62" s="459"/>
    </row>
    <row r="63" spans="1:18" ht="15" customHeight="1" x14ac:dyDescent="0.3">
      <c r="B63" s="457" t="s">
        <v>75</v>
      </c>
      <c r="C63" s="458">
        <v>4.8940303879236535E-2</v>
      </c>
      <c r="J63" s="459"/>
    </row>
  </sheetData>
  <mergeCells count="7">
    <mergeCell ref="B57:L57"/>
    <mergeCell ref="A1:N1"/>
    <mergeCell ref="A2:N2"/>
    <mergeCell ref="A3:N3"/>
    <mergeCell ref="A4:I5"/>
    <mergeCell ref="J4:M5"/>
    <mergeCell ref="N4:Q5"/>
  </mergeCells>
  <phoneticPr fontId="84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27"/>
  <sheetViews>
    <sheetView showGridLines="0" zoomScale="70" zoomScaleNormal="7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F13" sqref="F13"/>
    </sheetView>
  </sheetViews>
  <sheetFormatPr defaultColWidth="9.140625" defaultRowHeight="15.75" x14ac:dyDescent="0.25"/>
  <cols>
    <col min="1" max="1" width="5.7109375" style="143" customWidth="1"/>
    <col min="2" max="2" width="45.7109375" style="143" customWidth="1"/>
    <col min="3" max="3" width="5.7109375" style="143" customWidth="1"/>
    <col min="4" max="4" width="35.7109375" style="177" customWidth="1"/>
    <col min="5" max="6" width="11.140625" style="177" customWidth="1"/>
    <col min="7" max="13" width="11.140625" style="143" customWidth="1"/>
    <col min="14" max="14" width="11.140625" style="178" customWidth="1"/>
    <col min="15" max="26" width="11.140625" style="143" customWidth="1"/>
    <col min="27" max="16384" width="9.140625" style="143"/>
  </cols>
  <sheetData>
    <row r="1" spans="1:25" x14ac:dyDescent="0.25">
      <c r="A1" s="526" t="str">
        <f>'Súhrnné indikátory'!A1:N1</f>
        <v>70. zasadnutie Výboru pre makroekonomické prognózy, 13.9.2024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8"/>
      <c r="S1" s="528"/>
      <c r="T1" s="528"/>
      <c r="U1" s="338"/>
    </row>
    <row r="2" spans="1:25" ht="18.75" x14ac:dyDescent="0.3">
      <c r="A2" s="537" t="s">
        <v>150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  <c r="T2" s="521"/>
      <c r="U2" s="337"/>
    </row>
    <row r="3" spans="1:25" x14ac:dyDescent="0.25">
      <c r="A3" s="538" t="s">
        <v>125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523"/>
      <c r="T3" s="523"/>
      <c r="U3" s="256"/>
    </row>
    <row r="4" spans="1:25" s="53" customFormat="1" x14ac:dyDescent="0.25">
      <c r="A4" s="157"/>
      <c r="B4" s="158"/>
      <c r="C4" s="159"/>
      <c r="D4" s="160"/>
      <c r="E4" s="253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0"/>
    </row>
    <row r="5" spans="1:25" s="53" customFormat="1" x14ac:dyDescent="0.25">
      <c r="A5" s="142"/>
      <c r="B5" s="29" t="s">
        <v>51</v>
      </c>
      <c r="C5" s="27"/>
      <c r="D5" s="29" t="s">
        <v>52</v>
      </c>
      <c r="E5" s="47">
        <v>2008</v>
      </c>
      <c r="F5" s="10">
        <v>2009</v>
      </c>
      <c r="G5" s="10">
        <v>2010</v>
      </c>
      <c r="H5" s="10">
        <v>2011</v>
      </c>
      <c r="I5" s="10">
        <v>2012</v>
      </c>
      <c r="J5" s="10">
        <v>2013</v>
      </c>
      <c r="K5" s="10">
        <v>2014</v>
      </c>
      <c r="L5" s="10">
        <v>2015</v>
      </c>
      <c r="M5" s="10">
        <v>2016</v>
      </c>
      <c r="N5" s="10">
        <v>2017</v>
      </c>
      <c r="O5" s="10">
        <v>2018</v>
      </c>
      <c r="P5" s="10">
        <v>2019</v>
      </c>
      <c r="Q5" s="10">
        <v>2020</v>
      </c>
      <c r="R5" s="10">
        <v>2021</v>
      </c>
      <c r="S5" s="10">
        <v>2022</v>
      </c>
      <c r="T5" s="10">
        <v>2023</v>
      </c>
      <c r="U5" s="10">
        <v>2024</v>
      </c>
      <c r="V5" s="10">
        <v>2025</v>
      </c>
      <c r="W5" s="10">
        <v>2026</v>
      </c>
      <c r="X5" s="10">
        <v>2027</v>
      </c>
      <c r="Y5" s="11">
        <v>2028</v>
      </c>
    </row>
    <row r="6" spans="1:25" s="53" customFormat="1" x14ac:dyDescent="0.25">
      <c r="A6" s="162"/>
      <c r="B6" s="152"/>
      <c r="C6" s="150"/>
      <c r="D6" s="152"/>
      <c r="E6" s="121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7</v>
      </c>
      <c r="S6" s="6" t="s">
        <v>7</v>
      </c>
      <c r="T6" s="6" t="s">
        <v>62</v>
      </c>
      <c r="U6" s="6" t="s">
        <v>62</v>
      </c>
      <c r="V6" s="6" t="s">
        <v>62</v>
      </c>
      <c r="W6" s="6" t="s">
        <v>62</v>
      </c>
      <c r="X6" s="6" t="s">
        <v>62</v>
      </c>
      <c r="Y6" s="104" t="s">
        <v>62</v>
      </c>
    </row>
    <row r="7" spans="1:25" x14ac:dyDescent="0.25">
      <c r="A7" s="157"/>
      <c r="B7" s="29"/>
      <c r="C7" s="27"/>
      <c r="D7" s="29"/>
      <c r="E7" s="27"/>
      <c r="F7" s="28"/>
      <c r="G7" s="161"/>
      <c r="H7" s="161"/>
      <c r="I7" s="161"/>
      <c r="J7" s="161"/>
      <c r="K7" s="161"/>
      <c r="L7" s="161"/>
      <c r="M7" s="161"/>
      <c r="N7" s="161"/>
      <c r="O7" s="161"/>
      <c r="P7" s="163"/>
      <c r="Q7" s="163"/>
      <c r="R7" s="163"/>
      <c r="S7" s="163"/>
      <c r="T7" s="163"/>
      <c r="U7" s="163"/>
      <c r="V7" s="163"/>
      <c r="W7" s="163"/>
      <c r="X7" s="163"/>
      <c r="Y7" s="164"/>
    </row>
    <row r="8" spans="1:25" x14ac:dyDescent="0.25">
      <c r="A8" s="142"/>
      <c r="B8" s="26" t="s">
        <v>53</v>
      </c>
      <c r="C8" s="142"/>
      <c r="D8" s="165" t="s">
        <v>114</v>
      </c>
      <c r="E8" s="166">
        <v>49747.347000000002</v>
      </c>
      <c r="F8" s="167">
        <v>38180.275000000001</v>
      </c>
      <c r="G8" s="167">
        <v>47490.465000000004</v>
      </c>
      <c r="H8" s="167">
        <v>54666.452000000005</v>
      </c>
      <c r="I8" s="167">
        <v>57312.983</v>
      </c>
      <c r="J8" s="167">
        <v>58979.456000000006</v>
      </c>
      <c r="K8" s="167">
        <v>59062.518000000004</v>
      </c>
      <c r="L8" s="167">
        <v>63725.141000000003</v>
      </c>
      <c r="M8" s="167">
        <v>65557.514999999999</v>
      </c>
      <c r="N8" s="167">
        <v>70026.698000000004</v>
      </c>
      <c r="O8" s="167">
        <v>75006.187000000005</v>
      </c>
      <c r="P8" s="167">
        <v>76579.735000000001</v>
      </c>
      <c r="Q8" s="167">
        <v>69693.004000000001</v>
      </c>
      <c r="R8" s="167">
        <v>83176.264999999999</v>
      </c>
      <c r="S8" s="167">
        <v>103089.53</v>
      </c>
      <c r="T8" s="167">
        <v>99475.087000000014</v>
      </c>
      <c r="U8" s="169">
        <v>99517.04310228955</v>
      </c>
      <c r="V8" s="169">
        <v>111268.69407975941</v>
      </c>
      <c r="W8" s="169">
        <v>119097.91210898141</v>
      </c>
      <c r="X8" s="169">
        <v>128393.1534921718</v>
      </c>
      <c r="Y8" s="341">
        <v>137680.30310124485</v>
      </c>
    </row>
    <row r="9" spans="1:25" x14ac:dyDescent="0.25">
      <c r="A9" s="142"/>
      <c r="B9" s="26"/>
      <c r="C9" s="142"/>
      <c r="D9" s="165"/>
      <c r="E9" s="99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71"/>
      <c r="V9" s="171"/>
      <c r="W9" s="171"/>
      <c r="X9" s="171"/>
      <c r="Y9" s="342"/>
    </row>
    <row r="10" spans="1:25" x14ac:dyDescent="0.25">
      <c r="A10" s="142"/>
      <c r="B10" s="26" t="s">
        <v>110</v>
      </c>
      <c r="C10" s="142"/>
      <c r="D10" s="165" t="s">
        <v>115</v>
      </c>
      <c r="E10" s="168">
        <v>60029.087</v>
      </c>
      <c r="F10" s="169">
        <v>66531.455000000002</v>
      </c>
      <c r="G10" s="169">
        <v>70240.508000000002</v>
      </c>
      <c r="H10" s="169">
        <v>66408.513999999996</v>
      </c>
      <c r="I10" s="169">
        <v>70868.929999999993</v>
      </c>
      <c r="J10" s="169">
        <v>72762.16</v>
      </c>
      <c r="K10" s="169">
        <v>73721.748999999996</v>
      </c>
      <c r="L10" s="169">
        <v>74188.216</v>
      </c>
      <c r="M10" s="169">
        <v>76189.213000000003</v>
      </c>
      <c r="N10" s="169">
        <v>80126.047999999995</v>
      </c>
      <c r="O10" s="169">
        <v>81683.659</v>
      </c>
      <c r="P10" s="169">
        <v>84083.581000000006</v>
      </c>
      <c r="Q10" s="169">
        <v>87472.477000000014</v>
      </c>
      <c r="R10" s="169">
        <v>89669.134999999995</v>
      </c>
      <c r="S10" s="169">
        <v>86683.400999999998</v>
      </c>
      <c r="T10" s="169">
        <v>90819.258000000002</v>
      </c>
      <c r="U10" s="169">
        <v>92517.61099999999</v>
      </c>
      <c r="V10" s="169">
        <v>93994.612999999998</v>
      </c>
      <c r="W10" s="169">
        <v>96156.640599608421</v>
      </c>
      <c r="X10" s="169">
        <v>98294.96125012773</v>
      </c>
      <c r="Y10" s="341">
        <v>100612.85600954374</v>
      </c>
    </row>
    <row r="11" spans="1:25" x14ac:dyDescent="0.25">
      <c r="A11" s="142"/>
      <c r="B11" s="26"/>
      <c r="C11" s="142"/>
      <c r="D11" s="165"/>
      <c r="E11" s="99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71"/>
      <c r="V11" s="171"/>
      <c r="W11" s="171"/>
      <c r="X11" s="171"/>
      <c r="Y11" s="342"/>
    </row>
    <row r="12" spans="1:25" x14ac:dyDescent="0.25">
      <c r="A12" s="142"/>
      <c r="B12" s="26" t="s">
        <v>54</v>
      </c>
      <c r="C12" s="142"/>
      <c r="D12" s="165" t="s">
        <v>113</v>
      </c>
      <c r="E12" s="168">
        <v>44371.377</v>
      </c>
      <c r="F12" s="169">
        <v>40067.066999999995</v>
      </c>
      <c r="G12" s="169">
        <v>43826.207999999999</v>
      </c>
      <c r="H12" s="169">
        <v>45710.337999999989</v>
      </c>
      <c r="I12" s="169">
        <v>46790.050999999999</v>
      </c>
      <c r="J12" s="169">
        <v>47086.209999999992</v>
      </c>
      <c r="K12" s="169">
        <v>47784.105000000003</v>
      </c>
      <c r="L12" s="169">
        <v>49745.71699999999</v>
      </c>
      <c r="M12" s="169">
        <v>49328.808000000005</v>
      </c>
      <c r="N12" s="169">
        <v>50234.709999999992</v>
      </c>
      <c r="O12" s="169">
        <v>52530.539999999994</v>
      </c>
      <c r="P12" s="169">
        <v>54201.214999999997</v>
      </c>
      <c r="Q12" s="169">
        <v>52446.022999999986</v>
      </c>
      <c r="R12" s="169">
        <v>56859.547999999995</v>
      </c>
      <c r="S12" s="169">
        <v>63287.381999999998</v>
      </c>
      <c r="T12" s="169">
        <v>71458.400000000023</v>
      </c>
      <c r="U12" s="169">
        <v>76467.816622003287</v>
      </c>
      <c r="V12" s="169">
        <v>81855.872804020706</v>
      </c>
      <c r="W12" s="169">
        <v>85937.352334590862</v>
      </c>
      <c r="X12" s="169">
        <v>87319.772567010266</v>
      </c>
      <c r="Y12" s="341">
        <v>90604.76402974251</v>
      </c>
    </row>
    <row r="13" spans="1:25" x14ac:dyDescent="0.25">
      <c r="A13" s="142"/>
      <c r="B13" s="26"/>
      <c r="C13" s="142"/>
      <c r="D13" s="165"/>
      <c r="E13" s="170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342"/>
    </row>
    <row r="14" spans="1:25" x14ac:dyDescent="0.25">
      <c r="A14" s="142"/>
      <c r="B14" s="21" t="s">
        <v>109</v>
      </c>
      <c r="C14" s="172"/>
      <c r="D14" s="165" t="s">
        <v>113</v>
      </c>
      <c r="E14" s="168">
        <v>13464.493029831998</v>
      </c>
      <c r="F14" s="169">
        <v>10148.610455584405</v>
      </c>
      <c r="G14" s="169">
        <v>13528.886412850969</v>
      </c>
      <c r="H14" s="169">
        <v>14677.101030402187</v>
      </c>
      <c r="I14" s="169">
        <v>15785.784117161562</v>
      </c>
      <c r="J14" s="169">
        <v>15311.505647453218</v>
      </c>
      <c r="K14" s="169">
        <v>15826.56347578177</v>
      </c>
      <c r="L14" s="169">
        <v>17160.673563524077</v>
      </c>
      <c r="M14" s="169">
        <v>15751.21716805233</v>
      </c>
      <c r="N14" s="169">
        <v>15194.097570243757</v>
      </c>
      <c r="O14" s="169">
        <v>15113.362512711145</v>
      </c>
      <c r="P14" s="169">
        <v>14950.601189510169</v>
      </c>
      <c r="Q14" s="169">
        <v>14013.291295188057</v>
      </c>
      <c r="R14" s="169">
        <v>15398.998981122362</v>
      </c>
      <c r="S14" s="169">
        <v>14413.681332003787</v>
      </c>
      <c r="T14" s="169">
        <v>23266.077639707641</v>
      </c>
      <c r="U14" s="169">
        <v>26489.992074995433</v>
      </c>
      <c r="V14" s="169">
        <v>27155.577354698285</v>
      </c>
      <c r="W14" s="169">
        <v>28475.697744978559</v>
      </c>
      <c r="X14" s="169">
        <v>26997.526520401974</v>
      </c>
      <c r="Y14" s="341">
        <v>26655.627983957533</v>
      </c>
    </row>
    <row r="15" spans="1:25" x14ac:dyDescent="0.25">
      <c r="A15" s="142"/>
      <c r="B15" s="26"/>
      <c r="C15" s="142"/>
      <c r="D15" s="29"/>
      <c r="E15" s="142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26"/>
    </row>
    <row r="16" spans="1:25" s="53" customFormat="1" x14ac:dyDescent="0.25">
      <c r="A16" s="142"/>
      <c r="B16" s="26" t="s">
        <v>117</v>
      </c>
      <c r="C16" s="142"/>
      <c r="D16" s="165" t="s">
        <v>116</v>
      </c>
      <c r="E16" s="166">
        <v>37666.879000000001</v>
      </c>
      <c r="F16" s="167">
        <v>37599.816999999995</v>
      </c>
      <c r="G16" s="167">
        <v>38295.244999999995</v>
      </c>
      <c r="H16" s="167">
        <v>39015.353000000003</v>
      </c>
      <c r="I16" s="167">
        <v>40545.578000000001</v>
      </c>
      <c r="J16" s="167">
        <v>40593.966</v>
      </c>
      <c r="K16" s="167">
        <v>41335.593999999997</v>
      </c>
      <c r="L16" s="167">
        <v>42425.681000000004</v>
      </c>
      <c r="M16" s="167">
        <v>43921.543000000005</v>
      </c>
      <c r="N16" s="167">
        <v>46625.4</v>
      </c>
      <c r="O16" s="167">
        <v>49698.645000000004</v>
      </c>
      <c r="P16" s="167">
        <v>52363.706999999995</v>
      </c>
      <c r="Q16" s="167">
        <v>52871.105000000003</v>
      </c>
      <c r="R16" s="167">
        <v>56012.437000000005</v>
      </c>
      <c r="S16" s="167">
        <v>66736.061000000002</v>
      </c>
      <c r="T16" s="167">
        <v>71311.512000000002</v>
      </c>
      <c r="U16" s="169">
        <v>75613.178602693864</v>
      </c>
      <c r="V16" s="169">
        <v>80858.884127419413</v>
      </c>
      <c r="W16" s="169">
        <v>84675.861443510876</v>
      </c>
      <c r="X16" s="169">
        <v>88541.013894688527</v>
      </c>
      <c r="Y16" s="341">
        <v>92251.337060356716</v>
      </c>
    </row>
    <row r="17" spans="1:25" x14ac:dyDescent="0.25">
      <c r="A17" s="142"/>
      <c r="B17" s="26"/>
      <c r="C17" s="142"/>
      <c r="D17" s="29"/>
      <c r="E17" s="142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26"/>
    </row>
    <row r="18" spans="1:25" x14ac:dyDescent="0.25">
      <c r="A18" s="142"/>
      <c r="B18" s="26" t="s">
        <v>55</v>
      </c>
      <c r="C18" s="142"/>
      <c r="D18" s="165"/>
      <c r="E18" s="99">
        <v>223.42699999999999</v>
      </c>
      <c r="F18" s="100">
        <v>255.691</v>
      </c>
      <c r="G18" s="100">
        <v>389.95400000000001</v>
      </c>
      <c r="H18" s="100">
        <v>568.02200000000005</v>
      </c>
      <c r="I18" s="100">
        <v>568.08399999999995</v>
      </c>
      <c r="J18" s="100">
        <v>604.21900000000005</v>
      </c>
      <c r="K18" s="100">
        <v>712.24400000000003</v>
      </c>
      <c r="L18" s="100">
        <v>669.43499999999995</v>
      </c>
      <c r="M18" s="100">
        <v>607.101</v>
      </c>
      <c r="N18" s="100">
        <v>792.96799999999996</v>
      </c>
      <c r="O18" s="100">
        <v>779.3599999999999</v>
      </c>
      <c r="P18" s="100">
        <v>824.49900000000014</v>
      </c>
      <c r="Q18" s="100">
        <v>776.52100000000007</v>
      </c>
      <c r="R18" s="100">
        <v>772.87899999999991</v>
      </c>
      <c r="S18" s="100">
        <v>904.9380000000001</v>
      </c>
      <c r="T18" s="100">
        <v>983.29644961420013</v>
      </c>
      <c r="U18" s="171">
        <v>846.80628380258872</v>
      </c>
      <c r="V18" s="171">
        <v>843.38926860277616</v>
      </c>
      <c r="W18" s="171">
        <v>867.00416812365381</v>
      </c>
      <c r="X18" s="171">
        <v>889.54627649486895</v>
      </c>
      <c r="Y18" s="342">
        <v>912.6744796837354</v>
      </c>
    </row>
    <row r="19" spans="1:25" x14ac:dyDescent="0.25">
      <c r="A19" s="142"/>
      <c r="B19" s="26"/>
      <c r="C19" s="142"/>
      <c r="D19" s="165"/>
      <c r="E19" s="99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71"/>
      <c r="V19" s="171"/>
      <c r="W19" s="171"/>
      <c r="X19" s="171"/>
      <c r="Y19" s="342"/>
    </row>
    <row r="20" spans="1:25" x14ac:dyDescent="0.25">
      <c r="A20" s="142"/>
      <c r="B20" s="26" t="s">
        <v>56</v>
      </c>
      <c r="C20" s="142"/>
      <c r="D20" s="165" t="s">
        <v>116</v>
      </c>
      <c r="E20" s="166">
        <f>1000*'Verejná správa'!C15-'Atypické základne'!E18</f>
        <v>3105.1610000000001</v>
      </c>
      <c r="F20" s="167">
        <f>1000*'Verejná správa'!D15-'Atypické základne'!F18</f>
        <v>3661.5990000000006</v>
      </c>
      <c r="G20" s="167">
        <f>1000*'Verejná správa'!E15-'Atypické základne'!G18</f>
        <v>3669.8489999999983</v>
      </c>
      <c r="H20" s="167">
        <f>1000*'Verejná správa'!F15-'Atypické základne'!H18</f>
        <v>3630.3300000000008</v>
      </c>
      <c r="I20" s="167">
        <f>1000*'Verejná správa'!G15-'Atypické základne'!I18</f>
        <v>3714.2430000000013</v>
      </c>
      <c r="J20" s="167">
        <f>1000*'Verejná správa'!H15-'Atypické základne'!J18</f>
        <v>3681.2530000000006</v>
      </c>
      <c r="K20" s="167">
        <f>1000*'Verejná správa'!I15-'Atypické základne'!K18</f>
        <v>3669.9160000000006</v>
      </c>
      <c r="L20" s="167">
        <f>1000*'Verejná správa'!J15-'Atypické základne'!L18</f>
        <v>4065.9829999999997</v>
      </c>
      <c r="M20" s="167">
        <f>1000*'Verejná správa'!K15-'Atypické základne'!M18</f>
        <v>3922.1289999999995</v>
      </c>
      <c r="N20" s="167">
        <f>1000*'Verejná správa'!L15-'Atypické základne'!N18</f>
        <v>4064.3469999999998</v>
      </c>
      <c r="O20" s="167">
        <f>1000*'Verejná správa'!M15-'Atypické základne'!O18</f>
        <v>4114.4440000000004</v>
      </c>
      <c r="P20" s="167">
        <f>1000*'Verejná správa'!N15-'Atypické základne'!P18</f>
        <v>4266.4890000000005</v>
      </c>
      <c r="Q20" s="167">
        <f>1000*'Verejná správa'!O15-'Atypické základne'!Q18</f>
        <v>4384.5479999999998</v>
      </c>
      <c r="R20" s="167">
        <f>1000*'Verejná správa'!P15-'Atypické základne'!R18</f>
        <v>4957.8550000000005</v>
      </c>
      <c r="S20" s="167">
        <f>1000*'Verejná správa'!Q15-'Atypické základne'!S18</f>
        <v>5614.3710000000001</v>
      </c>
      <c r="T20" s="167">
        <f>1000*'Verejná správa'!R15-'Atypické základne'!T18</f>
        <v>5897.9205503858002</v>
      </c>
      <c r="U20" s="169">
        <f>1000*'Verejná správa'!S15-'Atypické základne'!U18</f>
        <v>6567.2370772974136</v>
      </c>
      <c r="V20" s="169">
        <f>1000*'Verejná správa'!T15-'Atypické základne'!V18</f>
        <v>6913.3974301564049</v>
      </c>
      <c r="W20" s="169">
        <f>1000*'Verejná správa'!U15-'Atypické základne'!W18</f>
        <v>6923.0397550321368</v>
      </c>
      <c r="X20" s="169">
        <f>1000*'Verejná správa'!V15-'Atypické základne'!X18</f>
        <v>6774.7225588862684</v>
      </c>
      <c r="Y20" s="341">
        <f>1000*'Verejná správa'!W15-'Atypické základne'!Y18</f>
        <v>6463.7800101886769</v>
      </c>
    </row>
    <row r="21" spans="1:25" x14ac:dyDescent="0.25">
      <c r="A21" s="142"/>
      <c r="B21" s="26"/>
      <c r="C21" s="142"/>
      <c r="D21" s="165"/>
      <c r="E21" s="99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71"/>
      <c r="V21" s="171"/>
      <c r="W21" s="171"/>
      <c r="X21" s="171"/>
      <c r="Y21" s="342"/>
    </row>
    <row r="22" spans="1:25" x14ac:dyDescent="0.25">
      <c r="A22" s="142"/>
      <c r="B22" s="26" t="s">
        <v>111</v>
      </c>
      <c r="C22" s="142"/>
      <c r="D22" s="165"/>
      <c r="E22" s="99">
        <v>523.952</v>
      </c>
      <c r="F22" s="100">
        <v>526.35699999999997</v>
      </c>
      <c r="G22" s="100">
        <v>333.82600000000002</v>
      </c>
      <c r="H22" s="100">
        <v>683.00899999999979</v>
      </c>
      <c r="I22" s="100">
        <v>604.90099999999995</v>
      </c>
      <c r="J22" s="100">
        <v>770.55700000000002</v>
      </c>
      <c r="K22" s="100">
        <v>1178.9639999999999</v>
      </c>
      <c r="L22" s="100">
        <v>1847.6220000000001</v>
      </c>
      <c r="M22" s="100">
        <v>865.303</v>
      </c>
      <c r="N22" s="100">
        <v>775.048</v>
      </c>
      <c r="O22" s="100">
        <v>1011.3589999999999</v>
      </c>
      <c r="P22" s="100">
        <v>824.69699999999989</v>
      </c>
      <c r="Q22" s="100">
        <v>857.36999999999989</v>
      </c>
      <c r="R22" s="100">
        <v>931.00400000000002</v>
      </c>
      <c r="S22" s="100">
        <v>928.91499999999996</v>
      </c>
      <c r="T22" s="100">
        <v>1563.8620000000001</v>
      </c>
      <c r="U22" s="171">
        <v>959.85754285714279</v>
      </c>
      <c r="V22" s="171">
        <v>916.64909013942861</v>
      </c>
      <c r="W22" s="171">
        <v>990.21001398001954</v>
      </c>
      <c r="X22" s="171">
        <v>1083.1007213329567</v>
      </c>
      <c r="Y22" s="342">
        <v>1130.4105608407804</v>
      </c>
    </row>
    <row r="23" spans="1:25" x14ac:dyDescent="0.25">
      <c r="A23" s="142"/>
      <c r="B23" s="26"/>
      <c r="C23" s="142"/>
      <c r="D23" s="165"/>
      <c r="E23" s="99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71"/>
      <c r="V23" s="171"/>
      <c r="W23" s="171"/>
      <c r="X23" s="171"/>
      <c r="Y23" s="342"/>
    </row>
    <row r="24" spans="1:25" x14ac:dyDescent="0.25">
      <c r="A24" s="142"/>
      <c r="B24" s="26" t="s">
        <v>112</v>
      </c>
      <c r="C24" s="142"/>
      <c r="D24" s="165" t="s">
        <v>116</v>
      </c>
      <c r="E24" s="166">
        <v>1813.3210000000001</v>
      </c>
      <c r="F24" s="167">
        <v>1989.0600000000004</v>
      </c>
      <c r="G24" s="167">
        <v>2161.4879999999998</v>
      </c>
      <c r="H24" s="167">
        <v>1981.8910000000003</v>
      </c>
      <c r="I24" s="167">
        <v>1777.9340000000002</v>
      </c>
      <c r="J24" s="167">
        <v>1742.8720000000001</v>
      </c>
      <c r="K24" s="167">
        <v>1960.0839999999998</v>
      </c>
      <c r="L24" s="167">
        <v>3249.0409999999993</v>
      </c>
      <c r="M24" s="167">
        <v>1893.3900000000003</v>
      </c>
      <c r="N24" s="167">
        <v>2070.4070000000002</v>
      </c>
      <c r="O24" s="167">
        <v>2359.645</v>
      </c>
      <c r="P24" s="167">
        <v>2563.7020000000002</v>
      </c>
      <c r="Q24" s="167">
        <v>2351.2510000000002</v>
      </c>
      <c r="R24" s="167">
        <v>2134.4629999999997</v>
      </c>
      <c r="S24" s="167">
        <v>2445.4760000000001</v>
      </c>
      <c r="T24" s="167">
        <v>4201.7120000000004</v>
      </c>
      <c r="U24" s="167">
        <v>3867.2969623534291</v>
      </c>
      <c r="V24" s="167">
        <v>7021.5162995401079</v>
      </c>
      <c r="W24" s="167">
        <v>6347.3911326724046</v>
      </c>
      <c r="X24" s="167">
        <v>4364.7943936743077</v>
      </c>
      <c r="Y24" s="359">
        <v>4419.3673604929445</v>
      </c>
    </row>
    <row r="25" spans="1:25" x14ac:dyDescent="0.25">
      <c r="A25" s="142"/>
      <c r="B25" s="26"/>
      <c r="C25" s="142"/>
      <c r="D25" s="165"/>
      <c r="E25" s="166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9"/>
      <c r="V25" s="169"/>
      <c r="W25" s="169"/>
      <c r="X25" s="169"/>
      <c r="Y25" s="341"/>
    </row>
    <row r="26" spans="1:25" x14ac:dyDescent="0.25">
      <c r="A26" s="142"/>
      <c r="B26" s="77" t="s">
        <v>202</v>
      </c>
      <c r="C26" s="142"/>
      <c r="D26" s="165"/>
      <c r="E26" s="166"/>
      <c r="F26" s="167"/>
      <c r="G26" s="167"/>
      <c r="H26" s="167"/>
      <c r="I26" s="167"/>
      <c r="J26" s="167"/>
      <c r="K26" s="167"/>
      <c r="L26" s="167"/>
      <c r="M26" s="167"/>
      <c r="N26" s="38">
        <v>6.2569673236120593</v>
      </c>
      <c r="O26" s="38">
        <v>17.523867988895166</v>
      </c>
      <c r="P26" s="38">
        <v>26.046348194679712</v>
      </c>
      <c r="Q26" s="38">
        <v>25.3997775346634</v>
      </c>
      <c r="R26" s="38">
        <v>53.686501811594205</v>
      </c>
      <c r="S26" s="38">
        <v>82.227391414141408</v>
      </c>
      <c r="T26" s="38">
        <v>85.244654084981889</v>
      </c>
      <c r="U26" s="38">
        <v>68.169144762845846</v>
      </c>
      <c r="V26" s="38">
        <v>73.055416666666659</v>
      </c>
      <c r="W26" s="38">
        <v>75.493333333333297</v>
      </c>
      <c r="X26" s="38">
        <v>78.239583333333343</v>
      </c>
      <c r="Y26" s="39">
        <v>81.145833333333329</v>
      </c>
    </row>
    <row r="27" spans="1:25" x14ac:dyDescent="0.25">
      <c r="A27" s="162"/>
      <c r="B27" s="173"/>
      <c r="C27" s="162"/>
      <c r="D27" s="174"/>
      <c r="E27" s="175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343"/>
      <c r="V27" s="343"/>
      <c r="W27" s="343"/>
      <c r="X27" s="343"/>
      <c r="Y27" s="344"/>
    </row>
  </sheetData>
  <mergeCells count="3">
    <mergeCell ref="A2:T2"/>
    <mergeCell ref="A3:T3"/>
    <mergeCell ref="A1:T1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H20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8" sqref="C8"/>
    </sheetView>
  </sheetViews>
  <sheetFormatPr defaultColWidth="9.140625" defaultRowHeight="15.75" x14ac:dyDescent="0.25"/>
  <cols>
    <col min="1" max="1" width="5.7109375" style="179" customWidth="1"/>
    <col min="2" max="2" width="75.7109375" style="179" customWidth="1"/>
    <col min="3" max="3" width="9.140625" style="192" customWidth="1"/>
    <col min="4" max="22" width="9.140625" style="179" customWidth="1"/>
    <col min="23" max="16384" width="9.140625" style="179"/>
  </cols>
  <sheetData>
    <row r="1" spans="1:34" x14ac:dyDescent="0.25">
      <c r="A1" s="529" t="str">
        <f>'Súhrnné indikátory'!A1:N1</f>
        <v>70. zasadnutie Výboru pre makroekonomické prognózy, 13.9.2024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1"/>
      <c r="R1" s="531"/>
      <c r="S1" s="531"/>
      <c r="T1" s="531"/>
      <c r="U1" s="531"/>
      <c r="V1" s="531"/>
    </row>
    <row r="2" spans="1:34" ht="18.75" x14ac:dyDescent="0.3">
      <c r="A2" s="532" t="s">
        <v>132</v>
      </c>
      <c r="B2" s="533"/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</row>
    <row r="3" spans="1:34" x14ac:dyDescent="0.25">
      <c r="A3" s="534" t="s">
        <v>61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535"/>
      <c r="T3" s="535"/>
      <c r="U3" s="535"/>
      <c r="V3" s="535"/>
    </row>
    <row r="4" spans="1:34" s="123" customFormat="1" x14ac:dyDescent="0.25">
      <c r="A4" s="180"/>
      <c r="B4" s="181"/>
      <c r="C4" s="182"/>
      <c r="D4" s="182"/>
      <c r="E4" s="182"/>
      <c r="F4" s="183"/>
      <c r="G4" s="182"/>
      <c r="H4" s="182"/>
      <c r="I4" s="182"/>
      <c r="J4" s="183"/>
      <c r="K4" s="182"/>
      <c r="L4" s="182"/>
      <c r="M4" s="182"/>
      <c r="N4" s="183"/>
      <c r="O4" s="182"/>
      <c r="P4" s="182"/>
      <c r="Q4" s="182"/>
      <c r="R4" s="183"/>
      <c r="S4" s="182"/>
      <c r="T4" s="182"/>
      <c r="U4" s="182"/>
      <c r="V4" s="183"/>
      <c r="W4" s="182"/>
      <c r="X4" s="182"/>
      <c r="Y4" s="182"/>
      <c r="Z4" s="183"/>
      <c r="AA4" s="182"/>
      <c r="AB4" s="182"/>
      <c r="AC4" s="182"/>
      <c r="AD4" s="183"/>
      <c r="AE4" s="182"/>
      <c r="AF4" s="182"/>
      <c r="AG4" s="182"/>
      <c r="AH4" s="183"/>
    </row>
    <row r="5" spans="1:34" s="123" customFormat="1" x14ac:dyDescent="0.25">
      <c r="A5" s="184"/>
      <c r="B5" s="88"/>
      <c r="C5" s="185">
        <v>2021</v>
      </c>
      <c r="D5" s="185">
        <v>2021</v>
      </c>
      <c r="E5" s="185">
        <v>2021</v>
      </c>
      <c r="F5" s="186">
        <v>2021</v>
      </c>
      <c r="G5" s="185">
        <v>2022</v>
      </c>
      <c r="H5" s="185">
        <v>2022</v>
      </c>
      <c r="I5" s="185">
        <v>2022</v>
      </c>
      <c r="J5" s="186">
        <v>2022</v>
      </c>
      <c r="K5" s="185">
        <v>2023</v>
      </c>
      <c r="L5" s="185">
        <v>2023</v>
      </c>
      <c r="M5" s="185">
        <v>2023</v>
      </c>
      <c r="N5" s="186">
        <v>2023</v>
      </c>
      <c r="O5" s="214">
        <v>2024</v>
      </c>
      <c r="P5" s="185">
        <v>2024</v>
      </c>
      <c r="Q5" s="185">
        <v>2024</v>
      </c>
      <c r="R5" s="186">
        <v>2024</v>
      </c>
      <c r="S5" s="214">
        <v>2025</v>
      </c>
      <c r="T5" s="185">
        <v>2025</v>
      </c>
      <c r="U5" s="185">
        <v>2025</v>
      </c>
      <c r="V5" s="186">
        <v>2025</v>
      </c>
      <c r="W5" s="214">
        <v>2026</v>
      </c>
      <c r="X5" s="185">
        <v>2026</v>
      </c>
      <c r="Y5" s="185">
        <v>2026</v>
      </c>
      <c r="Z5" s="186">
        <v>2026</v>
      </c>
      <c r="AA5" s="214">
        <v>2027</v>
      </c>
      <c r="AB5" s="185">
        <v>2027</v>
      </c>
      <c r="AC5" s="185">
        <v>2027</v>
      </c>
      <c r="AD5" s="186">
        <v>2027</v>
      </c>
      <c r="AE5" s="214">
        <v>2028</v>
      </c>
      <c r="AF5" s="185">
        <v>2028</v>
      </c>
      <c r="AG5" s="185">
        <v>2028</v>
      </c>
      <c r="AH5" s="186">
        <v>2028</v>
      </c>
    </row>
    <row r="6" spans="1:34" s="123" customFormat="1" x14ac:dyDescent="0.25">
      <c r="A6" s="187"/>
      <c r="B6" s="105"/>
      <c r="C6" s="3" t="s">
        <v>0</v>
      </c>
      <c r="D6" s="3" t="s">
        <v>1</v>
      </c>
      <c r="E6" s="3" t="s">
        <v>2</v>
      </c>
      <c r="F6" s="2" t="s">
        <v>3</v>
      </c>
      <c r="G6" s="3" t="s">
        <v>0</v>
      </c>
      <c r="H6" s="3" t="s">
        <v>1</v>
      </c>
      <c r="I6" s="3" t="s">
        <v>2</v>
      </c>
      <c r="J6" s="2" t="s">
        <v>3</v>
      </c>
      <c r="K6" s="3" t="s">
        <v>0</v>
      </c>
      <c r="L6" s="3" t="s">
        <v>1</v>
      </c>
      <c r="M6" s="3" t="s">
        <v>2</v>
      </c>
      <c r="N6" s="2" t="s">
        <v>3</v>
      </c>
      <c r="O6" s="1" t="s">
        <v>0</v>
      </c>
      <c r="P6" s="3" t="s">
        <v>1</v>
      </c>
      <c r="Q6" s="3" t="s">
        <v>2</v>
      </c>
      <c r="R6" s="2" t="s">
        <v>3</v>
      </c>
      <c r="S6" s="1" t="s">
        <v>0</v>
      </c>
      <c r="T6" s="3" t="s">
        <v>1</v>
      </c>
      <c r="U6" s="3" t="s">
        <v>2</v>
      </c>
      <c r="V6" s="2" t="s">
        <v>3</v>
      </c>
      <c r="W6" s="1" t="s">
        <v>0</v>
      </c>
      <c r="X6" s="3" t="s">
        <v>1</v>
      </c>
      <c r="Y6" s="3" t="s">
        <v>2</v>
      </c>
      <c r="Z6" s="2" t="s">
        <v>3</v>
      </c>
      <c r="AA6" s="1" t="s">
        <v>0</v>
      </c>
      <c r="AB6" s="3" t="s">
        <v>1</v>
      </c>
      <c r="AC6" s="3" t="s">
        <v>2</v>
      </c>
      <c r="AD6" s="2" t="s">
        <v>3</v>
      </c>
      <c r="AE6" s="1" t="s">
        <v>0</v>
      </c>
      <c r="AF6" s="3" t="s">
        <v>1</v>
      </c>
      <c r="AG6" s="3" t="s">
        <v>2</v>
      </c>
      <c r="AH6" s="2" t="s">
        <v>3</v>
      </c>
    </row>
    <row r="7" spans="1:34" x14ac:dyDescent="0.25">
      <c r="A7" s="184"/>
      <c r="B7" s="186"/>
      <c r="C7" s="205"/>
      <c r="D7" s="206"/>
      <c r="E7" s="206"/>
      <c r="F7" s="207"/>
      <c r="G7" s="205"/>
      <c r="H7" s="206"/>
      <c r="I7" s="206"/>
      <c r="J7" s="207"/>
      <c r="K7" s="205"/>
      <c r="L7" s="206"/>
      <c r="M7" s="206"/>
      <c r="N7" s="207"/>
      <c r="O7" s="205"/>
      <c r="P7" s="206"/>
      <c r="Q7" s="206"/>
      <c r="R7" s="207"/>
      <c r="S7" s="205"/>
      <c r="T7" s="206"/>
      <c r="U7" s="206"/>
      <c r="V7" s="207"/>
      <c r="W7" s="205"/>
      <c r="X7" s="206"/>
      <c r="Y7" s="206"/>
      <c r="Z7" s="207"/>
      <c r="AA7" s="205"/>
      <c r="AB7" s="206"/>
      <c r="AC7" s="206"/>
      <c r="AD7" s="207"/>
      <c r="AE7" s="205"/>
      <c r="AF7" s="206"/>
      <c r="AG7" s="206"/>
      <c r="AH7" s="207"/>
    </row>
    <row r="8" spans="1:34" x14ac:dyDescent="0.25">
      <c r="A8" s="184"/>
      <c r="B8" s="90" t="s">
        <v>119</v>
      </c>
      <c r="C8" s="202">
        <v>1.0000000000000009</v>
      </c>
      <c r="D8" s="203">
        <v>2.2333333333333316</v>
      </c>
      <c r="E8" s="203">
        <v>3.8999999999999924</v>
      </c>
      <c r="F8" s="204">
        <v>5.4999999999999938</v>
      </c>
      <c r="G8" s="202">
        <v>9.2666666666666675</v>
      </c>
      <c r="H8" s="203">
        <v>12.53333333333333</v>
      </c>
      <c r="I8" s="203">
        <v>13.93333333333333</v>
      </c>
      <c r="J8" s="204">
        <v>15.233333333333343</v>
      </c>
      <c r="K8" s="202">
        <v>15.133333333333333</v>
      </c>
      <c r="L8" s="203">
        <v>12.166666666666659</v>
      </c>
      <c r="M8" s="203">
        <v>8.9333333333333265</v>
      </c>
      <c r="N8" s="204">
        <v>6.4000000000000057</v>
      </c>
      <c r="O8" s="202">
        <v>3.2000000000000028</v>
      </c>
      <c r="P8" s="203">
        <v>2.1333333333333426</v>
      </c>
      <c r="Q8" s="203">
        <v>2.7484612295568227</v>
      </c>
      <c r="R8" s="204">
        <v>2.9985276520810387</v>
      </c>
      <c r="S8" s="202">
        <v>5.5782643386669077</v>
      </c>
      <c r="T8" s="203">
        <v>5.6687996153593723</v>
      </c>
      <c r="U8" s="203">
        <v>5.3007445832523352</v>
      </c>
      <c r="V8" s="204">
        <v>5.0700641353897833</v>
      </c>
      <c r="W8" s="202">
        <v>2.6208037241602167</v>
      </c>
      <c r="X8" s="203">
        <v>2.7329070208990025</v>
      </c>
      <c r="Y8" s="203">
        <v>2.6943459860587016</v>
      </c>
      <c r="Z8" s="204">
        <v>2.6056582975515532</v>
      </c>
      <c r="AA8" s="202">
        <v>2.1463878478220964</v>
      </c>
      <c r="AB8" s="203">
        <v>2.1074545171925285</v>
      </c>
      <c r="AC8" s="203">
        <v>2.2039469582501119</v>
      </c>
      <c r="AD8" s="204">
        <v>2.3182310715682592</v>
      </c>
      <c r="AE8" s="202">
        <v>2.568158670970722</v>
      </c>
      <c r="AF8" s="203">
        <v>2.5453936988625339</v>
      </c>
      <c r="AG8" s="203">
        <v>2.4090836670315987</v>
      </c>
      <c r="AH8" s="204">
        <v>2.1198629909482722</v>
      </c>
    </row>
    <row r="9" spans="1:34" x14ac:dyDescent="0.25">
      <c r="A9" s="184"/>
      <c r="B9" s="188" t="s">
        <v>57</v>
      </c>
      <c r="C9" s="539">
        <f t="shared" ref="C9" si="0">AVERAGE(C8:D8)</f>
        <v>1.6166666666666663</v>
      </c>
      <c r="D9" s="540"/>
      <c r="E9" s="540">
        <f t="shared" ref="E9" si="1">AVERAGE(E8:F8)</f>
        <v>4.6999999999999931</v>
      </c>
      <c r="F9" s="541"/>
      <c r="G9" s="539">
        <f t="shared" ref="G9" si="2">AVERAGE(G8:H8)</f>
        <v>10.899999999999999</v>
      </c>
      <c r="H9" s="540"/>
      <c r="I9" s="540">
        <f t="shared" ref="I9" si="3">AVERAGE(I8:J8)</f>
        <v>14.583333333333336</v>
      </c>
      <c r="J9" s="541"/>
      <c r="K9" s="539">
        <f t="shared" ref="K9" si="4">AVERAGE(K8:L8)</f>
        <v>13.649999999999995</v>
      </c>
      <c r="L9" s="540"/>
      <c r="M9" s="540">
        <f t="shared" ref="M9" si="5">AVERAGE(M8:N8)</f>
        <v>7.6666666666666661</v>
      </c>
      <c r="N9" s="541"/>
      <c r="O9" s="539">
        <f t="shared" ref="O9" si="6">AVERAGE(O8:P8)</f>
        <v>2.6666666666666727</v>
      </c>
      <c r="P9" s="540"/>
      <c r="Q9" s="540">
        <f t="shared" ref="Q9" si="7">AVERAGE(Q8:R8)</f>
        <v>2.8734944408189307</v>
      </c>
      <c r="R9" s="541"/>
      <c r="S9" s="539">
        <f t="shared" ref="S9" si="8">AVERAGE(S8:T8)</f>
        <v>5.6235319770131404</v>
      </c>
      <c r="T9" s="540"/>
      <c r="U9" s="540">
        <f t="shared" ref="U9" si="9">AVERAGE(U8:V8)</f>
        <v>5.1854043593210593</v>
      </c>
      <c r="V9" s="541"/>
      <c r="W9" s="539">
        <f t="shared" ref="W9" si="10">AVERAGE(W8:X8)</f>
        <v>2.6768553725296096</v>
      </c>
      <c r="X9" s="540"/>
      <c r="Y9" s="540">
        <f t="shared" ref="Y9" si="11">AVERAGE(Y8:Z8)</f>
        <v>2.6500021418051274</v>
      </c>
      <c r="Z9" s="541"/>
      <c r="AA9" s="539">
        <f t="shared" ref="AA9" si="12">AVERAGE(AA8:AB8)</f>
        <v>2.1269211825073127</v>
      </c>
      <c r="AB9" s="540"/>
      <c r="AC9" s="540">
        <f t="shared" ref="AC9" si="13">AVERAGE(AC8:AD8)</f>
        <v>2.2610890149091856</v>
      </c>
      <c r="AD9" s="541"/>
      <c r="AE9" s="539">
        <f t="shared" ref="AE9" si="14">AVERAGE(AE8:AF8)</f>
        <v>2.5567761849166279</v>
      </c>
      <c r="AF9" s="540"/>
      <c r="AG9" s="540">
        <f t="shared" ref="AG9" si="15">AVERAGE(AG8:AH8)</f>
        <v>2.2644733289899355</v>
      </c>
      <c r="AH9" s="541"/>
    </row>
    <row r="10" spans="1:34" x14ac:dyDescent="0.25">
      <c r="A10" s="184"/>
      <c r="B10" s="90"/>
      <c r="C10" s="354"/>
      <c r="D10" s="355"/>
      <c r="E10" s="355"/>
      <c r="F10" s="356"/>
      <c r="G10" s="354"/>
      <c r="H10" s="355"/>
      <c r="I10" s="355"/>
      <c r="J10" s="356"/>
      <c r="K10" s="354"/>
      <c r="L10" s="355"/>
      <c r="M10" s="355"/>
      <c r="N10" s="356"/>
      <c r="O10" s="354"/>
      <c r="P10" s="355"/>
      <c r="Q10" s="355"/>
      <c r="R10" s="356"/>
      <c r="S10" s="354"/>
      <c r="T10" s="355"/>
      <c r="U10" s="355"/>
      <c r="V10" s="356"/>
      <c r="W10" s="354"/>
      <c r="X10" s="355"/>
      <c r="Y10" s="355"/>
      <c r="Z10" s="356"/>
      <c r="AA10" s="354"/>
      <c r="AB10" s="355"/>
      <c r="AC10" s="355"/>
      <c r="AD10" s="356"/>
      <c r="AE10" s="462"/>
      <c r="AF10" s="463"/>
      <c r="AG10" s="463"/>
      <c r="AH10" s="464"/>
    </row>
    <row r="11" spans="1:34" x14ac:dyDescent="0.25">
      <c r="A11" s="184"/>
      <c r="B11" s="90" t="s">
        <v>43</v>
      </c>
      <c r="C11" s="202">
        <v>0.6611101259088592</v>
      </c>
      <c r="D11" s="203">
        <v>1.9089301503094624</v>
      </c>
      <c r="E11" s="203">
        <v>3.767059889004587</v>
      </c>
      <c r="F11" s="204">
        <v>5.4076053541068259</v>
      </c>
      <c r="G11" s="202">
        <v>10.066666666666668</v>
      </c>
      <c r="H11" s="203">
        <v>13.433333333333319</v>
      </c>
      <c r="I11" s="203">
        <v>15.166666666666661</v>
      </c>
      <c r="J11" s="204">
        <v>16.766666666666662</v>
      </c>
      <c r="K11" s="202">
        <v>16.100000000000001</v>
      </c>
      <c r="L11" s="203">
        <v>12.93333333333333</v>
      </c>
      <c r="M11" s="203">
        <v>8.8999999999999968</v>
      </c>
      <c r="N11" s="204">
        <v>6.0999999999999943</v>
      </c>
      <c r="O11" s="202">
        <v>2.633333333333332</v>
      </c>
      <c r="P11" s="203">
        <v>1.4000000000000012</v>
      </c>
      <c r="Q11" s="203">
        <v>2.3532046318516908</v>
      </c>
      <c r="R11" s="204">
        <v>2.7318106227165018</v>
      </c>
      <c r="S11" s="202">
        <v>5.7784957858725949</v>
      </c>
      <c r="T11" s="203">
        <v>5.854320041948835</v>
      </c>
      <c r="U11" s="203">
        <v>5.4612861540395574</v>
      </c>
      <c r="V11" s="204">
        <v>5.2422720622573138</v>
      </c>
      <c r="W11" s="202">
        <v>2.577064415593977</v>
      </c>
      <c r="X11" s="203">
        <v>2.6750236752747014</v>
      </c>
      <c r="Y11" s="203">
        <v>2.6289010508961264</v>
      </c>
      <c r="Z11" s="204">
        <v>2.5328558854057714</v>
      </c>
      <c r="AA11" s="202">
        <v>1.9905639042091305</v>
      </c>
      <c r="AB11" s="203">
        <v>1.9443559603363747</v>
      </c>
      <c r="AC11" s="203">
        <v>2.0283609645896927</v>
      </c>
      <c r="AD11" s="204">
        <v>2.1300073645636131</v>
      </c>
      <c r="AE11" s="202">
        <v>2.4060472406408406</v>
      </c>
      <c r="AF11" s="203">
        <v>2.3740893169209354</v>
      </c>
      <c r="AG11" s="203">
        <v>2.2353664896132663</v>
      </c>
      <c r="AH11" s="204">
        <v>1.951742635322451</v>
      </c>
    </row>
    <row r="12" spans="1:34" x14ac:dyDescent="0.25">
      <c r="A12" s="184"/>
      <c r="B12" s="188" t="s">
        <v>57</v>
      </c>
      <c r="C12" s="539">
        <f t="shared" ref="C12" si="16">AVERAGE(C11:D11)</f>
        <v>1.2850201381091608</v>
      </c>
      <c r="D12" s="540"/>
      <c r="E12" s="540">
        <f t="shared" ref="E12" si="17">AVERAGE(E11:F11)</f>
        <v>4.5873326215557064</v>
      </c>
      <c r="F12" s="541"/>
      <c r="G12" s="539">
        <f t="shared" ref="G12" si="18">AVERAGE(G11:H11)</f>
        <v>11.749999999999993</v>
      </c>
      <c r="H12" s="540"/>
      <c r="I12" s="540">
        <f t="shared" ref="I12" si="19">AVERAGE(I11:J11)</f>
        <v>15.966666666666661</v>
      </c>
      <c r="J12" s="541"/>
      <c r="K12" s="539">
        <f t="shared" ref="K12" si="20">AVERAGE(K11:L11)</f>
        <v>14.516666666666666</v>
      </c>
      <c r="L12" s="540"/>
      <c r="M12" s="540">
        <f t="shared" ref="M12" si="21">AVERAGE(M11:N11)</f>
        <v>7.4999999999999956</v>
      </c>
      <c r="N12" s="541"/>
      <c r="O12" s="539">
        <f t="shared" ref="O12" si="22">AVERAGE(O11:P11)</f>
        <v>2.0166666666666666</v>
      </c>
      <c r="P12" s="540"/>
      <c r="Q12" s="540">
        <f t="shared" ref="Q12" si="23">AVERAGE(Q11:R11)</f>
        <v>2.5425076272840963</v>
      </c>
      <c r="R12" s="541"/>
      <c r="S12" s="539">
        <f t="shared" ref="S12" si="24">AVERAGE(S11:T11)</f>
        <v>5.816407913910715</v>
      </c>
      <c r="T12" s="540"/>
      <c r="U12" s="540">
        <f t="shared" ref="U12" si="25">AVERAGE(U11:V11)</f>
        <v>5.3517791081484356</v>
      </c>
      <c r="V12" s="541"/>
      <c r="W12" s="539">
        <f t="shared" ref="W12" si="26">AVERAGE(W11:X11)</f>
        <v>2.6260440454343392</v>
      </c>
      <c r="X12" s="540"/>
      <c r="Y12" s="540">
        <f t="shared" ref="Y12" si="27">AVERAGE(Y11:Z11)</f>
        <v>2.5808784681509489</v>
      </c>
      <c r="Z12" s="541"/>
      <c r="AA12" s="539">
        <f t="shared" ref="AA12" si="28">AVERAGE(AA11:AB11)</f>
        <v>1.9674599322727526</v>
      </c>
      <c r="AB12" s="540"/>
      <c r="AC12" s="540">
        <f t="shared" ref="AC12" si="29">AVERAGE(AC11:AD11)</f>
        <v>2.0791841645766529</v>
      </c>
      <c r="AD12" s="541"/>
      <c r="AE12" s="539">
        <f t="shared" ref="AE12" si="30">AVERAGE(AE11:AF11)</f>
        <v>2.390068278780888</v>
      </c>
      <c r="AF12" s="540"/>
      <c r="AG12" s="540">
        <f t="shared" ref="AG12" si="31">AVERAGE(AG11:AH11)</f>
        <v>2.0935545624678586</v>
      </c>
      <c r="AH12" s="541"/>
    </row>
    <row r="13" spans="1:34" x14ac:dyDescent="0.25">
      <c r="A13" s="184"/>
      <c r="B13" s="123"/>
      <c r="C13" s="354"/>
      <c r="D13" s="355"/>
      <c r="E13" s="355"/>
      <c r="F13" s="356"/>
      <c r="G13" s="354"/>
      <c r="H13" s="355"/>
      <c r="I13" s="355"/>
      <c r="J13" s="356"/>
      <c r="K13" s="354"/>
      <c r="L13" s="355"/>
      <c r="M13" s="355"/>
      <c r="N13" s="356"/>
      <c r="O13" s="354"/>
      <c r="P13" s="355"/>
      <c r="Q13" s="355"/>
      <c r="R13" s="356"/>
      <c r="S13" s="354"/>
      <c r="T13" s="355"/>
      <c r="U13" s="355"/>
      <c r="V13" s="356"/>
      <c r="W13" s="354"/>
      <c r="X13" s="355"/>
      <c r="Y13" s="355"/>
      <c r="Z13" s="356"/>
      <c r="AA13" s="354"/>
      <c r="AB13" s="355"/>
      <c r="AC13" s="355"/>
      <c r="AD13" s="356"/>
      <c r="AE13" s="462"/>
      <c r="AF13" s="463"/>
      <c r="AG13" s="463"/>
      <c r="AH13" s="464"/>
    </row>
    <row r="14" spans="1:34" x14ac:dyDescent="0.25">
      <c r="A14" s="184"/>
      <c r="B14" s="123" t="s">
        <v>179</v>
      </c>
      <c r="C14" s="202">
        <v>3.4990791896869267</v>
      </c>
      <c r="D14" s="203">
        <v>10.477941176470583</v>
      </c>
      <c r="E14" s="203">
        <v>6.4690026954177915</v>
      </c>
      <c r="F14" s="204">
        <v>6.9076305220883594</v>
      </c>
      <c r="G14" s="202">
        <v>7.8291814946619187</v>
      </c>
      <c r="H14" s="203">
        <v>7.4043261231281132</v>
      </c>
      <c r="I14" s="203">
        <v>9.3670886075949422</v>
      </c>
      <c r="J14" s="204">
        <v>6.536438767843733</v>
      </c>
      <c r="K14" s="202">
        <v>9.4884488448844895</v>
      </c>
      <c r="L14" s="203">
        <v>9.9147947327653085</v>
      </c>
      <c r="M14" s="203">
        <v>8.2561728395061706</v>
      </c>
      <c r="N14" s="204">
        <v>10.648801128349783</v>
      </c>
      <c r="O14" s="202">
        <v>9.042954031650341</v>
      </c>
      <c r="P14" s="203">
        <v>7.1176885130373568</v>
      </c>
      <c r="Q14" s="203">
        <v>6.6379856440113461</v>
      </c>
      <c r="R14" s="204">
        <v>5.1398616886994875</v>
      </c>
      <c r="S14" s="202">
        <v>5.0403805740445673</v>
      </c>
      <c r="T14" s="203">
        <v>5.6286933117287496</v>
      </c>
      <c r="U14" s="203">
        <v>6.3208368849145158</v>
      </c>
      <c r="V14" s="204">
        <v>6.5458595554950705</v>
      </c>
      <c r="W14" s="202">
        <v>6.0306923726251238</v>
      </c>
      <c r="X14" s="203">
        <v>5.3527569473053704</v>
      </c>
      <c r="Y14" s="203">
        <v>4.8059007488134853</v>
      </c>
      <c r="Z14" s="204">
        <v>4.5594472215582105</v>
      </c>
      <c r="AA14" s="202">
        <v>4.6474365209260737</v>
      </c>
      <c r="AB14" s="203">
        <v>4.8253250070005915</v>
      </c>
      <c r="AC14" s="203">
        <v>5.0088118986984398</v>
      </c>
      <c r="AD14" s="204">
        <v>5.0882834610210592</v>
      </c>
      <c r="AE14" s="202">
        <v>4.6607066043678813</v>
      </c>
      <c r="AF14" s="203">
        <v>4.3963379940168856</v>
      </c>
      <c r="AG14" s="203">
        <v>4.3667286183199705</v>
      </c>
      <c r="AH14" s="204">
        <v>4.6419594836463185</v>
      </c>
    </row>
    <row r="15" spans="1:34" x14ac:dyDescent="0.25">
      <c r="A15" s="184"/>
      <c r="B15" s="188" t="s">
        <v>57</v>
      </c>
      <c r="C15" s="539">
        <f t="shared" ref="C15" si="32">AVERAGE(C14:D14)</f>
        <v>6.9885101830787555</v>
      </c>
      <c r="D15" s="540"/>
      <c r="E15" s="540">
        <f t="shared" ref="E15" si="33">AVERAGE(E14:F14)</f>
        <v>6.688316608753075</v>
      </c>
      <c r="F15" s="541"/>
      <c r="G15" s="539">
        <f t="shared" ref="G15" si="34">AVERAGE(G14:H14)</f>
        <v>7.616753808895016</v>
      </c>
      <c r="H15" s="540"/>
      <c r="I15" s="540">
        <f t="shared" ref="I15" si="35">AVERAGE(I14:J14)</f>
        <v>7.9517636877193372</v>
      </c>
      <c r="J15" s="541"/>
      <c r="K15" s="539">
        <f t="shared" ref="K15" si="36">AVERAGE(K14:L14)</f>
        <v>9.7016217888248981</v>
      </c>
      <c r="L15" s="540"/>
      <c r="M15" s="540">
        <f t="shared" ref="M15" si="37">AVERAGE(M14:N14)</f>
        <v>9.4524869839279759</v>
      </c>
      <c r="N15" s="541"/>
      <c r="O15" s="539">
        <f t="shared" ref="O15" si="38">AVERAGE(O14:P14)</f>
        <v>8.0803212723438484</v>
      </c>
      <c r="P15" s="540"/>
      <c r="Q15" s="540">
        <f t="shared" ref="Q15" si="39">AVERAGE(Q14:R14)</f>
        <v>5.8889236663554172</v>
      </c>
      <c r="R15" s="541"/>
      <c r="S15" s="539">
        <f t="shared" ref="S15" si="40">AVERAGE(S14:T14)</f>
        <v>5.3345369428866585</v>
      </c>
      <c r="T15" s="540"/>
      <c r="U15" s="540">
        <f t="shared" ref="U15" si="41">AVERAGE(U14:V14)</f>
        <v>6.4333482202047936</v>
      </c>
      <c r="V15" s="541"/>
      <c r="W15" s="539">
        <f t="shared" ref="W15" si="42">AVERAGE(W14:X14)</f>
        <v>5.6917246599652476</v>
      </c>
      <c r="X15" s="540"/>
      <c r="Y15" s="540">
        <f t="shared" ref="Y15" si="43">AVERAGE(Y14:Z14)</f>
        <v>4.6826739851858479</v>
      </c>
      <c r="Z15" s="541"/>
      <c r="AA15" s="539">
        <f t="shared" ref="AA15" si="44">AVERAGE(AA14:AB14)</f>
        <v>4.7363807639633322</v>
      </c>
      <c r="AB15" s="540"/>
      <c r="AC15" s="540">
        <f t="shared" ref="AC15" si="45">AVERAGE(AC14:AD14)</f>
        <v>5.0485476798597499</v>
      </c>
      <c r="AD15" s="541"/>
      <c r="AE15" s="539">
        <f t="shared" ref="AE15" si="46">AVERAGE(AE14:AF14)</f>
        <v>4.5285222991923835</v>
      </c>
      <c r="AF15" s="540"/>
      <c r="AG15" s="540">
        <f t="shared" ref="AG15" si="47">AVERAGE(AG14:AH14)</f>
        <v>4.5043440509831445</v>
      </c>
      <c r="AH15" s="541"/>
    </row>
    <row r="16" spans="1:34" x14ac:dyDescent="0.25">
      <c r="A16" s="184"/>
      <c r="B16" s="189"/>
      <c r="C16" s="354"/>
      <c r="D16" s="355"/>
      <c r="E16" s="355"/>
      <c r="F16" s="356"/>
      <c r="G16" s="354"/>
      <c r="H16" s="355"/>
      <c r="I16" s="355"/>
      <c r="J16" s="356"/>
      <c r="K16" s="354"/>
      <c r="L16" s="355"/>
      <c r="M16" s="355"/>
      <c r="N16" s="356"/>
      <c r="O16" s="354"/>
      <c r="P16" s="355"/>
      <c r="Q16" s="355"/>
      <c r="R16" s="356"/>
      <c r="S16" s="354"/>
      <c r="T16" s="355"/>
      <c r="U16" s="355"/>
      <c r="V16" s="356"/>
      <c r="W16" s="354"/>
      <c r="X16" s="355"/>
      <c r="Y16" s="355"/>
      <c r="Z16" s="356"/>
      <c r="AA16" s="354"/>
      <c r="AB16" s="355"/>
      <c r="AC16" s="355"/>
      <c r="AD16" s="356"/>
      <c r="AE16" s="462"/>
      <c r="AF16" s="463"/>
      <c r="AG16" s="463"/>
      <c r="AH16" s="464"/>
    </row>
    <row r="17" spans="1:34" x14ac:dyDescent="0.25">
      <c r="A17" s="184"/>
      <c r="B17" s="123" t="s">
        <v>180</v>
      </c>
      <c r="C17" s="354">
        <f>100*((1+'Polročné údaje'!G14/100)/(1+'Polročné údaje'!G8/100)-1)</f>
        <v>-1.3155752031770107</v>
      </c>
      <c r="D17" s="355">
        <f>100*((1+'Polročné údaje'!D14/100)/(1+'Polročné údaje'!D8/100)-1)</f>
        <v>8.0645006616927759</v>
      </c>
      <c r="E17" s="355">
        <f>100*((1+'Polročné údaje'!E14/100)/(1+'Polročné údaje'!E8/100)-1)</f>
        <v>2.4725723728756588</v>
      </c>
      <c r="F17" s="356">
        <f>100*((1+'Polročné údaje'!F14/100)/(1+'Polročné údaje'!F8/100)-1)</f>
        <v>1.3342469403681223</v>
      </c>
      <c r="G17" s="354">
        <f>100*((1+'Polročné údaje'!G14/100)/(1+'Polročné údaje'!G8/100)-1)</f>
        <v>-1.3155752031770107</v>
      </c>
      <c r="H17" s="355">
        <f>100*((1+'Polročné údaje'!H14/100)/(1+'Polročné údaje'!H8/100)-1)</f>
        <v>-4.5577670706799855</v>
      </c>
      <c r="I17" s="355">
        <f>100*((1+'Polročné údaje'!I14/100)/(1+'Polročné údaje'!I8/100)-1)</f>
        <v>-4.0078215849078891</v>
      </c>
      <c r="J17" s="356">
        <f>100*((1+'Polročné údaje'!J14/100)/(1+'Polročné údaje'!J8/100)-1)</f>
        <v>-7.5472038462449653</v>
      </c>
      <c r="K17" s="354">
        <f>100*((1+'Polročné údaje'!K14/100)/(1+'Polročné údaje'!K8/100)-1)</f>
        <v>-4.9029106732329293</v>
      </c>
      <c r="L17" s="355">
        <f>100*((1+'Polročné údaje'!L14/100)/(1+'Polročné údaje'!L8/100)-1)</f>
        <v>-2.0076124224974845</v>
      </c>
      <c r="M17" s="355">
        <f>100*((1+'Polročné údaje'!M14/100)/(1+'Polročné údaje'!M8/100)-1)</f>
        <v>-0.62162836030644764</v>
      </c>
      <c r="N17" s="356">
        <f>100*((1+'Polročné údaje'!N14/100)/(1+'Polročné údaje'!N8/100)-1)</f>
        <v>3.9932341431858864</v>
      </c>
      <c r="O17" s="354">
        <f>100*((1+'Polročné údaje'!O14/100)/(1+'Polročné údaje'!O8/100)-1)</f>
        <v>5.6617771624518864</v>
      </c>
      <c r="P17" s="355">
        <f>100*((1+'Polročné údaje'!P14/100)/(1+'Polročné údaje'!P8/100)-1)</f>
        <v>4.8802433221645014</v>
      </c>
      <c r="Q17" s="355">
        <f>100*((1+'Polročné údaje'!Q14/100)/(1+'Polročné údaje'!Q8/100)-1)</f>
        <v>3.7854819117579597</v>
      </c>
      <c r="R17" s="356">
        <f>100*((1+'Polročné údaje'!R14/100)/(1+'Polročné údaje'!R8/100)-1)</f>
        <v>2.0789948025778271</v>
      </c>
      <c r="S17" s="354">
        <f>100*((1+'Polročné údaje'!S14/100)/(1+'Polročné údaje'!S8/100)-1)</f>
        <v>-0.509464488729372</v>
      </c>
      <c r="T17" s="355">
        <f>100*((1+'Polročné údaje'!T14/100)/(1+'Polročné údaje'!T8/100)-1)</f>
        <v>-3.7954726254685323E-2</v>
      </c>
      <c r="U17" s="355">
        <f>100*((1+'Polročné údaje'!U14/100)/(1+'Polročné údaje'!U8/100)-1)</f>
        <v>0.96874177452341836</v>
      </c>
      <c r="V17" s="356">
        <f>100*((1+'Polročné údaje'!V14/100)/(1+'Polročné údaje'!V8/100)-1)</f>
        <v>1.4045822016474974</v>
      </c>
      <c r="W17" s="354">
        <f>100*((1+'Polročné údaje'!W14/100)/(1+'Polročné údaje'!W8/100)-1)</f>
        <v>3.3228044652919619</v>
      </c>
      <c r="X17" s="355">
        <f>100*((1+'Polročné údaje'!X14/100)/(1+'Polročné údaje'!X8/100)-1)</f>
        <v>2.5501565198319476</v>
      </c>
      <c r="Y17" s="355">
        <f>100*((1+'Polročné údaje'!Y14/100)/(1+'Polročné údaje'!Y8/100)-1)</f>
        <v>2.0561548374254501</v>
      </c>
      <c r="Z17" s="356">
        <f>100*((1+'Polročné údaje'!Z14/100)/(1+'Polročné údaje'!Z8/100)-1)</f>
        <v>1.9041726903020972</v>
      </c>
      <c r="AA17" s="354">
        <f>100*((1+'Polročné údaje'!AA14/100)/(1+'Polročné údaje'!AA8/100)-1)</f>
        <v>2.4484944850228452</v>
      </c>
      <c r="AB17" s="355">
        <f>100*((1+'Polročné údaje'!AB14/100)/(1+'Polročné údaje'!AB8/100)-1)</f>
        <v>2.6617747966192207</v>
      </c>
      <c r="AC17" s="355">
        <f>100*((1+'Polročné údaje'!AC14/100)/(1+'Polročné údaje'!AC8/100)-1)</f>
        <v>2.7443802552890695</v>
      </c>
      <c r="AD17" s="356">
        <f>100*((1+'Polročné údaje'!AD14/100)/(1+'Polročné údaje'!AD8/100)-1)</f>
        <v>2.7072911253862797</v>
      </c>
      <c r="AE17" s="462">
        <f>100*((1+'Polročné údaje'!AE14/100)/(1+'Polročné údaje'!AE8/100)-1)</f>
        <v>2.0401535530240489</v>
      </c>
      <c r="AF17" s="463">
        <f>100*((1+'Polročné údaje'!AF14/100)/(1+'Polročné údaje'!AF8/100)-1)</f>
        <v>1.8049999404067707</v>
      </c>
      <c r="AG17" s="463">
        <f>100*((1+'Polročné údaje'!AG14/100)/(1+'Polročné údaje'!AG8/100)-1)</f>
        <v>1.9115930747445775</v>
      </c>
      <c r="AH17" s="464">
        <f>100*((1+'Polročné údaje'!AH14/100)/(1+'Polročné údaje'!AH8/100)-1)</f>
        <v>2.4697413596428408</v>
      </c>
    </row>
    <row r="18" spans="1:34" x14ac:dyDescent="0.25">
      <c r="A18" s="184"/>
      <c r="B18" s="188" t="s">
        <v>57</v>
      </c>
      <c r="C18" s="539">
        <f t="shared" ref="C18" si="48">AVERAGE(C17:D17)</f>
        <v>3.3744627292578828</v>
      </c>
      <c r="D18" s="540"/>
      <c r="E18" s="540">
        <f t="shared" ref="E18" si="49">AVERAGE(E17:F17)</f>
        <v>1.9034096566218905</v>
      </c>
      <c r="F18" s="541"/>
      <c r="G18" s="539">
        <f t="shared" ref="G18" si="50">AVERAGE(G17:H17)</f>
        <v>-2.9366711369284983</v>
      </c>
      <c r="H18" s="540"/>
      <c r="I18" s="540">
        <f t="shared" ref="I18" si="51">AVERAGE(I17:J17)</f>
        <v>-5.7775127155764272</v>
      </c>
      <c r="J18" s="541"/>
      <c r="K18" s="539">
        <f t="shared" ref="K18" si="52">AVERAGE(K17:L17)</f>
        <v>-3.4552615478652067</v>
      </c>
      <c r="L18" s="540"/>
      <c r="M18" s="540">
        <f t="shared" ref="M18" si="53">AVERAGE(M17:N17)</f>
        <v>1.6858028914397194</v>
      </c>
      <c r="N18" s="541"/>
      <c r="O18" s="539">
        <f t="shared" ref="O18" si="54">AVERAGE(O17:P17)</f>
        <v>5.2710102423081935</v>
      </c>
      <c r="P18" s="540"/>
      <c r="Q18" s="540">
        <f t="shared" ref="Q18" si="55">AVERAGE(Q17:R17)</f>
        <v>2.9322383571678934</v>
      </c>
      <c r="R18" s="541"/>
      <c r="S18" s="539">
        <f t="shared" ref="S18" si="56">AVERAGE(S17:T17)</f>
        <v>-0.27370960749202866</v>
      </c>
      <c r="T18" s="540"/>
      <c r="U18" s="540">
        <f t="shared" ref="U18" si="57">AVERAGE(U17:V17)</f>
        <v>1.1866619880854579</v>
      </c>
      <c r="V18" s="541"/>
      <c r="W18" s="539">
        <f t="shared" ref="W18" si="58">AVERAGE(W17:X17)</f>
        <v>2.9364804925619548</v>
      </c>
      <c r="X18" s="540"/>
      <c r="Y18" s="540">
        <f t="shared" ref="Y18" si="59">AVERAGE(Y17:Z17)</f>
        <v>1.9801637638637737</v>
      </c>
      <c r="Z18" s="541"/>
      <c r="AA18" s="539">
        <f t="shared" ref="AA18" si="60">AVERAGE(AA17:AB17)</f>
        <v>2.5551346408210329</v>
      </c>
      <c r="AB18" s="540"/>
      <c r="AC18" s="540">
        <f t="shared" ref="AC18" si="61">AVERAGE(AC17:AD17)</f>
        <v>2.7258356903376746</v>
      </c>
      <c r="AD18" s="541"/>
      <c r="AE18" s="539">
        <f t="shared" ref="AE18" si="62">AVERAGE(AE17:AF17)</f>
        <v>1.9225767467154098</v>
      </c>
      <c r="AF18" s="540"/>
      <c r="AG18" s="540">
        <f t="shared" ref="AG18" si="63">AVERAGE(AG17:AH17)</f>
        <v>2.1906672171937092</v>
      </c>
      <c r="AH18" s="541"/>
    </row>
    <row r="19" spans="1:34" s="123" customFormat="1" x14ac:dyDescent="0.25">
      <c r="A19" s="187"/>
      <c r="B19" s="190"/>
      <c r="C19" s="208"/>
      <c r="D19" s="209"/>
      <c r="E19" s="209"/>
      <c r="F19" s="210"/>
      <c r="G19" s="208"/>
      <c r="H19" s="209"/>
      <c r="I19" s="209"/>
      <c r="J19" s="210"/>
      <c r="K19" s="208"/>
      <c r="L19" s="209"/>
      <c r="M19" s="209"/>
      <c r="N19" s="210"/>
      <c r="O19" s="208"/>
      <c r="P19" s="209"/>
      <c r="Q19" s="209"/>
      <c r="R19" s="210"/>
      <c r="S19" s="208"/>
      <c r="T19" s="209"/>
      <c r="U19" s="209"/>
      <c r="V19" s="210"/>
      <c r="W19" s="208"/>
      <c r="X19" s="209"/>
      <c r="Y19" s="209"/>
      <c r="Z19" s="210"/>
      <c r="AA19" s="208"/>
      <c r="AB19" s="209"/>
      <c r="AC19" s="209"/>
      <c r="AD19" s="210"/>
      <c r="AE19" s="208"/>
      <c r="AF19" s="209"/>
      <c r="AG19" s="209"/>
      <c r="AH19" s="210"/>
    </row>
    <row r="20" spans="1:34" s="123" customFormat="1" x14ac:dyDescent="0.25">
      <c r="C20" s="191"/>
    </row>
  </sheetData>
  <mergeCells count="67">
    <mergeCell ref="AE18:AF18"/>
    <mergeCell ref="AG18:AH18"/>
    <mergeCell ref="AE9:AF9"/>
    <mergeCell ref="AG9:AH9"/>
    <mergeCell ref="AE12:AF12"/>
    <mergeCell ref="AG12:AH12"/>
    <mergeCell ref="AE15:AF15"/>
    <mergeCell ref="AG15:AH15"/>
    <mergeCell ref="W18:X18"/>
    <mergeCell ref="Y18:Z18"/>
    <mergeCell ref="W9:X9"/>
    <mergeCell ref="Y9:Z9"/>
    <mergeCell ref="W12:X12"/>
    <mergeCell ref="Y12:Z12"/>
    <mergeCell ref="W15:X15"/>
    <mergeCell ref="Y15:Z15"/>
    <mergeCell ref="C12:D12"/>
    <mergeCell ref="Q15:R15"/>
    <mergeCell ref="Q9:R9"/>
    <mergeCell ref="O12:P12"/>
    <mergeCell ref="Q12:R12"/>
    <mergeCell ref="K9:L9"/>
    <mergeCell ref="M9:N9"/>
    <mergeCell ref="K12:L12"/>
    <mergeCell ref="M12:N12"/>
    <mergeCell ref="I12:J12"/>
    <mergeCell ref="G9:H9"/>
    <mergeCell ref="O15:P15"/>
    <mergeCell ref="O9:P9"/>
    <mergeCell ref="C9:D9"/>
    <mergeCell ref="C18:D18"/>
    <mergeCell ref="E18:F18"/>
    <mergeCell ref="K15:L15"/>
    <mergeCell ref="A1:V1"/>
    <mergeCell ref="A2:V2"/>
    <mergeCell ref="A3:V3"/>
    <mergeCell ref="E15:F15"/>
    <mergeCell ref="G15:H15"/>
    <mergeCell ref="I15:J15"/>
    <mergeCell ref="C15:D15"/>
    <mergeCell ref="I9:J9"/>
    <mergeCell ref="E12:F12"/>
    <mergeCell ref="G12:H12"/>
    <mergeCell ref="M15:N15"/>
    <mergeCell ref="E9:F9"/>
    <mergeCell ref="Q18:R18"/>
    <mergeCell ref="G18:H18"/>
    <mergeCell ref="I18:J18"/>
    <mergeCell ref="K18:L18"/>
    <mergeCell ref="M18:N18"/>
    <mergeCell ref="O18:P18"/>
    <mergeCell ref="S18:T18"/>
    <mergeCell ref="U18:V18"/>
    <mergeCell ref="S9:T9"/>
    <mergeCell ref="U9:V9"/>
    <mergeCell ref="S12:T12"/>
    <mergeCell ref="U12:V12"/>
    <mergeCell ref="S15:T15"/>
    <mergeCell ref="U15:V15"/>
    <mergeCell ref="AA18:AB18"/>
    <mergeCell ref="AC18:AD18"/>
    <mergeCell ref="AA9:AB9"/>
    <mergeCell ref="AC9:AD9"/>
    <mergeCell ref="AA12:AB12"/>
    <mergeCell ref="AC12:AD12"/>
    <mergeCell ref="AA15:AB15"/>
    <mergeCell ref="AC15:AD15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H24"/>
  <sheetViews>
    <sheetView zoomScale="80" zoomScaleNormal="80" workbookViewId="0">
      <pane xSplit="2" ySplit="6" topLeftCell="AF7" activePane="bottomRight" state="frozen"/>
      <selection pane="topRight" activeCell="C1" sqref="C1"/>
      <selection pane="bottomLeft" activeCell="A7" sqref="A7"/>
      <selection pane="bottomRight" activeCell="A9" sqref="A9"/>
    </sheetView>
  </sheetViews>
  <sheetFormatPr defaultColWidth="9.140625" defaultRowHeight="15.75" x14ac:dyDescent="0.25"/>
  <cols>
    <col min="1" max="1" width="5.7109375" style="179" customWidth="1"/>
    <col min="2" max="2" width="75.7109375" style="179" customWidth="1"/>
    <col min="3" max="22" width="9.140625" style="179" customWidth="1"/>
    <col min="23" max="16384" width="9.140625" style="179"/>
  </cols>
  <sheetData>
    <row r="1" spans="1:34" x14ac:dyDescent="0.25">
      <c r="A1" s="526" t="str">
        <f>'Súhrnné indikátory'!A1:N1</f>
        <v>70. zasadnutie Výboru pre makroekonomické prognózy, 13.9.2024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8"/>
      <c r="R1" s="528"/>
      <c r="S1" s="528"/>
      <c r="T1" s="528"/>
      <c r="U1" s="528"/>
      <c r="V1" s="528"/>
    </row>
    <row r="2" spans="1:34" ht="18.75" x14ac:dyDescent="0.3">
      <c r="A2" s="532" t="s">
        <v>151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  <c r="T2" s="521"/>
      <c r="U2" s="521"/>
      <c r="V2" s="521"/>
    </row>
    <row r="3" spans="1:34" x14ac:dyDescent="0.25">
      <c r="A3" s="534" t="s">
        <v>61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523"/>
      <c r="T3" s="523"/>
      <c r="U3" s="523"/>
      <c r="V3" s="523"/>
    </row>
    <row r="4" spans="1:34" s="123" customFormat="1" x14ac:dyDescent="0.25">
      <c r="A4" s="180"/>
      <c r="B4" s="181"/>
      <c r="C4" s="182"/>
      <c r="D4" s="182"/>
      <c r="E4" s="182"/>
      <c r="F4" s="183"/>
      <c r="G4" s="182"/>
      <c r="H4" s="182"/>
      <c r="I4" s="182"/>
      <c r="J4" s="183"/>
      <c r="K4" s="182"/>
      <c r="L4" s="182"/>
      <c r="M4" s="182"/>
      <c r="N4" s="183"/>
      <c r="O4" s="182"/>
      <c r="P4" s="182"/>
      <c r="Q4" s="182"/>
      <c r="R4" s="183"/>
      <c r="S4" s="182"/>
      <c r="T4" s="182"/>
      <c r="U4" s="182"/>
      <c r="V4" s="183"/>
      <c r="W4" s="182"/>
      <c r="X4" s="182"/>
      <c r="Y4" s="182"/>
      <c r="Z4" s="183"/>
      <c r="AA4" s="182"/>
      <c r="AB4" s="182"/>
      <c r="AC4" s="182"/>
      <c r="AD4" s="183"/>
      <c r="AE4" s="182"/>
      <c r="AF4" s="182"/>
      <c r="AG4" s="182"/>
      <c r="AH4" s="183"/>
    </row>
    <row r="5" spans="1:34" s="123" customFormat="1" x14ac:dyDescent="0.25">
      <c r="A5" s="184"/>
      <c r="B5" s="186"/>
      <c r="C5" s="185">
        <v>2021</v>
      </c>
      <c r="D5" s="185">
        <v>2021</v>
      </c>
      <c r="E5" s="185">
        <v>2021</v>
      </c>
      <c r="F5" s="186">
        <v>2021</v>
      </c>
      <c r="G5" s="185">
        <v>2022</v>
      </c>
      <c r="H5" s="185">
        <v>2022</v>
      </c>
      <c r="I5" s="185">
        <v>2022</v>
      </c>
      <c r="J5" s="186">
        <v>2022</v>
      </c>
      <c r="K5" s="185">
        <v>2023</v>
      </c>
      <c r="L5" s="185">
        <v>2023</v>
      </c>
      <c r="M5" s="185">
        <v>2023</v>
      </c>
      <c r="N5" s="186">
        <v>2023</v>
      </c>
      <c r="O5" s="214">
        <v>2024</v>
      </c>
      <c r="P5" s="185">
        <v>2024</v>
      </c>
      <c r="Q5" s="185">
        <v>2024</v>
      </c>
      <c r="R5" s="186">
        <v>2024</v>
      </c>
      <c r="S5" s="214">
        <v>2025</v>
      </c>
      <c r="T5" s="185">
        <v>2025</v>
      </c>
      <c r="U5" s="185">
        <v>2025</v>
      </c>
      <c r="V5" s="186">
        <v>2025</v>
      </c>
      <c r="W5" s="214">
        <v>2026</v>
      </c>
      <c r="X5" s="185">
        <v>2026</v>
      </c>
      <c r="Y5" s="185">
        <v>2026</v>
      </c>
      <c r="Z5" s="186">
        <v>2026</v>
      </c>
      <c r="AA5" s="214">
        <v>2027</v>
      </c>
      <c r="AB5" s="185">
        <v>2027</v>
      </c>
      <c r="AC5" s="185">
        <v>2027</v>
      </c>
      <c r="AD5" s="186">
        <v>2027</v>
      </c>
      <c r="AE5" s="214">
        <v>2028</v>
      </c>
      <c r="AF5" s="185">
        <v>2028</v>
      </c>
      <c r="AG5" s="185">
        <v>2028</v>
      </c>
      <c r="AH5" s="186">
        <v>2028</v>
      </c>
    </row>
    <row r="6" spans="1:34" s="123" customFormat="1" x14ac:dyDescent="0.25">
      <c r="A6" s="187"/>
      <c r="B6" s="105"/>
      <c r="C6" s="3" t="s">
        <v>0</v>
      </c>
      <c r="D6" s="3" t="s">
        <v>1</v>
      </c>
      <c r="E6" s="3" t="s">
        <v>2</v>
      </c>
      <c r="F6" s="2" t="s">
        <v>3</v>
      </c>
      <c r="G6" s="3" t="s">
        <v>0</v>
      </c>
      <c r="H6" s="3" t="s">
        <v>1</v>
      </c>
      <c r="I6" s="3" t="s">
        <v>2</v>
      </c>
      <c r="J6" s="2" t="s">
        <v>3</v>
      </c>
      <c r="K6" s="3" t="s">
        <v>0</v>
      </c>
      <c r="L6" s="3" t="s">
        <v>1</v>
      </c>
      <c r="M6" s="3" t="s">
        <v>2</v>
      </c>
      <c r="N6" s="2" t="s">
        <v>3</v>
      </c>
      <c r="O6" s="1" t="s">
        <v>0</v>
      </c>
      <c r="P6" s="3" t="s">
        <v>1</v>
      </c>
      <c r="Q6" s="3" t="s">
        <v>2</v>
      </c>
      <c r="R6" s="2" t="s">
        <v>3</v>
      </c>
      <c r="S6" s="1" t="s">
        <v>0</v>
      </c>
      <c r="T6" s="3" t="s">
        <v>1</v>
      </c>
      <c r="U6" s="3" t="s">
        <v>2</v>
      </c>
      <c r="V6" s="2" t="s">
        <v>3</v>
      </c>
      <c r="W6" s="1" t="s">
        <v>0</v>
      </c>
      <c r="X6" s="3" t="s">
        <v>1</v>
      </c>
      <c r="Y6" s="3" t="s">
        <v>2</v>
      </c>
      <c r="Z6" s="2" t="s">
        <v>3</v>
      </c>
      <c r="AA6" s="1" t="s">
        <v>0</v>
      </c>
      <c r="AB6" s="3" t="s">
        <v>1</v>
      </c>
      <c r="AC6" s="3" t="s">
        <v>2</v>
      </c>
      <c r="AD6" s="2" t="s">
        <v>3</v>
      </c>
      <c r="AE6" s="1" t="s">
        <v>0</v>
      </c>
      <c r="AF6" s="3" t="s">
        <v>1</v>
      </c>
      <c r="AG6" s="3" t="s">
        <v>2</v>
      </c>
      <c r="AH6" s="2" t="s">
        <v>3</v>
      </c>
    </row>
    <row r="7" spans="1:34" x14ac:dyDescent="0.25">
      <c r="A7" s="184"/>
      <c r="B7" s="186"/>
      <c r="C7" s="360"/>
      <c r="D7" s="182"/>
      <c r="E7" s="182"/>
      <c r="F7" s="183"/>
      <c r="G7" s="360"/>
      <c r="H7" s="182"/>
      <c r="I7" s="182"/>
      <c r="J7" s="183"/>
      <c r="K7" s="360"/>
      <c r="L7" s="182"/>
      <c r="M7" s="182"/>
      <c r="N7" s="183"/>
      <c r="O7" s="360"/>
      <c r="P7" s="182"/>
      <c r="Q7" s="182"/>
      <c r="R7" s="183"/>
      <c r="S7" s="360"/>
      <c r="T7" s="182"/>
      <c r="U7" s="182"/>
      <c r="V7" s="183"/>
      <c r="W7" s="360"/>
      <c r="X7" s="182"/>
      <c r="Y7" s="182"/>
      <c r="Z7" s="183"/>
      <c r="AA7" s="360"/>
      <c r="AB7" s="182"/>
      <c r="AC7" s="182"/>
      <c r="AD7" s="183"/>
      <c r="AE7" s="360"/>
      <c r="AF7" s="182"/>
      <c r="AG7" s="182"/>
      <c r="AH7" s="183"/>
    </row>
    <row r="8" spans="1:34" x14ac:dyDescent="0.25">
      <c r="A8" s="184"/>
      <c r="B8" s="90" t="s">
        <v>187</v>
      </c>
      <c r="C8" s="231">
        <v>22.480848000000002</v>
      </c>
      <c r="D8" s="232">
        <v>24.896941999999999</v>
      </c>
      <c r="E8" s="232">
        <v>26.470103999999999</v>
      </c>
      <c r="F8" s="233">
        <v>26.396653000000001</v>
      </c>
      <c r="G8" s="231">
        <v>24.580268</v>
      </c>
      <c r="H8" s="232">
        <v>27.293854</v>
      </c>
      <c r="I8" s="232">
        <v>29.014403000000001</v>
      </c>
      <c r="J8" s="233">
        <v>28.873493000000003</v>
      </c>
      <c r="K8" s="231">
        <v>27.550467000000001</v>
      </c>
      <c r="L8" s="232">
        <v>30.448909</v>
      </c>
      <c r="M8" s="232">
        <v>32.489227999999997</v>
      </c>
      <c r="N8" s="233">
        <v>32.324190999999999</v>
      </c>
      <c r="O8" s="231">
        <v>29.768103</v>
      </c>
      <c r="P8" s="232">
        <v>32.431684000000004</v>
      </c>
      <c r="Q8" s="232">
        <v>34.741947574206961</v>
      </c>
      <c r="R8" s="233">
        <v>34.262637429471461</v>
      </c>
      <c r="S8" s="231">
        <v>31.791746432748035</v>
      </c>
      <c r="T8" s="232">
        <v>34.502360370826388</v>
      </c>
      <c r="U8" s="232">
        <v>37.007099915834765</v>
      </c>
      <c r="V8" s="233">
        <v>36.600149396200294</v>
      </c>
      <c r="W8" s="231">
        <v>33.588769282817871</v>
      </c>
      <c r="X8" s="232">
        <v>36.47171915454927</v>
      </c>
      <c r="Y8" s="232">
        <v>38.989040090661959</v>
      </c>
      <c r="Z8" s="233">
        <v>38.255646356165698</v>
      </c>
      <c r="AA8" s="231">
        <v>34.738034235414432</v>
      </c>
      <c r="AB8" s="232">
        <v>37.589066022272071</v>
      </c>
      <c r="AC8" s="232">
        <v>40.205892909688778</v>
      </c>
      <c r="AD8" s="233">
        <v>39.615398661912167</v>
      </c>
      <c r="AE8" s="231">
        <v>36.202888172993362</v>
      </c>
      <c r="AF8" s="232">
        <v>39.242717982136924</v>
      </c>
      <c r="AG8" s="232">
        <v>41.942412869918769</v>
      </c>
      <c r="AH8" s="233">
        <v>41.209856674672253</v>
      </c>
    </row>
    <row r="9" spans="1:34" x14ac:dyDescent="0.25">
      <c r="A9" s="184"/>
      <c r="B9" s="110" t="s">
        <v>23</v>
      </c>
      <c r="C9" s="193">
        <v>2.3450192702301642</v>
      </c>
      <c r="D9" s="194">
        <v>13.922447263214677</v>
      </c>
      <c r="E9" s="194">
        <v>6.1167890252178836</v>
      </c>
      <c r="F9" s="195">
        <v>6.9325203054752871</v>
      </c>
      <c r="G9" s="193">
        <v>9.3387046609629607</v>
      </c>
      <c r="H9" s="194">
        <v>9.6273349554334864</v>
      </c>
      <c r="I9" s="194">
        <v>9.6119720572310552</v>
      </c>
      <c r="J9" s="195">
        <v>9.3831592967487119</v>
      </c>
      <c r="K9" s="193">
        <v>12.083672155242574</v>
      </c>
      <c r="L9" s="194">
        <v>11.55958040956766</v>
      </c>
      <c r="M9" s="194">
        <v>11.976207127198158</v>
      </c>
      <c r="N9" s="195">
        <v>11.951092997303769</v>
      </c>
      <c r="O9" s="193">
        <v>8.049359018124802</v>
      </c>
      <c r="P9" s="194">
        <v>6.5118096677946768</v>
      </c>
      <c r="Q9" s="194">
        <v>6.9337430061648941</v>
      </c>
      <c r="R9" s="195">
        <v>5.9968907790189263</v>
      </c>
      <c r="S9" s="193">
        <v>6.798026171664473</v>
      </c>
      <c r="T9" s="194">
        <v>6.3847328150656413</v>
      </c>
      <c r="U9" s="194">
        <v>6.5199348332143803</v>
      </c>
      <c r="V9" s="195">
        <v>6.8223351793641918</v>
      </c>
      <c r="W9" s="193">
        <v>5.652482331762565</v>
      </c>
      <c r="X9" s="194">
        <v>5.7078958151166814</v>
      </c>
      <c r="Y9" s="194">
        <v>5.3555673893245448</v>
      </c>
      <c r="Z9" s="195">
        <v>4.5231972745370053</v>
      </c>
      <c r="AA9" s="193">
        <v>3.4215750595674832</v>
      </c>
      <c r="AB9" s="194">
        <v>3.0635980250561579</v>
      </c>
      <c r="AC9" s="194">
        <v>3.1210125106882591</v>
      </c>
      <c r="AD9" s="195">
        <v>3.5543833009301862</v>
      </c>
      <c r="AE9" s="193">
        <v>4.2168590417403617</v>
      </c>
      <c r="AF9" s="194">
        <v>4.3992898330728281</v>
      </c>
      <c r="AG9" s="194">
        <v>4.319068262283321</v>
      </c>
      <c r="AH9" s="195">
        <v>4.0248440420039611</v>
      </c>
    </row>
    <row r="10" spans="1:34" x14ac:dyDescent="0.25">
      <c r="A10" s="184"/>
      <c r="B10" s="90" t="s">
        <v>188</v>
      </c>
      <c r="C10" s="231">
        <v>20.615665</v>
      </c>
      <c r="D10" s="232">
        <v>22.744482999999999</v>
      </c>
      <c r="E10" s="232">
        <v>23.830987</v>
      </c>
      <c r="F10" s="233">
        <v>23.628122999999999</v>
      </c>
      <c r="G10" s="231">
        <v>21.283919000000001</v>
      </c>
      <c r="H10" s="232">
        <v>23.091087999999999</v>
      </c>
      <c r="I10" s="232">
        <v>24.207972000000002</v>
      </c>
      <c r="J10" s="233">
        <v>23.934632000000001</v>
      </c>
      <c r="K10" s="231">
        <v>21.321549999999998</v>
      </c>
      <c r="L10" s="232">
        <v>23.504919000000001</v>
      </c>
      <c r="M10" s="232">
        <v>24.699330000000003</v>
      </c>
      <c r="N10" s="233">
        <v>24.468814000000002</v>
      </c>
      <c r="O10" s="231">
        <v>21.904387999999997</v>
      </c>
      <c r="P10" s="232">
        <v>23.960931000000002</v>
      </c>
      <c r="Q10" s="232">
        <v>25.253840470746976</v>
      </c>
      <c r="R10" s="233">
        <v>25.037481128861444</v>
      </c>
      <c r="S10" s="231">
        <v>22.405741439630706</v>
      </c>
      <c r="T10" s="232">
        <v>24.504696109690236</v>
      </c>
      <c r="U10" s="232">
        <v>25.796384379996692</v>
      </c>
      <c r="V10" s="233">
        <v>25.5881393208101</v>
      </c>
      <c r="W10" s="231">
        <v>22.939253198065511</v>
      </c>
      <c r="X10" s="232">
        <v>25.140379358816158</v>
      </c>
      <c r="Y10" s="232">
        <v>26.443621228065357</v>
      </c>
      <c r="Z10" s="233">
        <v>26.089602224596717</v>
      </c>
      <c r="AA10" s="231">
        <v>23.194554568906824</v>
      </c>
      <c r="AB10" s="232">
        <v>25.343913947921312</v>
      </c>
      <c r="AC10" s="232">
        <v>26.676130059348178</v>
      </c>
      <c r="AD10" s="233">
        <v>26.449126746011732</v>
      </c>
      <c r="AE10" s="231">
        <v>23.621454573043607</v>
      </c>
      <c r="AF10" s="232">
        <v>25.858754699451893</v>
      </c>
      <c r="AG10" s="232">
        <v>27.204375889954122</v>
      </c>
      <c r="AH10" s="233">
        <v>26.9020782107267</v>
      </c>
    </row>
    <row r="11" spans="1:34" x14ac:dyDescent="0.25">
      <c r="A11" s="184"/>
      <c r="B11" s="110" t="s">
        <v>23</v>
      </c>
      <c r="C11" s="193">
        <v>1.6795198454856664</v>
      </c>
      <c r="D11" s="194">
        <v>11.708116583391593</v>
      </c>
      <c r="E11" s="194">
        <v>3.0691359388402839</v>
      </c>
      <c r="F11" s="195">
        <v>3.0613753728038651</v>
      </c>
      <c r="G11" s="193">
        <v>3.2414865103793655</v>
      </c>
      <c r="H11" s="194">
        <v>1.5239080176058462</v>
      </c>
      <c r="I11" s="194">
        <v>1.5819109800194298</v>
      </c>
      <c r="J11" s="195">
        <v>1.2972211123160493</v>
      </c>
      <c r="K11" s="193">
        <v>0.17680484500997018</v>
      </c>
      <c r="L11" s="194">
        <v>1.792167610291906</v>
      </c>
      <c r="M11" s="194">
        <v>2.0297363199197394</v>
      </c>
      <c r="N11" s="195">
        <v>2.2318371136853088</v>
      </c>
      <c r="O11" s="193">
        <v>2.7335629914335469</v>
      </c>
      <c r="P11" s="194">
        <v>1.9400705018383535</v>
      </c>
      <c r="Q11" s="194">
        <v>2.2450425608588231</v>
      </c>
      <c r="R11" s="195">
        <v>2.3240485986016468</v>
      </c>
      <c r="S11" s="193">
        <v>2.2888265110657668</v>
      </c>
      <c r="T11" s="194">
        <v>2.2693822276364628</v>
      </c>
      <c r="U11" s="194">
        <v>2.1483619882614713</v>
      </c>
      <c r="V11" s="195">
        <v>2.1993354248159402</v>
      </c>
      <c r="W11" s="193">
        <v>2.3811386017833058</v>
      </c>
      <c r="X11" s="194">
        <v>2.5941282694566636</v>
      </c>
      <c r="Y11" s="194">
        <v>2.5090215688154727</v>
      </c>
      <c r="Z11" s="195">
        <v>1.9597474341512378</v>
      </c>
      <c r="AA11" s="193">
        <v>1.1129454330398358</v>
      </c>
      <c r="AB11" s="194">
        <v>0.80959235419724163</v>
      </c>
      <c r="AC11" s="194">
        <v>0.8792624477469646</v>
      </c>
      <c r="AD11" s="195">
        <v>1.378037573436286</v>
      </c>
      <c r="AE11" s="193">
        <v>1.8405182253814933</v>
      </c>
      <c r="AF11" s="194">
        <v>2.0314176910027237</v>
      </c>
      <c r="AG11" s="194">
        <v>1.9802191301014016</v>
      </c>
      <c r="AH11" s="195">
        <v>1.7125384481106565</v>
      </c>
    </row>
    <row r="12" spans="1:34" x14ac:dyDescent="0.25">
      <c r="A12" s="184"/>
      <c r="B12" s="90" t="s">
        <v>189</v>
      </c>
      <c r="C12" s="231">
        <v>12.779997999999999</v>
      </c>
      <c r="D12" s="232">
        <v>14.162946000000002</v>
      </c>
      <c r="E12" s="232">
        <v>14.922302999999999</v>
      </c>
      <c r="F12" s="233">
        <v>15.066343</v>
      </c>
      <c r="G12" s="231">
        <v>15.664878</v>
      </c>
      <c r="H12" s="232">
        <v>16.802482999999999</v>
      </c>
      <c r="I12" s="232">
        <v>17.439205000000001</v>
      </c>
      <c r="J12" s="233">
        <v>17.875879999999999</v>
      </c>
      <c r="K12" s="231">
        <v>17.547939</v>
      </c>
      <c r="L12" s="232">
        <v>18.016116</v>
      </c>
      <c r="M12" s="232">
        <v>18.480434000000002</v>
      </c>
      <c r="N12" s="233">
        <v>18.332294999999998</v>
      </c>
      <c r="O12" s="231">
        <v>18.572310000000002</v>
      </c>
      <c r="P12" s="232">
        <v>18.946728</v>
      </c>
      <c r="Q12" s="232">
        <v>19.578183496993589</v>
      </c>
      <c r="R12" s="233">
        <v>19.613315439182291</v>
      </c>
      <c r="S12" s="231">
        <v>20.208016603290876</v>
      </c>
      <c r="T12" s="232">
        <v>20.490251946077755</v>
      </c>
      <c r="U12" s="232">
        <v>20.68992835300487</v>
      </c>
      <c r="V12" s="233">
        <v>20.640536681924541</v>
      </c>
      <c r="W12" s="231">
        <v>20.973983585851105</v>
      </c>
      <c r="X12" s="232">
        <v>21.460556229827237</v>
      </c>
      <c r="Y12" s="232">
        <v>21.737467266123701</v>
      </c>
      <c r="Z12" s="233">
        <v>21.728927049631672</v>
      </c>
      <c r="AA12" s="231">
        <v>21.966972055962596</v>
      </c>
      <c r="AB12" s="232">
        <v>22.439836158653701</v>
      </c>
      <c r="AC12" s="232">
        <v>22.725838077863742</v>
      </c>
      <c r="AD12" s="233">
        <v>22.689360508973795</v>
      </c>
      <c r="AE12" s="231">
        <v>22.950123044231724</v>
      </c>
      <c r="AF12" s="232">
        <v>23.409376392065525</v>
      </c>
      <c r="AG12" s="232">
        <v>23.64815348812099</v>
      </c>
      <c r="AH12" s="233">
        <v>23.57835722376289</v>
      </c>
    </row>
    <row r="13" spans="1:34" x14ac:dyDescent="0.25">
      <c r="A13" s="184"/>
      <c r="B13" s="110" t="s">
        <v>23</v>
      </c>
      <c r="C13" s="193">
        <v>-3.9532704780790517</v>
      </c>
      <c r="D13" s="194">
        <v>9.2692005110204256</v>
      </c>
      <c r="E13" s="194">
        <v>8.1622810079023722</v>
      </c>
      <c r="F13" s="195">
        <v>9.9497917598644783</v>
      </c>
      <c r="G13" s="193">
        <v>22.573399463755784</v>
      </c>
      <c r="H13" s="194">
        <v>18.636920595474969</v>
      </c>
      <c r="I13" s="194">
        <v>16.866712865969834</v>
      </c>
      <c r="J13" s="195">
        <v>18.647770066033932</v>
      </c>
      <c r="K13" s="193">
        <v>12.020910727807754</v>
      </c>
      <c r="L13" s="194">
        <v>7.2229384192800561</v>
      </c>
      <c r="M13" s="194">
        <v>5.9706219406217231</v>
      </c>
      <c r="N13" s="195">
        <v>2.5532449311586491</v>
      </c>
      <c r="O13" s="193">
        <v>5.8375573336561182</v>
      </c>
      <c r="P13" s="194">
        <v>5.1654418743751318</v>
      </c>
      <c r="Q13" s="194">
        <v>5.9400634043204059</v>
      </c>
      <c r="R13" s="195">
        <v>6.9877799761693282</v>
      </c>
      <c r="S13" s="193">
        <v>8.8072329359722765</v>
      </c>
      <c r="T13" s="194">
        <v>8.1466517389058311</v>
      </c>
      <c r="U13" s="194">
        <v>5.6784882835631878</v>
      </c>
      <c r="V13" s="195">
        <v>5.2373666549518028</v>
      </c>
      <c r="W13" s="193">
        <v>3.7904114866745164</v>
      </c>
      <c r="X13" s="194">
        <v>4.7354434015889124</v>
      </c>
      <c r="Y13" s="194">
        <v>5.0630378957629008</v>
      </c>
      <c r="Z13" s="195">
        <v>5.2730720352841542</v>
      </c>
      <c r="AA13" s="193">
        <v>4.7343818404690374</v>
      </c>
      <c r="AB13" s="194">
        <v>4.5631619159311354</v>
      </c>
      <c r="AC13" s="194">
        <v>4.5468535944863442</v>
      </c>
      <c r="AD13" s="195">
        <v>4.4200684973922932</v>
      </c>
      <c r="AE13" s="193">
        <v>4.4755871941042802</v>
      </c>
      <c r="AF13" s="194">
        <v>4.3206208216361119</v>
      </c>
      <c r="AG13" s="194">
        <v>4.0584439926800053</v>
      </c>
      <c r="AH13" s="195">
        <v>3.9181215109059364</v>
      </c>
    </row>
    <row r="14" spans="1:34" x14ac:dyDescent="0.25">
      <c r="A14" s="184"/>
      <c r="B14" s="90" t="s">
        <v>190</v>
      </c>
      <c r="C14" s="231">
        <v>11.627925000000001</v>
      </c>
      <c r="D14" s="232">
        <v>12.742252000000001</v>
      </c>
      <c r="E14" s="232">
        <v>13.249084</v>
      </c>
      <c r="F14" s="233">
        <v>13.179523999999999</v>
      </c>
      <c r="G14" s="231">
        <v>12.845368000000001</v>
      </c>
      <c r="H14" s="232">
        <v>13.401983</v>
      </c>
      <c r="I14" s="232">
        <v>13.750888000000002</v>
      </c>
      <c r="J14" s="233">
        <v>13.908585</v>
      </c>
      <c r="K14" s="231">
        <v>12.47302</v>
      </c>
      <c r="L14" s="232">
        <v>12.823951000000001</v>
      </c>
      <c r="M14" s="232">
        <v>13.411</v>
      </c>
      <c r="N14" s="233">
        <v>13.497911999999999</v>
      </c>
      <c r="O14" s="231">
        <v>12.910195999999999</v>
      </c>
      <c r="P14" s="232">
        <v>13.134613999999999</v>
      </c>
      <c r="Q14" s="232">
        <v>13.761996595418696</v>
      </c>
      <c r="R14" s="233">
        <v>13.927958685626308</v>
      </c>
      <c r="S14" s="231">
        <v>13.268793319819371</v>
      </c>
      <c r="T14" s="232">
        <v>13.43267032635427</v>
      </c>
      <c r="U14" s="232">
        <v>13.829620127163755</v>
      </c>
      <c r="V14" s="233">
        <v>13.970842978270543</v>
      </c>
      <c r="W14" s="231">
        <v>13.398028606187097</v>
      </c>
      <c r="X14" s="232">
        <v>13.673039558639477</v>
      </c>
      <c r="Y14" s="232">
        <v>14.128113360407632</v>
      </c>
      <c r="Z14" s="233">
        <v>14.315743909375461</v>
      </c>
      <c r="AA14" s="231">
        <v>13.728052607043214</v>
      </c>
      <c r="AB14" s="232">
        <v>13.99676521020371</v>
      </c>
      <c r="AC14" s="232">
        <v>14.450062636912786</v>
      </c>
      <c r="AD14" s="233">
        <v>14.609676735870723</v>
      </c>
      <c r="AE14" s="231">
        <v>13.978823624046376</v>
      </c>
      <c r="AF14" s="232">
        <v>14.233090420932806</v>
      </c>
      <c r="AG14" s="232">
        <v>14.677896543615601</v>
      </c>
      <c r="AH14" s="233">
        <v>14.858684440413121</v>
      </c>
    </row>
    <row r="15" spans="1:34" x14ac:dyDescent="0.25">
      <c r="A15" s="184"/>
      <c r="B15" s="110" t="s">
        <v>23</v>
      </c>
      <c r="C15" s="193">
        <v>-4.368963498611822</v>
      </c>
      <c r="D15" s="194">
        <v>6.5527294712147244</v>
      </c>
      <c r="E15" s="194">
        <v>3.971564596937549</v>
      </c>
      <c r="F15" s="195">
        <v>3.9871272226670307</v>
      </c>
      <c r="G15" s="193">
        <v>10.469993571509949</v>
      </c>
      <c r="H15" s="194">
        <v>5.1775070843050219</v>
      </c>
      <c r="I15" s="194">
        <v>3.7874618350974387</v>
      </c>
      <c r="J15" s="195">
        <v>5.5317703431474685</v>
      </c>
      <c r="K15" s="193">
        <v>-2.8986946890116383</v>
      </c>
      <c r="L15" s="194">
        <v>-4.3130333772248397</v>
      </c>
      <c r="M15" s="194">
        <v>-2.4717530969636359</v>
      </c>
      <c r="N15" s="195">
        <v>-2.9526583761036895</v>
      </c>
      <c r="O15" s="193">
        <v>3.5049731340124568</v>
      </c>
      <c r="P15" s="194">
        <v>2.422521732966687</v>
      </c>
      <c r="Q15" s="194">
        <v>2.6172291060972075</v>
      </c>
      <c r="R15" s="195">
        <v>3.1860237763167154</v>
      </c>
      <c r="S15" s="193">
        <v>2.7776287813087608</v>
      </c>
      <c r="T15" s="194">
        <v>2.2692431338619423</v>
      </c>
      <c r="U15" s="194">
        <v>0.4913787856012819</v>
      </c>
      <c r="V15" s="195">
        <v>0.30790077435030039</v>
      </c>
      <c r="W15" s="193">
        <v>0.9739791950386989</v>
      </c>
      <c r="X15" s="194">
        <v>1.7894374420372339</v>
      </c>
      <c r="Y15" s="194">
        <v>2.1583617662612742</v>
      </c>
      <c r="Z15" s="195">
        <v>2.4687195442777421</v>
      </c>
      <c r="AA15" s="193">
        <v>2.4632280655358052</v>
      </c>
      <c r="AB15" s="194">
        <v>2.3676202367138188</v>
      </c>
      <c r="AC15" s="194">
        <v>2.2787846352321894</v>
      </c>
      <c r="AD15" s="195">
        <v>2.0532137788715321</v>
      </c>
      <c r="AE15" s="193">
        <v>1.8267049535817259</v>
      </c>
      <c r="AF15" s="194">
        <v>1.6884273414603967</v>
      </c>
      <c r="AG15" s="194">
        <v>1.5766984021287955</v>
      </c>
      <c r="AH15" s="195">
        <v>1.7044025617008796</v>
      </c>
    </row>
    <row r="16" spans="1:34" x14ac:dyDescent="0.25">
      <c r="A16" s="184"/>
      <c r="B16" s="90" t="s">
        <v>191</v>
      </c>
      <c r="C16" s="231">
        <v>7.8435552479999995</v>
      </c>
      <c r="D16" s="232">
        <v>8.4875179260000007</v>
      </c>
      <c r="E16" s="232">
        <v>8.3843715150000016</v>
      </c>
      <c r="F16" s="233">
        <v>9.5119249500000009</v>
      </c>
      <c r="G16" s="231">
        <v>8.647331544</v>
      </c>
      <c r="H16" s="232">
        <v>9.3308277269999991</v>
      </c>
      <c r="I16" s="232">
        <v>9.2900221920000003</v>
      </c>
      <c r="J16" s="233">
        <v>10.221268722000001</v>
      </c>
      <c r="K16" s="231">
        <v>9.5052864029999995</v>
      </c>
      <c r="L16" s="232">
        <v>10.265278715999999</v>
      </c>
      <c r="M16" s="232">
        <v>10.062713048999999</v>
      </c>
      <c r="N16" s="233">
        <v>11.32956072</v>
      </c>
      <c r="O16" s="231">
        <v>10.355685572999999</v>
      </c>
      <c r="P16" s="232">
        <v>10.96175208</v>
      </c>
      <c r="Q16" s="232">
        <v>10.720788099603762</v>
      </c>
      <c r="R16" s="233">
        <v>11.902591768321594</v>
      </c>
      <c r="S16" s="231">
        <v>10.892426842329712</v>
      </c>
      <c r="T16" s="232">
        <v>11.625522891053365</v>
      </c>
      <c r="U16" s="232">
        <v>11.456005506097581</v>
      </c>
      <c r="V16" s="233">
        <v>12.755688579658766</v>
      </c>
      <c r="W16" s="231">
        <v>11.606355855192163</v>
      </c>
      <c r="X16" s="232">
        <v>12.28565227275071</v>
      </c>
      <c r="Y16" s="232">
        <v>12.015213528662537</v>
      </c>
      <c r="Z16" s="233">
        <v>13.328413401538864</v>
      </c>
      <c r="AA16" s="231">
        <v>12.146718895964973</v>
      </c>
      <c r="AB16" s="232">
        <v>12.886955071428238</v>
      </c>
      <c r="AC16" s="232">
        <v>12.625013961749481</v>
      </c>
      <c r="AD16" s="233">
        <v>14.01322730378878</v>
      </c>
      <c r="AE16" s="231">
        <v>12.705244538733316</v>
      </c>
      <c r="AF16" s="232">
        <v>13.434422351103491</v>
      </c>
      <c r="AG16" s="232">
        <v>13.149402663203217</v>
      </c>
      <c r="AH16" s="233">
        <v>14.628832349541597</v>
      </c>
    </row>
    <row r="17" spans="1:34" x14ac:dyDescent="0.25">
      <c r="A17" s="184"/>
      <c r="B17" s="110" t="s">
        <v>23</v>
      </c>
      <c r="C17" s="193">
        <v>0.70704894511219862</v>
      </c>
      <c r="D17" s="194">
        <v>9.9273983670421728</v>
      </c>
      <c r="E17" s="194">
        <v>6.6242957413298997</v>
      </c>
      <c r="F17" s="195">
        <v>7.1370026075146864</v>
      </c>
      <c r="G17" s="193">
        <v>10.247601637088643</v>
      </c>
      <c r="H17" s="194">
        <v>9.9358824140644231</v>
      </c>
      <c r="I17" s="194">
        <v>10.801652519568727</v>
      </c>
      <c r="J17" s="195">
        <v>7.4574155676028653</v>
      </c>
      <c r="K17" s="193">
        <v>9.921614022019277</v>
      </c>
      <c r="L17" s="194">
        <v>10.014663396860701</v>
      </c>
      <c r="M17" s="194">
        <v>8.3174274617491726</v>
      </c>
      <c r="N17" s="195">
        <v>10.842998341434251</v>
      </c>
      <c r="O17" s="193">
        <v>8.9465917589984567</v>
      </c>
      <c r="P17" s="194">
        <v>6.7847486977089311</v>
      </c>
      <c r="Q17" s="194">
        <v>6.53973781622601</v>
      </c>
      <c r="R17" s="195">
        <v>5.0578399505819105</v>
      </c>
      <c r="S17" s="193">
        <v>5.1830587704317699</v>
      </c>
      <c r="T17" s="194">
        <v>6.0553350067497957</v>
      </c>
      <c r="U17" s="194">
        <v>6.8578671610997732</v>
      </c>
      <c r="V17" s="195">
        <v>7.167319756421997</v>
      </c>
      <c r="W17" s="193">
        <v>6.5543613300941272</v>
      </c>
      <c r="X17" s="194">
        <v>5.6782769074873896</v>
      </c>
      <c r="Y17" s="194">
        <v>4.8813525994493512</v>
      </c>
      <c r="Z17" s="195">
        <v>4.4899561344999395</v>
      </c>
      <c r="AA17" s="193">
        <v>4.6557511032291554</v>
      </c>
      <c r="AB17" s="194">
        <v>4.8943498100723959</v>
      </c>
      <c r="AC17" s="194">
        <v>5.0752359217940857</v>
      </c>
      <c r="AD17" s="195">
        <v>5.1380001626513794</v>
      </c>
      <c r="AE17" s="193">
        <v>4.5981606024807054</v>
      </c>
      <c r="AF17" s="194">
        <v>4.2482283568214374</v>
      </c>
      <c r="AG17" s="194">
        <v>4.1535692795469092</v>
      </c>
      <c r="AH17" s="195">
        <v>4.3930283324982167</v>
      </c>
    </row>
    <row r="18" spans="1:34" x14ac:dyDescent="0.25">
      <c r="A18" s="184"/>
      <c r="B18" s="90" t="s">
        <v>192</v>
      </c>
      <c r="C18" s="231">
        <v>12.437355000000002</v>
      </c>
      <c r="D18" s="232">
        <v>14.192671999999998</v>
      </c>
      <c r="E18" s="232">
        <v>15.883099999999999</v>
      </c>
      <c r="F18" s="233">
        <v>14.346420999999998</v>
      </c>
      <c r="G18" s="231">
        <v>13.810641</v>
      </c>
      <c r="H18" s="232">
        <v>15.884915999999999</v>
      </c>
      <c r="I18" s="232">
        <v>17.505887999999999</v>
      </c>
      <c r="J18" s="233">
        <v>16.085937000000001</v>
      </c>
      <c r="K18" s="231">
        <v>15.728454000000001</v>
      </c>
      <c r="L18" s="232">
        <v>17.815248</v>
      </c>
      <c r="M18" s="232">
        <v>19.915330999999995</v>
      </c>
      <c r="N18" s="233">
        <v>17.999366999999999</v>
      </c>
      <c r="O18" s="231">
        <v>16.907339</v>
      </c>
      <c r="P18" s="232">
        <v>18.915709000000003</v>
      </c>
      <c r="Q18" s="232">
        <v>21.345591530682533</v>
      </c>
      <c r="R18" s="233">
        <v>19.299177091320775</v>
      </c>
      <c r="S18" s="231">
        <v>18.288858795002483</v>
      </c>
      <c r="T18" s="232">
        <v>20.238501456572504</v>
      </c>
      <c r="U18" s="232">
        <v>22.736471531386677</v>
      </c>
      <c r="V18" s="233">
        <v>20.59204102105906</v>
      </c>
      <c r="W18" s="231">
        <v>19.163755826954585</v>
      </c>
      <c r="X18" s="232">
        <v>21.353773181630828</v>
      </c>
      <c r="Y18" s="232">
        <v>23.962518172839602</v>
      </c>
      <c r="Z18" s="233">
        <v>21.457305153165855</v>
      </c>
      <c r="AA18" s="231">
        <v>19.541503116287807</v>
      </c>
      <c r="AB18" s="232">
        <v>21.620410536921909</v>
      </c>
      <c r="AC18" s="232">
        <v>24.308817228648984</v>
      </c>
      <c r="AD18" s="233">
        <v>21.84904168515159</v>
      </c>
      <c r="AE18" s="231">
        <v>20.205409634050014</v>
      </c>
      <c r="AF18" s="232">
        <v>22.507372804362738</v>
      </c>
      <c r="AG18" s="232">
        <v>25.307432875672369</v>
      </c>
      <c r="AH18" s="233">
        <v>22.584548715657398</v>
      </c>
    </row>
    <row r="19" spans="1:34" x14ac:dyDescent="0.25">
      <c r="A19" s="184"/>
      <c r="B19" s="110" t="s">
        <v>23</v>
      </c>
      <c r="C19" s="193">
        <v>3.0261845705690238</v>
      </c>
      <c r="D19" s="194">
        <v>17.99477246053258</v>
      </c>
      <c r="E19" s="194">
        <v>5.8826180274105244</v>
      </c>
      <c r="F19" s="195">
        <v>7.503277794600427</v>
      </c>
      <c r="G19" s="193">
        <v>11.041624203860056</v>
      </c>
      <c r="H19" s="194">
        <v>11.923364395372493</v>
      </c>
      <c r="I19" s="194">
        <v>10.217073493209771</v>
      </c>
      <c r="J19" s="195">
        <v>12.125086807364704</v>
      </c>
      <c r="K19" s="193">
        <v>13.886487962434192</v>
      </c>
      <c r="L19" s="194">
        <v>12.151981162506619</v>
      </c>
      <c r="M19" s="194">
        <v>13.763614847758653</v>
      </c>
      <c r="N19" s="195">
        <v>11.895048451327405</v>
      </c>
      <c r="O19" s="193">
        <v>7.4952376120373865</v>
      </c>
      <c r="P19" s="194">
        <v>6.1770737067482928</v>
      </c>
      <c r="Q19" s="194">
        <v>7.1817060468768235</v>
      </c>
      <c r="R19" s="195">
        <v>7.221421127313965</v>
      </c>
      <c r="S19" s="193">
        <v>8.1711249475892256</v>
      </c>
      <c r="T19" s="194">
        <v>6.993089482252568</v>
      </c>
      <c r="U19" s="194">
        <v>6.5160058867652637</v>
      </c>
      <c r="V19" s="195">
        <v>6.6990624710092428</v>
      </c>
      <c r="W19" s="193">
        <v>4.7837705007114595</v>
      </c>
      <c r="X19" s="194">
        <v>5.5106437966835342</v>
      </c>
      <c r="Y19" s="194">
        <v>5.3924226534465936</v>
      </c>
      <c r="Z19" s="195">
        <v>4.2019347728664114</v>
      </c>
      <c r="AA19" s="193">
        <v>1.9711547816837927</v>
      </c>
      <c r="AB19" s="194">
        <v>1.2486662334713294</v>
      </c>
      <c r="AC19" s="194">
        <v>1.4451697159353349</v>
      </c>
      <c r="AD19" s="195">
        <v>1.8256557810472973</v>
      </c>
      <c r="AE19" s="193">
        <v>3.3974178639761154</v>
      </c>
      <c r="AF19" s="194">
        <v>4.1024302749761876</v>
      </c>
      <c r="AG19" s="194">
        <v>4.1080388141899071</v>
      </c>
      <c r="AH19" s="195">
        <v>3.3663125417791262</v>
      </c>
    </row>
    <row r="20" spans="1:34" x14ac:dyDescent="0.25">
      <c r="A20" s="184"/>
      <c r="B20" s="90" t="s">
        <v>193</v>
      </c>
      <c r="C20" s="231">
        <v>19.827893</v>
      </c>
      <c r="D20" s="232">
        <v>20.507247</v>
      </c>
      <c r="E20" s="232">
        <v>19.656783000000001</v>
      </c>
      <c r="F20" s="233">
        <v>23.184342000000001</v>
      </c>
      <c r="G20" s="231">
        <v>25.094871999999999</v>
      </c>
      <c r="H20" s="232">
        <v>25.393443999999999</v>
      </c>
      <c r="I20" s="232">
        <v>24.868319</v>
      </c>
      <c r="J20" s="233">
        <v>27.732894999999999</v>
      </c>
      <c r="K20" s="231">
        <v>26.009878</v>
      </c>
      <c r="L20" s="232">
        <v>24.995604</v>
      </c>
      <c r="M20" s="232">
        <v>23.169248</v>
      </c>
      <c r="N20" s="233">
        <v>25.300356999999998</v>
      </c>
      <c r="O20" s="231">
        <v>23.274782999999999</v>
      </c>
      <c r="P20" s="232">
        <v>24.839544999999998</v>
      </c>
      <c r="Q20" s="232">
        <v>24.051062760393055</v>
      </c>
      <c r="R20" s="233">
        <v>27.3516523418965</v>
      </c>
      <c r="S20" s="231">
        <v>27.312592533964402</v>
      </c>
      <c r="T20" s="232">
        <v>27.630873981130179</v>
      </c>
      <c r="U20" s="232">
        <v>26.481944371439937</v>
      </c>
      <c r="V20" s="233">
        <v>29.843283193224895</v>
      </c>
      <c r="W20" s="231">
        <v>29.470223345465417</v>
      </c>
      <c r="X20" s="232">
        <v>29.590431524510745</v>
      </c>
      <c r="Y20" s="232">
        <v>28.241481357786874</v>
      </c>
      <c r="Z20" s="233">
        <v>31.795775881218379</v>
      </c>
      <c r="AA20" s="231">
        <v>31.549229241204426</v>
      </c>
      <c r="AB20" s="232">
        <v>31.868171767343885</v>
      </c>
      <c r="AC20" s="232">
        <v>30.529527248606914</v>
      </c>
      <c r="AD20" s="233">
        <v>34.446225235016563</v>
      </c>
      <c r="AE20" s="231">
        <v>34.04993576644577</v>
      </c>
      <c r="AF20" s="232">
        <v>34.23390719041479</v>
      </c>
      <c r="AG20" s="232">
        <v>32.659041593494933</v>
      </c>
      <c r="AH20" s="233">
        <v>36.737418550889366</v>
      </c>
    </row>
    <row r="21" spans="1:34" x14ac:dyDescent="0.25">
      <c r="A21" s="184"/>
      <c r="B21" s="110" t="s">
        <v>23</v>
      </c>
      <c r="C21" s="193">
        <v>5.7898034682895227</v>
      </c>
      <c r="D21" s="194">
        <v>50.017084931090764</v>
      </c>
      <c r="E21" s="194">
        <v>13.123904760096039</v>
      </c>
      <c r="F21" s="195">
        <v>16.48077696114154</v>
      </c>
      <c r="G21" s="193">
        <v>26.563483069028049</v>
      </c>
      <c r="H21" s="194">
        <v>23.826684293606061</v>
      </c>
      <c r="I21" s="194">
        <v>26.512659777543469</v>
      </c>
      <c r="J21" s="195">
        <v>19.619073079581039</v>
      </c>
      <c r="K21" s="193">
        <v>3.6461871572805782</v>
      </c>
      <c r="L21" s="194">
        <v>-1.5667035948333741</v>
      </c>
      <c r="M21" s="194">
        <v>-6.8322712122198537</v>
      </c>
      <c r="N21" s="195">
        <v>-8.7713093061506981</v>
      </c>
      <c r="O21" s="193">
        <v>-10.51560103434549</v>
      </c>
      <c r="P21" s="194">
        <v>-0.624345784962832</v>
      </c>
      <c r="Q21" s="194">
        <v>3.80597057096137</v>
      </c>
      <c r="R21" s="195">
        <v>8.1077723207482855</v>
      </c>
      <c r="S21" s="193">
        <v>17.34843041915537</v>
      </c>
      <c r="T21" s="194">
        <v>11.237440062328762</v>
      </c>
      <c r="U21" s="194">
        <v>10.107169214368451</v>
      </c>
      <c r="V21" s="195">
        <v>9.1096172917925813</v>
      </c>
      <c r="W21" s="193">
        <v>7.8997656806760741</v>
      </c>
      <c r="X21" s="194">
        <v>7.0919129981874551</v>
      </c>
      <c r="Y21" s="194">
        <v>6.6442892624023031</v>
      </c>
      <c r="Z21" s="195">
        <v>6.5424862115597948</v>
      </c>
      <c r="AA21" s="193">
        <v>7.0545983699132897</v>
      </c>
      <c r="AB21" s="194">
        <v>7.697556694793084</v>
      </c>
      <c r="AC21" s="194">
        <v>8.1017205217854826</v>
      </c>
      <c r="AD21" s="195">
        <v>8.3358536797455418</v>
      </c>
      <c r="AE21" s="193">
        <v>7.9263632912316417</v>
      </c>
      <c r="AF21" s="194">
        <v>7.4235053091283421</v>
      </c>
      <c r="AG21" s="194">
        <v>6.9752614495043996</v>
      </c>
      <c r="AH21" s="195">
        <v>6.6515076767937664</v>
      </c>
    </row>
    <row r="22" spans="1:34" x14ac:dyDescent="0.25">
      <c r="A22" s="184"/>
      <c r="B22" s="107" t="s">
        <v>194</v>
      </c>
      <c r="C22" s="231">
        <v>3.3833035733266952</v>
      </c>
      <c r="D22" s="232">
        <v>3.9577169052899084</v>
      </c>
      <c r="E22" s="232">
        <v>5.0790318199552011</v>
      </c>
      <c r="F22" s="233">
        <v>2.9789466825505588</v>
      </c>
      <c r="G22" s="231">
        <v>2.7060263138273561</v>
      </c>
      <c r="H22" s="232">
        <v>3.8968334467450076</v>
      </c>
      <c r="I22" s="232">
        <v>5.1041852107148005</v>
      </c>
      <c r="J22" s="233">
        <v>2.7066363607166224</v>
      </c>
      <c r="K22" s="231">
        <v>4.2390356167955865</v>
      </c>
      <c r="L22" s="232">
        <v>5.8709856323026894</v>
      </c>
      <c r="M22" s="232">
        <v>7.6995462270876116</v>
      </c>
      <c r="N22" s="233">
        <v>5.4565101635217523</v>
      </c>
      <c r="O22" s="231">
        <v>5.1253621859967406</v>
      </c>
      <c r="P22" s="232">
        <v>6.4746250058019283</v>
      </c>
      <c r="Q22" s="232">
        <v>8.9595881473191952</v>
      </c>
      <c r="R22" s="233">
        <v>5.9304167358775732</v>
      </c>
      <c r="S22" s="231">
        <v>5.0659149786310111</v>
      </c>
      <c r="T22" s="232">
        <v>6.717596267200225</v>
      </c>
      <c r="U22" s="232">
        <v>9.2148352939002329</v>
      </c>
      <c r="V22" s="233">
        <v>6.1572308149668178</v>
      </c>
      <c r="W22" s="231">
        <v>5.2010976048443425</v>
      </c>
      <c r="X22" s="232">
        <v>7.0811037233913288</v>
      </c>
      <c r="Y22" s="232">
        <v>9.7930657139395496</v>
      </c>
      <c r="Z22" s="233">
        <v>6.4004307028033427</v>
      </c>
      <c r="AA22" s="231">
        <v>4.9493071511492888</v>
      </c>
      <c r="AB22" s="232">
        <v>6.637438050242678</v>
      </c>
      <c r="AC22" s="232">
        <v>9.429660740072606</v>
      </c>
      <c r="AD22" s="233">
        <v>5.9811205789374027</v>
      </c>
      <c r="AE22" s="231">
        <v>4.7418717538235322</v>
      </c>
      <c r="AF22" s="232">
        <v>6.5660397158763981</v>
      </c>
      <c r="AG22" s="232">
        <v>9.5406844972001874</v>
      </c>
      <c r="AH22" s="233">
        <v>5.8070320170574137</v>
      </c>
    </row>
    <row r="23" spans="1:34" x14ac:dyDescent="0.25">
      <c r="A23" s="184"/>
      <c r="B23" s="110" t="s">
        <v>23</v>
      </c>
      <c r="C23" s="193">
        <v>13.711817855751018</v>
      </c>
      <c r="D23" s="194">
        <v>43.806080254443614</v>
      </c>
      <c r="E23" s="194">
        <v>-0.50091365263706944</v>
      </c>
      <c r="F23" s="195">
        <v>-6.3588746884027607</v>
      </c>
      <c r="G23" s="193">
        <v>-20.018223160311731</v>
      </c>
      <c r="H23" s="194">
        <v>-1.5383479920841103</v>
      </c>
      <c r="I23" s="194">
        <v>0.49523987348876197</v>
      </c>
      <c r="J23" s="195">
        <v>-9.1411613181604849</v>
      </c>
      <c r="K23" s="193">
        <v>56.651677595846039</v>
      </c>
      <c r="L23" s="194">
        <v>50.660419864920691</v>
      </c>
      <c r="M23" s="194">
        <v>50.847704564571458</v>
      </c>
      <c r="N23" s="195">
        <v>101.59746032810482</v>
      </c>
      <c r="O23" s="193">
        <v>20.90868417546239</v>
      </c>
      <c r="P23" s="194">
        <v>10.281738217480241</v>
      </c>
      <c r="Q23" s="194">
        <v>16.365145205553233</v>
      </c>
      <c r="R23" s="195">
        <v>8.6851587947918585</v>
      </c>
      <c r="S23" s="193">
        <v>-1.1598635415102643</v>
      </c>
      <c r="T23" s="194">
        <v>3.7526692461813393</v>
      </c>
      <c r="U23" s="194">
        <v>2.8488714256068803</v>
      </c>
      <c r="V23" s="195">
        <v>3.8245892184452179</v>
      </c>
      <c r="W23" s="193">
        <v>2.6684740423705833</v>
      </c>
      <c r="X23" s="194">
        <v>5.4112727489442847</v>
      </c>
      <c r="Y23" s="194">
        <v>6.2749946319938799</v>
      </c>
      <c r="Z23" s="195">
        <v>3.949825743828872</v>
      </c>
      <c r="AA23" s="193">
        <v>-4.8411022600409197</v>
      </c>
      <c r="AB23" s="194">
        <v>-6.2654875635145713</v>
      </c>
      <c r="AC23" s="194">
        <v>-3.7108397358109113</v>
      </c>
      <c r="AD23" s="195">
        <v>-6.5512798018777634</v>
      </c>
      <c r="AE23" s="193">
        <v>-4.1912007275116796</v>
      </c>
      <c r="AF23" s="194">
        <v>-1.075691160140746</v>
      </c>
      <c r="AG23" s="194">
        <v>1.177388669517776</v>
      </c>
      <c r="AH23" s="195">
        <v>-2.9106345471958006</v>
      </c>
    </row>
    <row r="24" spans="1:34" x14ac:dyDescent="0.25">
      <c r="A24" s="187"/>
      <c r="B24" s="196"/>
      <c r="C24" s="187"/>
      <c r="D24" s="141"/>
      <c r="E24" s="141"/>
      <c r="F24" s="197"/>
      <c r="G24" s="187"/>
      <c r="H24" s="141"/>
      <c r="I24" s="141"/>
      <c r="J24" s="197"/>
      <c r="K24" s="187"/>
      <c r="L24" s="141"/>
      <c r="M24" s="141"/>
      <c r="N24" s="197"/>
      <c r="O24" s="187"/>
      <c r="P24" s="141"/>
      <c r="Q24" s="141"/>
      <c r="R24" s="197"/>
      <c r="S24" s="187"/>
      <c r="T24" s="141"/>
      <c r="U24" s="141"/>
      <c r="V24" s="197"/>
      <c r="W24" s="187"/>
      <c r="X24" s="141"/>
      <c r="Y24" s="141"/>
      <c r="Z24" s="197"/>
      <c r="AA24" s="187"/>
      <c r="AB24" s="141"/>
      <c r="AC24" s="141"/>
      <c r="AD24" s="197"/>
      <c r="AE24" s="187"/>
      <c r="AF24" s="141"/>
      <c r="AG24" s="141"/>
      <c r="AH24" s="197"/>
    </row>
  </sheetData>
  <mergeCells count="3">
    <mergeCell ref="A1:V1"/>
    <mergeCell ref="A2:V2"/>
    <mergeCell ref="A3:V3"/>
  </mergeCells>
  <pageMargins left="0.7" right="0.7" top="0.75" bottom="0.75" header="0.3" footer="0.3"/>
  <pageSetup paperSize="9" scale="3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0"/>
  <sheetViews>
    <sheetView showGridLines="0"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7" sqref="B7"/>
    </sheetView>
  </sheetViews>
  <sheetFormatPr defaultColWidth="9.140625" defaultRowHeight="15.75" x14ac:dyDescent="0.25"/>
  <cols>
    <col min="1" max="1" width="5.7109375" style="43" customWidth="1"/>
    <col min="2" max="2" width="75.7109375" style="7" customWidth="1"/>
    <col min="3" max="17" width="11.140625" style="7" customWidth="1"/>
    <col min="18" max="18" width="8.140625" style="7" bestFit="1" customWidth="1"/>
    <col min="19" max="20" width="11.140625" style="268" customWidth="1"/>
    <col min="21" max="21" width="9.140625" style="268"/>
    <col min="22" max="16384" width="9.140625" style="7"/>
  </cols>
  <sheetData>
    <row r="1" spans="1:23" x14ac:dyDescent="0.25">
      <c r="A1" s="517" t="str">
        <f>'Súhrnné indikátory'!A1</f>
        <v>70. zasadnutie Výboru pre makroekonomické prognózy, 13.9.2024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9"/>
      <c r="R1" s="519"/>
      <c r="S1" s="282"/>
    </row>
    <row r="2" spans="1:23" ht="18.75" x14ac:dyDescent="0.3">
      <c r="A2" s="520" t="s">
        <v>87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283"/>
    </row>
    <row r="3" spans="1:23" x14ac:dyDescent="0.25">
      <c r="A3" s="522" t="s">
        <v>61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284"/>
    </row>
    <row r="4" spans="1:23" x14ac:dyDescent="0.25">
      <c r="A4" s="243"/>
      <c r="B4" s="45"/>
      <c r="C4" s="243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83"/>
      <c r="T4" s="83"/>
      <c r="U4" s="83"/>
      <c r="V4" s="83"/>
      <c r="W4" s="285"/>
    </row>
    <row r="5" spans="1:23" s="12" customFormat="1" x14ac:dyDescent="0.25">
      <c r="A5" s="47"/>
      <c r="B5" s="48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5">
        <v>2024</v>
      </c>
      <c r="T5" s="85">
        <v>2025</v>
      </c>
      <c r="U5" s="85">
        <v>2026</v>
      </c>
      <c r="V5" s="85">
        <v>2027</v>
      </c>
      <c r="W5" s="286">
        <v>2028</v>
      </c>
    </row>
    <row r="6" spans="1:23" s="12" customFormat="1" x14ac:dyDescent="0.25">
      <c r="A6" s="47"/>
      <c r="B6" s="14"/>
      <c r="C6" s="121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62</v>
      </c>
      <c r="S6" s="287" t="s">
        <v>62</v>
      </c>
      <c r="T6" s="287" t="s">
        <v>62</v>
      </c>
      <c r="U6" s="287" t="s">
        <v>62</v>
      </c>
      <c r="V6" s="287" t="s">
        <v>62</v>
      </c>
      <c r="W6" s="288" t="s">
        <v>62</v>
      </c>
    </row>
    <row r="7" spans="1:23" s="12" customFormat="1" x14ac:dyDescent="0.25">
      <c r="A7" s="243"/>
      <c r="B7" s="11"/>
      <c r="C7" s="243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83"/>
      <c r="T7" s="83"/>
      <c r="U7" s="83"/>
      <c r="V7" s="83"/>
      <c r="W7" s="285"/>
    </row>
    <row r="8" spans="1:23" s="53" customFormat="1" x14ac:dyDescent="0.25">
      <c r="A8" s="27" t="s">
        <v>6</v>
      </c>
      <c r="B8" s="21" t="s">
        <v>78</v>
      </c>
      <c r="C8" s="69">
        <v>1.3642364442023602</v>
      </c>
      <c r="D8" s="69">
        <v>-3.8107015606815509</v>
      </c>
      <c r="E8" s="69">
        <v>10.808935291655031</v>
      </c>
      <c r="F8" s="69">
        <v>2.6291930205901926</v>
      </c>
      <c r="G8" s="69">
        <v>-0.18375313428597995</v>
      </c>
      <c r="H8" s="69">
        <v>0.32964099119394685</v>
      </c>
      <c r="I8" s="69">
        <v>2.3145567475778783</v>
      </c>
      <c r="J8" s="69">
        <v>2.8525633183178911</v>
      </c>
      <c r="K8" s="69">
        <v>2.1878856550536119</v>
      </c>
      <c r="L8" s="69">
        <v>3.5556269750199876</v>
      </c>
      <c r="M8" s="69">
        <v>2.4849784959761756</v>
      </c>
      <c r="N8" s="69">
        <v>2.1984378676773719</v>
      </c>
      <c r="O8" s="69">
        <v>-5.0980574342107676</v>
      </c>
      <c r="P8" s="69">
        <v>5.4157863656344674</v>
      </c>
      <c r="Q8" s="69">
        <v>3.738201368627081</v>
      </c>
      <c r="R8" s="69">
        <v>6.6669016627196598E-2</v>
      </c>
      <c r="S8" s="69">
        <v>0.99571224007490855</v>
      </c>
      <c r="T8" s="69">
        <v>2.085292743485212</v>
      </c>
      <c r="U8" s="69">
        <v>2.0679199617182231</v>
      </c>
      <c r="V8" s="69">
        <v>1.8248460506949504</v>
      </c>
      <c r="W8" s="289">
        <v>1.7855438150582659</v>
      </c>
    </row>
    <row r="9" spans="1:23" s="53" customFormat="1" x14ac:dyDescent="0.25">
      <c r="A9" s="27"/>
      <c r="B9" s="21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</row>
    <row r="10" spans="1:23" s="53" customFormat="1" x14ac:dyDescent="0.25">
      <c r="A10" s="27" t="s">
        <v>6</v>
      </c>
      <c r="B10" s="21" t="s">
        <v>77</v>
      </c>
      <c r="C10" s="69">
        <v>2.3617302738879964</v>
      </c>
      <c r="D10" s="69">
        <v>-10.617007090444163</v>
      </c>
      <c r="E10" s="69">
        <v>11.923096536819999</v>
      </c>
      <c r="F10" s="69">
        <v>5.665763365261256</v>
      </c>
      <c r="G10" s="69">
        <v>-0.2235770312872587</v>
      </c>
      <c r="H10" s="69">
        <v>1.6528833706318524</v>
      </c>
      <c r="I10" s="69">
        <v>6.5103358687643054</v>
      </c>
      <c r="J10" s="69">
        <v>6.4355849473849425</v>
      </c>
      <c r="K10" s="69">
        <v>4.3321433140484755</v>
      </c>
      <c r="L10" s="69">
        <v>6.5909557790970741</v>
      </c>
      <c r="M10" s="69">
        <v>4.752152768268969</v>
      </c>
      <c r="N10" s="69">
        <v>3.5636985744199601</v>
      </c>
      <c r="O10" s="69">
        <v>-8.124802125362951</v>
      </c>
      <c r="P10" s="69">
        <v>10.842450002119541</v>
      </c>
      <c r="Q10" s="69">
        <v>8.0567603728124446</v>
      </c>
      <c r="R10" s="69">
        <v>-1.5194683025339883</v>
      </c>
      <c r="S10" s="69">
        <v>-0.14083394155531836</v>
      </c>
      <c r="T10" s="69">
        <v>3.9158638360653919</v>
      </c>
      <c r="U10" s="69">
        <v>3.3396937646380742</v>
      </c>
      <c r="V10" s="69">
        <v>2.9341407209241943</v>
      </c>
      <c r="W10" s="289">
        <v>3.1270141763384718</v>
      </c>
    </row>
    <row r="11" spans="1:23" s="53" customFormat="1" x14ac:dyDescent="0.25">
      <c r="A11" s="27"/>
      <c r="B11" s="21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</row>
    <row r="12" spans="1:23" s="275" customFormat="1" x14ac:dyDescent="0.25">
      <c r="A12" s="274"/>
      <c r="B12" s="21" t="s">
        <v>80</v>
      </c>
      <c r="C12" s="19">
        <v>0.9</v>
      </c>
      <c r="D12" s="19">
        <v>-5.5</v>
      </c>
      <c r="E12" s="19">
        <v>4.0999999999999996</v>
      </c>
      <c r="F12" s="19">
        <v>3.8</v>
      </c>
      <c r="G12" s="19">
        <v>0.5</v>
      </c>
      <c r="H12" s="19">
        <v>0.4</v>
      </c>
      <c r="I12" s="19">
        <v>2.2000000000000002</v>
      </c>
      <c r="J12" s="19">
        <v>1.7</v>
      </c>
      <c r="K12" s="19">
        <v>2.2999999999999998</v>
      </c>
      <c r="L12" s="19">
        <v>2.7</v>
      </c>
      <c r="M12" s="19">
        <v>1.1000000000000001</v>
      </c>
      <c r="N12" s="19">
        <v>1</v>
      </c>
      <c r="O12" s="19">
        <v>-4.0999999999999996</v>
      </c>
      <c r="P12" s="19">
        <v>3.7</v>
      </c>
      <c r="Q12" s="19">
        <v>1.4</v>
      </c>
      <c r="R12" s="19">
        <v>-0.3</v>
      </c>
      <c r="S12" s="19">
        <v>-0.11357621807567053</v>
      </c>
      <c r="T12" s="19">
        <v>1.1047573152449219</v>
      </c>
      <c r="U12" s="19">
        <v>1.3950719614811895</v>
      </c>
      <c r="V12" s="19">
        <v>1.165669009766245</v>
      </c>
      <c r="W12" s="20">
        <v>1.0508436486570574</v>
      </c>
    </row>
    <row r="13" spans="1:23" s="275" customFormat="1" x14ac:dyDescent="0.25">
      <c r="A13" s="274"/>
      <c r="B13" s="21" t="s">
        <v>206</v>
      </c>
      <c r="C13" s="19">
        <v>0.4</v>
      </c>
      <c r="D13" s="19">
        <v>-4.4000000000000004</v>
      </c>
      <c r="E13" s="19">
        <v>2.2000000000000002</v>
      </c>
      <c r="F13" s="19">
        <v>1.7</v>
      </c>
      <c r="G13" s="19">
        <v>-0.9</v>
      </c>
      <c r="H13" s="19">
        <v>-0.2</v>
      </c>
      <c r="I13" s="19">
        <v>1.4</v>
      </c>
      <c r="J13" s="19">
        <v>2.1</v>
      </c>
      <c r="K13" s="19">
        <v>1.8</v>
      </c>
      <c r="L13" s="19">
        <v>2.6</v>
      </c>
      <c r="M13" s="19">
        <v>1.7</v>
      </c>
      <c r="N13" s="19">
        <v>1.6</v>
      </c>
      <c r="O13" s="19">
        <v>-6.1</v>
      </c>
      <c r="P13" s="19">
        <v>6.2</v>
      </c>
      <c r="Q13" s="19">
        <v>3.3</v>
      </c>
      <c r="R13" s="19">
        <v>0.4</v>
      </c>
      <c r="S13" s="19">
        <v>0.80664368953875254</v>
      </c>
      <c r="T13" s="19">
        <v>1.4659744176440288</v>
      </c>
      <c r="U13" s="19">
        <v>1.6441563116200104</v>
      </c>
      <c r="V13" s="19">
        <v>1.4624468244912618</v>
      </c>
      <c r="W13" s="20">
        <v>1.1006063123999494</v>
      </c>
    </row>
    <row r="14" spans="1:23" s="53" customFormat="1" x14ac:dyDescent="0.25">
      <c r="A14" s="27"/>
      <c r="B14" s="21" t="s">
        <v>205</v>
      </c>
      <c r="C14" s="18">
        <v>3.3</v>
      </c>
      <c r="D14" s="19">
        <v>0.3</v>
      </c>
      <c r="E14" s="19">
        <v>1.6</v>
      </c>
      <c r="F14" s="19">
        <v>2.7</v>
      </c>
      <c r="G14" s="19">
        <v>2.5</v>
      </c>
      <c r="H14" s="19">
        <v>1.3</v>
      </c>
      <c r="I14" s="19">
        <v>0.4</v>
      </c>
      <c r="J14" s="19">
        <v>0.2</v>
      </c>
      <c r="K14" s="19">
        <v>0.2</v>
      </c>
      <c r="L14" s="19">
        <v>1.5392640667254061</v>
      </c>
      <c r="M14" s="19">
        <v>1.753205429207026</v>
      </c>
      <c r="N14" s="19">
        <v>1.1974833190292589</v>
      </c>
      <c r="O14" s="19">
        <v>0.25599899804120457</v>
      </c>
      <c r="P14" s="19">
        <v>2.5877505198707547</v>
      </c>
      <c r="Q14" s="19">
        <v>8.3647489249669995</v>
      </c>
      <c r="R14" s="19">
        <v>5.4</v>
      </c>
      <c r="S14" s="19">
        <v>2.4427626486822178</v>
      </c>
      <c r="T14" s="19">
        <v>2.2832839424453959</v>
      </c>
      <c r="U14" s="19">
        <v>2.128765</v>
      </c>
      <c r="V14" s="19">
        <v>1.9842040000000003</v>
      </c>
      <c r="W14" s="20">
        <v>2.0238520000000002</v>
      </c>
    </row>
    <row r="15" spans="1:23" x14ac:dyDescent="0.25">
      <c r="A15" s="47"/>
      <c r="B15" s="21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4"/>
    </row>
    <row r="16" spans="1:23" s="272" customFormat="1" x14ac:dyDescent="0.25">
      <c r="A16" s="271"/>
      <c r="B16" s="21" t="s">
        <v>83</v>
      </c>
      <c r="C16" s="54">
        <v>4.6342326811759298</v>
      </c>
      <c r="D16" s="55">
        <v>1.2283497498274674</v>
      </c>
      <c r="E16" s="55">
        <v>0.81095030977476623</v>
      </c>
      <c r="F16" s="55">
        <v>1.3905997439663056</v>
      </c>
      <c r="G16" s="55">
        <v>0.57318108685745994</v>
      </c>
      <c r="H16" s="55">
        <v>0.22066122325741891</v>
      </c>
      <c r="I16" s="55">
        <v>0.20994567177991094</v>
      </c>
      <c r="J16" s="55">
        <v>-1.9382499686304039E-2</v>
      </c>
      <c r="K16" s="55">
        <v>-0.26369565923207228</v>
      </c>
      <c r="L16" s="55">
        <v>-0.32905611555788905</v>
      </c>
      <c r="M16" s="55">
        <v>-0.32209295810342725</v>
      </c>
      <c r="N16" s="55">
        <v>-0.35631935033565471</v>
      </c>
      <c r="O16" s="55">
        <v>-0.42515962497647281</v>
      </c>
      <c r="P16" s="55">
        <v>-0.5487562927410754</v>
      </c>
      <c r="Q16" s="55">
        <v>0.34155541851994925</v>
      </c>
      <c r="R16" s="55">
        <v>3.4324285968406962</v>
      </c>
      <c r="S16" s="55">
        <v>3.6737186887689912</v>
      </c>
      <c r="T16" s="55">
        <v>2.9328022450769553</v>
      </c>
      <c r="U16" s="55">
        <v>2.4525173268393421</v>
      </c>
      <c r="V16" s="55">
        <v>2.2786967318927993</v>
      </c>
      <c r="W16" s="290">
        <v>2.2089679556321387</v>
      </c>
    </row>
    <row r="17" spans="1:26" x14ac:dyDescent="0.25">
      <c r="A17" s="47"/>
      <c r="B17" s="21" t="s">
        <v>82</v>
      </c>
      <c r="C17" s="54">
        <v>3.8541666666666665</v>
      </c>
      <c r="D17" s="55">
        <v>1.2291666666666667</v>
      </c>
      <c r="E17" s="55">
        <v>1</v>
      </c>
      <c r="F17" s="55">
        <v>1.25</v>
      </c>
      <c r="G17" s="55">
        <v>0.875</v>
      </c>
      <c r="H17" s="55">
        <v>0.54166666666666663</v>
      </c>
      <c r="I17" s="55">
        <v>0.15833333333333333</v>
      </c>
      <c r="J17" s="55">
        <v>4.9999999999999996E-2</v>
      </c>
      <c r="K17" s="55">
        <v>8.3333333333333332E-3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0.57701612903225807</v>
      </c>
      <c r="R17" s="55">
        <v>3.8025537634408604</v>
      </c>
      <c r="S17" s="55">
        <v>4.3082266519410846</v>
      </c>
      <c r="T17" s="55">
        <v>3.6099689117436227</v>
      </c>
      <c r="U17" s="55">
        <v>3.1296839935060081</v>
      </c>
      <c r="V17" s="55">
        <v>2.9558633985594649</v>
      </c>
      <c r="W17" s="290">
        <v>2.8861346222988047</v>
      </c>
    </row>
    <row r="18" spans="1:26" x14ac:dyDescent="0.25">
      <c r="A18" s="47"/>
      <c r="B18" s="21"/>
      <c r="C18" s="5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290"/>
    </row>
    <row r="19" spans="1:26" s="272" customFormat="1" x14ac:dyDescent="0.25">
      <c r="A19" s="271"/>
      <c r="B19" s="21" t="s">
        <v>123</v>
      </c>
      <c r="C19" s="54">
        <v>4.6087126375721912</v>
      </c>
      <c r="D19" s="55">
        <v>4.9276557459194761</v>
      </c>
      <c r="E19" s="55">
        <v>4.1231193340729959</v>
      </c>
      <c r="F19" s="55">
        <v>4.7745187115516066</v>
      </c>
      <c r="G19" s="55">
        <v>3.9359903282580624</v>
      </c>
      <c r="H19" s="55">
        <v>2.9067826536862582</v>
      </c>
      <c r="I19" s="55">
        <v>2.1738355217754535</v>
      </c>
      <c r="J19" s="55">
        <v>0.91065391244910687</v>
      </c>
      <c r="K19" s="55">
        <v>0.58498611895351027</v>
      </c>
      <c r="L19" s="55">
        <v>0.98035223351527723</v>
      </c>
      <c r="M19" s="55">
        <v>0.96543571585419397</v>
      </c>
      <c r="N19" s="55">
        <v>0.32305212842712844</v>
      </c>
      <c r="O19" s="55">
        <v>6.2895656879352529E-2</v>
      </c>
      <c r="P19" s="55">
        <v>-6.0742534036012319E-2</v>
      </c>
      <c r="Q19" s="55">
        <v>2.0283489083380384</v>
      </c>
      <c r="R19" s="55">
        <v>3.6984686147186152</v>
      </c>
      <c r="S19" s="55">
        <v>3.5644027592526406</v>
      </c>
      <c r="T19" s="55">
        <v>3.5032111548136751</v>
      </c>
      <c r="U19" s="55">
        <v>3.4293990740595031</v>
      </c>
      <c r="V19" s="55">
        <v>3.4035093822828024</v>
      </c>
      <c r="W19" s="290">
        <v>3.3930694790765057</v>
      </c>
      <c r="X19" s="461"/>
      <c r="Y19" s="461"/>
      <c r="Z19" s="461"/>
    </row>
    <row r="20" spans="1:26" x14ac:dyDescent="0.25">
      <c r="A20" s="47"/>
      <c r="B20" s="21" t="s">
        <v>124</v>
      </c>
      <c r="C20" s="54">
        <v>4.1854321591198014</v>
      </c>
      <c r="D20" s="55">
        <v>3.6048256791517663</v>
      </c>
      <c r="E20" s="55">
        <v>3.0118344783236082</v>
      </c>
      <c r="F20" s="55">
        <v>2.8416613309459415</v>
      </c>
      <c r="G20" s="55">
        <v>1.6847380952866551</v>
      </c>
      <c r="H20" s="55">
        <v>1.6985597643097643</v>
      </c>
      <c r="I20" s="55">
        <v>1.3077586241625143</v>
      </c>
      <c r="J20" s="55">
        <v>0.55007383701348234</v>
      </c>
      <c r="K20" s="55">
        <v>0.11484593606876219</v>
      </c>
      <c r="L20" s="55">
        <v>0.385503515458607</v>
      </c>
      <c r="M20" s="55">
        <v>0.48243285660772872</v>
      </c>
      <c r="N20" s="55">
        <v>-0.21688162600176328</v>
      </c>
      <c r="O20" s="55">
        <v>-0.48420784710458625</v>
      </c>
      <c r="P20" s="55">
        <v>-0.33760701737875648</v>
      </c>
      <c r="Q20" s="55">
        <v>1.1675121165066817</v>
      </c>
      <c r="R20" s="55">
        <v>2.4631235854788489</v>
      </c>
      <c r="S20" s="55">
        <v>2.3794840481853452</v>
      </c>
      <c r="T20" s="55">
        <v>2.2469057646196244</v>
      </c>
      <c r="U20" s="55">
        <v>2.1817774580718239</v>
      </c>
      <c r="V20" s="55">
        <v>2.1589336123864991</v>
      </c>
      <c r="W20" s="290">
        <v>2.1497219330868269</v>
      </c>
    </row>
    <row r="21" spans="1:26" x14ac:dyDescent="0.25">
      <c r="A21" s="47"/>
      <c r="B21" s="21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4"/>
    </row>
    <row r="22" spans="1:26" x14ac:dyDescent="0.25">
      <c r="A22" s="47"/>
      <c r="B22" s="21" t="s">
        <v>81</v>
      </c>
      <c r="C22" s="18">
        <v>65.984961958859174</v>
      </c>
      <c r="D22" s="19">
        <v>44.524581819964872</v>
      </c>
      <c r="E22" s="19">
        <v>60.525422105539548</v>
      </c>
      <c r="F22" s="19">
        <v>79.620196643242025</v>
      </c>
      <c r="G22" s="19">
        <v>86.785086101129252</v>
      </c>
      <c r="H22" s="19">
        <v>81.87299553854173</v>
      </c>
      <c r="I22" s="19">
        <v>74.583303729912885</v>
      </c>
      <c r="J22" s="19">
        <v>48.309481101029341</v>
      </c>
      <c r="K22" s="19">
        <v>40.728175896123254</v>
      </c>
      <c r="L22" s="19">
        <v>48.567369474293379</v>
      </c>
      <c r="M22" s="19">
        <v>60.634644798716664</v>
      </c>
      <c r="N22" s="19">
        <v>57.332827788885744</v>
      </c>
      <c r="O22" s="19">
        <v>37.840722756270686</v>
      </c>
      <c r="P22" s="19">
        <v>59.962162214676887</v>
      </c>
      <c r="Q22" s="19">
        <v>93.993299712356475</v>
      </c>
      <c r="R22" s="19">
        <v>75.237993466289041</v>
      </c>
      <c r="S22" s="19">
        <v>75.35451918573564</v>
      </c>
      <c r="T22" s="19">
        <v>68.866889432444836</v>
      </c>
      <c r="U22" s="19">
        <v>65.534082271505639</v>
      </c>
      <c r="V22" s="19">
        <v>63.549410029498539</v>
      </c>
      <c r="W22" s="20">
        <v>62.213841549420529</v>
      </c>
    </row>
    <row r="23" spans="1:26" x14ac:dyDescent="0.25">
      <c r="A23" s="47"/>
      <c r="B23" s="21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</row>
    <row r="24" spans="1:26" x14ac:dyDescent="0.25">
      <c r="A24" s="47"/>
      <c r="B24" s="21" t="s">
        <v>178</v>
      </c>
      <c r="C24" s="54">
        <v>1.4710045187903882</v>
      </c>
      <c r="D24" s="55">
        <v>1.3940793220245939</v>
      </c>
      <c r="E24" s="55">
        <v>1.3271961255411255</v>
      </c>
      <c r="F24" s="55">
        <v>1.3922485782514589</v>
      </c>
      <c r="G24" s="55">
        <v>1.2864058588211305</v>
      </c>
      <c r="H24" s="55">
        <v>1.3284606327247632</v>
      </c>
      <c r="I24" s="55">
        <v>1.3289351708858772</v>
      </c>
      <c r="J24" s="55">
        <v>1.1104218664125731</v>
      </c>
      <c r="K24" s="55">
        <v>1.1068564339042601</v>
      </c>
      <c r="L24" s="55">
        <v>1.129689346963423</v>
      </c>
      <c r="M24" s="55">
        <v>1.1811922203400462</v>
      </c>
      <c r="N24" s="55">
        <v>1.1194735497051258</v>
      </c>
      <c r="O24" s="55">
        <v>1.1414469918125354</v>
      </c>
      <c r="P24" s="55">
        <v>1.1833247272413574</v>
      </c>
      <c r="Q24" s="55">
        <v>1.0539325036075036</v>
      </c>
      <c r="R24" s="55">
        <v>1.0816933450969322</v>
      </c>
      <c r="S24" s="55">
        <v>1.0877356834196823</v>
      </c>
      <c r="T24" s="55">
        <v>1.1145833333333337</v>
      </c>
      <c r="U24" s="55">
        <v>1.1254166666666665</v>
      </c>
      <c r="V24" s="55">
        <v>1.1299999999999997</v>
      </c>
      <c r="W24" s="290">
        <v>1.1354166666666665</v>
      </c>
    </row>
    <row r="25" spans="1:26" x14ac:dyDescent="0.25">
      <c r="A25" s="47"/>
      <c r="B25" s="21"/>
      <c r="C25" s="54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290"/>
    </row>
    <row r="26" spans="1:26" x14ac:dyDescent="0.25">
      <c r="A26" s="47"/>
      <c r="B26" s="21" t="s">
        <v>147</v>
      </c>
      <c r="C26" s="68">
        <v>-3.6206637318380475</v>
      </c>
      <c r="D26" s="69">
        <v>-7.0928544723549258</v>
      </c>
      <c r="E26" s="69">
        <v>1.833155525974739</v>
      </c>
      <c r="F26" s="69">
        <v>0.42232621267095372</v>
      </c>
      <c r="G26" s="69">
        <v>-1.2617149929873728</v>
      </c>
      <c r="H26" s="69">
        <v>-1.6594156163533547</v>
      </c>
      <c r="I26" s="69">
        <v>-2.3518397596952734</v>
      </c>
      <c r="J26" s="69">
        <v>0.28872172100247173</v>
      </c>
      <c r="K26" s="69">
        <v>-0.11092557902768752</v>
      </c>
      <c r="L26" s="69">
        <v>0.75632986091278553</v>
      </c>
      <c r="M26" s="69">
        <v>0.4615605077196161</v>
      </c>
      <c r="N26" s="69">
        <v>-0.22154757996327712</v>
      </c>
      <c r="O26" s="69">
        <v>-1.572111639785323</v>
      </c>
      <c r="P26" s="69">
        <v>0.56082899599720903</v>
      </c>
      <c r="Q26" s="69">
        <v>0.61846654067601037</v>
      </c>
      <c r="R26" s="69">
        <v>1.0521174465871752</v>
      </c>
      <c r="S26" s="69">
        <v>-1.0211167127358922</v>
      </c>
      <c r="T26" s="69">
        <v>6.4528637573668668E-2</v>
      </c>
      <c r="U26" s="69">
        <v>-0.26402004885517361</v>
      </c>
      <c r="V26" s="69">
        <v>-0.45890972362682136</v>
      </c>
      <c r="W26" s="289">
        <v>0.22809527397156248</v>
      </c>
    </row>
    <row r="27" spans="1:26" x14ac:dyDescent="0.25">
      <c r="A27" s="47"/>
      <c r="B27" s="21"/>
      <c r="C27" s="264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91"/>
    </row>
    <row r="28" spans="1:26" x14ac:dyDescent="0.25">
      <c r="A28" s="47"/>
      <c r="B28" s="21" t="s">
        <v>99</v>
      </c>
      <c r="C28" s="54">
        <v>1.353595652173913</v>
      </c>
      <c r="D28" s="55">
        <v>1.4568956521739131</v>
      </c>
      <c r="E28" s="55">
        <v>1.3226956521739131</v>
      </c>
      <c r="F28" s="55">
        <v>1.3149045454545454</v>
      </c>
      <c r="G28" s="55">
        <v>1.3126761904761903</v>
      </c>
      <c r="H28" s="55">
        <v>1.3702999999999999</v>
      </c>
      <c r="I28" s="55">
        <v>1.2306739130434783</v>
      </c>
      <c r="J28" s="55">
        <v>1.0898652173913044</v>
      </c>
      <c r="K28" s="55">
        <v>1.0538045454545455</v>
      </c>
      <c r="L28" s="55">
        <v>1.183747619047619</v>
      </c>
      <c r="M28" s="55">
        <v>1.1376095238095241</v>
      </c>
      <c r="N28" s="55">
        <v>1.1113954545454545</v>
      </c>
      <c r="O28" s="55">
        <v>1.2172521739130433</v>
      </c>
      <c r="P28" s="55">
        <v>1.1306826086956521</v>
      </c>
      <c r="Q28" s="55">
        <v>1.0590227272727271</v>
      </c>
      <c r="R28" s="55">
        <v>1.0918380952380953</v>
      </c>
      <c r="S28" s="55">
        <v>1.1000000000000001</v>
      </c>
      <c r="T28" s="55">
        <v>1.1200000000000001</v>
      </c>
      <c r="U28" s="55">
        <v>1.1299999999999999</v>
      </c>
      <c r="V28" s="55">
        <v>1.1299999999999999</v>
      </c>
      <c r="W28" s="290">
        <v>1.1399999999999999</v>
      </c>
    </row>
    <row r="29" spans="1:26" x14ac:dyDescent="0.25">
      <c r="A29" s="47"/>
      <c r="B29" s="21" t="s">
        <v>100</v>
      </c>
      <c r="C29" s="54">
        <v>26.138217391304348</v>
      </c>
      <c r="D29" s="55">
        <v>26.107130434782611</v>
      </c>
      <c r="E29" s="55">
        <v>25.157173913043483</v>
      </c>
      <c r="F29" s="55">
        <v>25.525409090909093</v>
      </c>
      <c r="G29" s="55">
        <v>25.187333333333331</v>
      </c>
      <c r="H29" s="55">
        <v>27.495863636363637</v>
      </c>
      <c r="I29" s="55">
        <v>27.634869565217389</v>
      </c>
      <c r="J29" s="55">
        <v>27.029304347826088</v>
      </c>
      <c r="K29" s="55">
        <v>27.028772727272727</v>
      </c>
      <c r="L29" s="55">
        <v>25.662809523809521</v>
      </c>
      <c r="M29" s="55">
        <v>25.837666666666667</v>
      </c>
      <c r="N29" s="55">
        <v>25.486000000000004</v>
      </c>
      <c r="O29" s="55">
        <v>26.29808695652174</v>
      </c>
      <c r="P29" s="55">
        <v>25.230000000000004</v>
      </c>
      <c r="Q29" s="55">
        <v>24.259818181818183</v>
      </c>
      <c r="R29" s="55">
        <v>24.484666666666666</v>
      </c>
      <c r="S29" s="55">
        <v>25</v>
      </c>
      <c r="T29" s="55">
        <v>24.8</v>
      </c>
      <c r="U29" s="55">
        <v>25.1</v>
      </c>
      <c r="V29" s="55">
        <v>25.1</v>
      </c>
      <c r="W29" s="290">
        <v>25.1</v>
      </c>
    </row>
    <row r="30" spans="1:26" x14ac:dyDescent="0.25">
      <c r="A30" s="47"/>
      <c r="B30" s="21"/>
      <c r="C30" s="68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289"/>
    </row>
    <row r="31" spans="1:26" x14ac:dyDescent="0.25">
      <c r="A31" s="47"/>
      <c r="B31" s="21" t="s">
        <v>101</v>
      </c>
      <c r="C31" s="54">
        <v>1.5353286956521741</v>
      </c>
      <c r="D31" s="55">
        <v>1.501191304347826</v>
      </c>
      <c r="E31" s="55">
        <v>1.2790682608695654</v>
      </c>
      <c r="F31" s="55">
        <v>1.227431818181818</v>
      </c>
      <c r="G31" s="55">
        <v>1.2086900000000003</v>
      </c>
      <c r="H31" s="55">
        <v>1.2246018181818183</v>
      </c>
      <c r="I31" s="55">
        <v>1.2024634782608694</v>
      </c>
      <c r="J31" s="55">
        <v>1.0829091304347827</v>
      </c>
      <c r="K31" s="55">
        <v>1.0749204545454543</v>
      </c>
      <c r="L31" s="55">
        <v>1.1683290476190478</v>
      </c>
      <c r="M31" s="55">
        <v>1.1285204761904764</v>
      </c>
      <c r="N31" s="55">
        <v>1.0916127272727272</v>
      </c>
      <c r="O31" s="55">
        <v>1.0813895652173913</v>
      </c>
      <c r="P31" s="55">
        <v>1.0405213043478263</v>
      </c>
      <c r="Q31" s="55">
        <v>0.98707954545454546</v>
      </c>
      <c r="R31" s="55">
        <v>0.94371050000000012</v>
      </c>
      <c r="S31" s="55">
        <v>0.96</v>
      </c>
      <c r="T31" s="55">
        <v>0.99</v>
      </c>
      <c r="U31" s="55">
        <v>0.98</v>
      </c>
      <c r="V31" s="55">
        <v>0.99</v>
      </c>
      <c r="W31" s="290">
        <v>1.07</v>
      </c>
    </row>
    <row r="32" spans="1:26" x14ac:dyDescent="0.25">
      <c r="A32" s="47"/>
      <c r="B32" s="21" t="s">
        <v>102</v>
      </c>
      <c r="C32" s="54">
        <v>123.2295652173913</v>
      </c>
      <c r="D32" s="55">
        <v>131.15521739130438</v>
      </c>
      <c r="E32" s="55">
        <v>110.06391304347825</v>
      </c>
      <c r="F32" s="55">
        <v>102.34454545454543</v>
      </c>
      <c r="G32" s="55">
        <v>110.15619047619049</v>
      </c>
      <c r="H32" s="55">
        <v>141.95727272727277</v>
      </c>
      <c r="I32" s="55">
        <v>146.98086956521738</v>
      </c>
      <c r="J32" s="55">
        <v>132.50260869565219</v>
      </c>
      <c r="K32" s="55">
        <v>122.34545454545454</v>
      </c>
      <c r="L32" s="55">
        <v>133.67904761904762</v>
      </c>
      <c r="M32" s="55">
        <v>127.60571428571427</v>
      </c>
      <c r="N32" s="55">
        <v>121.26863636363638</v>
      </c>
      <c r="O32" s="55">
        <v>126.31956521739126</v>
      </c>
      <c r="P32" s="55">
        <v>128.8230434782609</v>
      </c>
      <c r="Q32" s="55">
        <v>142.85272727272729</v>
      </c>
      <c r="R32" s="55">
        <v>156.99333333333331</v>
      </c>
      <c r="S32" s="55">
        <v>160</v>
      </c>
      <c r="T32" s="55">
        <v>155</v>
      </c>
      <c r="U32" s="55">
        <v>150</v>
      </c>
      <c r="V32" s="55">
        <v>140</v>
      </c>
      <c r="W32" s="290">
        <v>141</v>
      </c>
    </row>
    <row r="33" spans="1:23" x14ac:dyDescent="0.25">
      <c r="A33" s="47"/>
      <c r="B33" s="21"/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4"/>
    </row>
    <row r="34" spans="1:23" x14ac:dyDescent="0.25">
      <c r="A34" s="47"/>
      <c r="B34" s="21" t="s">
        <v>88</v>
      </c>
      <c r="C34" s="18">
        <v>34.598853782687705</v>
      </c>
      <c r="D34" s="19">
        <v>37.241777833333337</v>
      </c>
      <c r="E34" s="19">
        <v>37.308037019580844</v>
      </c>
      <c r="F34" s="19">
        <v>39.848642999999996</v>
      </c>
      <c r="G34" s="19">
        <v>41.868163724999995</v>
      </c>
      <c r="H34" s="19">
        <v>43.164113066666665</v>
      </c>
      <c r="I34" s="19">
        <v>45.153976308333334</v>
      </c>
      <c r="J34" s="19">
        <v>48.401015116666663</v>
      </c>
      <c r="K34" s="19">
        <v>52.071583808333337</v>
      </c>
      <c r="L34" s="19">
        <v>54.835117816666674</v>
      </c>
      <c r="M34" s="19">
        <v>58.18301085833334</v>
      </c>
      <c r="N34" s="19">
        <v>61.142857625000005</v>
      </c>
      <c r="O34" s="19">
        <v>64.205471375000002</v>
      </c>
      <c r="P34" s="19">
        <v>67.851708541666667</v>
      </c>
      <c r="Q34" s="19">
        <v>71.424739091666652</v>
      </c>
      <c r="R34" s="19">
        <v>76.311892549999996</v>
      </c>
      <c r="S34" s="19">
        <v>81.107810848046441</v>
      </c>
      <c r="T34" s="19">
        <v>86.53518561825139</v>
      </c>
      <c r="U34" s="19">
        <v>91.446382111968589</v>
      </c>
      <c r="V34" s="19">
        <v>94.905720143162924</v>
      </c>
      <c r="W34" s="20">
        <v>99.563638854217444</v>
      </c>
    </row>
    <row r="35" spans="1:23" x14ac:dyDescent="0.25">
      <c r="A35" s="47"/>
      <c r="B35" s="21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73"/>
      <c r="R35" s="273"/>
      <c r="S35" s="273"/>
      <c r="T35" s="273"/>
      <c r="U35" s="273"/>
      <c r="V35" s="273"/>
      <c r="W35" s="292"/>
    </row>
    <row r="36" spans="1:23" s="272" customFormat="1" x14ac:dyDescent="0.25">
      <c r="A36" s="271"/>
      <c r="B36" s="21" t="s">
        <v>207</v>
      </c>
      <c r="C36" s="54">
        <v>2.1359608622466659</v>
      </c>
      <c r="D36" s="55">
        <v>1.1832958440142589</v>
      </c>
      <c r="E36" s="55">
        <v>0.9471533212865898</v>
      </c>
      <c r="F36" s="55">
        <v>1.1651145752453076</v>
      </c>
      <c r="G36" s="55">
        <v>1.2080150947964114</v>
      </c>
      <c r="H36" s="55">
        <v>0.98574118360010821</v>
      </c>
      <c r="I36" s="55">
        <v>0.77154398839848315</v>
      </c>
      <c r="J36" s="55">
        <v>0.58468774787914157</v>
      </c>
      <c r="K36" s="55">
        <v>0.41965000000000008</v>
      </c>
      <c r="L36" s="55">
        <v>0.2713916666666667</v>
      </c>
      <c r="M36" s="55">
        <v>0.2113666666666667</v>
      </c>
      <c r="N36" s="55">
        <v>0.17787500000000001</v>
      </c>
      <c r="O36" s="55">
        <v>0.13440833333333335</v>
      </c>
      <c r="P36" s="55">
        <v>9.923333333333334E-2</v>
      </c>
      <c r="Q36" s="55">
        <v>0.12</v>
      </c>
      <c r="R36" s="55">
        <v>0.65749999999999997</v>
      </c>
      <c r="S36" s="55">
        <v>1.0238953315191652</v>
      </c>
      <c r="T36" s="55">
        <v>0.92958052639640332</v>
      </c>
      <c r="U36" s="55">
        <v>0.8076136170294993</v>
      </c>
      <c r="V36" s="55">
        <v>0.75799044385900061</v>
      </c>
      <c r="W36" s="290">
        <v>0.73891538069768692</v>
      </c>
    </row>
    <row r="37" spans="1:23" x14ac:dyDescent="0.25">
      <c r="A37" s="58"/>
      <c r="B37" s="266"/>
      <c r="C37" s="153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5"/>
    </row>
    <row r="38" spans="1:23" x14ac:dyDescent="0.25">
      <c r="B38" s="267"/>
      <c r="C38" s="267"/>
      <c r="D38" s="267"/>
      <c r="E38" s="267"/>
      <c r="F38" s="267"/>
      <c r="G38" s="267"/>
      <c r="H38" s="294"/>
      <c r="I38" s="77"/>
      <c r="J38" s="268"/>
      <c r="K38" s="268"/>
      <c r="L38" s="268"/>
      <c r="M38" s="268"/>
      <c r="N38" s="268"/>
      <c r="O38" s="268"/>
      <c r="P38" s="268"/>
      <c r="Q38" s="268"/>
      <c r="R38" s="268"/>
      <c r="V38" s="268"/>
    </row>
    <row r="39" spans="1:23" s="12" customFormat="1" x14ac:dyDescent="0.25">
      <c r="A39" s="10" t="s">
        <v>6</v>
      </c>
      <c r="B39" s="524" t="s">
        <v>135</v>
      </c>
      <c r="C39" s="525"/>
      <c r="D39" s="525"/>
      <c r="E39" s="525"/>
      <c r="F39" s="525"/>
      <c r="G39" s="525"/>
      <c r="H39" s="525"/>
      <c r="I39" s="525"/>
      <c r="J39" s="525"/>
      <c r="K39" s="525"/>
      <c r="L39" s="525"/>
      <c r="M39" s="525"/>
      <c r="N39" s="525"/>
      <c r="O39" s="525"/>
      <c r="P39" s="525"/>
      <c r="Q39" s="525"/>
      <c r="R39" s="525"/>
      <c r="S39" s="77"/>
      <c r="T39" s="77"/>
      <c r="U39" s="77"/>
      <c r="V39" s="77"/>
    </row>
    <row r="40" spans="1:23" x14ac:dyDescent="0.25">
      <c r="B40" s="268"/>
      <c r="C40" s="268"/>
      <c r="D40" s="268"/>
      <c r="E40" s="268"/>
      <c r="F40" s="268"/>
      <c r="G40" s="268"/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V40" s="268"/>
    </row>
  </sheetData>
  <mergeCells count="4">
    <mergeCell ref="A1:R1"/>
    <mergeCell ref="A2:R2"/>
    <mergeCell ref="A3:R3"/>
    <mergeCell ref="B39:R39"/>
  </mergeCells>
  <pageMargins left="0.7" right="0.7" top="0.75" bottom="0.75" header="0.3" footer="0.3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69"/>
  <sheetViews>
    <sheetView showGridLines="0" zoomScale="90" zoomScaleNormal="90" workbookViewId="0">
      <pane xSplit="2" ySplit="6" topLeftCell="K7" activePane="bottomRight" state="frozen"/>
      <selection pane="topRight" activeCell="C1" sqref="C1"/>
      <selection pane="bottomLeft" activeCell="A7" sqref="A7"/>
      <selection pane="bottomRight" activeCell="Q7" sqref="Q7"/>
    </sheetView>
  </sheetViews>
  <sheetFormatPr defaultColWidth="9.140625" defaultRowHeight="15.75" x14ac:dyDescent="0.25"/>
  <cols>
    <col min="1" max="1" width="5.7109375" style="7" customWidth="1"/>
    <col min="2" max="2" width="63.140625" style="7" customWidth="1"/>
    <col min="3" max="16" width="11.140625" style="7" customWidth="1"/>
    <col min="17" max="17" width="11.140625" style="143" customWidth="1"/>
    <col min="18" max="18" width="11.140625" style="7" customWidth="1"/>
    <col min="19" max="20" width="11.140625" style="268" customWidth="1"/>
    <col min="21" max="21" width="10.5703125" style="268" bestFit="1" customWidth="1"/>
    <col min="22" max="16384" width="9.140625" style="7"/>
  </cols>
  <sheetData>
    <row r="1" spans="1:23" x14ac:dyDescent="0.25">
      <c r="A1" s="526" t="str">
        <f>'Súhrnné indikátory'!A1:N1</f>
        <v>70. zasadnutie Výboru pre makroekonomické prognózy, 13.9.2024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8"/>
      <c r="R1" s="528"/>
      <c r="S1" s="293"/>
    </row>
    <row r="2" spans="1:23" ht="18.75" x14ac:dyDescent="0.3">
      <c r="A2" s="503" t="s">
        <v>8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283"/>
    </row>
    <row r="3" spans="1:23" x14ac:dyDescent="0.25">
      <c r="A3" s="522" t="s">
        <v>61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284"/>
    </row>
    <row r="4" spans="1:23" x14ac:dyDescent="0.25">
      <c r="A4" s="62"/>
      <c r="B4" s="63"/>
      <c r="C4" s="242"/>
      <c r="D4" s="64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257"/>
      <c r="R4" s="63"/>
      <c r="S4" s="294"/>
      <c r="T4" s="294"/>
      <c r="U4" s="294"/>
      <c r="V4" s="294"/>
      <c r="W4" s="295"/>
    </row>
    <row r="5" spans="1:23" s="12" customFormat="1" x14ac:dyDescent="0.25">
      <c r="A5" s="15"/>
      <c r="B5" s="65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28">
        <v>2022</v>
      </c>
      <c r="R5" s="10">
        <v>2023</v>
      </c>
      <c r="S5" s="85">
        <v>2024</v>
      </c>
      <c r="T5" s="85">
        <v>2025</v>
      </c>
      <c r="U5" s="85">
        <v>2026</v>
      </c>
      <c r="V5" s="85">
        <v>2027</v>
      </c>
      <c r="W5" s="286">
        <v>2028</v>
      </c>
    </row>
    <row r="6" spans="1:23" s="12" customFormat="1" x14ac:dyDescent="0.25">
      <c r="A6" s="15"/>
      <c r="B6" s="10"/>
      <c r="C6" s="59" t="s">
        <v>7</v>
      </c>
      <c r="D6" s="60" t="s">
        <v>7</v>
      </c>
      <c r="E6" s="60" t="s">
        <v>7</v>
      </c>
      <c r="F6" s="60" t="s">
        <v>7</v>
      </c>
      <c r="G6" s="60" t="s">
        <v>7</v>
      </c>
      <c r="H6" s="60" t="s">
        <v>7</v>
      </c>
      <c r="I6" s="60" t="s">
        <v>7</v>
      </c>
      <c r="J6" s="60" t="s">
        <v>7</v>
      </c>
      <c r="K6" s="60" t="s">
        <v>7</v>
      </c>
      <c r="L6" s="60" t="s">
        <v>7</v>
      </c>
      <c r="M6" s="60" t="s">
        <v>7</v>
      </c>
      <c r="N6" s="60" t="s">
        <v>7</v>
      </c>
      <c r="O6" s="60" t="s">
        <v>7</v>
      </c>
      <c r="P6" s="6" t="s">
        <v>7</v>
      </c>
      <c r="Q6" s="6" t="s">
        <v>7</v>
      </c>
      <c r="R6" s="6" t="s">
        <v>7</v>
      </c>
      <c r="S6" s="296" t="s">
        <v>62</v>
      </c>
      <c r="T6" s="296" t="s">
        <v>62</v>
      </c>
      <c r="U6" s="296" t="s">
        <v>62</v>
      </c>
      <c r="V6" s="296" t="s">
        <v>62</v>
      </c>
      <c r="W6" s="297" t="s">
        <v>62</v>
      </c>
    </row>
    <row r="7" spans="1:23" s="12" customFormat="1" x14ac:dyDescent="0.25">
      <c r="A7" s="62"/>
      <c r="B7" s="52"/>
      <c r="C7" s="244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258"/>
      <c r="R7" s="66"/>
      <c r="S7" s="298"/>
      <c r="T7" s="298"/>
      <c r="U7" s="298"/>
      <c r="V7" s="298"/>
      <c r="W7" s="299"/>
    </row>
    <row r="8" spans="1:23" s="12" customFormat="1" x14ac:dyDescent="0.25">
      <c r="A8" s="15"/>
      <c r="B8" s="4" t="s">
        <v>159</v>
      </c>
      <c r="C8" s="245"/>
      <c r="D8" s="67"/>
      <c r="J8" s="10"/>
      <c r="K8" s="10"/>
      <c r="L8" s="10"/>
      <c r="M8" s="10"/>
      <c r="N8" s="10"/>
      <c r="O8" s="10"/>
      <c r="P8" s="10"/>
      <c r="Q8" s="28"/>
      <c r="R8" s="10"/>
      <c r="S8" s="85"/>
      <c r="T8" s="85"/>
      <c r="U8" s="85"/>
      <c r="V8" s="85"/>
      <c r="W8" s="286"/>
    </row>
    <row r="9" spans="1:23" s="12" customFormat="1" x14ac:dyDescent="0.25">
      <c r="A9" s="15"/>
      <c r="B9" s="4"/>
      <c r="C9" s="245"/>
      <c r="D9" s="67"/>
      <c r="J9" s="10"/>
      <c r="K9" s="10"/>
      <c r="L9" s="10"/>
      <c r="M9" s="10"/>
      <c r="N9" s="10"/>
      <c r="O9" s="10"/>
      <c r="P9" s="28"/>
      <c r="Q9" s="28"/>
      <c r="R9" s="28"/>
      <c r="S9" s="23"/>
      <c r="T9" s="23"/>
      <c r="U9" s="23"/>
      <c r="V9" s="23"/>
      <c r="W9" s="24"/>
    </row>
    <row r="10" spans="1:23" x14ac:dyDescent="0.25">
      <c r="A10" s="15"/>
      <c r="B10" s="17" t="s">
        <v>70</v>
      </c>
      <c r="C10" s="68">
        <v>70.240508000000005</v>
      </c>
      <c r="D10" s="69">
        <v>66.408513999999997</v>
      </c>
      <c r="E10" s="69">
        <v>70.868929999999992</v>
      </c>
      <c r="F10" s="69">
        <v>72.762160000000009</v>
      </c>
      <c r="G10" s="69">
        <v>73.721749000000003</v>
      </c>
      <c r="H10" s="69">
        <v>74.188215999999997</v>
      </c>
      <c r="I10" s="69">
        <v>76.189213000000009</v>
      </c>
      <c r="J10" s="69">
        <v>80.126047999999997</v>
      </c>
      <c r="K10" s="69">
        <v>81.683659000000006</v>
      </c>
      <c r="L10" s="69">
        <v>84.083581000000009</v>
      </c>
      <c r="M10" s="69">
        <v>87.472477000000012</v>
      </c>
      <c r="N10" s="69">
        <v>89.669134999999997</v>
      </c>
      <c r="O10" s="69">
        <v>86.683401000000003</v>
      </c>
      <c r="P10" s="19">
        <v>90.819258000000005</v>
      </c>
      <c r="Q10" s="19">
        <v>92.517610999999988</v>
      </c>
      <c r="R10" s="19">
        <v>93.994613000000001</v>
      </c>
      <c r="S10" s="19">
        <v>96.156640599608423</v>
      </c>
      <c r="T10" s="19">
        <v>98.294961250127727</v>
      </c>
      <c r="U10" s="19">
        <v>100.61285600954375</v>
      </c>
      <c r="V10" s="19">
        <v>101.66372532218806</v>
      </c>
      <c r="W10" s="20">
        <v>103.58666337317632</v>
      </c>
    </row>
    <row r="11" spans="1:23" x14ac:dyDescent="0.25">
      <c r="A11" s="15"/>
      <c r="B11" s="70" t="s">
        <v>23</v>
      </c>
      <c r="C11" s="71">
        <v>5.574886345113006</v>
      </c>
      <c r="D11" s="72">
        <v>-5.4555328671597962</v>
      </c>
      <c r="E11" s="72">
        <v>6.7166327498308309</v>
      </c>
      <c r="F11" s="72">
        <v>2.6714527790951736</v>
      </c>
      <c r="G11" s="72">
        <v>1.3188022455628001</v>
      </c>
      <c r="H11" s="72">
        <v>0.63274000729418578</v>
      </c>
      <c r="I11" s="72">
        <v>2.6971898070712541</v>
      </c>
      <c r="J11" s="72">
        <v>5.1671816061415354</v>
      </c>
      <c r="K11" s="72">
        <v>1.9439508610233691</v>
      </c>
      <c r="L11" s="72">
        <v>2.9380686778490261</v>
      </c>
      <c r="M11" s="72">
        <v>4.0303897142534906</v>
      </c>
      <c r="N11" s="72">
        <v>2.511256197763756</v>
      </c>
      <c r="O11" s="72">
        <v>-3.3297232096640594</v>
      </c>
      <c r="P11" s="114">
        <v>4.7712214245031692</v>
      </c>
      <c r="Q11" s="114">
        <v>1.8700361987101788</v>
      </c>
      <c r="R11" s="114">
        <v>1.5964549711513953</v>
      </c>
      <c r="S11" s="114">
        <v>2.3001611800970156</v>
      </c>
      <c r="T11" s="114">
        <v>2.2237888482639301</v>
      </c>
      <c r="U11" s="114">
        <v>2.3581013003481921</v>
      </c>
      <c r="V11" s="114">
        <v>1.0444682263513361</v>
      </c>
      <c r="W11" s="300">
        <v>1.8914691989637245</v>
      </c>
    </row>
    <row r="12" spans="1:23" x14ac:dyDescent="0.25">
      <c r="A12" s="15"/>
      <c r="B12" s="17" t="s">
        <v>24</v>
      </c>
      <c r="C12" s="68">
        <v>41.387274000000005</v>
      </c>
      <c r="D12" s="69">
        <v>41.292942000000004</v>
      </c>
      <c r="E12" s="69">
        <v>41.630653999999993</v>
      </c>
      <c r="F12" s="69">
        <v>40.816290000000002</v>
      </c>
      <c r="G12" s="69">
        <v>40.997989000000004</v>
      </c>
      <c r="H12" s="69">
        <v>40.504422000000005</v>
      </c>
      <c r="I12" s="69">
        <v>41.283656000000001</v>
      </c>
      <c r="J12" s="69">
        <v>42.425680999999997</v>
      </c>
      <c r="K12" s="69">
        <v>44.071343999999996</v>
      </c>
      <c r="L12" s="69">
        <v>46.14705</v>
      </c>
      <c r="M12" s="69">
        <v>48.08791500000001</v>
      </c>
      <c r="N12" s="69">
        <v>49.338650999999999</v>
      </c>
      <c r="O12" s="69">
        <v>48.792247000000003</v>
      </c>
      <c r="P12" s="19">
        <v>50.065381000000009</v>
      </c>
      <c r="Q12" s="19">
        <v>53.152450000000002</v>
      </c>
      <c r="R12" s="19">
        <v>51.512362000000003</v>
      </c>
      <c r="S12" s="19">
        <v>53.05504635367793</v>
      </c>
      <c r="T12" s="19">
        <v>53.816977835676823</v>
      </c>
      <c r="U12" s="19">
        <v>54.817245732977639</v>
      </c>
      <c r="V12" s="19">
        <v>56.070921485623124</v>
      </c>
      <c r="W12" s="20">
        <v>57.022745107412632</v>
      </c>
    </row>
    <row r="13" spans="1:23" x14ac:dyDescent="0.25">
      <c r="A13" s="15"/>
      <c r="B13" s="70" t="s">
        <v>23</v>
      </c>
      <c r="C13" s="71">
        <v>6.996343968929275</v>
      </c>
      <c r="D13" s="72">
        <v>-0.22792513466821651</v>
      </c>
      <c r="E13" s="72">
        <v>0.81784436672007743</v>
      </c>
      <c r="F13" s="72">
        <v>-1.9561643206469803</v>
      </c>
      <c r="G13" s="72">
        <v>0.44516294842082971</v>
      </c>
      <c r="H13" s="72">
        <v>-1.203881000114404</v>
      </c>
      <c r="I13" s="72">
        <v>1.9238245147653155</v>
      </c>
      <c r="J13" s="72">
        <v>2.7662884314315406</v>
      </c>
      <c r="K13" s="72">
        <v>3.8789312539261322</v>
      </c>
      <c r="L13" s="72">
        <v>4.7098767852416845</v>
      </c>
      <c r="M13" s="72">
        <v>4.2058268079974814</v>
      </c>
      <c r="N13" s="72">
        <v>2.6009362227495059</v>
      </c>
      <c r="O13" s="72">
        <v>-1.1074563023622086</v>
      </c>
      <c r="P13" s="114">
        <v>2.6092956940474643</v>
      </c>
      <c r="Q13" s="114">
        <v>6.166075116855696</v>
      </c>
      <c r="R13" s="114">
        <v>-3.0856301073610037</v>
      </c>
      <c r="S13" s="114">
        <v>2.9947847347359557</v>
      </c>
      <c r="T13" s="114">
        <v>1.4361150057615069</v>
      </c>
      <c r="U13" s="114">
        <v>1.8586474706086209</v>
      </c>
      <c r="V13" s="114">
        <v>2.2870097464442463</v>
      </c>
      <c r="W13" s="300">
        <v>1.6975351868143473</v>
      </c>
    </row>
    <row r="14" spans="1:23" x14ac:dyDescent="0.25">
      <c r="A14" s="15"/>
      <c r="B14" s="17" t="s">
        <v>25</v>
      </c>
      <c r="C14" s="68">
        <v>0.65828600000000004</v>
      </c>
      <c r="D14" s="69">
        <v>0.67871599999999987</v>
      </c>
      <c r="E14" s="69">
        <v>0.68976000000000004</v>
      </c>
      <c r="F14" s="69">
        <v>0.69187500000000013</v>
      </c>
      <c r="G14" s="69">
        <v>0.67547999999999997</v>
      </c>
      <c r="H14" s="69">
        <v>0.67717800000000006</v>
      </c>
      <c r="I14" s="69">
        <v>0.67212400000000005</v>
      </c>
      <c r="J14" s="69">
        <v>0.69064800000000004</v>
      </c>
      <c r="K14" s="69">
        <v>0.72752399999999995</v>
      </c>
      <c r="L14" s="69">
        <v>0.72264699999999993</v>
      </c>
      <c r="M14" s="69">
        <v>0.6948430000000001</v>
      </c>
      <c r="N14" s="69">
        <v>0.75983100000000003</v>
      </c>
      <c r="O14" s="69">
        <v>0.74349399999999999</v>
      </c>
      <c r="P14" s="19">
        <v>0.73703799999999997</v>
      </c>
      <c r="Q14" s="19">
        <v>0.76069000000000009</v>
      </c>
      <c r="R14" s="19">
        <v>0.70287000000000011</v>
      </c>
      <c r="S14" s="19">
        <v>0.69256372538919997</v>
      </c>
      <c r="T14" s="19">
        <v>0.6983629677314156</v>
      </c>
      <c r="U14" s="19">
        <v>0.7113430733668229</v>
      </c>
      <c r="V14" s="19">
        <v>0.72761155878537842</v>
      </c>
      <c r="W14" s="20">
        <v>0.73996302101908817</v>
      </c>
    </row>
    <row r="15" spans="1:23" x14ac:dyDescent="0.25">
      <c r="A15" s="15"/>
      <c r="B15" s="70" t="s">
        <v>23</v>
      </c>
      <c r="C15" s="71">
        <v>8.2381454266232446</v>
      </c>
      <c r="D15" s="72">
        <v>3.1035142779885616</v>
      </c>
      <c r="E15" s="72">
        <v>1.6271901649585585</v>
      </c>
      <c r="F15" s="72">
        <v>0.30662839248436491</v>
      </c>
      <c r="G15" s="72">
        <v>-2.369647696476973</v>
      </c>
      <c r="H15" s="72">
        <v>0.25137679872091478</v>
      </c>
      <c r="I15" s="72">
        <v>-0.74633257430101185</v>
      </c>
      <c r="J15" s="72">
        <v>2.7560390642202837</v>
      </c>
      <c r="K15" s="72">
        <v>5.339333495499865</v>
      </c>
      <c r="L15" s="72">
        <v>-0.67035589203930934</v>
      </c>
      <c r="M15" s="72">
        <v>-3.8475216807099311</v>
      </c>
      <c r="N15" s="72">
        <v>9.3529041812322902</v>
      </c>
      <c r="O15" s="72">
        <v>-2.150083373802858</v>
      </c>
      <c r="P15" s="114">
        <v>-0.8683324949495197</v>
      </c>
      <c r="Q15" s="114">
        <v>3.2090611338899899</v>
      </c>
      <c r="R15" s="114">
        <v>-7.6009938345449441</v>
      </c>
      <c r="S15" s="114">
        <v>-1.4663130608505437</v>
      </c>
      <c r="T15" s="114">
        <v>0.83735866168224149</v>
      </c>
      <c r="U15" s="114">
        <v>1.8586474706086209</v>
      </c>
      <c r="V15" s="114">
        <v>2.2870097464442907</v>
      </c>
      <c r="W15" s="300">
        <v>1.6975351868142807</v>
      </c>
    </row>
    <row r="16" spans="1:23" x14ac:dyDescent="0.25">
      <c r="A16" s="15"/>
      <c r="B16" s="17" t="s">
        <v>136</v>
      </c>
      <c r="C16" s="68">
        <v>12.939945999999999</v>
      </c>
      <c r="D16" s="69">
        <v>13.714922999999999</v>
      </c>
      <c r="E16" s="69">
        <v>14.005614000000001</v>
      </c>
      <c r="F16" s="69">
        <v>13.676168000000002</v>
      </c>
      <c r="G16" s="69">
        <v>13.401536</v>
      </c>
      <c r="H16" s="69">
        <v>13.600327000000002</v>
      </c>
      <c r="I16" s="69">
        <v>14.11434</v>
      </c>
      <c r="J16" s="69">
        <v>14.862878</v>
      </c>
      <c r="K16" s="69">
        <v>15.149528999999999</v>
      </c>
      <c r="L16" s="69">
        <v>15.309517</v>
      </c>
      <c r="M16" s="69">
        <v>15.385</v>
      </c>
      <c r="N16" s="69">
        <v>16.082394000000001</v>
      </c>
      <c r="O16" s="69">
        <v>15.984997</v>
      </c>
      <c r="P16" s="19">
        <v>16.654752999999999</v>
      </c>
      <c r="Q16" s="19">
        <v>15.904151000000001</v>
      </c>
      <c r="R16" s="19">
        <v>15.801613999999997</v>
      </c>
      <c r="S16" s="19">
        <v>16.366856763918353</v>
      </c>
      <c r="T16" s="19">
        <v>16.383574801760485</v>
      </c>
      <c r="U16" s="19">
        <v>16.310567186435158</v>
      </c>
      <c r="V16" s="19">
        <v>16.274200816165362</v>
      </c>
      <c r="W16" s="20">
        <v>16.218271870373087</v>
      </c>
    </row>
    <row r="17" spans="1:25" x14ac:dyDescent="0.25">
      <c r="A17" s="15"/>
      <c r="B17" s="70" t="s">
        <v>23</v>
      </c>
      <c r="C17" s="71">
        <v>6.2742038661468325</v>
      </c>
      <c r="D17" s="72">
        <v>5.9890280840430021</v>
      </c>
      <c r="E17" s="72">
        <v>2.1195233833978033</v>
      </c>
      <c r="F17" s="72">
        <v>-2.3522424650572304</v>
      </c>
      <c r="G17" s="72">
        <v>-2.0081063642973795</v>
      </c>
      <c r="H17" s="72">
        <v>1.4833448941972138</v>
      </c>
      <c r="I17" s="72">
        <v>3.7794164802066765</v>
      </c>
      <c r="J17" s="72">
        <v>5.3033864849507673</v>
      </c>
      <c r="K17" s="72">
        <v>1.9286372397055107</v>
      </c>
      <c r="L17" s="72">
        <v>1.0560592345808306</v>
      </c>
      <c r="M17" s="72">
        <v>0.49304625351669351</v>
      </c>
      <c r="N17" s="72">
        <v>4.5329476763080967</v>
      </c>
      <c r="O17" s="72">
        <v>-0.60561257235708377</v>
      </c>
      <c r="P17" s="114">
        <v>4.1899038204386452</v>
      </c>
      <c r="Q17" s="114">
        <v>-4.5068335747759258</v>
      </c>
      <c r="R17" s="114">
        <v>-0.64471847632735502</v>
      </c>
      <c r="S17" s="114">
        <v>3.5771204379397847</v>
      </c>
      <c r="T17" s="114">
        <v>0.10214568431361482</v>
      </c>
      <c r="U17" s="114">
        <v>-0.44561468549270122</v>
      </c>
      <c r="V17" s="114">
        <v>-0.22296202121065978</v>
      </c>
      <c r="W17" s="300">
        <v>-0.34366631224508337</v>
      </c>
    </row>
    <row r="18" spans="1:25" x14ac:dyDescent="0.25">
      <c r="A18" s="15"/>
      <c r="B18" s="17" t="s">
        <v>139</v>
      </c>
      <c r="C18" s="68">
        <v>16.751147</v>
      </c>
      <c r="D18" s="69">
        <v>13.445321</v>
      </c>
      <c r="E18" s="69">
        <v>14.595858</v>
      </c>
      <c r="F18" s="69">
        <v>16.653268000000004</v>
      </c>
      <c r="G18" s="69">
        <v>14.993024000000002</v>
      </c>
      <c r="H18" s="69">
        <v>15.174053000000001</v>
      </c>
      <c r="I18" s="69">
        <v>15.627580000000002</v>
      </c>
      <c r="J18" s="69">
        <v>18.971017</v>
      </c>
      <c r="K18" s="69">
        <v>17.223419000000003</v>
      </c>
      <c r="L18" s="69">
        <v>17.723839000000002</v>
      </c>
      <c r="M18" s="69">
        <v>18.218177999999998</v>
      </c>
      <c r="N18" s="69">
        <v>19.442806000000001</v>
      </c>
      <c r="O18" s="69">
        <v>17.332034</v>
      </c>
      <c r="P18" s="19">
        <v>17.939192000000002</v>
      </c>
      <c r="Q18" s="19">
        <v>18.959119999999999</v>
      </c>
      <c r="R18" s="19">
        <v>20.967419000000003</v>
      </c>
      <c r="S18" s="19">
        <v>20.911597936084959</v>
      </c>
      <c r="T18" s="19">
        <v>23.127505038496569</v>
      </c>
      <c r="U18" s="19">
        <v>23.210268391187164</v>
      </c>
      <c r="V18" s="19">
        <v>22.07527540892826</v>
      </c>
      <c r="W18" s="20">
        <v>22.756879414250626</v>
      </c>
    </row>
    <row r="19" spans="1:25" x14ac:dyDescent="0.25">
      <c r="A19" s="15"/>
      <c r="B19" s="70" t="s">
        <v>23</v>
      </c>
      <c r="C19" s="71">
        <v>3.6906516124339817</v>
      </c>
      <c r="D19" s="72">
        <v>-19.734923226451308</v>
      </c>
      <c r="E19" s="72">
        <v>8.5571553107582901</v>
      </c>
      <c r="F19" s="72">
        <v>14.095848287918411</v>
      </c>
      <c r="G19" s="72">
        <v>-9.9694786632870009</v>
      </c>
      <c r="H19" s="72">
        <v>1.2074215315069026</v>
      </c>
      <c r="I19" s="72">
        <v>2.9888323179047882</v>
      </c>
      <c r="J19" s="72">
        <v>21.394464146080196</v>
      </c>
      <c r="K19" s="72">
        <v>-9.2119362920817451</v>
      </c>
      <c r="L19" s="72">
        <v>2.9054626145946783</v>
      </c>
      <c r="M19" s="72">
        <v>2.7891192196002335</v>
      </c>
      <c r="N19" s="72">
        <v>6.7220113888446953</v>
      </c>
      <c r="O19" s="72">
        <v>-10.856313641148308</v>
      </c>
      <c r="P19" s="114">
        <v>3.5030972129410864</v>
      </c>
      <c r="Q19" s="114">
        <v>5.6854734594512069</v>
      </c>
      <c r="R19" s="114">
        <v>10.592785952090612</v>
      </c>
      <c r="S19" s="114">
        <v>-0.26622763590998799</v>
      </c>
      <c r="T19" s="114">
        <v>10.596546037200971</v>
      </c>
      <c r="U19" s="114">
        <v>0.35785681400926084</v>
      </c>
      <c r="V19" s="114">
        <v>-4.8900467807164834</v>
      </c>
      <c r="W19" s="300">
        <v>3.0876353417846447</v>
      </c>
    </row>
    <row r="20" spans="1:25" x14ac:dyDescent="0.25">
      <c r="A20" s="15"/>
      <c r="B20" s="17" t="s">
        <v>26</v>
      </c>
      <c r="C20" s="68">
        <v>52.837835000000005</v>
      </c>
      <c r="D20" s="69">
        <v>44.189901000000006</v>
      </c>
      <c r="E20" s="69">
        <v>51.850507000000007</v>
      </c>
      <c r="F20" s="69">
        <v>57.362293000000008</v>
      </c>
      <c r="G20" s="69">
        <v>62.607472999999999</v>
      </c>
      <c r="H20" s="69">
        <v>66.37036599999999</v>
      </c>
      <c r="I20" s="69">
        <v>68.823053000000002</v>
      </c>
      <c r="J20" s="69">
        <v>73.395839999999993</v>
      </c>
      <c r="K20" s="69">
        <v>77.088296999999997</v>
      </c>
      <c r="L20" s="69">
        <v>79.927084000000008</v>
      </c>
      <c r="M20" s="69">
        <v>84.020714999999996</v>
      </c>
      <c r="N20" s="69">
        <v>84.683250999999998</v>
      </c>
      <c r="O20" s="69">
        <v>79.313600999999991</v>
      </c>
      <c r="P20" s="19">
        <v>87.620206999999994</v>
      </c>
      <c r="Q20" s="19">
        <v>90.281190000000009</v>
      </c>
      <c r="R20" s="19">
        <v>89.039665000000014</v>
      </c>
      <c r="S20" s="19">
        <v>90.618232726139482</v>
      </c>
      <c r="T20" s="19">
        <v>94.006595724457</v>
      </c>
      <c r="U20" s="19">
        <v>98.073752284478573</v>
      </c>
      <c r="V20" s="19">
        <v>102.5570846250093</v>
      </c>
      <c r="W20" s="20">
        <v>106.60416472143818</v>
      </c>
    </row>
    <row r="21" spans="1:25" x14ac:dyDescent="0.25">
      <c r="A21" s="15"/>
      <c r="B21" s="70" t="s">
        <v>23</v>
      </c>
      <c r="C21" s="71">
        <v>3.0103031290096505</v>
      </c>
      <c r="D21" s="72">
        <v>-16.366934792086006</v>
      </c>
      <c r="E21" s="72">
        <v>17.335648703987804</v>
      </c>
      <c r="F21" s="72">
        <v>10.630148708092669</v>
      </c>
      <c r="G21" s="72">
        <v>9.1439510620678899</v>
      </c>
      <c r="H21" s="72">
        <v>6.0102936912978411</v>
      </c>
      <c r="I21" s="72">
        <v>3.6954549866426989</v>
      </c>
      <c r="J21" s="72">
        <v>6.6442664204390933</v>
      </c>
      <c r="K21" s="72">
        <v>5.0308804967692966</v>
      </c>
      <c r="L21" s="72">
        <v>3.682513572715207</v>
      </c>
      <c r="M21" s="72">
        <v>5.1217069297811335</v>
      </c>
      <c r="N21" s="72">
        <v>0.78853887401459932</v>
      </c>
      <c r="O21" s="72">
        <v>-6.3408642637019286</v>
      </c>
      <c r="P21" s="114">
        <v>10.473116710461806</v>
      </c>
      <c r="Q21" s="114">
        <v>3.0369512822538747</v>
      </c>
      <c r="R21" s="114">
        <v>-1.3751757148969701</v>
      </c>
      <c r="S21" s="114">
        <v>1.7728814749465638</v>
      </c>
      <c r="T21" s="114">
        <v>3.7391625243427651</v>
      </c>
      <c r="U21" s="114">
        <v>4.3264587220484207</v>
      </c>
      <c r="V21" s="114">
        <v>4.5713886091827138</v>
      </c>
      <c r="W21" s="300">
        <v>3.9461731105429276</v>
      </c>
    </row>
    <row r="22" spans="1:25" x14ac:dyDescent="0.25">
      <c r="A22" s="15"/>
      <c r="B22" s="17" t="s">
        <v>27</v>
      </c>
      <c r="C22" s="68">
        <v>56.908987000000003</v>
      </c>
      <c r="D22" s="69">
        <v>46.148643999999997</v>
      </c>
      <c r="E22" s="69">
        <v>53.802208000000007</v>
      </c>
      <c r="F22" s="69">
        <v>57.999735000000001</v>
      </c>
      <c r="G22" s="69">
        <v>59.214770999999999</v>
      </c>
      <c r="H22" s="69">
        <v>62.575908000000005</v>
      </c>
      <c r="I22" s="69">
        <v>65.409880999999999</v>
      </c>
      <c r="J22" s="69">
        <v>70.981709000000009</v>
      </c>
      <c r="K22" s="69">
        <v>74.407977000000002</v>
      </c>
      <c r="L22" s="69">
        <v>77.442313999999996</v>
      </c>
      <c r="M22" s="69">
        <v>81.136448999999999</v>
      </c>
      <c r="N22" s="69">
        <v>82.905795000000012</v>
      </c>
      <c r="O22" s="69">
        <v>76.161551000000003</v>
      </c>
      <c r="P22" s="19">
        <v>85.097342999999995</v>
      </c>
      <c r="Q22" s="19">
        <v>88.716875000000002</v>
      </c>
      <c r="R22" s="19">
        <v>82.014977000000016</v>
      </c>
      <c r="S22" s="19">
        <v>85.924618047693073</v>
      </c>
      <c r="T22" s="19">
        <v>91.678224970745973</v>
      </c>
      <c r="U22" s="19">
        <v>94.45024118584395</v>
      </c>
      <c r="V22" s="19">
        <v>97.980976603390815</v>
      </c>
      <c r="W22" s="20">
        <v>101.69473155869019</v>
      </c>
      <c r="Y22" s="156"/>
    </row>
    <row r="23" spans="1:25" x14ac:dyDescent="0.25">
      <c r="A23" s="15"/>
      <c r="B23" s="70" t="s">
        <v>23</v>
      </c>
      <c r="C23" s="71">
        <v>4.108036099843404</v>
      </c>
      <c r="D23" s="72">
        <v>-18.907985482152412</v>
      </c>
      <c r="E23" s="72">
        <v>16.58459130456793</v>
      </c>
      <c r="F23" s="72">
        <v>7.8017746037486013</v>
      </c>
      <c r="G23" s="72">
        <v>2.0948992266947464</v>
      </c>
      <c r="H23" s="72">
        <v>5.6761800193401157</v>
      </c>
      <c r="I23" s="72">
        <v>4.5288563771219925</v>
      </c>
      <c r="J23" s="72">
        <v>8.518327682021031</v>
      </c>
      <c r="K23" s="72">
        <v>4.8269731009153327</v>
      </c>
      <c r="L23" s="72">
        <v>4.077972715210354</v>
      </c>
      <c r="M23" s="72">
        <v>4.7701764180238637</v>
      </c>
      <c r="N23" s="72">
        <v>2.1807042603010807</v>
      </c>
      <c r="O23" s="72">
        <v>-8.134828210742084</v>
      </c>
      <c r="P23" s="114">
        <v>11.732681231767428</v>
      </c>
      <c r="Q23" s="114">
        <v>4.2534018952859798</v>
      </c>
      <c r="R23" s="114">
        <v>-7.5542539116712382</v>
      </c>
      <c r="S23" s="114">
        <v>4.7669842639754156</v>
      </c>
      <c r="T23" s="114">
        <v>6.6961099784689448</v>
      </c>
      <c r="U23" s="114">
        <v>3.0236364370956226</v>
      </c>
      <c r="V23" s="114">
        <v>3.7381962959730952</v>
      </c>
      <c r="W23" s="300">
        <v>3.7902816281695006</v>
      </c>
    </row>
    <row r="24" spans="1:25" x14ac:dyDescent="0.25">
      <c r="A24" s="41"/>
      <c r="B24" s="73"/>
      <c r="C24" s="211"/>
      <c r="D24" s="351"/>
      <c r="E24" s="351"/>
      <c r="F24" s="351"/>
      <c r="G24" s="351"/>
      <c r="H24" s="351"/>
      <c r="I24" s="351"/>
      <c r="J24" s="351"/>
      <c r="K24" s="351"/>
      <c r="L24" s="351"/>
      <c r="M24" s="351"/>
      <c r="N24" s="351"/>
      <c r="O24" s="351"/>
      <c r="P24" s="353"/>
      <c r="Q24" s="353"/>
      <c r="R24" s="353"/>
      <c r="S24" s="301"/>
      <c r="T24" s="301"/>
      <c r="U24" s="357"/>
      <c r="V24" s="357"/>
      <c r="W24" s="345"/>
    </row>
    <row r="25" spans="1:25" x14ac:dyDescent="0.25">
      <c r="A25" s="15"/>
      <c r="B25" s="74"/>
      <c r="C25" s="241"/>
      <c r="D25" s="9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259"/>
      <c r="Q25" s="259"/>
      <c r="R25" s="259"/>
      <c r="S25" s="259"/>
      <c r="T25" s="259"/>
      <c r="U25" s="259"/>
      <c r="V25" s="259"/>
      <c r="W25" s="346"/>
    </row>
    <row r="26" spans="1:25" x14ac:dyDescent="0.25">
      <c r="A26" s="15"/>
      <c r="B26" s="4" t="s">
        <v>160</v>
      </c>
      <c r="C26" s="47"/>
      <c r="D26" s="10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25"/>
      <c r="Q26" s="25"/>
      <c r="R26" s="25"/>
      <c r="S26" s="25"/>
      <c r="T26" s="25"/>
      <c r="U26" s="281"/>
      <c r="V26" s="281"/>
      <c r="W26" s="347"/>
    </row>
    <row r="27" spans="1:25" x14ac:dyDescent="0.25">
      <c r="A27" s="15"/>
      <c r="B27" s="67"/>
      <c r="C27" s="47"/>
      <c r="D27" s="10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25"/>
      <c r="Q27" s="25"/>
      <c r="R27" s="25"/>
      <c r="S27" s="25"/>
      <c r="T27" s="25"/>
      <c r="U27" s="281"/>
      <c r="V27" s="281"/>
      <c r="W27" s="347"/>
    </row>
    <row r="28" spans="1:25" x14ac:dyDescent="0.25">
      <c r="A28" s="15"/>
      <c r="B28" s="17" t="s">
        <v>70</v>
      </c>
      <c r="C28" s="68">
        <v>68.590534000000005</v>
      </c>
      <c r="D28" s="69">
        <v>64.095518999999996</v>
      </c>
      <c r="E28" s="69">
        <v>68.764947000000006</v>
      </c>
      <c r="F28" s="69">
        <v>71.785845999999992</v>
      </c>
      <c r="G28" s="69">
        <v>73.649256999999992</v>
      </c>
      <c r="H28" s="69">
        <v>74.492792999999992</v>
      </c>
      <c r="I28" s="69">
        <v>76.354523999999998</v>
      </c>
      <c r="J28" s="69">
        <v>80.126047999999997</v>
      </c>
      <c r="K28" s="69">
        <v>81.265197000000001</v>
      </c>
      <c r="L28" s="69">
        <v>84.669877000000014</v>
      </c>
      <c r="M28" s="69">
        <v>89.874692999999994</v>
      </c>
      <c r="N28" s="69">
        <v>94.42973400000001</v>
      </c>
      <c r="O28" s="69">
        <v>93.449687000000011</v>
      </c>
      <c r="P28" s="19">
        <v>100.24454700000001</v>
      </c>
      <c r="Q28" s="19">
        <v>109.76201800000001</v>
      </c>
      <c r="R28" s="19">
        <v>122.81279500000001</v>
      </c>
      <c r="S28" s="19">
        <v>131.2043720036784</v>
      </c>
      <c r="T28" s="19">
        <v>139.90135611560947</v>
      </c>
      <c r="U28" s="19">
        <v>147.3051748841948</v>
      </c>
      <c r="V28" s="19">
        <v>152.14839182928742</v>
      </c>
      <c r="W28" s="20">
        <v>158.5978756997213</v>
      </c>
    </row>
    <row r="29" spans="1:25" x14ac:dyDescent="0.25">
      <c r="A29" s="15"/>
      <c r="B29" s="70" t="s">
        <v>23</v>
      </c>
      <c r="C29" s="71">
        <v>8.5922957350331952</v>
      </c>
      <c r="D29" s="72">
        <v>-6.5534042933679482</v>
      </c>
      <c r="E29" s="72">
        <v>7.2851083396329175</v>
      </c>
      <c r="F29" s="72">
        <v>4.3930798056166509</v>
      </c>
      <c r="G29" s="72">
        <v>2.5957916550847671</v>
      </c>
      <c r="H29" s="72">
        <v>1.1453421722910084</v>
      </c>
      <c r="I29" s="72">
        <v>2.4992095544061677</v>
      </c>
      <c r="J29" s="72">
        <v>4.9394898984636226</v>
      </c>
      <c r="K29" s="72">
        <v>1.421696225427227</v>
      </c>
      <c r="L29" s="72">
        <v>4.1895917633719693</v>
      </c>
      <c r="M29" s="72">
        <v>6.1471873875522443</v>
      </c>
      <c r="N29" s="72">
        <v>5.0682131398212427</v>
      </c>
      <c r="O29" s="72">
        <v>-1.0378584779239142</v>
      </c>
      <c r="P29" s="114">
        <v>7.2711425989045786</v>
      </c>
      <c r="Q29" s="114">
        <v>9.4942530888986845</v>
      </c>
      <c r="R29" s="114">
        <v>11.890066562005085</v>
      </c>
      <c r="S29" s="114">
        <v>6.8328198244151928</v>
      </c>
      <c r="T29" s="114">
        <v>6.6285779803795242</v>
      </c>
      <c r="U29" s="114">
        <v>5.2921708367623665</v>
      </c>
      <c r="V29" s="114">
        <v>3.2878797020540196</v>
      </c>
      <c r="W29" s="300">
        <v>4.2389431744177086</v>
      </c>
    </row>
    <row r="30" spans="1:25" x14ac:dyDescent="0.25">
      <c r="A30" s="15"/>
      <c r="B30" s="17" t="s">
        <v>24</v>
      </c>
      <c r="C30" s="68">
        <v>37.666879000000002</v>
      </c>
      <c r="D30" s="69">
        <v>37.599816999999994</v>
      </c>
      <c r="E30" s="69">
        <v>38.295244999999994</v>
      </c>
      <c r="F30" s="69">
        <v>39.015353000000005</v>
      </c>
      <c r="G30" s="69">
        <v>40.545577999999999</v>
      </c>
      <c r="H30" s="69">
        <v>40.593966000000002</v>
      </c>
      <c r="I30" s="69">
        <v>41.335594</v>
      </c>
      <c r="J30" s="69">
        <v>42.425681000000004</v>
      </c>
      <c r="K30" s="69">
        <v>43.921543000000007</v>
      </c>
      <c r="L30" s="69">
        <v>46.625399999999999</v>
      </c>
      <c r="M30" s="69">
        <v>49.698645000000006</v>
      </c>
      <c r="N30" s="69">
        <v>52.363706999999998</v>
      </c>
      <c r="O30" s="69">
        <v>52.871105</v>
      </c>
      <c r="P30" s="19">
        <v>56.012437000000006</v>
      </c>
      <c r="Q30" s="19">
        <v>66.736061000000007</v>
      </c>
      <c r="R30" s="19">
        <v>71.311512000000008</v>
      </c>
      <c r="S30" s="19">
        <v>75.613178602693864</v>
      </c>
      <c r="T30" s="19">
        <v>80.858884127419415</v>
      </c>
      <c r="U30" s="19">
        <v>84.675861443510883</v>
      </c>
      <c r="V30" s="19">
        <v>88.541013894688533</v>
      </c>
      <c r="W30" s="20">
        <v>92.251337060356718</v>
      </c>
    </row>
    <row r="31" spans="1:25" x14ac:dyDescent="0.25">
      <c r="A31" s="15"/>
      <c r="B31" s="70" t="s">
        <v>23</v>
      </c>
      <c r="C31" s="71">
        <v>11.800179221602658</v>
      </c>
      <c r="D31" s="72">
        <v>-0.1780397043248616</v>
      </c>
      <c r="E31" s="72">
        <v>1.8495515549982633</v>
      </c>
      <c r="F31" s="72">
        <v>1.8804110014180919</v>
      </c>
      <c r="G31" s="72">
        <v>3.9221098422459466</v>
      </c>
      <c r="H31" s="72">
        <v>0.11934223751848272</v>
      </c>
      <c r="I31" s="72">
        <v>1.8269414720404331</v>
      </c>
      <c r="J31" s="72">
        <v>2.6371630222611797</v>
      </c>
      <c r="K31" s="72">
        <v>3.5258408698259913</v>
      </c>
      <c r="L31" s="72">
        <v>6.1561065830496808</v>
      </c>
      <c r="M31" s="72">
        <v>6.5913536398615413</v>
      </c>
      <c r="N31" s="72">
        <v>5.3624439861488904</v>
      </c>
      <c r="O31" s="72">
        <v>0.96898792898678643</v>
      </c>
      <c r="P31" s="114">
        <v>5.9414911036945517</v>
      </c>
      <c r="Q31" s="114">
        <v>19.145076655029293</v>
      </c>
      <c r="R31" s="114">
        <v>6.8560399451804699</v>
      </c>
      <c r="S31" s="114">
        <v>6.032219037360842</v>
      </c>
      <c r="T31" s="114">
        <v>6.9375545661013449</v>
      </c>
      <c r="U31" s="114">
        <v>4.7205416662398747</v>
      </c>
      <c r="V31" s="114">
        <v>4.5646449711718384</v>
      </c>
      <c r="W31" s="300">
        <v>4.1905135286583572</v>
      </c>
    </row>
    <row r="32" spans="1:25" x14ac:dyDescent="0.25">
      <c r="A32" s="15"/>
      <c r="B32" s="17" t="s">
        <v>25</v>
      </c>
      <c r="C32" s="68">
        <v>0.625587</v>
      </c>
      <c r="D32" s="69">
        <v>0.64738300000000004</v>
      </c>
      <c r="E32" s="69">
        <v>0.65737000000000001</v>
      </c>
      <c r="F32" s="69">
        <v>0.66988000000000014</v>
      </c>
      <c r="G32" s="69">
        <v>0.66457300000000008</v>
      </c>
      <c r="H32" s="69">
        <v>0.67239700000000002</v>
      </c>
      <c r="I32" s="69">
        <v>0.66843800000000009</v>
      </c>
      <c r="J32" s="69">
        <v>0.69064800000000015</v>
      </c>
      <c r="K32" s="69">
        <v>0.73486899999999999</v>
      </c>
      <c r="L32" s="69">
        <v>0.75113399999999997</v>
      </c>
      <c r="M32" s="69">
        <v>0.74919399999999992</v>
      </c>
      <c r="N32" s="69">
        <v>0.861317</v>
      </c>
      <c r="O32" s="69">
        <v>0.89558000000000004</v>
      </c>
      <c r="P32" s="19">
        <v>0.919153</v>
      </c>
      <c r="Q32" s="19">
        <v>1.0463849999999999</v>
      </c>
      <c r="R32" s="19">
        <v>1.065272</v>
      </c>
      <c r="S32" s="19">
        <v>1.0973583334820163</v>
      </c>
      <c r="T32" s="19">
        <v>1.1698494568786526</v>
      </c>
      <c r="U32" s="19">
        <v>1.2250726879228904</v>
      </c>
      <c r="V32" s="19">
        <v>1.2809929067653629</v>
      </c>
      <c r="W32" s="20">
        <v>1.3346730878245185</v>
      </c>
    </row>
    <row r="33" spans="1:23" x14ac:dyDescent="0.25">
      <c r="A33" s="15"/>
      <c r="B33" s="70" t="s">
        <v>23</v>
      </c>
      <c r="C33" s="71">
        <v>12.560388211861184</v>
      </c>
      <c r="D33" s="72">
        <v>3.4840877447900986</v>
      </c>
      <c r="E33" s="72">
        <v>1.5426725755850912</v>
      </c>
      <c r="F33" s="72">
        <v>1.9030378629995459</v>
      </c>
      <c r="G33" s="72">
        <v>-0.79223144443780757</v>
      </c>
      <c r="H33" s="72">
        <v>1.1772973021774824</v>
      </c>
      <c r="I33" s="72">
        <v>-0.58878906360378958</v>
      </c>
      <c r="J33" s="72">
        <v>3.3226716613956819</v>
      </c>
      <c r="K33" s="72">
        <v>6.4028274895460369</v>
      </c>
      <c r="L33" s="72">
        <v>2.2133196528905108</v>
      </c>
      <c r="M33" s="72">
        <v>-0.25827615312314922</v>
      </c>
      <c r="N33" s="72">
        <v>14.965816597570193</v>
      </c>
      <c r="O33" s="72">
        <v>3.9779779105718394</v>
      </c>
      <c r="P33" s="114">
        <v>2.6321489984144408</v>
      </c>
      <c r="Q33" s="114">
        <v>13.842309169420108</v>
      </c>
      <c r="R33" s="114">
        <v>1.8049761798955455</v>
      </c>
      <c r="S33" s="114">
        <v>3.0120319957734898</v>
      </c>
      <c r="T33" s="114">
        <v>6.6059664546051611</v>
      </c>
      <c r="U33" s="114">
        <v>4.7205416662398747</v>
      </c>
      <c r="V33" s="114">
        <v>4.564644971171905</v>
      </c>
      <c r="W33" s="300">
        <v>4.1905135286582906</v>
      </c>
    </row>
    <row r="34" spans="1:23" x14ac:dyDescent="0.25">
      <c r="A34" s="15"/>
      <c r="B34" s="17" t="s">
        <v>136</v>
      </c>
      <c r="C34" s="68">
        <v>12.026101000000001</v>
      </c>
      <c r="D34" s="69">
        <v>12.814836000000001</v>
      </c>
      <c r="E34" s="69">
        <v>13.199986999999998</v>
      </c>
      <c r="F34" s="69">
        <v>13.148378000000001</v>
      </c>
      <c r="G34" s="69">
        <v>13.125932000000001</v>
      </c>
      <c r="H34" s="69">
        <v>13.465238000000001</v>
      </c>
      <c r="I34" s="69">
        <v>14.017179000000002</v>
      </c>
      <c r="J34" s="69">
        <v>14.862878</v>
      </c>
      <c r="K34" s="69">
        <v>15.343073</v>
      </c>
      <c r="L34" s="69">
        <v>16.000112000000001</v>
      </c>
      <c r="M34" s="69">
        <v>16.760659</v>
      </c>
      <c r="N34" s="69">
        <v>18.492978000000004</v>
      </c>
      <c r="O34" s="69">
        <v>19.577222999999996</v>
      </c>
      <c r="P34" s="19">
        <v>21.189959999999999</v>
      </c>
      <c r="Q34" s="19">
        <v>22.560586999999998</v>
      </c>
      <c r="R34" s="19">
        <v>24.705181999999997</v>
      </c>
      <c r="S34" s="19">
        <v>26.766907893013208</v>
      </c>
      <c r="T34" s="19">
        <v>27.856227618770113</v>
      </c>
      <c r="U34" s="19">
        <v>28.772680734579538</v>
      </c>
      <c r="V34" s="19">
        <v>29.475323978748108</v>
      </c>
      <c r="W34" s="20">
        <v>30.102703683208432</v>
      </c>
    </row>
    <row r="35" spans="1:23" x14ac:dyDescent="0.25">
      <c r="A35" s="15"/>
      <c r="B35" s="70" t="s">
        <v>23</v>
      </c>
      <c r="C35" s="71">
        <v>11.067087522364915</v>
      </c>
      <c r="D35" s="72">
        <v>6.5585263253651327</v>
      </c>
      <c r="E35" s="72">
        <v>3.0055086151707044</v>
      </c>
      <c r="F35" s="72">
        <v>-0.3909776577810109</v>
      </c>
      <c r="G35" s="72">
        <v>-0.17071307198499586</v>
      </c>
      <c r="H35" s="72">
        <v>2.5850050114536671</v>
      </c>
      <c r="I35" s="72">
        <v>4.0990066421403126</v>
      </c>
      <c r="J35" s="72">
        <v>6.0333038480852474</v>
      </c>
      <c r="K35" s="72">
        <v>3.2308345664951332</v>
      </c>
      <c r="L35" s="72">
        <v>4.2823168474789952</v>
      </c>
      <c r="M35" s="72">
        <v>4.7533854763016636</v>
      </c>
      <c r="N35" s="72">
        <v>10.335625824736393</v>
      </c>
      <c r="O35" s="72">
        <v>5.8630091919213534</v>
      </c>
      <c r="P35" s="114">
        <v>8.2378231069850862</v>
      </c>
      <c r="Q35" s="114">
        <v>6.4682849802453646</v>
      </c>
      <c r="R35" s="114">
        <v>9.5059361708983872</v>
      </c>
      <c r="S35" s="114">
        <v>8.3453175654128344</v>
      </c>
      <c r="T35" s="114">
        <v>4.0696509664504221</v>
      </c>
      <c r="U35" s="114">
        <v>3.2899397877977465</v>
      </c>
      <c r="V35" s="114">
        <v>2.4420499801539819</v>
      </c>
      <c r="W35" s="300">
        <v>2.1284912929631084</v>
      </c>
    </row>
    <row r="36" spans="1:23" x14ac:dyDescent="0.25">
      <c r="A36" s="15"/>
      <c r="B36" s="17" t="s">
        <v>139</v>
      </c>
      <c r="C36" s="68">
        <v>16.976618999999999</v>
      </c>
      <c r="D36" s="69">
        <v>13.332713</v>
      </c>
      <c r="E36" s="69">
        <v>14.452515</v>
      </c>
      <c r="F36" s="69">
        <v>16.636611000000002</v>
      </c>
      <c r="G36" s="69">
        <v>15.001258999999999</v>
      </c>
      <c r="H36" s="69">
        <v>15.244318</v>
      </c>
      <c r="I36" s="69">
        <v>15.635483999999998</v>
      </c>
      <c r="J36" s="69">
        <v>18.971017</v>
      </c>
      <c r="K36" s="69">
        <v>17.091296999999997</v>
      </c>
      <c r="L36" s="69">
        <v>17.86936</v>
      </c>
      <c r="M36" s="69">
        <v>18.787341999999999</v>
      </c>
      <c r="N36" s="69">
        <v>20.292404999999999</v>
      </c>
      <c r="O36" s="69">
        <v>18.215578999999998</v>
      </c>
      <c r="P36" s="19">
        <v>19.266528999999998</v>
      </c>
      <c r="Q36" s="19">
        <v>22.357546000000003</v>
      </c>
      <c r="R36" s="19">
        <v>26.975924999999997</v>
      </c>
      <c r="S36" s="19">
        <v>27.009123918575622</v>
      </c>
      <c r="T36" s="19">
        <v>31.321209368483604</v>
      </c>
      <c r="U36" s="19">
        <v>32.592343929214032</v>
      </c>
      <c r="V36" s="19">
        <v>32.014320493626983</v>
      </c>
      <c r="W36" s="20">
        <v>34.053977424535269</v>
      </c>
    </row>
    <row r="37" spans="1:23" x14ac:dyDescent="0.25">
      <c r="A37" s="15"/>
      <c r="B37" s="70" t="s">
        <v>23</v>
      </c>
      <c r="C37" s="71">
        <v>5.7024175744533112</v>
      </c>
      <c r="D37" s="72">
        <v>-21.464262112497188</v>
      </c>
      <c r="E37" s="72">
        <v>8.3989057590904359</v>
      </c>
      <c r="F37" s="72">
        <v>15.112220952547029</v>
      </c>
      <c r="G37" s="72">
        <v>-9.8298385410345972</v>
      </c>
      <c r="H37" s="72">
        <v>1.6202573397339437</v>
      </c>
      <c r="I37" s="72">
        <v>2.5659790093594204</v>
      </c>
      <c r="J37" s="72">
        <v>21.333097203770613</v>
      </c>
      <c r="K37" s="72">
        <v>-9.9083776056918875</v>
      </c>
      <c r="L37" s="72">
        <v>4.5523929518046735</v>
      </c>
      <c r="M37" s="72">
        <v>5.1371845438225039</v>
      </c>
      <c r="N37" s="72">
        <v>8.0110480769445722</v>
      </c>
      <c r="O37" s="72">
        <v>-10.23449906504429</v>
      </c>
      <c r="P37" s="114">
        <v>5.7695119106562665</v>
      </c>
      <c r="Q37" s="114">
        <v>16.043455466212954</v>
      </c>
      <c r="R37" s="114">
        <v>20.65691377756751</v>
      </c>
      <c r="S37" s="114">
        <v>0.12306869393958753</v>
      </c>
      <c r="T37" s="114">
        <v>15.965291813639059</v>
      </c>
      <c r="U37" s="114">
        <v>4.0583827583920984</v>
      </c>
      <c r="V37" s="114">
        <v>-1.7734945263293556</v>
      </c>
      <c r="W37" s="300">
        <v>6.3710767539617574</v>
      </c>
    </row>
    <row r="38" spans="1:23" x14ac:dyDescent="0.25">
      <c r="A38" s="15"/>
      <c r="B38" s="17" t="s">
        <v>26</v>
      </c>
      <c r="C38" s="68">
        <v>54.973938000000011</v>
      </c>
      <c r="D38" s="69">
        <v>43.608103</v>
      </c>
      <c r="E38" s="69">
        <v>52.647456000000005</v>
      </c>
      <c r="F38" s="69">
        <v>60.542949</v>
      </c>
      <c r="G38" s="69">
        <v>66.896657000000005</v>
      </c>
      <c r="H38" s="69">
        <v>69.607559999999992</v>
      </c>
      <c r="I38" s="69">
        <v>69.788095999999996</v>
      </c>
      <c r="J38" s="69">
        <v>73.395839999999993</v>
      </c>
      <c r="K38" s="69">
        <v>75.955366000000012</v>
      </c>
      <c r="L38" s="69">
        <v>80.499315999999993</v>
      </c>
      <c r="M38" s="69">
        <v>86.132177000000013</v>
      </c>
      <c r="N38" s="69">
        <v>86.789127000000008</v>
      </c>
      <c r="O38" s="69">
        <v>79.479816999999997</v>
      </c>
      <c r="P38" s="19">
        <v>92.285774000000004</v>
      </c>
      <c r="Q38" s="19">
        <v>108.99083400000001</v>
      </c>
      <c r="R38" s="19">
        <v>112.288831</v>
      </c>
      <c r="S38" s="19">
        <v>111.99004368446602</v>
      </c>
      <c r="T38" s="19">
        <v>120.60697534206602</v>
      </c>
      <c r="U38" s="19">
        <v>130.6439905633647</v>
      </c>
      <c r="V38" s="19">
        <v>141.79245700476099</v>
      </c>
      <c r="W38" s="20">
        <v>152.14918509862329</v>
      </c>
    </row>
    <row r="39" spans="1:23" x14ac:dyDescent="0.25">
      <c r="A39" s="15"/>
      <c r="B39" s="70" t="s">
        <v>23</v>
      </c>
      <c r="C39" s="71">
        <v>4.3819248824107149</v>
      </c>
      <c r="D39" s="72">
        <v>-20.674951465183376</v>
      </c>
      <c r="E39" s="72">
        <v>20.728608625786826</v>
      </c>
      <c r="F39" s="72">
        <v>14.996912671335894</v>
      </c>
      <c r="G39" s="72">
        <v>10.494546606905475</v>
      </c>
      <c r="H39" s="72">
        <v>4.0523743959283154</v>
      </c>
      <c r="I39" s="72">
        <v>0.25936263244967783</v>
      </c>
      <c r="J39" s="72">
        <v>5.1695693202462589</v>
      </c>
      <c r="K39" s="72">
        <v>3.4872902878419376</v>
      </c>
      <c r="L39" s="72">
        <v>5.9823949765444917</v>
      </c>
      <c r="M39" s="72">
        <v>6.99740231333148</v>
      </c>
      <c r="N39" s="72">
        <v>0.76272308779563591</v>
      </c>
      <c r="O39" s="72">
        <v>-8.4219190267923913</v>
      </c>
      <c r="P39" s="114">
        <v>16.112212487857146</v>
      </c>
      <c r="Q39" s="114">
        <v>18.101446491633698</v>
      </c>
      <c r="R39" s="114">
        <v>3.0259397776513985</v>
      </c>
      <c r="S39" s="114">
        <v>-0.26608818782163368</v>
      </c>
      <c r="T39" s="114">
        <v>7.694372976474928</v>
      </c>
      <c r="U39" s="114">
        <v>8.3220851802573215</v>
      </c>
      <c r="V39" s="114">
        <v>8.5334705357068117</v>
      </c>
      <c r="W39" s="300">
        <v>7.3041460121637813</v>
      </c>
    </row>
    <row r="40" spans="1:23" x14ac:dyDescent="0.25">
      <c r="A40" s="15"/>
      <c r="B40" s="17" t="s">
        <v>27</v>
      </c>
      <c r="C40" s="68">
        <v>56.191327999999999</v>
      </c>
      <c r="D40" s="69">
        <v>43.716074999999996</v>
      </c>
      <c r="E40" s="69">
        <v>52.875141000000006</v>
      </c>
      <c r="F40" s="69">
        <v>60.053091000000002</v>
      </c>
      <c r="G40" s="69">
        <v>62.848645000000005</v>
      </c>
      <c r="H40" s="69">
        <v>65.485629000000003</v>
      </c>
      <c r="I40" s="69">
        <v>66.148533</v>
      </c>
      <c r="J40" s="69">
        <v>70.981709000000009</v>
      </c>
      <c r="K40" s="69">
        <v>73.599776000000006</v>
      </c>
      <c r="L40" s="69">
        <v>78.730103999999997</v>
      </c>
      <c r="M40" s="69">
        <v>84.453611999999993</v>
      </c>
      <c r="N40" s="69">
        <v>86.483247000000006</v>
      </c>
      <c r="O40" s="69">
        <v>77.963426999999996</v>
      </c>
      <c r="P40" s="19">
        <v>92.365891000000005</v>
      </c>
      <c r="Q40" s="19">
        <v>114.86673800000001</v>
      </c>
      <c r="R40" s="19">
        <v>110.650335</v>
      </c>
      <c r="S40" s="19">
        <v>111.9353605761037</v>
      </c>
      <c r="T40" s="19">
        <v>124.6921240624454</v>
      </c>
      <c r="U40" s="19">
        <v>133.4658571765583</v>
      </c>
      <c r="V40" s="19">
        <v>143.8824743691024</v>
      </c>
      <c r="W40" s="20">
        <v>154.2900235977375</v>
      </c>
    </row>
    <row r="41" spans="1:23" x14ac:dyDescent="0.25">
      <c r="A41" s="15"/>
      <c r="B41" s="70" t="s">
        <v>23</v>
      </c>
      <c r="C41" s="71">
        <v>7.2493298459070266</v>
      </c>
      <c r="D41" s="72">
        <v>-22.201384882734942</v>
      </c>
      <c r="E41" s="72">
        <v>20.951254201114832</v>
      </c>
      <c r="F41" s="72">
        <v>13.575282948181645</v>
      </c>
      <c r="G41" s="72">
        <v>4.6551375681894713</v>
      </c>
      <c r="H41" s="72">
        <v>4.1957690575508799</v>
      </c>
      <c r="I41" s="72">
        <v>1.0122892764762081</v>
      </c>
      <c r="J41" s="72">
        <v>7.3065505473870473</v>
      </c>
      <c r="K41" s="72">
        <v>3.6883685063147986</v>
      </c>
      <c r="L41" s="72">
        <v>6.9705755626212396</v>
      </c>
      <c r="M41" s="72">
        <v>7.269783360123605</v>
      </c>
      <c r="N41" s="72">
        <v>2.4032542267108825</v>
      </c>
      <c r="O41" s="72">
        <v>-9.8514108749871649</v>
      </c>
      <c r="P41" s="114">
        <v>18.473359309872329</v>
      </c>
      <c r="Q41" s="114">
        <v>24.360558596246328</v>
      </c>
      <c r="R41" s="114">
        <v>-3.6706909880212857</v>
      </c>
      <c r="S41" s="114">
        <v>1.1613390742140295</v>
      </c>
      <c r="T41" s="114">
        <v>11.396544774310623</v>
      </c>
      <c r="U41" s="114">
        <v>7.0363169928190583</v>
      </c>
      <c r="V41" s="114">
        <v>7.804705572575199</v>
      </c>
      <c r="W41" s="300">
        <v>7.2333682571628533</v>
      </c>
    </row>
    <row r="42" spans="1:23" x14ac:dyDescent="0.25">
      <c r="A42" s="41"/>
      <c r="B42" s="73"/>
      <c r="C42" s="211"/>
      <c r="D42" s="351"/>
      <c r="E42" s="351"/>
      <c r="F42" s="351"/>
      <c r="G42" s="351"/>
      <c r="H42" s="351"/>
      <c r="I42" s="351"/>
      <c r="J42" s="351"/>
      <c r="K42" s="351"/>
      <c r="L42" s="351"/>
      <c r="M42" s="351"/>
      <c r="N42" s="351"/>
      <c r="O42" s="351"/>
      <c r="P42" s="353"/>
      <c r="Q42" s="353"/>
      <c r="R42" s="353"/>
      <c r="S42" s="301"/>
      <c r="T42" s="301"/>
      <c r="U42" s="357"/>
      <c r="V42" s="357"/>
      <c r="W42" s="345"/>
    </row>
    <row r="43" spans="1:23" x14ac:dyDescent="0.25">
      <c r="A43" s="78"/>
      <c r="B43" s="79"/>
      <c r="C43" s="241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260"/>
      <c r="Q43" s="260"/>
      <c r="R43" s="260"/>
      <c r="S43" s="302"/>
      <c r="T43" s="302"/>
      <c r="U43" s="259"/>
      <c r="V43" s="259"/>
      <c r="W43" s="346"/>
    </row>
    <row r="44" spans="1:23" x14ac:dyDescent="0.25">
      <c r="A44" s="15"/>
      <c r="B44" s="5" t="s">
        <v>142</v>
      </c>
      <c r="C44" s="212"/>
      <c r="D44" s="350"/>
      <c r="E44" s="350"/>
      <c r="F44" s="350"/>
      <c r="G44" s="350"/>
      <c r="H44" s="350"/>
      <c r="I44" s="350"/>
      <c r="J44" s="350"/>
      <c r="K44" s="350"/>
      <c r="L44" s="350"/>
      <c r="M44" s="350"/>
      <c r="N44" s="350"/>
      <c r="O44" s="350"/>
      <c r="P44" s="261"/>
      <c r="Q44" s="261"/>
      <c r="R44" s="261"/>
      <c r="S44" s="303"/>
      <c r="T44" s="303"/>
      <c r="U44" s="114"/>
      <c r="V44" s="114"/>
      <c r="W44" s="300"/>
    </row>
    <row r="45" spans="1:23" x14ac:dyDescent="0.25">
      <c r="A45" s="15"/>
      <c r="B45" s="80"/>
      <c r="C45" s="212"/>
      <c r="D45" s="350"/>
      <c r="E45" s="350"/>
      <c r="F45" s="350"/>
      <c r="G45" s="350"/>
      <c r="H45" s="350"/>
      <c r="I45" s="350"/>
      <c r="J45" s="350"/>
      <c r="K45" s="350"/>
      <c r="L45" s="350"/>
      <c r="M45" s="350"/>
      <c r="N45" s="350"/>
      <c r="O45" s="350"/>
      <c r="P45" s="261"/>
      <c r="Q45" s="261"/>
      <c r="R45" s="261"/>
      <c r="S45" s="303"/>
      <c r="T45" s="303"/>
      <c r="U45" s="114"/>
      <c r="V45" s="114"/>
      <c r="W45" s="300"/>
    </row>
    <row r="46" spans="1:23" x14ac:dyDescent="0.25">
      <c r="A46" s="15"/>
      <c r="B46" s="5" t="s">
        <v>18</v>
      </c>
      <c r="C46" s="56">
        <v>6.8673261391923353</v>
      </c>
      <c r="D46" s="57">
        <v>-7.6310979983230958</v>
      </c>
      <c r="E46" s="57">
        <v>6.25291961810799</v>
      </c>
      <c r="F46" s="57">
        <v>0.42525123492057693</v>
      </c>
      <c r="G46" s="57">
        <v>-4.5942011617027463</v>
      </c>
      <c r="H46" s="57">
        <v>1.5691434558883433E-2</v>
      </c>
      <c r="I46" s="57">
        <v>3.2376934363807974</v>
      </c>
      <c r="J46" s="57">
        <v>6.4932984673302938</v>
      </c>
      <c r="K46" s="57">
        <v>1.6117380455354435</v>
      </c>
      <c r="L46" s="57">
        <v>3.1821321814195502</v>
      </c>
      <c r="M46" s="57">
        <v>3.5866169876851388</v>
      </c>
      <c r="N46" s="57">
        <v>3.7486477032083916</v>
      </c>
      <c r="O46" s="57">
        <v>-5.0235903357381568</v>
      </c>
      <c r="P46" s="38">
        <v>5.6577140991503079</v>
      </c>
      <c r="Q46" s="38">
        <v>3.0840066982269367</v>
      </c>
      <c r="R46" s="38">
        <v>-4.8073344652187293</v>
      </c>
      <c r="S46" s="19">
        <v>4.9866008503721666</v>
      </c>
      <c r="T46" s="19">
        <v>4.8051698505349867</v>
      </c>
      <c r="U46" s="19">
        <v>1.0487190003331603</v>
      </c>
      <c r="V46" s="19">
        <v>9.8175932589388309E-2</v>
      </c>
      <c r="W46" s="20">
        <v>1.5636299782178402</v>
      </c>
    </row>
    <row r="47" spans="1:23" x14ac:dyDescent="0.25">
      <c r="A47" s="15"/>
      <c r="B47" s="21" t="s">
        <v>9</v>
      </c>
      <c r="C47" s="56">
        <v>4.1432928229211177</v>
      </c>
      <c r="D47" s="57">
        <v>-0.10385175460290845</v>
      </c>
      <c r="E47" s="57">
        <v>0.52554556483525261</v>
      </c>
      <c r="F47" s="57">
        <v>-1.1453354805836609</v>
      </c>
      <c r="G47" s="57">
        <v>0.22684455766567871</v>
      </c>
      <c r="H47" s="57">
        <v>-0.66726034945263912</v>
      </c>
      <c r="I47" s="57">
        <v>1.043752015818793</v>
      </c>
      <c r="J47" s="57">
        <v>1.5232458169636154</v>
      </c>
      <c r="K47" s="57">
        <v>2.0998652023871243</v>
      </c>
      <c r="L47" s="57">
        <v>2.5345436594607063</v>
      </c>
      <c r="M47" s="57">
        <v>2.2732059901207067</v>
      </c>
      <c r="N47" s="57">
        <v>1.5063755425606582</v>
      </c>
      <c r="O47" s="57">
        <v>-0.62816263366429981</v>
      </c>
      <c r="P47" s="38">
        <v>1.4579723285199664</v>
      </c>
      <c r="Q47" s="38">
        <v>3.4222246123173532</v>
      </c>
      <c r="R47" s="38">
        <v>-1.838505103639132</v>
      </c>
      <c r="S47" s="19">
        <v>1.6265637276946849</v>
      </c>
      <c r="T47" s="19">
        <v>0.79782474281455307</v>
      </c>
      <c r="U47" s="19">
        <v>1.0305703060648195</v>
      </c>
      <c r="V47" s="19">
        <v>1.2618981368547215</v>
      </c>
      <c r="W47" s="20">
        <v>0.94816301087000698</v>
      </c>
    </row>
    <row r="48" spans="1:23" x14ac:dyDescent="0.25">
      <c r="A48" s="15"/>
      <c r="B48" s="21" t="s">
        <v>11</v>
      </c>
      <c r="C48" s="56">
        <v>1.1482493506267075</v>
      </c>
      <c r="D48" s="57">
        <v>1.1033191844227535</v>
      </c>
      <c r="E48" s="57">
        <v>0.43773152340075333</v>
      </c>
      <c r="F48" s="57">
        <v>-0.46486662067566126</v>
      </c>
      <c r="G48" s="57">
        <v>-0.37743794301873584</v>
      </c>
      <c r="H48" s="57">
        <v>0.26965041211922558</v>
      </c>
      <c r="I48" s="57">
        <v>0.69284992646271348</v>
      </c>
      <c r="J48" s="57">
        <v>0.98247241377857564</v>
      </c>
      <c r="K48" s="57">
        <v>0.35775007897556366</v>
      </c>
      <c r="L48" s="57">
        <v>0.19586292039145944</v>
      </c>
      <c r="M48" s="57">
        <v>8.9771390683277594E-2</v>
      </c>
      <c r="N48" s="57">
        <v>0.79727249521012211</v>
      </c>
      <c r="O48" s="57">
        <v>-0.10861819956220259</v>
      </c>
      <c r="P48" s="38">
        <v>0.77264619555017378</v>
      </c>
      <c r="Q48" s="38">
        <v>-0.8264788950378793</v>
      </c>
      <c r="R48" s="38">
        <v>-0.11082971003218198</v>
      </c>
      <c r="S48" s="19">
        <v>0.60135655212320882</v>
      </c>
      <c r="T48" s="19">
        <v>1.7386254072402064E-2</v>
      </c>
      <c r="U48" s="19">
        <v>-7.4274016080587063E-2</v>
      </c>
      <c r="V48" s="19">
        <v>-3.6144854357725541E-2</v>
      </c>
      <c r="W48" s="20">
        <v>-5.5013669443085604E-2</v>
      </c>
    </row>
    <row r="49" spans="1:23" x14ac:dyDescent="0.25">
      <c r="A49" s="15"/>
      <c r="B49" s="21" t="s">
        <v>138</v>
      </c>
      <c r="C49" s="56">
        <v>0.89615055014203393</v>
      </c>
      <c r="D49" s="57">
        <v>-4.7064380570823907</v>
      </c>
      <c r="E49" s="57">
        <v>1.7325142977901904</v>
      </c>
      <c r="F49" s="57">
        <v>2.9031198862463476</v>
      </c>
      <c r="G49" s="57">
        <v>-2.2817409488668319</v>
      </c>
      <c r="H49" s="57">
        <v>0.24555711503805835</v>
      </c>
      <c r="I49" s="57">
        <v>0.61131945806595733</v>
      </c>
      <c r="J49" s="57">
        <v>4.3883338183319962</v>
      </c>
      <c r="K49" s="57">
        <v>-2.1810610202564815</v>
      </c>
      <c r="L49" s="57">
        <v>0.61263171376786418</v>
      </c>
      <c r="M49" s="57">
        <v>0.58791382826571081</v>
      </c>
      <c r="N49" s="57">
        <v>1.4000152299334114</v>
      </c>
      <c r="O49" s="57">
        <v>-2.3539560184226165</v>
      </c>
      <c r="P49" s="38">
        <v>0.70043167780184712</v>
      </c>
      <c r="Q49" s="38">
        <v>1.1230305361006101</v>
      </c>
      <c r="R49" s="38">
        <v>2.1707207722862654</v>
      </c>
      <c r="S49" s="19">
        <v>-5.938751395789249E-2</v>
      </c>
      <c r="T49" s="19">
        <v>2.3044764132708617</v>
      </c>
      <c r="U49" s="19">
        <v>8.4198977890627219E-2</v>
      </c>
      <c r="V49" s="19">
        <v>-1.1280794793771114</v>
      </c>
      <c r="W49" s="20">
        <v>0.67044956611835504</v>
      </c>
    </row>
    <row r="50" spans="1:23" x14ac:dyDescent="0.25">
      <c r="A50" s="15"/>
      <c r="B50" s="21" t="s">
        <v>19</v>
      </c>
      <c r="C50" s="56">
        <v>0.67963341550248679</v>
      </c>
      <c r="D50" s="57">
        <v>-3.924127371060584</v>
      </c>
      <c r="E50" s="57">
        <v>3.5571282320818076</v>
      </c>
      <c r="F50" s="57">
        <v>-0.86766655006644022</v>
      </c>
      <c r="G50" s="57">
        <v>-2.1618668274828554</v>
      </c>
      <c r="H50" s="57">
        <v>0.16774425685424288</v>
      </c>
      <c r="I50" s="57">
        <v>0.88977203603332278</v>
      </c>
      <c r="J50" s="57">
        <v>-0.40075358174391212</v>
      </c>
      <c r="K50" s="57">
        <v>1.3351837844292527</v>
      </c>
      <c r="L50" s="57">
        <v>-0.1609061122004839</v>
      </c>
      <c r="M50" s="57">
        <v>0.63572577861544766</v>
      </c>
      <c r="N50" s="57">
        <v>4.4984435504208178E-2</v>
      </c>
      <c r="O50" s="57">
        <v>-1.932853484089033</v>
      </c>
      <c r="P50" s="38">
        <v>2.7266638972783261</v>
      </c>
      <c r="Q50" s="38">
        <v>-0.63476955515315914</v>
      </c>
      <c r="R50" s="38">
        <v>-5.0287204238336844</v>
      </c>
      <c r="S50" s="19">
        <v>2.8180680845121446</v>
      </c>
      <c r="T50" s="19">
        <v>1.6854824403771878</v>
      </c>
      <c r="U50" s="19">
        <v>8.2237324583233403E-3</v>
      </c>
      <c r="V50" s="19">
        <v>5.0212946948584064E-4</v>
      </c>
      <c r="W50" s="20">
        <v>3.1070672565286049E-5</v>
      </c>
    </row>
    <row r="51" spans="1:23" x14ac:dyDescent="0.25">
      <c r="A51" s="15"/>
      <c r="B51" s="81"/>
      <c r="C51" s="56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38"/>
      <c r="Q51" s="38"/>
      <c r="R51" s="38"/>
      <c r="S51" s="19"/>
      <c r="T51" s="19"/>
      <c r="U51" s="19"/>
      <c r="V51" s="19"/>
      <c r="W51" s="20"/>
    </row>
    <row r="52" spans="1:23" x14ac:dyDescent="0.25">
      <c r="A52" s="15"/>
      <c r="B52" s="5" t="s">
        <v>20</v>
      </c>
      <c r="C52" s="56">
        <v>-1.0543809691220449</v>
      </c>
      <c r="D52" s="57">
        <v>3.0073942517613905</v>
      </c>
      <c r="E52" s="57">
        <v>1.0604062003251034E-2</v>
      </c>
      <c r="F52" s="57">
        <v>1.8544925117396325</v>
      </c>
      <c r="G52" s="57">
        <v>5.5387910419371797</v>
      </c>
      <c r="H52" s="57">
        <v>0.54496265410089417</v>
      </c>
      <c r="I52" s="57">
        <v>-0.51394415522809767</v>
      </c>
      <c r="J52" s="57">
        <v>-1.3112630524218662</v>
      </c>
      <c r="K52" s="57">
        <v>0.33221281548790627</v>
      </c>
      <c r="L52" s="57">
        <v>-0.2393991679535262</v>
      </c>
      <c r="M52" s="57">
        <v>0.47511772839455479</v>
      </c>
      <c r="N52" s="57">
        <v>-1.2653237200542451</v>
      </c>
      <c r="O52" s="57">
        <v>1.5329622617637559</v>
      </c>
      <c r="P52" s="38">
        <v>-0.72584369411162819</v>
      </c>
      <c r="Q52" s="38">
        <v>-1.0554468524726361</v>
      </c>
      <c r="R52" s="38">
        <v>5.9019822723265127</v>
      </c>
      <c r="S52" s="19">
        <v>-2.4800073612235649</v>
      </c>
      <c r="T52" s="19">
        <v>-2.4597821949542955</v>
      </c>
      <c r="U52" s="19">
        <v>1.3176060384498212</v>
      </c>
      <c r="V52" s="19">
        <v>0.94679443638247074</v>
      </c>
      <c r="W52" s="20">
        <v>0.32787028025298626</v>
      </c>
    </row>
    <row r="53" spans="1:23" x14ac:dyDescent="0.25">
      <c r="A53" s="15"/>
      <c r="B53" s="5"/>
      <c r="C53" s="211"/>
      <c r="D53" s="351"/>
      <c r="E53" s="351"/>
      <c r="F53" s="351"/>
      <c r="G53" s="351"/>
      <c r="H53" s="351"/>
      <c r="I53" s="351"/>
      <c r="J53" s="351"/>
      <c r="K53" s="351"/>
      <c r="L53" s="351"/>
      <c r="M53" s="351"/>
      <c r="N53" s="351"/>
      <c r="O53" s="351"/>
      <c r="P53" s="353"/>
      <c r="Q53" s="353"/>
      <c r="R53" s="353"/>
      <c r="S53" s="301"/>
      <c r="T53" s="301"/>
      <c r="U53" s="357"/>
      <c r="V53" s="357"/>
      <c r="W53" s="345"/>
    </row>
    <row r="54" spans="1:23" s="12" customFormat="1" x14ac:dyDescent="0.25">
      <c r="A54" s="78"/>
      <c r="B54" s="82"/>
      <c r="C54" s="242"/>
      <c r="D54" s="64"/>
      <c r="E54" s="83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35"/>
      <c r="V54" s="35"/>
      <c r="W54" s="36"/>
    </row>
    <row r="55" spans="1:23" s="12" customFormat="1" x14ac:dyDescent="0.25">
      <c r="A55" s="15"/>
      <c r="B55" s="4" t="s">
        <v>143</v>
      </c>
      <c r="C55" s="15"/>
      <c r="E55" s="85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19"/>
      <c r="V55" s="19"/>
      <c r="W55" s="20"/>
    </row>
    <row r="56" spans="1:23" x14ac:dyDescent="0.25">
      <c r="A56" s="15"/>
      <c r="B56" s="86"/>
      <c r="C56" s="15"/>
      <c r="D56" s="12"/>
      <c r="E56" s="85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19"/>
      <c r="V56" s="19"/>
      <c r="W56" s="20"/>
    </row>
    <row r="57" spans="1:23" x14ac:dyDescent="0.25">
      <c r="A57" s="15"/>
      <c r="B57" s="4" t="s">
        <v>84</v>
      </c>
      <c r="C57" s="18">
        <v>1.9815330146281653</v>
      </c>
      <c r="D57" s="19">
        <v>-21.125162523520142</v>
      </c>
      <c r="E57" s="19">
        <v>8.700307795134627</v>
      </c>
      <c r="F57" s="19">
        <v>13.084302318248476</v>
      </c>
      <c r="G57" s="19">
        <v>-8.2493832073986706</v>
      </c>
      <c r="H57" s="19">
        <v>0.43290896701552189</v>
      </c>
      <c r="I57" s="19">
        <v>-1.2209067031785485</v>
      </c>
      <c r="J57" s="19">
        <v>8.8873724112521675</v>
      </c>
      <c r="K57" s="19">
        <v>2.9602138904207638</v>
      </c>
      <c r="L57" s="19">
        <v>2.669316488784403</v>
      </c>
      <c r="M57" s="19">
        <v>0.28762856459429459</v>
      </c>
      <c r="N57" s="19">
        <v>6.8297533002963862</v>
      </c>
      <c r="O57" s="19">
        <v>-9.8712203183180769</v>
      </c>
      <c r="P57" s="19">
        <v>4.6257363514790084</v>
      </c>
      <c r="Q57" s="19">
        <v>5.6867842034794442</v>
      </c>
      <c r="R57" s="19">
        <v>2.0410908278630111</v>
      </c>
      <c r="S57" s="19">
        <v>3.3805151145057826</v>
      </c>
      <c r="T57" s="19">
        <v>0.36012221785319931</v>
      </c>
      <c r="U57" s="19">
        <v>3.0698463814990857</v>
      </c>
      <c r="V57" s="19">
        <v>1.4219197274920443</v>
      </c>
      <c r="W57" s="20">
        <v>3.2947278234639303</v>
      </c>
    </row>
    <row r="58" spans="1:23" x14ac:dyDescent="0.25">
      <c r="A58" s="15"/>
      <c r="B58" s="87" t="s">
        <v>161</v>
      </c>
      <c r="C58" s="18">
        <v>2.0441395988624498</v>
      </c>
      <c r="D58" s="19">
        <v>-21.193678641627706</v>
      </c>
      <c r="E58" s="19">
        <v>8.6945238810233469</v>
      </c>
      <c r="F58" s="19">
        <v>11.749280824218065</v>
      </c>
      <c r="G58" s="19">
        <v>-8.5312764154516962</v>
      </c>
      <c r="H58" s="19">
        <v>1.6576213664617363</v>
      </c>
      <c r="I58" s="19">
        <v>-0.60355185418862423</v>
      </c>
      <c r="J58" s="19">
        <v>4.1692001718091225</v>
      </c>
      <c r="K58" s="19">
        <v>6.2039502523886405</v>
      </c>
      <c r="L58" s="19">
        <v>-0.71033981400665425</v>
      </c>
      <c r="M58" s="19">
        <v>2.6497567670993774</v>
      </c>
      <c r="N58" s="19">
        <v>7.3324041605461785</v>
      </c>
      <c r="O58" s="19">
        <v>-9.0317032399904935</v>
      </c>
      <c r="P58" s="19">
        <v>4.6684320449559422</v>
      </c>
      <c r="Q58" s="19">
        <v>6.0996249407681047</v>
      </c>
      <c r="R58" s="19">
        <v>1.3904024534669228</v>
      </c>
      <c r="S58" s="19">
        <v>2.0073120424390316</v>
      </c>
      <c r="T58" s="19">
        <v>-0.93044079651278966</v>
      </c>
      <c r="U58" s="19">
        <v>3.3671421893486446</v>
      </c>
      <c r="V58" s="19">
        <v>4.6836649612906953</v>
      </c>
      <c r="W58" s="20">
        <v>3.7526234906861773</v>
      </c>
    </row>
    <row r="59" spans="1:23" x14ac:dyDescent="0.25">
      <c r="A59" s="15"/>
      <c r="B59" s="16" t="s">
        <v>162</v>
      </c>
      <c r="C59" s="18">
        <v>-6.2606584234274912E-2</v>
      </c>
      <c r="D59" s="19">
        <v>6.8516118107553814E-2</v>
      </c>
      <c r="E59" s="19">
        <v>5.7839141112800332E-3</v>
      </c>
      <c r="F59" s="19">
        <v>-0.21488369787295383</v>
      </c>
      <c r="G59" s="19">
        <v>-0.4842153429146947</v>
      </c>
      <c r="H59" s="19">
        <v>-1.1952078723174755</v>
      </c>
      <c r="I59" s="19">
        <v>-2.1028136515501911E-2</v>
      </c>
      <c r="J59" s="19">
        <v>3.6677605858409414</v>
      </c>
      <c r="K59" s="19">
        <v>-3.8927688386763108</v>
      </c>
      <c r="L59" s="19">
        <v>0.21640625650322676</v>
      </c>
      <c r="M59" s="19">
        <v>0.86122820562099978</v>
      </c>
      <c r="N59" s="19">
        <v>0.2991422945690107</v>
      </c>
      <c r="O59" s="19">
        <v>-0.24874599003131162</v>
      </c>
      <c r="P59" s="19">
        <v>-0.5139770297244719</v>
      </c>
      <c r="Q59" s="19">
        <v>2.6846745166372105E-2</v>
      </c>
      <c r="R59" s="19">
        <v>0.72151447422141501</v>
      </c>
      <c r="S59" s="19">
        <v>-0.42010913221602286</v>
      </c>
      <c r="T59" s="19">
        <v>5.3957562453753848E-2</v>
      </c>
      <c r="U59" s="19">
        <v>-2.2841255497624738E-2</v>
      </c>
      <c r="V59" s="19">
        <v>-8.1526507630874462E-2</v>
      </c>
      <c r="W59" s="20">
        <v>-8.8619523992712626E-2</v>
      </c>
    </row>
    <row r="60" spans="1:23" x14ac:dyDescent="0.25">
      <c r="A60" s="15"/>
      <c r="B60" s="16" t="s">
        <v>203</v>
      </c>
      <c r="C60" s="18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3.6261023005310041E-3</v>
      </c>
      <c r="Q60" s="19">
        <v>1.3097303330278427E-2</v>
      </c>
      <c r="R60" s="19">
        <v>0.88368225528208666</v>
      </c>
      <c r="S60" s="19">
        <v>4.3365468709444382E-2</v>
      </c>
      <c r="T60" s="19">
        <v>1.301426175012715</v>
      </c>
      <c r="U60" s="19">
        <v>-0.22287357093219742</v>
      </c>
      <c r="V60" s="19">
        <v>-1.7253580113630957</v>
      </c>
      <c r="W60" s="20">
        <v>0</v>
      </c>
    </row>
    <row r="61" spans="1:23" x14ac:dyDescent="0.25">
      <c r="A61" s="15"/>
      <c r="B61" s="87" t="s">
        <v>163</v>
      </c>
      <c r="C61" s="18">
        <v>0</v>
      </c>
      <c r="D61" s="19">
        <v>0</v>
      </c>
      <c r="E61" s="19">
        <v>0</v>
      </c>
      <c r="F61" s="19">
        <v>1.549905191903368</v>
      </c>
      <c r="G61" s="19">
        <v>0.76610855096771791</v>
      </c>
      <c r="H61" s="19">
        <v>-2.9504527128751037E-2</v>
      </c>
      <c r="I61" s="19">
        <v>-0.59632671247441293</v>
      </c>
      <c r="J61" s="19">
        <v>1.0504116536021004</v>
      </c>
      <c r="K61" s="19">
        <v>0.64903247670843234</v>
      </c>
      <c r="L61" s="19">
        <v>-1.0461578194670222</v>
      </c>
      <c r="M61" s="19">
        <v>-1.0747437703235247</v>
      </c>
      <c r="N61" s="19">
        <v>-0.61623005808185538</v>
      </c>
      <c r="O61" s="19">
        <v>-6.0977515413038655E-2</v>
      </c>
      <c r="P61" s="19">
        <v>0.2407881813559242</v>
      </c>
      <c r="Q61" s="19">
        <v>0.42643475067460468</v>
      </c>
      <c r="R61" s="19">
        <v>-0.48472840253803767</v>
      </c>
      <c r="S61" s="19">
        <v>-0.37065047888038816</v>
      </c>
      <c r="T61" s="19">
        <v>0</v>
      </c>
      <c r="U61" s="19">
        <v>0</v>
      </c>
      <c r="V61" s="19">
        <v>0</v>
      </c>
      <c r="W61" s="20">
        <v>0</v>
      </c>
    </row>
    <row r="62" spans="1:23" x14ac:dyDescent="0.25">
      <c r="A62" s="15"/>
      <c r="B62" s="165" t="s">
        <v>208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1.9167936677270034</v>
      </c>
      <c r="T62" s="19">
        <v>-0.19363558310451684</v>
      </c>
      <c r="U62" s="19">
        <v>-4.0862830865491147E-2</v>
      </c>
      <c r="V62" s="19">
        <v>-1.1652221413868786</v>
      </c>
      <c r="W62" s="20">
        <v>-0.36927614322950891</v>
      </c>
    </row>
    <row r="63" spans="1:23" x14ac:dyDescent="0.25">
      <c r="A63" s="15"/>
      <c r="B63" s="87"/>
      <c r="C63" s="18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</row>
    <row r="64" spans="1:23" x14ac:dyDescent="0.25">
      <c r="A64" s="15"/>
      <c r="B64" s="4" t="s">
        <v>85</v>
      </c>
      <c r="C64" s="18">
        <v>1.7240618046363252</v>
      </c>
      <c r="D64" s="19">
        <v>1.3917912253556928</v>
      </c>
      <c r="E64" s="19">
        <v>-0.15564213277834463</v>
      </c>
      <c r="F64" s="19">
        <v>1.006939611994536</v>
      </c>
      <c r="G64" s="19">
        <v>-1.7202306546698274</v>
      </c>
      <c r="H64" s="19">
        <v>0.80606609031812115</v>
      </c>
      <c r="I64" s="19">
        <v>4.1655659783637535</v>
      </c>
      <c r="J64" s="19">
        <v>12.58503347048153</v>
      </c>
      <c r="K64" s="19">
        <v>-12.212302659629847</v>
      </c>
      <c r="L64" s="19">
        <v>0.22601600723094259</v>
      </c>
      <c r="M64" s="19">
        <v>2.5183029127800696</v>
      </c>
      <c r="N64" s="19">
        <v>-0.11879524929889744</v>
      </c>
      <c r="O64" s="19">
        <v>-0.99457605028688056</v>
      </c>
      <c r="P64" s="19">
        <v>-1.1277501821936531</v>
      </c>
      <c r="Q64" s="19">
        <v>-1.8527971341324011E-2</v>
      </c>
      <c r="R64" s="19">
        <v>8.5996821115717115</v>
      </c>
      <c r="S64" s="19">
        <v>-3.5517427783119344</v>
      </c>
      <c r="T64" s="19">
        <v>10.116144793772786</v>
      </c>
      <c r="U64" s="19">
        <v>-2.7119895674898542</v>
      </c>
      <c r="V64" s="19">
        <v>-6.3119665082085064</v>
      </c>
      <c r="W64" s="20">
        <v>-0.20709248167930255</v>
      </c>
    </row>
    <row r="65" spans="1:23" x14ac:dyDescent="0.25">
      <c r="A65" s="15"/>
      <c r="B65" s="16" t="s">
        <v>161</v>
      </c>
      <c r="C65" s="18">
        <v>1.825680325500868</v>
      </c>
      <c r="D65" s="19">
        <v>1.2805807726113587</v>
      </c>
      <c r="E65" s="19">
        <v>-0.16503016766292827</v>
      </c>
      <c r="F65" s="19">
        <v>1.5791807518483387</v>
      </c>
      <c r="G65" s="19">
        <v>-1.482618514069872</v>
      </c>
      <c r="H65" s="19">
        <v>4.7454448195120735E-2</v>
      </c>
      <c r="I65" s="19">
        <v>4.3050926995968259</v>
      </c>
      <c r="J65" s="19">
        <v>5.1047905288469932</v>
      </c>
      <c r="K65" s="19">
        <v>-3.1820167957074124</v>
      </c>
      <c r="L65" s="19">
        <v>-0.58345611110395268</v>
      </c>
      <c r="M65" s="19">
        <v>0.91298100671139193</v>
      </c>
      <c r="N65" s="19">
        <v>0.570548525309299</v>
      </c>
      <c r="O65" s="19">
        <v>-0.98636542072223288</v>
      </c>
      <c r="P65" s="19">
        <v>-0.76956762343722651</v>
      </c>
      <c r="Q65" s="19">
        <v>-0.30335304219509007</v>
      </c>
      <c r="R65" s="19">
        <v>3.0372435729670104</v>
      </c>
      <c r="S65" s="19">
        <v>0.88573476460858802</v>
      </c>
      <c r="T65" s="19">
        <v>3.7390024770059123</v>
      </c>
      <c r="U65" s="19">
        <v>-2.8988374863941639</v>
      </c>
      <c r="V65" s="19">
        <v>0.26915297559626405</v>
      </c>
      <c r="W65" s="20">
        <v>-0.13118525209310788</v>
      </c>
    </row>
    <row r="66" spans="1:23" x14ac:dyDescent="0.25">
      <c r="A66" s="15"/>
      <c r="B66" s="16" t="s">
        <v>162</v>
      </c>
      <c r="C66" s="18">
        <v>-0.10161852086454423</v>
      </c>
      <c r="D66" s="19">
        <v>0.11121045274433475</v>
      </c>
      <c r="E66" s="19">
        <v>9.3880348845811184E-3</v>
      </c>
      <c r="F66" s="19">
        <v>-0.57224113985380021</v>
      </c>
      <c r="G66" s="19">
        <v>-0.237612140599954</v>
      </c>
      <c r="H66" s="19">
        <v>0.75861164212299736</v>
      </c>
      <c r="I66" s="19">
        <v>-0.13952672123307214</v>
      </c>
      <c r="J66" s="19">
        <v>7.4802429416345353</v>
      </c>
      <c r="K66" s="19">
        <v>-9.0302858639224333</v>
      </c>
      <c r="L66" s="19">
        <v>0.80947211833489496</v>
      </c>
      <c r="M66" s="19">
        <v>1.6053219060686792</v>
      </c>
      <c r="N66" s="19">
        <v>-0.68934377460819896</v>
      </c>
      <c r="O66" s="19">
        <v>-8.2106295646482835E-3</v>
      </c>
      <c r="P66" s="19">
        <v>-0.35818255875642246</v>
      </c>
      <c r="Q66" s="19">
        <v>0.27205665676501734</v>
      </c>
      <c r="R66" s="19">
        <v>5.1947180035070266</v>
      </c>
      <c r="S66" s="19">
        <v>-5.3790211868815456</v>
      </c>
      <c r="T66" s="19">
        <v>0.13970066298213177</v>
      </c>
      <c r="U66" s="19">
        <v>0.73910131577518234</v>
      </c>
      <c r="V66" s="19">
        <v>-0.34475600925762118</v>
      </c>
      <c r="W66" s="20">
        <v>-7.5907229586197764E-2</v>
      </c>
    </row>
    <row r="67" spans="1:23" x14ac:dyDescent="0.25">
      <c r="A67" s="15"/>
      <c r="B67" s="16" t="s">
        <v>203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1.2768414088744693E-2</v>
      </c>
      <c r="R67" s="19">
        <v>0.36772053509767672</v>
      </c>
      <c r="S67" s="19">
        <v>0.94154364396102386</v>
      </c>
      <c r="T67" s="19">
        <v>6.2374416537847397</v>
      </c>
      <c r="U67" s="19">
        <v>-0.55225339687087516</v>
      </c>
      <c r="V67" s="19">
        <v>-6.2363634745471463</v>
      </c>
      <c r="W67" s="20">
        <v>0</v>
      </c>
    </row>
    <row r="68" spans="1:23" x14ac:dyDescent="0.25">
      <c r="A68" s="41"/>
      <c r="B68" s="40"/>
      <c r="C68" s="41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262"/>
      <c r="R68" s="42"/>
      <c r="S68" s="103"/>
      <c r="T68" s="103"/>
      <c r="U68" s="103"/>
      <c r="V68" s="103"/>
      <c r="W68" s="266"/>
    </row>
    <row r="69" spans="1:23" x14ac:dyDescent="0.25">
      <c r="O69" s="156"/>
      <c r="P69" s="156"/>
      <c r="Q69" s="263"/>
      <c r="R69" s="156"/>
      <c r="S69" s="304"/>
      <c r="T69" s="304"/>
    </row>
  </sheetData>
  <mergeCells count="3">
    <mergeCell ref="A2:R2"/>
    <mergeCell ref="A3:R3"/>
    <mergeCell ref="A1:R1"/>
  </mergeCells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20"/>
  <sheetViews>
    <sheetView zoomScaleNormal="100" workbookViewId="0">
      <pane xSplit="2" ySplit="6" topLeftCell="Q7" activePane="bottomRight" state="frozen"/>
      <selection pane="topRight" activeCell="C1" sqref="C1"/>
      <selection pane="bottomLeft" activeCell="A7" sqref="A7"/>
      <selection pane="bottomRight" activeCell="V18" sqref="V18"/>
    </sheetView>
  </sheetViews>
  <sheetFormatPr defaultColWidth="9.140625" defaultRowHeight="15.75" x14ac:dyDescent="0.25"/>
  <cols>
    <col min="1" max="1" width="5.7109375" style="179" customWidth="1"/>
    <col min="2" max="2" width="75.7109375" style="179" customWidth="1"/>
    <col min="3" max="18" width="11.140625" style="179" customWidth="1"/>
    <col min="19" max="20" width="11.140625" style="306" customWidth="1"/>
    <col min="21" max="21" width="10" style="306" customWidth="1"/>
    <col min="22" max="22" width="10" style="179" customWidth="1"/>
    <col min="23" max="16384" width="9.140625" style="179"/>
  </cols>
  <sheetData>
    <row r="1" spans="1:23" x14ac:dyDescent="0.25">
      <c r="A1" s="529" t="str">
        <f>'Súhrnné indikátory'!A1:N1</f>
        <v>70. zasadnutie Výboru pre makroekonomické prognózy, 13.9.2024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1"/>
      <c r="R1" s="531"/>
      <c r="S1" s="305"/>
    </row>
    <row r="2" spans="1:23" ht="18.75" x14ac:dyDescent="0.3">
      <c r="A2" s="532" t="s">
        <v>15</v>
      </c>
      <c r="B2" s="533"/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307"/>
    </row>
    <row r="3" spans="1:23" x14ac:dyDescent="0.25">
      <c r="A3" s="534" t="s">
        <v>61</v>
      </c>
      <c r="B3" s="535"/>
      <c r="C3" s="535"/>
      <c r="D3" s="535"/>
      <c r="E3" s="535"/>
      <c r="F3" s="535"/>
      <c r="G3" s="535"/>
      <c r="H3" s="535"/>
      <c r="I3" s="535"/>
      <c r="J3" s="535"/>
      <c r="K3" s="535"/>
      <c r="L3" s="535"/>
      <c r="M3" s="535"/>
      <c r="N3" s="535"/>
      <c r="O3" s="535"/>
      <c r="P3" s="535"/>
      <c r="Q3" s="535"/>
      <c r="R3" s="535"/>
      <c r="S3" s="308"/>
    </row>
    <row r="4" spans="1:23" x14ac:dyDescent="0.25">
      <c r="A4" s="222"/>
      <c r="B4" s="213"/>
      <c r="C4" s="222"/>
      <c r="D4" s="138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309"/>
      <c r="T4" s="309"/>
      <c r="U4" s="309"/>
      <c r="V4" s="309"/>
      <c r="W4" s="310"/>
    </row>
    <row r="5" spans="1:23" s="123" customFormat="1" x14ac:dyDescent="0.25">
      <c r="A5" s="184"/>
      <c r="B5" s="191"/>
      <c r="C5" s="214">
        <v>2008</v>
      </c>
      <c r="D5" s="185">
        <v>2009</v>
      </c>
      <c r="E5" s="185">
        <v>2010</v>
      </c>
      <c r="F5" s="185">
        <v>2011</v>
      </c>
      <c r="G5" s="185">
        <v>2012</v>
      </c>
      <c r="H5" s="185">
        <v>2013</v>
      </c>
      <c r="I5" s="185">
        <v>2014</v>
      </c>
      <c r="J5" s="185">
        <v>2015</v>
      </c>
      <c r="K5" s="185">
        <v>2016</v>
      </c>
      <c r="L5" s="185">
        <v>2017</v>
      </c>
      <c r="M5" s="185">
        <v>2018</v>
      </c>
      <c r="N5" s="185">
        <v>2019</v>
      </c>
      <c r="O5" s="185">
        <v>2020</v>
      </c>
      <c r="P5" s="185">
        <v>2021</v>
      </c>
      <c r="Q5" s="185">
        <v>2022</v>
      </c>
      <c r="R5" s="185">
        <v>2023</v>
      </c>
      <c r="S5" s="270">
        <v>2024</v>
      </c>
      <c r="T5" s="270">
        <v>2025</v>
      </c>
      <c r="U5" s="270">
        <v>2026</v>
      </c>
      <c r="V5" s="270">
        <v>2027</v>
      </c>
      <c r="W5" s="311">
        <v>2028</v>
      </c>
    </row>
    <row r="6" spans="1:23" s="123" customFormat="1" x14ac:dyDescent="0.25">
      <c r="A6" s="184"/>
      <c r="B6" s="185"/>
      <c r="C6" s="225" t="s">
        <v>7</v>
      </c>
      <c r="D6" s="226" t="s">
        <v>7</v>
      </c>
      <c r="E6" s="226" t="s">
        <v>7</v>
      </c>
      <c r="F6" s="226" t="s">
        <v>7</v>
      </c>
      <c r="G6" s="226" t="s">
        <v>7</v>
      </c>
      <c r="H6" s="226" t="s">
        <v>7</v>
      </c>
      <c r="I6" s="226" t="s">
        <v>7</v>
      </c>
      <c r="J6" s="226" t="s">
        <v>7</v>
      </c>
      <c r="K6" s="226" t="s">
        <v>7</v>
      </c>
      <c r="L6" s="226" t="s">
        <v>7</v>
      </c>
      <c r="M6" s="226" t="s">
        <v>7</v>
      </c>
      <c r="N6" s="226" t="s">
        <v>7</v>
      </c>
      <c r="O6" s="226" t="s">
        <v>7</v>
      </c>
      <c r="P6" s="6" t="s">
        <v>7</v>
      </c>
      <c r="Q6" s="6" t="s">
        <v>7</v>
      </c>
      <c r="R6" s="226" t="s">
        <v>62</v>
      </c>
      <c r="S6" s="312" t="s">
        <v>62</v>
      </c>
      <c r="T6" s="312" t="s">
        <v>62</v>
      </c>
      <c r="U6" s="312" t="s">
        <v>62</v>
      </c>
      <c r="V6" s="312" t="s">
        <v>62</v>
      </c>
      <c r="W6" s="313" t="s">
        <v>62</v>
      </c>
    </row>
    <row r="7" spans="1:23" s="123" customFormat="1" x14ac:dyDescent="0.25">
      <c r="A7" s="222"/>
      <c r="B7" s="223"/>
      <c r="C7" s="224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79"/>
      <c r="T7" s="279"/>
      <c r="U7" s="279"/>
      <c r="V7" s="279"/>
      <c r="W7" s="280"/>
    </row>
    <row r="8" spans="1:23" x14ac:dyDescent="0.25">
      <c r="A8" s="184"/>
      <c r="B8" s="123" t="s">
        <v>73</v>
      </c>
      <c r="C8" s="198">
        <v>5.2013039076371115</v>
      </c>
      <c r="D8" s="199">
        <v>-4.6879571825509725</v>
      </c>
      <c r="E8" s="199">
        <v>8.9333801202720728</v>
      </c>
      <c r="F8" s="199">
        <v>2.5735034888544783</v>
      </c>
      <c r="G8" s="199">
        <v>2.5438304764370701</v>
      </c>
      <c r="H8" s="199">
        <v>1.9380333941730221</v>
      </c>
      <c r="I8" s="199">
        <v>1.0746444097343266</v>
      </c>
      <c r="J8" s="199">
        <v>2.905222859136436</v>
      </c>
      <c r="K8" s="199">
        <v>-0.9358168450655957</v>
      </c>
      <c r="L8" s="199">
        <v>1.9405779868541861</v>
      </c>
      <c r="M8" s="199">
        <v>4.057231310708076</v>
      </c>
      <c r="N8" s="199">
        <v>3.9816043389183431</v>
      </c>
      <c r="O8" s="199">
        <v>0.86460121145495172</v>
      </c>
      <c r="P8" s="199">
        <v>7.8986364929340969</v>
      </c>
      <c r="Q8" s="199">
        <v>7.591577766910218</v>
      </c>
      <c r="R8" s="199">
        <v>11.579273335210271</v>
      </c>
      <c r="S8" s="216">
        <v>6.9427988814636077</v>
      </c>
      <c r="T8" s="216">
        <v>6.1868053059154882</v>
      </c>
      <c r="U8" s="216">
        <v>5.0790408586951274</v>
      </c>
      <c r="V8" s="216">
        <v>3.2346366000570503</v>
      </c>
      <c r="W8" s="278">
        <v>4.3958659582724824</v>
      </c>
    </row>
    <row r="9" spans="1:23" x14ac:dyDescent="0.25">
      <c r="A9" s="184"/>
      <c r="B9" s="123"/>
      <c r="C9" s="198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216"/>
      <c r="T9" s="216"/>
      <c r="U9" s="216"/>
      <c r="V9" s="216"/>
      <c r="W9" s="278"/>
    </row>
    <row r="10" spans="1:23" x14ac:dyDescent="0.25">
      <c r="A10" s="184"/>
      <c r="B10" s="123" t="s">
        <v>72</v>
      </c>
      <c r="C10" s="198">
        <v>2.2781186107970974</v>
      </c>
      <c r="D10" s="199">
        <v>-3.5681692695560874</v>
      </c>
      <c r="E10" s="199">
        <v>8.3561707715434039</v>
      </c>
      <c r="F10" s="199">
        <v>0.88188450280455299</v>
      </c>
      <c r="G10" s="199">
        <v>1.2674878173691395</v>
      </c>
      <c r="H10" s="199">
        <v>1.4214138891011752</v>
      </c>
      <c r="I10" s="199">
        <v>1.269873072718819</v>
      </c>
      <c r="J10" s="199">
        <v>3.1285007304548529</v>
      </c>
      <c r="K10" s="199">
        <v>-0.42570184206646156</v>
      </c>
      <c r="L10" s="199">
        <v>0.7160700053673752</v>
      </c>
      <c r="M10" s="199">
        <v>1.982111747490678</v>
      </c>
      <c r="N10" s="199">
        <v>1.4510912834916345</v>
      </c>
      <c r="O10" s="199">
        <v>-1.471322593771085</v>
      </c>
      <c r="P10" s="199">
        <v>5.3840917652220099</v>
      </c>
      <c r="Q10" s="199">
        <v>9.9846453975427352E-2</v>
      </c>
      <c r="R10" s="199">
        <v>1.3142539586611379</v>
      </c>
      <c r="S10" s="216">
        <v>2.4054740912509143</v>
      </c>
      <c r="T10" s="216">
        <v>1.8002656479296331</v>
      </c>
      <c r="U10" s="216">
        <v>2.1509103980068556</v>
      </c>
      <c r="V10" s="216">
        <v>0.99238156387431165</v>
      </c>
      <c r="W10" s="278">
        <v>2.0448580621931001</v>
      </c>
    </row>
    <row r="11" spans="1:23" x14ac:dyDescent="0.25">
      <c r="A11" s="184"/>
      <c r="B11" s="123"/>
      <c r="C11" s="198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216"/>
      <c r="T11" s="216"/>
      <c r="U11" s="216"/>
      <c r="V11" s="216"/>
      <c r="W11" s="278"/>
    </row>
    <row r="12" spans="1:23" x14ac:dyDescent="0.25">
      <c r="A12" s="184"/>
      <c r="B12" s="123" t="s">
        <v>42</v>
      </c>
      <c r="C12" s="215">
        <v>4.3300844223922663</v>
      </c>
      <c r="D12" s="216">
        <v>6.3436408873557948</v>
      </c>
      <c r="E12" s="216">
        <v>-2.7050662691743277</v>
      </c>
      <c r="F12" s="216">
        <v>1.106189207312358</v>
      </c>
      <c r="G12" s="216">
        <v>1.1733541693402794</v>
      </c>
      <c r="H12" s="216">
        <v>1.1260971921393415</v>
      </c>
      <c r="I12" s="216">
        <v>0.70900713119581571</v>
      </c>
      <c r="J12" s="216">
        <v>0.60281547010840875</v>
      </c>
      <c r="K12" s="216">
        <v>2.6684296208379754</v>
      </c>
      <c r="L12" s="216">
        <v>4.3403834846274858</v>
      </c>
      <c r="M12" s="216">
        <v>3.9310344073901327</v>
      </c>
      <c r="N12" s="216">
        <v>5.3031334526205232</v>
      </c>
      <c r="O12" s="216">
        <v>5.4231439642170365</v>
      </c>
      <c r="P12" s="216">
        <v>1.4347277936083591</v>
      </c>
      <c r="Q12" s="216">
        <v>5.4080743220524585</v>
      </c>
      <c r="R12" s="216">
        <v>8.9551473745739472</v>
      </c>
      <c r="S12" s="216">
        <v>4.2790148628660818</v>
      </c>
      <c r="T12" s="216">
        <v>3.690630584235266</v>
      </c>
      <c r="U12" s="216">
        <v>3.344389962150407</v>
      </c>
      <c r="V12" s="216">
        <v>4.608998687132293</v>
      </c>
      <c r="W12" s="278">
        <v>2.9071228192162124</v>
      </c>
    </row>
    <row r="13" spans="1:23" x14ac:dyDescent="0.25">
      <c r="A13" s="184"/>
      <c r="B13" s="123"/>
      <c r="C13" s="215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78"/>
    </row>
    <row r="14" spans="1:23" x14ac:dyDescent="0.25">
      <c r="A14" s="184"/>
      <c r="B14" s="107" t="s">
        <v>121</v>
      </c>
      <c r="C14" s="215">
        <v>1.1885152329407234</v>
      </c>
      <c r="D14" s="216">
        <v>0.19236736135601618</v>
      </c>
      <c r="E14" s="216">
        <v>0.10585622178997944</v>
      </c>
      <c r="F14" s="216">
        <v>0.97841269037237666</v>
      </c>
      <c r="G14" s="216">
        <v>0.63624714049070885</v>
      </c>
      <c r="H14" s="216">
        <v>0.54006413863956215</v>
      </c>
      <c r="I14" s="216">
        <v>0.97516106461794649</v>
      </c>
      <c r="J14" s="216">
        <v>1.2945019168365768</v>
      </c>
      <c r="K14" s="216">
        <v>1.3729571348851222</v>
      </c>
      <c r="L14" s="216">
        <v>1.2425995363830156</v>
      </c>
      <c r="M14" s="216">
        <v>1.1141575006632154</v>
      </c>
      <c r="N14" s="216">
        <v>0.71902476566090279</v>
      </c>
      <c r="O14" s="216">
        <v>0.17048773715937493</v>
      </c>
      <c r="P14" s="216">
        <v>0.10439913290045677</v>
      </c>
      <c r="Q14" s="216">
        <v>0.14707010682408761</v>
      </c>
      <c r="R14" s="216">
        <v>0.14899605021223561</v>
      </c>
      <c r="S14" s="216">
        <v>-9.3569049743214006E-2</v>
      </c>
      <c r="T14" s="216">
        <v>-0.31464429208073463</v>
      </c>
      <c r="U14" s="216">
        <v>-0.36315254428745947</v>
      </c>
      <c r="V14" s="216">
        <v>-0.36264975735815774</v>
      </c>
      <c r="W14" s="278">
        <v>-0.49703665605785874</v>
      </c>
    </row>
    <row r="15" spans="1:23" x14ac:dyDescent="0.25">
      <c r="A15" s="184"/>
      <c r="B15" s="90"/>
      <c r="C15" s="217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314"/>
      <c r="T15" s="314"/>
      <c r="U15" s="314"/>
      <c r="V15" s="314"/>
      <c r="W15" s="315"/>
    </row>
    <row r="16" spans="1:23" x14ac:dyDescent="0.25">
      <c r="A16" s="184"/>
      <c r="B16" s="107" t="s">
        <v>16</v>
      </c>
      <c r="C16" s="198">
        <v>5.5387239797154431</v>
      </c>
      <c r="D16" s="199">
        <v>2.6250839775741719</v>
      </c>
      <c r="E16" s="199">
        <v>1.8386282378738628</v>
      </c>
      <c r="F16" s="199">
        <v>2.571355545274856</v>
      </c>
      <c r="G16" s="199">
        <v>2.3193716408902221</v>
      </c>
      <c r="H16" s="199">
        <v>1.6279615020502458</v>
      </c>
      <c r="I16" s="199">
        <v>1.8875864446645352</v>
      </c>
      <c r="J16" s="199">
        <v>3.2778662665316372</v>
      </c>
      <c r="K16" s="199">
        <v>2.5361011582319959</v>
      </c>
      <c r="L16" s="199">
        <v>1.9631177720654813</v>
      </c>
      <c r="M16" s="199">
        <v>2.3849169033624218</v>
      </c>
      <c r="N16" s="199">
        <v>2.0047186818716645</v>
      </c>
      <c r="O16" s="199">
        <v>1.8657898171271059</v>
      </c>
      <c r="P16" s="199">
        <v>1.6728039251547644</v>
      </c>
      <c r="Q16" s="199">
        <v>1.8101139562624935</v>
      </c>
      <c r="R16" s="199">
        <v>2.4097066387723354</v>
      </c>
      <c r="S16" s="216">
        <v>2.3240995462908476</v>
      </c>
      <c r="T16" s="216">
        <v>2.2552938498755726</v>
      </c>
      <c r="U16" s="216">
        <v>2.2414457852617531</v>
      </c>
      <c r="V16" s="216">
        <v>1.9038071188105299</v>
      </c>
      <c r="W16" s="278">
        <v>1.7979584887821698</v>
      </c>
    </row>
    <row r="17" spans="1:23" x14ac:dyDescent="0.25">
      <c r="A17" s="184"/>
      <c r="B17" s="219"/>
      <c r="C17" s="217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314"/>
      <c r="T17" s="314"/>
      <c r="U17" s="314"/>
      <c r="V17" s="314"/>
      <c r="W17" s="315"/>
    </row>
    <row r="18" spans="1:23" x14ac:dyDescent="0.25">
      <c r="A18" s="184"/>
      <c r="B18" s="107" t="s">
        <v>69</v>
      </c>
      <c r="C18" s="198">
        <v>2.8243553443294322</v>
      </c>
      <c r="D18" s="199">
        <v>-5.271951968080324</v>
      </c>
      <c r="E18" s="199">
        <v>-0.73453965505063668</v>
      </c>
      <c r="F18" s="199">
        <v>-0.63766857499512053</v>
      </c>
      <c r="G18" s="199">
        <v>-1.6093214133371059</v>
      </c>
      <c r="H18" s="199">
        <v>-2.5728408696543026</v>
      </c>
      <c r="I18" s="199">
        <v>-1.7986802640882815</v>
      </c>
      <c r="J18" s="199">
        <v>-2.2328116575431878E-3</v>
      </c>
      <c r="K18" s="199">
        <v>-0.57972412341901203</v>
      </c>
      <c r="L18" s="199">
        <v>0.37091263756945381</v>
      </c>
      <c r="M18" s="199">
        <v>1.984017504425295</v>
      </c>
      <c r="N18" s="199">
        <v>2.4904522219063585</v>
      </c>
      <c r="O18" s="199">
        <v>-2.7369207813028429</v>
      </c>
      <c r="P18" s="199">
        <v>0.22711301197748668</v>
      </c>
      <c r="Q18" s="199">
        <v>0.28610354967901763</v>
      </c>
      <c r="R18" s="199">
        <v>-0.5102842501479854</v>
      </c>
      <c r="S18" s="216">
        <v>-0.5335595221386602</v>
      </c>
      <c r="T18" s="216">
        <v>-0.56420527405601772</v>
      </c>
      <c r="U18" s="216">
        <v>-0.45075095264367482</v>
      </c>
      <c r="V18" s="216">
        <v>-1.2902342245665777</v>
      </c>
      <c r="W18" s="278">
        <v>-1.1995603010759304</v>
      </c>
    </row>
    <row r="19" spans="1:23" s="123" customFormat="1" x14ac:dyDescent="0.25">
      <c r="A19" s="187"/>
      <c r="B19" s="220"/>
      <c r="C19" s="200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316"/>
      <c r="T19" s="316"/>
      <c r="U19" s="316"/>
      <c r="V19" s="316"/>
      <c r="W19" s="317"/>
    </row>
    <row r="20" spans="1:23" s="123" customFormat="1" x14ac:dyDescent="0.25">
      <c r="S20" s="129"/>
      <c r="T20" s="129"/>
      <c r="U20" s="129"/>
    </row>
  </sheetData>
  <mergeCells count="3">
    <mergeCell ref="A1:R1"/>
    <mergeCell ref="A2:R2"/>
    <mergeCell ref="A3:R3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83"/>
  <sheetViews>
    <sheetView showGridLines="0" tabSelected="1" zoomScale="80" zoomScaleNormal="80" workbookViewId="0">
      <pane xSplit="2" ySplit="6" topLeftCell="O52" activePane="bottomRight" state="frozen"/>
      <selection pane="topRight" activeCell="C1" sqref="C1"/>
      <selection pane="bottomLeft" activeCell="A7" sqref="A7"/>
      <selection pane="bottomRight" activeCell="AG66" sqref="AG66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18" width="11.140625" style="7" customWidth="1"/>
    <col min="19" max="20" width="11.140625" style="268" customWidth="1"/>
    <col min="21" max="21" width="10.140625" style="268" customWidth="1"/>
    <col min="22" max="22" width="10.140625" style="7" customWidth="1"/>
    <col min="23" max="16384" width="9.140625" style="7"/>
  </cols>
  <sheetData>
    <row r="1" spans="1:23" x14ac:dyDescent="0.25">
      <c r="A1" s="526" t="str">
        <f>'Súhrnné indikátory'!A1:N1</f>
        <v>70. zasadnutie Výboru pre makroekonomické prognózy, 13.9.2024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8"/>
      <c r="R1" s="528"/>
      <c r="S1" s="293"/>
    </row>
    <row r="2" spans="1:23" ht="18.75" x14ac:dyDescent="0.3">
      <c r="A2" s="503" t="s">
        <v>149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283"/>
    </row>
    <row r="3" spans="1:23" x14ac:dyDescent="0.25">
      <c r="A3" s="522" t="s">
        <v>61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284"/>
    </row>
    <row r="4" spans="1:23" x14ac:dyDescent="0.25">
      <c r="A4" s="62"/>
      <c r="B4" s="45"/>
      <c r="C4" s="246"/>
      <c r="D4" s="63"/>
      <c r="E4" s="247"/>
      <c r="F4" s="247"/>
      <c r="G4" s="247"/>
      <c r="H4" s="247"/>
      <c r="I4" s="63"/>
      <c r="J4" s="63"/>
      <c r="K4" s="63"/>
      <c r="L4" s="63"/>
      <c r="M4" s="63"/>
      <c r="N4" s="63"/>
      <c r="O4" s="63"/>
      <c r="P4" s="63"/>
      <c r="Q4" s="63"/>
      <c r="R4" s="63"/>
      <c r="S4" s="294"/>
      <c r="T4" s="294"/>
      <c r="U4" s="294"/>
      <c r="V4" s="294"/>
      <c r="W4" s="295"/>
    </row>
    <row r="5" spans="1:23" s="12" customFormat="1" x14ac:dyDescent="0.25">
      <c r="A5" s="15"/>
      <c r="B5" s="88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5">
        <v>2024</v>
      </c>
      <c r="T5" s="85">
        <v>2025</v>
      </c>
      <c r="U5" s="85">
        <v>2026</v>
      </c>
      <c r="V5" s="85">
        <v>2027</v>
      </c>
      <c r="W5" s="286">
        <v>2028</v>
      </c>
    </row>
    <row r="6" spans="1:23" s="12" customFormat="1" x14ac:dyDescent="0.25">
      <c r="A6" s="41"/>
      <c r="B6" s="14"/>
      <c r="C6" s="121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62</v>
      </c>
      <c r="S6" s="287" t="s">
        <v>62</v>
      </c>
      <c r="T6" s="287" t="s">
        <v>62</v>
      </c>
      <c r="U6" s="287" t="s">
        <v>62</v>
      </c>
      <c r="V6" s="287" t="s">
        <v>62</v>
      </c>
      <c r="W6" s="288" t="s">
        <v>62</v>
      </c>
    </row>
    <row r="7" spans="1:23" s="12" customFormat="1" x14ac:dyDescent="0.25">
      <c r="A7" s="15"/>
      <c r="B7" s="89"/>
      <c r="C7" s="15"/>
      <c r="F7" s="10"/>
      <c r="G7" s="10"/>
      <c r="H7" s="10"/>
      <c r="I7" s="10"/>
      <c r="J7" s="10"/>
      <c r="K7" s="46"/>
      <c r="L7" s="10"/>
      <c r="M7" s="10"/>
      <c r="N7" s="10"/>
      <c r="O7" s="10"/>
      <c r="P7" s="10"/>
      <c r="Q7" s="10"/>
      <c r="R7" s="10"/>
      <c r="S7" s="85"/>
      <c r="T7" s="85"/>
      <c r="U7" s="85"/>
      <c r="V7" s="85"/>
      <c r="W7" s="286"/>
    </row>
    <row r="8" spans="1:23" s="12" customFormat="1" x14ac:dyDescent="0.25">
      <c r="A8" s="15"/>
      <c r="B8" s="4" t="s">
        <v>176</v>
      </c>
      <c r="C8" s="15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85"/>
      <c r="T8" s="85"/>
      <c r="U8" s="85"/>
      <c r="V8" s="85"/>
      <c r="W8" s="286"/>
    </row>
    <row r="9" spans="1:23" s="12" customFormat="1" x14ac:dyDescent="0.25">
      <c r="A9" s="15"/>
      <c r="B9" s="16"/>
      <c r="C9" s="15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85"/>
      <c r="T9" s="85"/>
      <c r="U9" s="85"/>
      <c r="V9" s="85"/>
      <c r="W9" s="286"/>
    </row>
    <row r="10" spans="1:23" s="12" customFormat="1" x14ac:dyDescent="0.25">
      <c r="A10" s="15"/>
      <c r="B10" s="90" t="s">
        <v>86</v>
      </c>
      <c r="C10" s="91">
        <v>12.026101000000001</v>
      </c>
      <c r="D10" s="92">
        <v>12.814836000000001</v>
      </c>
      <c r="E10" s="92">
        <v>13.199986999999998</v>
      </c>
      <c r="F10" s="92">
        <v>13.148378000000001</v>
      </c>
      <c r="G10" s="92">
        <v>13.125932000000001</v>
      </c>
      <c r="H10" s="92">
        <v>13.465238000000001</v>
      </c>
      <c r="I10" s="92">
        <v>14.017179000000002</v>
      </c>
      <c r="J10" s="92">
        <v>14.862878</v>
      </c>
      <c r="K10" s="92">
        <v>15.343073</v>
      </c>
      <c r="L10" s="92">
        <v>16.000112000000001</v>
      </c>
      <c r="M10" s="92">
        <v>16.760659</v>
      </c>
      <c r="N10" s="92">
        <v>18.492978000000004</v>
      </c>
      <c r="O10" s="92">
        <v>19.577222999999996</v>
      </c>
      <c r="P10" s="92">
        <v>21.189959999999999</v>
      </c>
      <c r="Q10" s="92">
        <v>22.560586999999998</v>
      </c>
      <c r="R10" s="92">
        <v>24.705181999999997</v>
      </c>
      <c r="S10" s="92">
        <v>26.766907893013208</v>
      </c>
      <c r="T10" s="92">
        <v>27.856227618770113</v>
      </c>
      <c r="U10" s="92">
        <v>28.772680734579538</v>
      </c>
      <c r="V10" s="92">
        <v>29.475323978748108</v>
      </c>
      <c r="W10" s="318">
        <v>30.102703683208432</v>
      </c>
    </row>
    <row r="11" spans="1:23" s="12" customFormat="1" x14ac:dyDescent="0.25">
      <c r="A11" s="15"/>
      <c r="B11" s="227" t="s">
        <v>23</v>
      </c>
      <c r="C11" s="93">
        <v>11.067087522364915</v>
      </c>
      <c r="D11" s="94">
        <v>6.5585263253651327</v>
      </c>
      <c r="E11" s="94">
        <v>3.0055086151707044</v>
      </c>
      <c r="F11" s="94">
        <v>-0.3909776577810109</v>
      </c>
      <c r="G11" s="94">
        <v>-0.17071307198499586</v>
      </c>
      <c r="H11" s="94">
        <v>2.5850050114536671</v>
      </c>
      <c r="I11" s="94">
        <v>4.0990066421403126</v>
      </c>
      <c r="J11" s="94">
        <v>6.0333038480852474</v>
      </c>
      <c r="K11" s="94">
        <v>3.2308345664951332</v>
      </c>
      <c r="L11" s="94">
        <v>4.2823168474789952</v>
      </c>
      <c r="M11" s="94">
        <v>4.7533854763016636</v>
      </c>
      <c r="N11" s="94">
        <v>10.335625824736393</v>
      </c>
      <c r="O11" s="94">
        <v>5.8630091919213534</v>
      </c>
      <c r="P11" s="94">
        <v>8.2378231069850862</v>
      </c>
      <c r="Q11" s="94">
        <v>6.4682849802453646</v>
      </c>
      <c r="R11" s="94">
        <v>9.5059361708983872</v>
      </c>
      <c r="S11" s="94">
        <v>8.3453175654128344</v>
      </c>
      <c r="T11" s="94">
        <v>4.0696509664504221</v>
      </c>
      <c r="U11" s="94">
        <v>3.2899397877977465</v>
      </c>
      <c r="V11" s="94">
        <v>2.4420499801539819</v>
      </c>
      <c r="W11" s="319">
        <v>2.1284912929631084</v>
      </c>
    </row>
    <row r="12" spans="1:23" s="12" customFormat="1" x14ac:dyDescent="0.25">
      <c r="A12" s="15"/>
      <c r="B12" s="17" t="s">
        <v>118</v>
      </c>
      <c r="C12" s="91">
        <v>2.3372730000000002</v>
      </c>
      <c r="D12" s="92">
        <v>2.5154170000000002</v>
      </c>
      <c r="E12" s="92">
        <v>2.495314</v>
      </c>
      <c r="F12" s="92">
        <v>2.6649000000000003</v>
      </c>
      <c r="G12" s="92">
        <v>2.382835</v>
      </c>
      <c r="H12" s="92">
        <v>2.5134289999999999</v>
      </c>
      <c r="I12" s="92">
        <v>3.1390479999999998</v>
      </c>
      <c r="J12" s="92">
        <v>5.0966629999999995</v>
      </c>
      <c r="K12" s="92">
        <v>2.7586930000000001</v>
      </c>
      <c r="L12" s="92">
        <v>2.8454549999999998</v>
      </c>
      <c r="M12" s="92">
        <v>3.3710040000000001</v>
      </c>
      <c r="N12" s="92">
        <v>3.3883990000000002</v>
      </c>
      <c r="O12" s="92">
        <v>3.2086209999999999</v>
      </c>
      <c r="P12" s="92">
        <v>3.0654669999999995</v>
      </c>
      <c r="Q12" s="92">
        <v>3.3743910000000001</v>
      </c>
      <c r="R12" s="92">
        <v>5.7655740000000009</v>
      </c>
      <c r="S12" s="92">
        <v>4.8271545052105722</v>
      </c>
      <c r="T12" s="92">
        <v>7.9381653896795372</v>
      </c>
      <c r="U12" s="92">
        <v>7.3376011466524238</v>
      </c>
      <c r="V12" s="92">
        <v>5.4478951150072641</v>
      </c>
      <c r="W12" s="318">
        <v>5.5497779213337255</v>
      </c>
    </row>
    <row r="13" spans="1:23" s="12" customFormat="1" x14ac:dyDescent="0.25">
      <c r="A13" s="15"/>
      <c r="B13" s="227" t="s">
        <v>23</v>
      </c>
      <c r="C13" s="93">
        <v>15.834288594405809</v>
      </c>
      <c r="D13" s="94">
        <v>7.6218738675370989</v>
      </c>
      <c r="E13" s="94">
        <v>-0.79919154557676064</v>
      </c>
      <c r="F13" s="94">
        <v>6.7961787574629895</v>
      </c>
      <c r="G13" s="94">
        <v>-10.58444969792488</v>
      </c>
      <c r="H13" s="94">
        <v>5.4806144781321509</v>
      </c>
      <c r="I13" s="94">
        <v>24.891055207845515</v>
      </c>
      <c r="J13" s="94">
        <v>62.363334361245833</v>
      </c>
      <c r="K13" s="94">
        <v>-45.872564067900889</v>
      </c>
      <c r="L13" s="94">
        <v>3.1450400606374052</v>
      </c>
      <c r="M13" s="94">
        <v>18.469770212496762</v>
      </c>
      <c r="N13" s="94">
        <v>0.51601837316124222</v>
      </c>
      <c r="O13" s="94">
        <v>-5.3056915670202986</v>
      </c>
      <c r="P13" s="94">
        <v>-4.4615428247836153</v>
      </c>
      <c r="Q13" s="94">
        <v>10.077550989783957</v>
      </c>
      <c r="R13" s="94">
        <v>70.86265343879829</v>
      </c>
      <c r="S13" s="94">
        <v>-16.276254450804515</v>
      </c>
      <c r="T13" s="94">
        <v>64.448131525743563</v>
      </c>
      <c r="U13" s="94">
        <v>-7.5655294837760678</v>
      </c>
      <c r="V13" s="94">
        <v>-25.753730597734727</v>
      </c>
      <c r="W13" s="319">
        <v>1.870131567801403</v>
      </c>
    </row>
    <row r="14" spans="1:23" s="12" customFormat="1" x14ac:dyDescent="0.25">
      <c r="A14" s="15"/>
      <c r="B14" s="227"/>
      <c r="C14" s="95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320"/>
    </row>
    <row r="15" spans="1:23" s="12" customFormat="1" x14ac:dyDescent="0.25">
      <c r="A15" s="15"/>
      <c r="B15" s="17" t="s">
        <v>28</v>
      </c>
      <c r="C15" s="91">
        <v>3.3285880000000003</v>
      </c>
      <c r="D15" s="92">
        <v>3.9172900000000004</v>
      </c>
      <c r="E15" s="92">
        <v>4.0598029999999987</v>
      </c>
      <c r="F15" s="92">
        <v>4.1983520000000007</v>
      </c>
      <c r="G15" s="92">
        <v>4.2823270000000013</v>
      </c>
      <c r="H15" s="92">
        <v>4.2854720000000004</v>
      </c>
      <c r="I15" s="92">
        <v>4.3821600000000007</v>
      </c>
      <c r="J15" s="92">
        <v>4.7354179999999992</v>
      </c>
      <c r="K15" s="92">
        <v>4.5292299999999992</v>
      </c>
      <c r="L15" s="92">
        <v>4.8573149999999998</v>
      </c>
      <c r="M15" s="92">
        <v>4.8938040000000003</v>
      </c>
      <c r="N15" s="92">
        <v>5.0909880000000003</v>
      </c>
      <c r="O15" s="92">
        <v>5.1610689999999995</v>
      </c>
      <c r="P15" s="92">
        <v>5.730734</v>
      </c>
      <c r="Q15" s="92">
        <v>6.5193089999999998</v>
      </c>
      <c r="R15" s="92">
        <v>6.8812170000000004</v>
      </c>
      <c r="S15" s="92">
        <v>7.4140433611000027</v>
      </c>
      <c r="T15" s="92">
        <v>7.7567866987591803</v>
      </c>
      <c r="U15" s="92">
        <v>7.7900439231557899</v>
      </c>
      <c r="V15" s="92">
        <v>7.6642688353811375</v>
      </c>
      <c r="W15" s="318">
        <v>7.3764544898724127</v>
      </c>
    </row>
    <row r="16" spans="1:23" s="12" customFormat="1" x14ac:dyDescent="0.25">
      <c r="A16" s="15"/>
      <c r="B16" s="227" t="s">
        <v>23</v>
      </c>
      <c r="C16" s="93">
        <v>1.7209749920009454</v>
      </c>
      <c r="D16" s="94">
        <v>17.686238128599886</v>
      </c>
      <c r="E16" s="94">
        <v>3.6380507953202024</v>
      </c>
      <c r="F16" s="94">
        <v>3.4127025375369602</v>
      </c>
      <c r="G16" s="94">
        <v>2.0001895982042495</v>
      </c>
      <c r="H16" s="94">
        <v>7.3441378951200065E-2</v>
      </c>
      <c r="I16" s="94">
        <v>2.2561808827592511</v>
      </c>
      <c r="J16" s="94">
        <v>8.0612757179107764</v>
      </c>
      <c r="K16" s="94">
        <v>-4.3541668338465627</v>
      </c>
      <c r="L16" s="94">
        <v>7.2437257547088629</v>
      </c>
      <c r="M16" s="94">
        <v>0.75121749361530821</v>
      </c>
      <c r="N16" s="94">
        <v>4.0292582212119621</v>
      </c>
      <c r="O16" s="94">
        <v>1.3765697345976768</v>
      </c>
      <c r="P16" s="94">
        <v>11.037732686774792</v>
      </c>
      <c r="Q16" s="94">
        <v>13.760453721983957</v>
      </c>
      <c r="R16" s="94">
        <v>5.5513245345480744</v>
      </c>
      <c r="S16" s="94">
        <v>7.7431995110748941</v>
      </c>
      <c r="T16" s="94">
        <v>4.6228936218188688</v>
      </c>
      <c r="U16" s="94">
        <v>0.42875001837976434</v>
      </c>
      <c r="V16" s="94">
        <v>-1.6145619846993253</v>
      </c>
      <c r="W16" s="319">
        <v>-3.7552746607747656</v>
      </c>
    </row>
    <row r="17" spans="1:23" x14ac:dyDescent="0.25">
      <c r="A17" s="15"/>
      <c r="B17" s="17" t="s">
        <v>153</v>
      </c>
      <c r="C17" s="91">
        <v>5.1642740000000007</v>
      </c>
      <c r="D17" s="92">
        <v>5.5435029999999994</v>
      </c>
      <c r="E17" s="92">
        <v>5.8461679999999996</v>
      </c>
      <c r="F17" s="92">
        <v>5.9822939999999996</v>
      </c>
      <c r="G17" s="92">
        <v>6.121554999999999</v>
      </c>
      <c r="H17" s="92">
        <v>6.5070229999999993</v>
      </c>
      <c r="I17" s="92">
        <v>6.7827809999999999</v>
      </c>
      <c r="J17" s="92">
        <v>7.1322179999999999</v>
      </c>
      <c r="K17" s="92">
        <v>7.5467139999999997</v>
      </c>
      <c r="L17" s="92">
        <v>7.9372400000000001</v>
      </c>
      <c r="M17" s="92">
        <v>8.4356219999999986</v>
      </c>
      <c r="N17" s="92">
        <v>9.6841150000000003</v>
      </c>
      <c r="O17" s="92">
        <v>10.570465</v>
      </c>
      <c r="P17" s="92">
        <v>11.354377000000001</v>
      </c>
      <c r="Q17" s="92">
        <v>11.672096999999997</v>
      </c>
      <c r="R17" s="92">
        <v>13.514562</v>
      </c>
      <c r="S17" s="92">
        <v>14.627235414201325</v>
      </c>
      <c r="T17" s="92">
        <v>14.806192669752793</v>
      </c>
      <c r="U17" s="92">
        <v>15.262853704802533</v>
      </c>
      <c r="V17" s="92">
        <v>15.826821098026347</v>
      </c>
      <c r="W17" s="318">
        <v>16.338228101867603</v>
      </c>
    </row>
    <row r="18" spans="1:23" x14ac:dyDescent="0.25">
      <c r="A18" s="15"/>
      <c r="B18" s="227" t="s">
        <v>23</v>
      </c>
      <c r="C18" s="93">
        <v>11.501128446414398</v>
      </c>
      <c r="D18" s="94">
        <v>7.3433167953520506</v>
      </c>
      <c r="E18" s="94">
        <v>5.4598148499243271</v>
      </c>
      <c r="F18" s="94">
        <v>2.3284654152942563</v>
      </c>
      <c r="G18" s="94">
        <v>2.3278862590170091</v>
      </c>
      <c r="H18" s="94">
        <v>6.2968967852122582</v>
      </c>
      <c r="I18" s="94">
        <v>4.2378519332112452</v>
      </c>
      <c r="J18" s="94">
        <v>5.1518248930637833</v>
      </c>
      <c r="K18" s="94">
        <v>5.8116002623587848</v>
      </c>
      <c r="L18" s="94">
        <v>5.1747820309607562</v>
      </c>
      <c r="M18" s="94">
        <v>6.2790340219018193</v>
      </c>
      <c r="N18" s="94">
        <v>14.800248280446905</v>
      </c>
      <c r="O18" s="94">
        <v>9.1526174565254692</v>
      </c>
      <c r="P18" s="94">
        <v>7.4160597476080836</v>
      </c>
      <c r="Q18" s="94">
        <v>2.7982160535976242</v>
      </c>
      <c r="R18" s="94">
        <v>15.785209804202305</v>
      </c>
      <c r="S18" s="94">
        <v>8.233144471876507</v>
      </c>
      <c r="T18" s="94">
        <v>1.2234523509324413</v>
      </c>
      <c r="U18" s="94">
        <v>3.0842570081006881</v>
      </c>
      <c r="V18" s="94">
        <v>3.6950324240240917</v>
      </c>
      <c r="W18" s="319">
        <v>3.231267989154385</v>
      </c>
    </row>
    <row r="19" spans="1:23" x14ac:dyDescent="0.25">
      <c r="A19" s="15"/>
      <c r="B19" s="17" t="s">
        <v>29</v>
      </c>
      <c r="C19" s="91">
        <v>6.1138999999999999E-2</v>
      </c>
      <c r="D19" s="92">
        <v>6.6901000000000002E-2</v>
      </c>
      <c r="E19" s="92">
        <v>7.4602000000000002E-2</v>
      </c>
      <c r="F19" s="92">
        <v>7.7886999999999998E-2</v>
      </c>
      <c r="G19" s="92">
        <v>8.8843000000000005E-2</v>
      </c>
      <c r="H19" s="92">
        <v>9.2881000000000005E-2</v>
      </c>
      <c r="I19" s="92">
        <v>7.9795999999999992E-2</v>
      </c>
      <c r="J19" s="92">
        <v>0.10192799999999999</v>
      </c>
      <c r="K19" s="92">
        <v>0.107322</v>
      </c>
      <c r="L19" s="92">
        <v>6.2340000000000007E-2</v>
      </c>
      <c r="M19" s="92">
        <v>0.12541400000000003</v>
      </c>
      <c r="N19" s="92">
        <v>0.13456499999999999</v>
      </c>
      <c r="O19" s="92">
        <v>0.13459699999999997</v>
      </c>
      <c r="P19" s="92">
        <v>0.15175300000000003</v>
      </c>
      <c r="Q19" s="92">
        <v>0.12576700000000002</v>
      </c>
      <c r="R19" s="92">
        <v>0.102146</v>
      </c>
      <c r="S19" s="92">
        <v>0.15183600000000003</v>
      </c>
      <c r="T19" s="92">
        <v>0.13046079598915217</v>
      </c>
      <c r="U19" s="92">
        <v>0.12469801222551012</v>
      </c>
      <c r="V19" s="92">
        <v>0.12680565707202968</v>
      </c>
      <c r="W19" s="318">
        <v>0.12743093618691281</v>
      </c>
    </row>
    <row r="20" spans="1:23" x14ac:dyDescent="0.25">
      <c r="A20" s="15"/>
      <c r="B20" s="227" t="s">
        <v>23</v>
      </c>
      <c r="C20" s="93">
        <v>-49.185069441558561</v>
      </c>
      <c r="D20" s="94">
        <v>9.4244263072670531</v>
      </c>
      <c r="E20" s="94">
        <v>11.51103869897312</v>
      </c>
      <c r="F20" s="94">
        <v>4.4033672019516912</v>
      </c>
      <c r="G20" s="94">
        <v>14.066532283949829</v>
      </c>
      <c r="H20" s="94">
        <v>4.5450964060196108</v>
      </c>
      <c r="I20" s="94">
        <v>-14.087918950054378</v>
      </c>
      <c r="J20" s="94">
        <v>27.735726101558988</v>
      </c>
      <c r="K20" s="94">
        <v>5.291970802919721</v>
      </c>
      <c r="L20" s="94">
        <v>-41.913121261251185</v>
      </c>
      <c r="M20" s="94">
        <v>101.1774141803016</v>
      </c>
      <c r="N20" s="94">
        <v>7.29663354968344</v>
      </c>
      <c r="O20" s="94">
        <v>2.3780329208911155E-2</v>
      </c>
      <c r="P20" s="94">
        <v>12.746197909314505</v>
      </c>
      <c r="Q20" s="94">
        <v>-17.123878934848079</v>
      </c>
      <c r="R20" s="94">
        <v>-18.781556370112995</v>
      </c>
      <c r="S20" s="94">
        <v>48.646055645840278</v>
      </c>
      <c r="T20" s="94">
        <v>-14.077823448225624</v>
      </c>
      <c r="U20" s="94">
        <v>-4.4172532598384606</v>
      </c>
      <c r="V20" s="94">
        <v>1.6901992332547966</v>
      </c>
      <c r="W20" s="319">
        <v>0.49310033110585572</v>
      </c>
    </row>
    <row r="21" spans="1:23" x14ac:dyDescent="0.25">
      <c r="A21" s="15"/>
      <c r="B21" s="17" t="s">
        <v>30</v>
      </c>
      <c r="C21" s="91">
        <v>3.1596959999999998</v>
      </c>
      <c r="D21" s="92">
        <v>3.2854580000000002</v>
      </c>
      <c r="E21" s="92">
        <v>3.4819089999999999</v>
      </c>
      <c r="F21" s="92">
        <v>3.3928699999999998</v>
      </c>
      <c r="G21" s="92">
        <v>3.5015099999999997</v>
      </c>
      <c r="H21" s="92">
        <v>3.664453</v>
      </c>
      <c r="I21" s="92">
        <v>3.8299760000000003</v>
      </c>
      <c r="J21" s="92">
        <v>3.9928639999999995</v>
      </c>
      <c r="K21" s="92">
        <v>4.2384310000000003</v>
      </c>
      <c r="L21" s="92">
        <v>2.7860339999999999</v>
      </c>
      <c r="M21" s="92">
        <v>2.876744</v>
      </c>
      <c r="N21" s="92">
        <v>3.1104410000000002</v>
      </c>
      <c r="O21" s="92">
        <v>3.045274</v>
      </c>
      <c r="P21" s="92">
        <v>3.4048229999999999</v>
      </c>
      <c r="Q21" s="92">
        <v>3.7277279999999999</v>
      </c>
      <c r="R21" s="92">
        <v>4.1779570000000001</v>
      </c>
      <c r="S21" s="92">
        <v>4.9396236666666686</v>
      </c>
      <c r="T21" s="92">
        <v>5.6591981800146209</v>
      </c>
      <c r="U21" s="92">
        <v>6.0478677457335159</v>
      </c>
      <c r="V21" s="92">
        <v>6.2212512076220365</v>
      </c>
      <c r="W21" s="318">
        <v>6.318462241422476</v>
      </c>
    </row>
    <row r="22" spans="1:23" x14ac:dyDescent="0.25">
      <c r="A22" s="15"/>
      <c r="B22" s="227" t="s">
        <v>23</v>
      </c>
      <c r="C22" s="93">
        <v>14.907061791035225</v>
      </c>
      <c r="D22" s="94">
        <v>3.9801930312283185</v>
      </c>
      <c r="E22" s="94">
        <v>5.9794098722309119</v>
      </c>
      <c r="F22" s="94">
        <v>-2.5571891740996167</v>
      </c>
      <c r="G22" s="94">
        <v>3.2020089187030365</v>
      </c>
      <c r="H22" s="94">
        <v>4.6535066299967731</v>
      </c>
      <c r="I22" s="94">
        <v>4.5169906668198534</v>
      </c>
      <c r="J22" s="94">
        <v>4.2529770421537716</v>
      </c>
      <c r="K22" s="94">
        <v>6.1501468620018374</v>
      </c>
      <c r="L22" s="94">
        <v>-34.267326753697304</v>
      </c>
      <c r="M22" s="94">
        <v>3.2558827350994246</v>
      </c>
      <c r="N22" s="94">
        <v>8.1236634194770332</v>
      </c>
      <c r="O22" s="94">
        <v>-2.0951048420465246</v>
      </c>
      <c r="P22" s="94">
        <v>11.806786515761791</v>
      </c>
      <c r="Q22" s="94">
        <v>9.4837528999304865</v>
      </c>
      <c r="R22" s="94">
        <v>12.077839370254484</v>
      </c>
      <c r="S22" s="94">
        <v>18.230600905338857</v>
      </c>
      <c r="T22" s="94">
        <v>14.567395451676845</v>
      </c>
      <c r="U22" s="94">
        <v>6.8679263979741112</v>
      </c>
      <c r="V22" s="94">
        <v>2.8668527351781714</v>
      </c>
      <c r="W22" s="319">
        <v>1.5625640334429924</v>
      </c>
    </row>
    <row r="23" spans="1:23" x14ac:dyDescent="0.25">
      <c r="A23" s="15"/>
      <c r="B23" s="17" t="s">
        <v>134</v>
      </c>
      <c r="C23" s="91">
        <v>1.7765269999999997</v>
      </c>
      <c r="D23" s="92">
        <v>2.119726</v>
      </c>
      <c r="E23" s="92">
        <v>2.39039</v>
      </c>
      <c r="F23" s="92">
        <v>2.7465110000000004</v>
      </c>
      <c r="G23" s="92">
        <v>3.1810009999999997</v>
      </c>
      <c r="H23" s="92">
        <v>3.4709639999999999</v>
      </c>
      <c r="I23" s="92">
        <v>3.5091540000000001</v>
      </c>
      <c r="J23" s="92">
        <v>3.6737909999999996</v>
      </c>
      <c r="K23" s="92">
        <v>3.7214399999999999</v>
      </c>
      <c r="L23" s="92">
        <v>2.3466669999999996</v>
      </c>
      <c r="M23" s="92">
        <v>2.3958750000000002</v>
      </c>
      <c r="N23" s="92">
        <v>2.4651390000000002</v>
      </c>
      <c r="O23" s="92">
        <v>2.2919679999999998</v>
      </c>
      <c r="P23" s="92">
        <v>2.4489930000000002</v>
      </c>
      <c r="Q23" s="92">
        <v>2.8437809999999999</v>
      </c>
      <c r="R23" s="92">
        <v>3.420312</v>
      </c>
      <c r="S23" s="92">
        <v>3.857581048259819</v>
      </c>
      <c r="T23" s="92">
        <v>4.0900227338797128</v>
      </c>
      <c r="U23" s="92">
        <v>4.1698743659412214</v>
      </c>
      <c r="V23" s="92">
        <v>4.2001451774882375</v>
      </c>
      <c r="W23" s="318">
        <v>4.2010325169197964</v>
      </c>
    </row>
    <row r="24" spans="1:23" x14ac:dyDescent="0.25">
      <c r="A24" s="15"/>
      <c r="B24" s="227" t="s">
        <v>23</v>
      </c>
      <c r="C24" s="93">
        <v>-8.6749979437407703</v>
      </c>
      <c r="D24" s="94">
        <v>19.318535547165915</v>
      </c>
      <c r="E24" s="94">
        <v>12.768820121091107</v>
      </c>
      <c r="F24" s="94">
        <v>14.898029191889206</v>
      </c>
      <c r="G24" s="94">
        <v>15.819707257680715</v>
      </c>
      <c r="H24" s="94">
        <v>9.1154639687318628</v>
      </c>
      <c r="I24" s="94">
        <v>1.1002707028940684</v>
      </c>
      <c r="J24" s="94">
        <v>4.6916436269254458</v>
      </c>
      <c r="K24" s="94">
        <v>1.2969981144817622</v>
      </c>
      <c r="L24" s="94">
        <v>-36.94196332602435</v>
      </c>
      <c r="M24" s="94">
        <v>2.0969315203222427</v>
      </c>
      <c r="N24" s="94">
        <v>2.890968852715603</v>
      </c>
      <c r="O24" s="94">
        <v>-7.0247965733372553</v>
      </c>
      <c r="P24" s="94">
        <v>6.8510991427454648</v>
      </c>
      <c r="Q24" s="94">
        <v>16.120421740690951</v>
      </c>
      <c r="R24" s="94">
        <v>20.273396580116398</v>
      </c>
      <c r="S24" s="94">
        <v>12.784478382668564</v>
      </c>
      <c r="T24" s="94">
        <v>6.0255813866762375</v>
      </c>
      <c r="U24" s="94">
        <v>1.9523517901271603</v>
      </c>
      <c r="V24" s="94">
        <v>0.72594061332549309</v>
      </c>
      <c r="W24" s="319">
        <v>2.1126399066284662E-2</v>
      </c>
    </row>
    <row r="25" spans="1:23" x14ac:dyDescent="0.25">
      <c r="A25" s="15"/>
      <c r="B25" s="17" t="s">
        <v>31</v>
      </c>
      <c r="C25" s="91">
        <v>2.0889310000000001</v>
      </c>
      <c r="D25" s="92">
        <v>2.12141</v>
      </c>
      <c r="E25" s="92">
        <v>2.1278950000000005</v>
      </c>
      <c r="F25" s="92">
        <v>2.2434859999999999</v>
      </c>
      <c r="G25" s="92">
        <v>2.3126980000000001</v>
      </c>
      <c r="H25" s="92">
        <v>2.3863729999999994</v>
      </c>
      <c r="I25" s="92">
        <v>2.4516200000000001</v>
      </c>
      <c r="J25" s="92">
        <v>2.5742409999999998</v>
      </c>
      <c r="K25" s="92">
        <v>2.6428159999999998</v>
      </c>
      <c r="L25" s="92">
        <v>2.7038500000000001</v>
      </c>
      <c r="M25" s="92">
        <v>2.8249499999999999</v>
      </c>
      <c r="N25" s="92">
        <v>2.9380080000000004</v>
      </c>
      <c r="O25" s="92">
        <v>2.957786</v>
      </c>
      <c r="P25" s="92">
        <v>2.9972660000000002</v>
      </c>
      <c r="Q25" s="92">
        <v>3.359467</v>
      </c>
      <c r="R25" s="92">
        <v>3.4496119999999997</v>
      </c>
      <c r="S25" s="92">
        <v>3.4917504993050317</v>
      </c>
      <c r="T25" s="92">
        <v>3.5936120081340852</v>
      </c>
      <c r="U25" s="92">
        <v>3.7170917146034155</v>
      </c>
      <c r="V25" s="92">
        <v>3.8363223581347978</v>
      </c>
      <c r="W25" s="318">
        <v>4.1431604307788188</v>
      </c>
    </row>
    <row r="26" spans="1:23" x14ac:dyDescent="0.25">
      <c r="A26" s="15"/>
      <c r="B26" s="227" t="s">
        <v>23</v>
      </c>
      <c r="C26" s="93">
        <v>4.4936766481683321</v>
      </c>
      <c r="D26" s="94">
        <v>1.5548144002841546</v>
      </c>
      <c r="E26" s="94">
        <v>0.30569291178983438</v>
      </c>
      <c r="F26" s="94">
        <v>5.4321759297333516</v>
      </c>
      <c r="G26" s="94">
        <v>3.0850203656274333</v>
      </c>
      <c r="H26" s="94">
        <v>3.1856731834419838</v>
      </c>
      <c r="I26" s="94">
        <v>2.7341492717190885</v>
      </c>
      <c r="J26" s="94">
        <v>5.0016315742243744</v>
      </c>
      <c r="K26" s="94">
        <v>2.6638919976800901</v>
      </c>
      <c r="L26" s="94">
        <v>2.3094305468106757</v>
      </c>
      <c r="M26" s="94">
        <v>4.4787987499306459</v>
      </c>
      <c r="N26" s="94">
        <v>4.002123931397028</v>
      </c>
      <c r="O26" s="94">
        <v>0.67317720033437389</v>
      </c>
      <c r="P26" s="94">
        <v>1.3347821647678337</v>
      </c>
      <c r="Q26" s="94">
        <v>12.084379564576508</v>
      </c>
      <c r="R26" s="94">
        <v>2.6833125611890107</v>
      </c>
      <c r="S26" s="94">
        <v>1.2215431563037171</v>
      </c>
      <c r="T26" s="94">
        <v>2.9172046756870795</v>
      </c>
      <c r="U26" s="94">
        <v>3.4360889876212442</v>
      </c>
      <c r="V26" s="94">
        <v>3.2076325440924425</v>
      </c>
      <c r="W26" s="319">
        <v>7.9982348718266705</v>
      </c>
    </row>
    <row r="27" spans="1:23" s="12" customFormat="1" x14ac:dyDescent="0.25">
      <c r="A27" s="41"/>
      <c r="B27" s="16"/>
      <c r="C27" s="97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321"/>
      <c r="T27" s="321"/>
      <c r="U27" s="321"/>
      <c r="V27" s="321"/>
      <c r="W27" s="322"/>
    </row>
    <row r="28" spans="1:23" s="12" customFormat="1" x14ac:dyDescent="0.25">
      <c r="A28" s="15"/>
      <c r="B28" s="89"/>
      <c r="C28" s="248"/>
      <c r="D28" s="228"/>
      <c r="E28" s="228"/>
      <c r="F28" s="229"/>
      <c r="G28" s="229"/>
      <c r="H28" s="229"/>
      <c r="I28" s="229"/>
      <c r="J28" s="229"/>
      <c r="K28" s="24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323"/>
    </row>
    <row r="29" spans="1:23" x14ac:dyDescent="0.25">
      <c r="A29" s="15"/>
      <c r="B29" s="4" t="s">
        <v>175</v>
      </c>
      <c r="C29" s="250"/>
      <c r="D29" s="230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324"/>
    </row>
    <row r="30" spans="1:23" x14ac:dyDescent="0.25">
      <c r="A30" s="15"/>
      <c r="B30" s="4"/>
      <c r="C30" s="250"/>
      <c r="D30" s="230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324"/>
    </row>
    <row r="31" spans="1:23" x14ac:dyDescent="0.25">
      <c r="A31" s="15"/>
      <c r="B31" s="21" t="s">
        <v>172</v>
      </c>
      <c r="C31" s="234" t="s">
        <v>4</v>
      </c>
      <c r="D31" s="235" t="s">
        <v>4</v>
      </c>
      <c r="E31" s="235" t="s">
        <v>4</v>
      </c>
      <c r="F31" s="235">
        <f>'Verejná správa'!F32+'Verejná správa'!F33</f>
        <v>1996.9297288399998</v>
      </c>
      <c r="G31" s="235">
        <f>'Verejná správa'!G32+'Verejná správa'!G33</f>
        <v>1919.9631082700002</v>
      </c>
      <c r="H31" s="235">
        <f>'Verejná správa'!H32+'Verejná správa'!H33</f>
        <v>1934.0444355099999</v>
      </c>
      <c r="I31" s="235">
        <f>'Verejná správa'!I32+'Verejná správa'!I33</f>
        <v>1896.9747779499999</v>
      </c>
      <c r="J31" s="235">
        <f>'Verejná správa'!J32+'Verejná správa'!J33</f>
        <v>4096.2634809400006</v>
      </c>
      <c r="K31" s="235">
        <f>'Verejná správa'!K32+'Verejná správa'!K33</f>
        <v>1289.3982751899998</v>
      </c>
      <c r="L31" s="235">
        <f>'Verejná správa'!L32+'Verejná správa'!L33</f>
        <v>1438.9757884800001</v>
      </c>
      <c r="M31" s="235">
        <f>'Verejná správa'!M32+'Verejná správa'!M33</f>
        <v>2068.5454288000001</v>
      </c>
      <c r="N31" s="235">
        <f>'Verejná správa'!N32+'Verejná správa'!N33</f>
        <v>2185.6188074299998</v>
      </c>
      <c r="O31" s="235">
        <f>'Verejná správa'!O32+'Verejná správa'!O33</f>
        <v>2469.3940564599998</v>
      </c>
      <c r="P31" s="235">
        <f>'Verejná správa'!P32+'Verejná správa'!P33</f>
        <v>2366.3225701700003</v>
      </c>
      <c r="Q31" s="235">
        <f>'Verejná správa'!Q32+'Verejná správa'!Q33</f>
        <v>2203.3151951700002</v>
      </c>
      <c r="R31" s="235">
        <f>'Verejná správa'!R32+'Verejná správa'!R33</f>
        <v>4555.8749231700003</v>
      </c>
      <c r="S31" s="235">
        <f>'Verejná správa'!S32+'Verejná správa'!S33</f>
        <v>2662.5483933500036</v>
      </c>
      <c r="T31" s="235">
        <f>'Verejná správa'!T32+'Verejná správa'!T33</f>
        <v>2480.6647464264552</v>
      </c>
      <c r="U31" s="235">
        <f>'Verejná správa'!U32+'Verejná správa'!U33</f>
        <v>2923.6729261375472</v>
      </c>
      <c r="V31" s="235">
        <f>'Verejná správa'!V32+'Verejná správa'!V33</f>
        <v>3121.5887247333349</v>
      </c>
      <c r="W31" s="325">
        <f>'Verejná správa'!W32+'Verejná správa'!W33</f>
        <v>2899.3408261148406</v>
      </c>
    </row>
    <row r="32" spans="1:23" x14ac:dyDescent="0.25">
      <c r="A32" s="15"/>
      <c r="B32" s="101" t="s">
        <v>170</v>
      </c>
      <c r="C32" s="234" t="s">
        <v>4</v>
      </c>
      <c r="D32" s="235" t="s">
        <v>4</v>
      </c>
      <c r="E32" s="235" t="s">
        <v>4</v>
      </c>
      <c r="F32" s="235">
        <f>'Verejná správa'!F36+'Verejná správa'!F40</f>
        <v>927.40472384999987</v>
      </c>
      <c r="G32" s="235">
        <f>'Verejná správa'!G36+'Verejná správa'!G40</f>
        <v>913.69804933</v>
      </c>
      <c r="H32" s="235">
        <f>'Verejná správa'!H36+'Verejná správa'!H40</f>
        <v>1103.36847369</v>
      </c>
      <c r="I32" s="235">
        <f>'Verejná správa'!I36+'Verejná správa'!I40</f>
        <v>1145.9282930100001</v>
      </c>
      <c r="J32" s="235">
        <f>'Verejná správa'!J36+'Verejná správa'!J40</f>
        <v>2653.7189340700006</v>
      </c>
      <c r="K32" s="235">
        <f>'Verejná správa'!K36+'Verejná správa'!K40</f>
        <v>577.52535250000005</v>
      </c>
      <c r="L32" s="235">
        <f>'Verejná správa'!L36+'Verejná správa'!L40</f>
        <v>654.40260884000008</v>
      </c>
      <c r="M32" s="235">
        <f>'Verejná správa'!M36+'Verejná správa'!M40</f>
        <v>998.12183404999996</v>
      </c>
      <c r="N32" s="235">
        <f>'Verejná správa'!N36+'Verejná správa'!N40</f>
        <v>1019.30771439</v>
      </c>
      <c r="O32" s="235">
        <f>'Verejná správa'!O36+'Verejná správa'!O40</f>
        <v>1051.0968033300001</v>
      </c>
      <c r="P32" s="235">
        <f>'Verejná správa'!P36+'Verejná správa'!P40</f>
        <v>1059.3288283900001</v>
      </c>
      <c r="Q32" s="235">
        <f>'Verejná správa'!Q36+'Verejná správa'!Q40</f>
        <v>1228.2915848399998</v>
      </c>
      <c r="R32" s="235">
        <f>'Verejná správa'!R36+'Verejná správa'!R40</f>
        <v>2850.07160836</v>
      </c>
      <c r="S32" s="235">
        <f>'Verejná správa'!S36+'Verejná správa'!S40</f>
        <v>906.37818431614835</v>
      </c>
      <c r="T32" s="235">
        <f>'Verejná správa'!T36+'Verejná správa'!T40</f>
        <v>995.88974008223636</v>
      </c>
      <c r="U32" s="235">
        <f>'Verejná správa'!U36+'Verejná správa'!U40</f>
        <v>1477.9928886893717</v>
      </c>
      <c r="V32" s="235">
        <f>'Verejná správa'!V36+'Verejná správa'!V40</f>
        <v>1524.9376913599763</v>
      </c>
      <c r="W32" s="325">
        <f>'Verejná správa'!W36+'Verejná správa'!W40</f>
        <v>1451.057357597892</v>
      </c>
    </row>
    <row r="33" spans="1:23" x14ac:dyDescent="0.25">
      <c r="A33" s="15"/>
      <c r="B33" s="101" t="s">
        <v>171</v>
      </c>
      <c r="C33" s="234" t="s">
        <v>4</v>
      </c>
      <c r="D33" s="235" t="s">
        <v>4</v>
      </c>
      <c r="E33" s="235" t="s">
        <v>4</v>
      </c>
      <c r="F33" s="235">
        <f>'Verejná správa'!F37+'Verejná správa'!F41</f>
        <v>1069.5250049900001</v>
      </c>
      <c r="G33" s="235">
        <f>'Verejná správa'!G37+'Verejná správa'!G41</f>
        <v>1006.2650589400001</v>
      </c>
      <c r="H33" s="235">
        <f>'Verejná správa'!H37+'Verejná správa'!H41</f>
        <v>830.67596182</v>
      </c>
      <c r="I33" s="235">
        <f>'Verejná správa'!I37+'Verejná správa'!I41</f>
        <v>751.0464849399998</v>
      </c>
      <c r="J33" s="235">
        <f>'Verejná správa'!J37+'Verejná správa'!J41</f>
        <v>1442.5445468699997</v>
      </c>
      <c r="K33" s="235">
        <f>'Verejná správa'!K37+'Verejná správa'!K41</f>
        <v>711.87292268999988</v>
      </c>
      <c r="L33" s="235">
        <f>'Verejná správa'!L37+'Verejná správa'!L41</f>
        <v>784.57317963999992</v>
      </c>
      <c r="M33" s="235">
        <f>'Verejná správa'!M37+'Verejná správa'!M41</f>
        <v>1070.4235947500001</v>
      </c>
      <c r="N33" s="235">
        <f>'Verejná správa'!N37+'Verejná správa'!N41</f>
        <v>1166.3110930400001</v>
      </c>
      <c r="O33" s="235">
        <f>'Verejná správa'!O37+'Verejná správa'!O41</f>
        <v>1418.2972531299997</v>
      </c>
      <c r="P33" s="235">
        <f>'Verejná správa'!P37+'Verejná správa'!P41</f>
        <v>1306.9937417799999</v>
      </c>
      <c r="Q33" s="235">
        <f>'Verejná správa'!Q37+'Verejná správa'!Q41</f>
        <v>975.02361033000011</v>
      </c>
      <c r="R33" s="235">
        <f>'Verejná správa'!R37+'Verejná správa'!R41</f>
        <v>1705.8033148100003</v>
      </c>
      <c r="S33" s="235">
        <f>'Verejná správa'!S37+'Verejná správa'!S41</f>
        <v>1756.1702090338551</v>
      </c>
      <c r="T33" s="235">
        <f>'Verejná správa'!T37+'Verejná správa'!T41</f>
        <v>1484.7750063442186</v>
      </c>
      <c r="U33" s="235">
        <f>'Verejná správa'!U37+'Verejná správa'!U41</f>
        <v>1445.6800374481754</v>
      </c>
      <c r="V33" s="235">
        <f>'Verejná správa'!V37+'Verejná správa'!V41</f>
        <v>1596.6510333733584</v>
      </c>
      <c r="W33" s="325">
        <f>'Verejná správa'!W37+'Verejná správa'!W41</f>
        <v>1448.2834685169489</v>
      </c>
    </row>
    <row r="34" spans="1:23" x14ac:dyDescent="0.25">
      <c r="A34" s="15"/>
      <c r="B34" s="102"/>
      <c r="C34" s="234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325"/>
    </row>
    <row r="35" spans="1:23" x14ac:dyDescent="0.25">
      <c r="A35" s="15"/>
      <c r="B35" s="21" t="s">
        <v>173</v>
      </c>
      <c r="C35" s="234" t="s">
        <v>4</v>
      </c>
      <c r="D35" s="235" t="s">
        <v>4</v>
      </c>
      <c r="E35" s="235" t="s">
        <v>4</v>
      </c>
      <c r="F35" s="235">
        <f>'Verejná správa'!F36+'Verejná správa'!F37</f>
        <v>713.55979961999992</v>
      </c>
      <c r="G35" s="235">
        <f>'Verejná správa'!G36+'Verejná správa'!G37</f>
        <v>754.87396156000011</v>
      </c>
      <c r="H35" s="235">
        <f>'Verejná správa'!H36+'Verejná správa'!H37</f>
        <v>829.9633594899999</v>
      </c>
      <c r="I35" s="235">
        <f>'Verejná správa'!I36+'Verejná správa'!I37</f>
        <v>821.80890164999994</v>
      </c>
      <c r="J35" s="235">
        <f>'Verejná správa'!J36+'Verejná správa'!J37</f>
        <v>1279.72196998</v>
      </c>
      <c r="K35" s="235">
        <f>'Verejná správa'!K36+'Verejná správa'!K37</f>
        <v>928.51191842999992</v>
      </c>
      <c r="L35" s="235">
        <f>'Verejná správa'!L36+'Verejná správa'!L37</f>
        <v>894.16106428000001</v>
      </c>
      <c r="M35" s="235">
        <f>'Verejná správa'!M36+'Verejná správa'!M37</f>
        <v>1060.47766409</v>
      </c>
      <c r="N35" s="235">
        <f>'Verejná správa'!N36+'Verejná správa'!N37</f>
        <v>1239.5783225099999</v>
      </c>
      <c r="O35" s="235">
        <f>'Verejná správa'!O36+'Verejná správa'!O37</f>
        <v>1569.26203661</v>
      </c>
      <c r="P35" s="235">
        <f>'Verejná správa'!P36+'Verejná správa'!P37</f>
        <v>1608.81410611</v>
      </c>
      <c r="Q35" s="235">
        <f>'Verejná správa'!Q36+'Verejná správa'!Q37</f>
        <v>1308.3412485399999</v>
      </c>
      <c r="R35" s="235">
        <f>'Verejná správa'!R36+'Verejná správa'!R37</f>
        <v>2136.7919592500002</v>
      </c>
      <c r="S35" s="235">
        <f>'Verejná správa'!S36+'Verejná správa'!S37</f>
        <v>1804.7119122023878</v>
      </c>
      <c r="T35" s="235">
        <f>'Verejná správa'!T36+'Verejná správa'!T37</f>
        <v>1526.2816730499778</v>
      </c>
      <c r="U35" s="235">
        <f>'Verejná správa'!U36+'Verejná správa'!U37</f>
        <v>1701.4850748945557</v>
      </c>
      <c r="V35" s="235">
        <f>'Verejná správa'!V36+'Verejná správa'!V37</f>
        <v>2002.8404450643061</v>
      </c>
      <c r="W35" s="325">
        <f>'Verejná správa'!W36+'Verejná správa'!W37</f>
        <v>1799.3091065302888</v>
      </c>
    </row>
    <row r="36" spans="1:23" x14ac:dyDescent="0.25">
      <c r="A36" s="15"/>
      <c r="B36" s="101" t="s">
        <v>170</v>
      </c>
      <c r="C36" s="234" t="s">
        <v>4</v>
      </c>
      <c r="D36" s="235" t="s">
        <v>4</v>
      </c>
      <c r="E36" s="235" t="s">
        <v>4</v>
      </c>
      <c r="F36" s="235">
        <v>145.70809191000001</v>
      </c>
      <c r="G36" s="235">
        <v>170.38005935999999</v>
      </c>
      <c r="H36" s="235">
        <v>242.75551082999996</v>
      </c>
      <c r="I36" s="235">
        <v>310.03753741000003</v>
      </c>
      <c r="J36" s="235">
        <v>649.43352173000017</v>
      </c>
      <c r="K36" s="235">
        <v>289.46364584999998</v>
      </c>
      <c r="L36" s="235">
        <v>221.15885648000003</v>
      </c>
      <c r="M36" s="235">
        <v>261.57906390999995</v>
      </c>
      <c r="N36" s="235">
        <v>404.95861369000005</v>
      </c>
      <c r="O36" s="235">
        <v>434.14015146000008</v>
      </c>
      <c r="P36" s="235">
        <v>495.53063764000001</v>
      </c>
      <c r="Q36" s="235">
        <v>551.69160327999998</v>
      </c>
      <c r="R36" s="235">
        <v>845.17528521999998</v>
      </c>
      <c r="S36" s="235">
        <v>350.55889598384283</v>
      </c>
      <c r="T36" s="235">
        <v>373.4823865454286</v>
      </c>
      <c r="U36" s="235">
        <v>592.60384463152059</v>
      </c>
      <c r="V36" s="235">
        <v>726.58231592484117</v>
      </c>
      <c r="W36" s="325">
        <v>652.34878734429185</v>
      </c>
    </row>
    <row r="37" spans="1:23" x14ac:dyDescent="0.25">
      <c r="A37" s="15"/>
      <c r="B37" s="101" t="s">
        <v>171</v>
      </c>
      <c r="C37" s="234" t="s">
        <v>4</v>
      </c>
      <c r="D37" s="235" t="s">
        <v>4</v>
      </c>
      <c r="E37" s="235" t="s">
        <v>4</v>
      </c>
      <c r="F37" s="235">
        <v>567.85170770999991</v>
      </c>
      <c r="G37" s="235">
        <v>584.49390220000009</v>
      </c>
      <c r="H37" s="235">
        <v>587.20784865999997</v>
      </c>
      <c r="I37" s="235">
        <v>511.77136423999991</v>
      </c>
      <c r="J37" s="235">
        <v>630.28844824999987</v>
      </c>
      <c r="K37" s="235">
        <v>639.04827257999989</v>
      </c>
      <c r="L37" s="235">
        <v>673.00220779999995</v>
      </c>
      <c r="M37" s="235">
        <v>798.89860018000013</v>
      </c>
      <c r="N37" s="235">
        <v>834.61970881999991</v>
      </c>
      <c r="O37" s="235">
        <v>1135.1218851499998</v>
      </c>
      <c r="P37" s="235">
        <v>1113.2834684699999</v>
      </c>
      <c r="Q37" s="235">
        <v>756.64964526000006</v>
      </c>
      <c r="R37" s="235">
        <v>1291.6166740300002</v>
      </c>
      <c r="S37" s="235">
        <v>1454.153016218545</v>
      </c>
      <c r="T37" s="235">
        <v>1152.7992865045492</v>
      </c>
      <c r="U37" s="235">
        <v>1108.8812302630351</v>
      </c>
      <c r="V37" s="235">
        <v>1276.2581291394649</v>
      </c>
      <c r="W37" s="325">
        <v>1146.9603191859969</v>
      </c>
    </row>
    <row r="38" spans="1:23" x14ac:dyDescent="0.25">
      <c r="A38" s="15"/>
      <c r="B38" s="102"/>
      <c r="C38" s="234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325"/>
    </row>
    <row r="39" spans="1:23" x14ac:dyDescent="0.25">
      <c r="A39" s="15"/>
      <c r="B39" s="21" t="s">
        <v>174</v>
      </c>
      <c r="C39" s="234" t="s">
        <v>4</v>
      </c>
      <c r="D39" s="235" t="s">
        <v>4</v>
      </c>
      <c r="E39" s="235" t="s">
        <v>4</v>
      </c>
      <c r="F39" s="235">
        <f>'Verejná správa'!F40+'Verejná správa'!F41</f>
        <v>1283.3699292199999</v>
      </c>
      <c r="G39" s="235">
        <f>'Verejná správa'!G40+'Verejná správa'!G41</f>
        <v>1165.08914671</v>
      </c>
      <c r="H39" s="235">
        <f>'Verejná správa'!H40+'Verejná správa'!H41</f>
        <v>1104.08107602</v>
      </c>
      <c r="I39" s="235">
        <f>'Verejná správa'!I40+'Verejná správa'!I41</f>
        <v>1075.1658763</v>
      </c>
      <c r="J39" s="235">
        <f>'Verejná správa'!J40+'Verejná správa'!J41</f>
        <v>2816.5415109599999</v>
      </c>
      <c r="K39" s="235">
        <f>'Verejná správa'!K40+'Verejná správa'!K41</f>
        <v>360.88635676000001</v>
      </c>
      <c r="L39" s="235">
        <f>'Verejná správa'!L40+'Verejná správa'!L41</f>
        <v>544.81472420000011</v>
      </c>
      <c r="M39" s="235">
        <f>'Verejná správa'!M40+'Verejná správa'!M41</f>
        <v>1008.06776471</v>
      </c>
      <c r="N39" s="235">
        <f>'Verejná správa'!N40+'Verejná správa'!N41</f>
        <v>946.04048491999993</v>
      </c>
      <c r="O39" s="235">
        <f>'Verejná správa'!O40+'Verejná správa'!O41</f>
        <v>900.13201985000001</v>
      </c>
      <c r="P39" s="235">
        <f>'Verejná správa'!P40+'Verejná správa'!P41</f>
        <v>757.50846406000005</v>
      </c>
      <c r="Q39" s="235">
        <f>'Verejná správa'!Q40+'Verejná správa'!Q41</f>
        <v>894.97394662999977</v>
      </c>
      <c r="R39" s="235">
        <f>'Verejná správa'!R40+'Verejná správa'!R41</f>
        <v>2419.0829639200001</v>
      </c>
      <c r="S39" s="235">
        <f>'Verejná správa'!S40+'Verejná správa'!S41</f>
        <v>857.83648114761581</v>
      </c>
      <c r="T39" s="235">
        <f>'Verejná správa'!T40+'Verejná správa'!T41</f>
        <v>954.38307337647723</v>
      </c>
      <c r="U39" s="235">
        <f>'Verejná správa'!U40+'Verejná správa'!U41</f>
        <v>1222.1878512429914</v>
      </c>
      <c r="V39" s="235">
        <f>'Verejná správa'!V40+'Verejná správa'!V41</f>
        <v>1118.7482796690285</v>
      </c>
      <c r="W39" s="325">
        <f>'Verejná správa'!W40+'Verejná správa'!W41</f>
        <v>1100.0317195845521</v>
      </c>
    </row>
    <row r="40" spans="1:23" x14ac:dyDescent="0.25">
      <c r="A40" s="15"/>
      <c r="B40" s="101" t="s">
        <v>170</v>
      </c>
      <c r="C40" s="234" t="s">
        <v>4</v>
      </c>
      <c r="D40" s="235" t="s">
        <v>4</v>
      </c>
      <c r="E40" s="235" t="s">
        <v>4</v>
      </c>
      <c r="F40" s="235">
        <v>781.69663193999986</v>
      </c>
      <c r="G40" s="235">
        <v>743.31798996999999</v>
      </c>
      <c r="H40" s="235">
        <v>860.61296285999993</v>
      </c>
      <c r="I40" s="235">
        <v>835.89075560000003</v>
      </c>
      <c r="J40" s="235">
        <v>2004.2854123400002</v>
      </c>
      <c r="K40" s="235">
        <v>288.06170665000002</v>
      </c>
      <c r="L40" s="235">
        <v>433.24375236000009</v>
      </c>
      <c r="M40" s="235">
        <v>736.54277014000002</v>
      </c>
      <c r="N40" s="235">
        <v>614.34910069999989</v>
      </c>
      <c r="O40" s="235">
        <v>616.95665186999997</v>
      </c>
      <c r="P40" s="235">
        <v>563.79819075</v>
      </c>
      <c r="Q40" s="235">
        <v>676.59998155999983</v>
      </c>
      <c r="R40" s="235">
        <v>2004.89632314</v>
      </c>
      <c r="S40" s="235">
        <v>555.81928833230552</v>
      </c>
      <c r="T40" s="235">
        <v>622.40735353680782</v>
      </c>
      <c r="U40" s="235">
        <v>885.38904405785127</v>
      </c>
      <c r="V40" s="235">
        <v>798.35537543513522</v>
      </c>
      <c r="W40" s="325">
        <v>798.70857025360021</v>
      </c>
    </row>
    <row r="41" spans="1:23" x14ac:dyDescent="0.25">
      <c r="A41" s="15"/>
      <c r="B41" s="101" t="s">
        <v>171</v>
      </c>
      <c r="C41" s="234" t="s">
        <v>4</v>
      </c>
      <c r="D41" s="235" t="s">
        <v>4</v>
      </c>
      <c r="E41" s="235" t="s">
        <v>4</v>
      </c>
      <c r="F41" s="235">
        <v>501.67329728000004</v>
      </c>
      <c r="G41" s="235">
        <v>421.77115674000004</v>
      </c>
      <c r="H41" s="235">
        <v>243.46811316000003</v>
      </c>
      <c r="I41" s="235">
        <v>239.27512069999995</v>
      </c>
      <c r="J41" s="235">
        <v>812.25609861999988</v>
      </c>
      <c r="K41" s="235">
        <v>72.824650109999993</v>
      </c>
      <c r="L41" s="235">
        <v>111.57097184000001</v>
      </c>
      <c r="M41" s="235">
        <v>271.52499456999999</v>
      </c>
      <c r="N41" s="235">
        <v>331.69138422000009</v>
      </c>
      <c r="O41" s="235">
        <v>283.17536797999998</v>
      </c>
      <c r="P41" s="235">
        <v>193.71027330999999</v>
      </c>
      <c r="Q41" s="235">
        <v>218.37396507</v>
      </c>
      <c r="R41" s="235">
        <v>414.18664078</v>
      </c>
      <c r="S41" s="235">
        <v>302.01719281531024</v>
      </c>
      <c r="T41" s="235">
        <v>331.97571983966941</v>
      </c>
      <c r="U41" s="235">
        <v>336.79880718514022</v>
      </c>
      <c r="V41" s="235">
        <v>320.39290423389338</v>
      </c>
      <c r="W41" s="325">
        <v>301.32314933095194</v>
      </c>
    </row>
    <row r="42" spans="1:23" x14ac:dyDescent="0.25">
      <c r="A42" s="41"/>
      <c r="B42" s="40"/>
      <c r="C42" s="236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8"/>
    </row>
    <row r="43" spans="1:23" x14ac:dyDescent="0.25">
      <c r="A43" s="15"/>
      <c r="B43" s="89"/>
      <c r="C43" s="248"/>
      <c r="D43" s="228"/>
      <c r="E43" s="228"/>
      <c r="F43" s="229"/>
      <c r="G43" s="229"/>
      <c r="H43" s="229"/>
      <c r="I43" s="229"/>
      <c r="J43" s="229"/>
      <c r="K43" s="24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323"/>
    </row>
    <row r="44" spans="1:23" x14ac:dyDescent="0.25">
      <c r="A44" s="15"/>
      <c r="B44" s="4" t="s">
        <v>209</v>
      </c>
      <c r="C44" s="250"/>
      <c r="D44" s="230"/>
      <c r="E44" s="228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324"/>
    </row>
    <row r="45" spans="1:23" x14ac:dyDescent="0.25">
      <c r="A45" s="15"/>
      <c r="B45" s="4"/>
      <c r="C45" s="250"/>
      <c r="D45" s="230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324"/>
    </row>
    <row r="46" spans="1:23" x14ac:dyDescent="0.25">
      <c r="A46" s="15"/>
      <c r="B46" s="21" t="s">
        <v>172</v>
      </c>
      <c r="C46" s="234" t="s">
        <v>4</v>
      </c>
      <c r="D46" s="235" t="s">
        <v>4</v>
      </c>
      <c r="E46" s="235" t="s">
        <v>4</v>
      </c>
      <c r="F46" s="235" t="s">
        <v>4</v>
      </c>
      <c r="G46" s="235" t="s">
        <v>4</v>
      </c>
      <c r="H46" s="235" t="s">
        <v>4</v>
      </c>
      <c r="I46" s="235" t="s">
        <v>4</v>
      </c>
      <c r="J46" s="235" t="s">
        <v>4</v>
      </c>
      <c r="K46" s="235" t="s">
        <v>4</v>
      </c>
      <c r="L46" s="235" t="s">
        <v>4</v>
      </c>
      <c r="M46" s="235" t="s">
        <v>4</v>
      </c>
      <c r="N46" s="235" t="s">
        <v>4</v>
      </c>
      <c r="O46" s="235" t="s">
        <v>4</v>
      </c>
      <c r="P46" s="235" t="s">
        <v>4</v>
      </c>
      <c r="Q46" s="235">
        <f>Q47+Q48</f>
        <v>429.47703278000006</v>
      </c>
      <c r="R46" s="235">
        <f t="shared" ref="R46:V46" si="0">R47+R48</f>
        <v>757.22980103000009</v>
      </c>
      <c r="S46" s="235">
        <f t="shared" si="0"/>
        <v>686.78792971579105</v>
      </c>
      <c r="T46" s="235">
        <f t="shared" si="0"/>
        <v>662.75388117268892</v>
      </c>
      <c r="U46" s="235">
        <f t="shared" si="0"/>
        <v>826.68517746440398</v>
      </c>
      <c r="V46" s="235">
        <f t="shared" si="0"/>
        <v>864.087590593394</v>
      </c>
      <c r="W46" s="325">
        <f t="shared" ref="W46" si="1">W47+W48</f>
        <v>784.26086369247787</v>
      </c>
    </row>
    <row r="47" spans="1:23" x14ac:dyDescent="0.25">
      <c r="A47" s="15"/>
      <c r="B47" s="101" t="s">
        <v>170</v>
      </c>
      <c r="C47" s="234" t="s">
        <v>4</v>
      </c>
      <c r="D47" s="235" t="s">
        <v>4</v>
      </c>
      <c r="E47" s="235" t="s">
        <v>4</v>
      </c>
      <c r="F47" s="235" t="s">
        <v>4</v>
      </c>
      <c r="G47" s="235" t="s">
        <v>4</v>
      </c>
      <c r="H47" s="235" t="s">
        <v>4</v>
      </c>
      <c r="I47" s="235" t="s">
        <v>4</v>
      </c>
      <c r="J47" s="235" t="s">
        <v>4</v>
      </c>
      <c r="K47" s="235" t="s">
        <v>4</v>
      </c>
      <c r="L47" s="235" t="s">
        <v>4</v>
      </c>
      <c r="M47" s="235" t="s">
        <v>4</v>
      </c>
      <c r="N47" s="235" t="s">
        <v>4</v>
      </c>
      <c r="O47" s="235" t="s">
        <v>4</v>
      </c>
      <c r="P47" s="235" t="s">
        <v>4</v>
      </c>
      <c r="Q47" s="235">
        <f>Q51+Q55</f>
        <v>274.27866546000001</v>
      </c>
      <c r="R47" s="235">
        <f t="shared" ref="R47:W47" si="2">R51+R55</f>
        <v>509.68205688999996</v>
      </c>
      <c r="S47" s="235">
        <f t="shared" si="2"/>
        <v>422.98874714843572</v>
      </c>
      <c r="T47" s="235">
        <f t="shared" si="2"/>
        <v>330.03992103550962</v>
      </c>
      <c r="U47" s="235">
        <f t="shared" si="2"/>
        <v>497.01180726106406</v>
      </c>
      <c r="V47" s="235">
        <f t="shared" si="2"/>
        <v>516.48109105073604</v>
      </c>
      <c r="W47" s="325">
        <f t="shared" si="2"/>
        <v>502.12401789983312</v>
      </c>
    </row>
    <row r="48" spans="1:23" x14ac:dyDescent="0.25">
      <c r="A48" s="15"/>
      <c r="B48" s="101" t="s">
        <v>171</v>
      </c>
      <c r="C48" s="234" t="s">
        <v>4</v>
      </c>
      <c r="D48" s="235" t="s">
        <v>4</v>
      </c>
      <c r="E48" s="235" t="s">
        <v>4</v>
      </c>
      <c r="F48" s="235" t="s">
        <v>4</v>
      </c>
      <c r="G48" s="235" t="s">
        <v>4</v>
      </c>
      <c r="H48" s="235" t="s">
        <v>4</v>
      </c>
      <c r="I48" s="235" t="s">
        <v>4</v>
      </c>
      <c r="J48" s="235" t="s">
        <v>4</v>
      </c>
      <c r="K48" s="235" t="s">
        <v>4</v>
      </c>
      <c r="L48" s="235" t="s">
        <v>4</v>
      </c>
      <c r="M48" s="235" t="s">
        <v>4</v>
      </c>
      <c r="N48" s="235" t="s">
        <v>4</v>
      </c>
      <c r="O48" s="235" t="s">
        <v>4</v>
      </c>
      <c r="P48" s="235" t="s">
        <v>4</v>
      </c>
      <c r="Q48" s="235">
        <f>Q52+Q56</f>
        <v>155.19836732000002</v>
      </c>
      <c r="R48" s="235">
        <f t="shared" ref="R48:W48" si="3">R52+R56</f>
        <v>247.54774414000008</v>
      </c>
      <c r="S48" s="235">
        <f t="shared" si="3"/>
        <v>263.79918256735527</v>
      </c>
      <c r="T48" s="235">
        <f t="shared" si="3"/>
        <v>332.7139601371793</v>
      </c>
      <c r="U48" s="235">
        <f t="shared" si="3"/>
        <v>329.67337020333991</v>
      </c>
      <c r="V48" s="235">
        <f t="shared" si="3"/>
        <v>347.60649954265801</v>
      </c>
      <c r="W48" s="325">
        <f t="shared" si="3"/>
        <v>282.13684579264475</v>
      </c>
    </row>
    <row r="49" spans="1:23" x14ac:dyDescent="0.25">
      <c r="A49" s="15"/>
      <c r="B49" s="102"/>
      <c r="C49" s="234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325"/>
    </row>
    <row r="50" spans="1:23" x14ac:dyDescent="0.25">
      <c r="A50" s="15"/>
      <c r="B50" s="21" t="s">
        <v>173</v>
      </c>
      <c r="C50" s="234" t="s">
        <v>4</v>
      </c>
      <c r="D50" s="235" t="s">
        <v>4</v>
      </c>
      <c r="E50" s="235" t="s">
        <v>4</v>
      </c>
      <c r="F50" s="235" t="s">
        <v>4</v>
      </c>
      <c r="G50" s="235" t="s">
        <v>4</v>
      </c>
      <c r="H50" s="235" t="s">
        <v>4</v>
      </c>
      <c r="I50" s="235" t="s">
        <v>4</v>
      </c>
      <c r="J50" s="235" t="s">
        <v>4</v>
      </c>
      <c r="K50" s="235" t="s">
        <v>4</v>
      </c>
      <c r="L50" s="235" t="s">
        <v>4</v>
      </c>
      <c r="M50" s="235" t="s">
        <v>4</v>
      </c>
      <c r="N50" s="235" t="s">
        <v>4</v>
      </c>
      <c r="O50" s="235" t="s">
        <v>4</v>
      </c>
      <c r="P50" s="235" t="s">
        <v>4</v>
      </c>
      <c r="Q50" s="235">
        <f>Q51+Q52</f>
        <v>259.51352121000002</v>
      </c>
      <c r="R50" s="235">
        <f t="shared" ref="R50" si="4">R51+R52</f>
        <v>339.27053348000004</v>
      </c>
      <c r="S50" s="235">
        <f t="shared" ref="S50" si="5">S51+S52</f>
        <v>324.53029889363677</v>
      </c>
      <c r="T50" s="235">
        <f t="shared" ref="T50" si="6">T51+T52</f>
        <v>378.24741941512548</v>
      </c>
      <c r="U50" s="235">
        <f t="shared" ref="U50" si="7">U51+U52</f>
        <v>459.01843900357539</v>
      </c>
      <c r="V50" s="235">
        <f t="shared" ref="V50:W50" si="8">V51+V52</f>
        <v>509.60246887581889</v>
      </c>
      <c r="W50" s="325">
        <f t="shared" si="8"/>
        <v>440.10073770220095</v>
      </c>
    </row>
    <row r="51" spans="1:23" x14ac:dyDescent="0.25">
      <c r="A51" s="15"/>
      <c r="B51" s="101" t="s">
        <v>170</v>
      </c>
      <c r="C51" s="234" t="s">
        <v>4</v>
      </c>
      <c r="D51" s="235" t="s">
        <v>4</v>
      </c>
      <c r="E51" s="235" t="s">
        <v>4</v>
      </c>
      <c r="F51" s="235" t="s">
        <v>4</v>
      </c>
      <c r="G51" s="235" t="s">
        <v>4</v>
      </c>
      <c r="H51" s="235" t="s">
        <v>4</v>
      </c>
      <c r="I51" s="235" t="s">
        <v>4</v>
      </c>
      <c r="J51" s="235" t="s">
        <v>4</v>
      </c>
      <c r="K51" s="235" t="s">
        <v>4</v>
      </c>
      <c r="L51" s="235" t="s">
        <v>4</v>
      </c>
      <c r="M51" s="235" t="s">
        <v>4</v>
      </c>
      <c r="N51" s="235" t="s">
        <v>4</v>
      </c>
      <c r="O51" s="235" t="s">
        <v>4</v>
      </c>
      <c r="P51" s="235" t="s">
        <v>4</v>
      </c>
      <c r="Q51" s="235">
        <v>130.37436413</v>
      </c>
      <c r="R51" s="235">
        <v>130.14717969999998</v>
      </c>
      <c r="S51" s="235">
        <v>134.61928873517951</v>
      </c>
      <c r="T51" s="235">
        <v>130.20848362765994</v>
      </c>
      <c r="U51" s="235">
        <v>203.78466561337419</v>
      </c>
      <c r="V51" s="235">
        <v>232.49942474632192</v>
      </c>
      <c r="W51" s="325">
        <v>214.44037081159624</v>
      </c>
    </row>
    <row r="52" spans="1:23" x14ac:dyDescent="0.25">
      <c r="A52" s="15"/>
      <c r="B52" s="101" t="s">
        <v>171</v>
      </c>
      <c r="C52" s="234" t="s">
        <v>4</v>
      </c>
      <c r="D52" s="235" t="s">
        <v>4</v>
      </c>
      <c r="E52" s="235" t="s">
        <v>4</v>
      </c>
      <c r="F52" s="235" t="s">
        <v>4</v>
      </c>
      <c r="G52" s="235" t="s">
        <v>4</v>
      </c>
      <c r="H52" s="235" t="s">
        <v>4</v>
      </c>
      <c r="I52" s="235" t="s">
        <v>4</v>
      </c>
      <c r="J52" s="235" t="s">
        <v>4</v>
      </c>
      <c r="K52" s="235" t="s">
        <v>4</v>
      </c>
      <c r="L52" s="235" t="s">
        <v>4</v>
      </c>
      <c r="M52" s="235" t="s">
        <v>4</v>
      </c>
      <c r="N52" s="235" t="s">
        <v>4</v>
      </c>
      <c r="O52" s="235" t="s">
        <v>4</v>
      </c>
      <c r="P52" s="235" t="s">
        <v>4</v>
      </c>
      <c r="Q52" s="235">
        <v>129.13915708000002</v>
      </c>
      <c r="R52" s="235">
        <v>209.12335378000006</v>
      </c>
      <c r="S52" s="235">
        <v>189.91101015845729</v>
      </c>
      <c r="T52" s="235">
        <v>248.03893578746556</v>
      </c>
      <c r="U52" s="235">
        <v>255.23377339020121</v>
      </c>
      <c r="V52" s="235">
        <v>277.10304412949699</v>
      </c>
      <c r="W52" s="325">
        <v>225.66036689060471</v>
      </c>
    </row>
    <row r="53" spans="1:23" x14ac:dyDescent="0.25">
      <c r="A53" s="15"/>
      <c r="B53" s="102"/>
      <c r="C53" s="234"/>
      <c r="D53" s="235"/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5"/>
      <c r="R53" s="235"/>
      <c r="S53" s="235"/>
      <c r="T53" s="235"/>
      <c r="U53" s="235"/>
      <c r="V53" s="235"/>
      <c r="W53" s="325"/>
    </row>
    <row r="54" spans="1:23" x14ac:dyDescent="0.25">
      <c r="A54" s="15"/>
      <c r="B54" s="21" t="s">
        <v>174</v>
      </c>
      <c r="C54" s="234" t="s">
        <v>4</v>
      </c>
      <c r="D54" s="235" t="s">
        <v>4</v>
      </c>
      <c r="E54" s="235" t="s">
        <v>4</v>
      </c>
      <c r="F54" s="235" t="s">
        <v>4</v>
      </c>
      <c r="G54" s="235" t="s">
        <v>4</v>
      </c>
      <c r="H54" s="235" t="s">
        <v>4</v>
      </c>
      <c r="I54" s="235" t="s">
        <v>4</v>
      </c>
      <c r="J54" s="235" t="s">
        <v>4</v>
      </c>
      <c r="K54" s="235" t="s">
        <v>4</v>
      </c>
      <c r="L54" s="235" t="s">
        <v>4</v>
      </c>
      <c r="M54" s="235" t="s">
        <v>4</v>
      </c>
      <c r="N54" s="235" t="s">
        <v>4</v>
      </c>
      <c r="O54" s="235" t="s">
        <v>4</v>
      </c>
      <c r="P54" s="235" t="s">
        <v>4</v>
      </c>
      <c r="Q54" s="235">
        <f>Q55+Q56</f>
        <v>169.96351157000001</v>
      </c>
      <c r="R54" s="235">
        <f t="shared" ref="R54" si="9">R55+R56</f>
        <v>417.95926754999999</v>
      </c>
      <c r="S54" s="235">
        <f t="shared" ref="S54" si="10">S55+S56</f>
        <v>362.25763082215417</v>
      </c>
      <c r="T54" s="235">
        <f t="shared" ref="T54" si="11">T55+T56</f>
        <v>284.50646175756344</v>
      </c>
      <c r="U54" s="235">
        <f t="shared" ref="U54" si="12">U55+U56</f>
        <v>367.66673846082858</v>
      </c>
      <c r="V54" s="235">
        <f t="shared" ref="V54:W54" si="13">V55+V56</f>
        <v>354.48512171757517</v>
      </c>
      <c r="W54" s="325">
        <f t="shared" si="13"/>
        <v>344.16012599027692</v>
      </c>
    </row>
    <row r="55" spans="1:23" x14ac:dyDescent="0.25">
      <c r="A55" s="15"/>
      <c r="B55" s="101" t="s">
        <v>170</v>
      </c>
      <c r="C55" s="234" t="s">
        <v>4</v>
      </c>
      <c r="D55" s="235" t="s">
        <v>4</v>
      </c>
      <c r="E55" s="235" t="s">
        <v>4</v>
      </c>
      <c r="F55" s="235" t="s">
        <v>4</v>
      </c>
      <c r="G55" s="235" t="s">
        <v>4</v>
      </c>
      <c r="H55" s="235" t="s">
        <v>4</v>
      </c>
      <c r="I55" s="235" t="s">
        <v>4</v>
      </c>
      <c r="J55" s="235" t="s">
        <v>4</v>
      </c>
      <c r="K55" s="235" t="s">
        <v>4</v>
      </c>
      <c r="L55" s="235" t="s">
        <v>4</v>
      </c>
      <c r="M55" s="235" t="s">
        <v>4</v>
      </c>
      <c r="N55" s="235" t="s">
        <v>4</v>
      </c>
      <c r="O55" s="235" t="s">
        <v>4</v>
      </c>
      <c r="P55" s="235" t="s">
        <v>4</v>
      </c>
      <c r="Q55" s="235">
        <v>143.90430133000001</v>
      </c>
      <c r="R55" s="235">
        <v>379.53487718999997</v>
      </c>
      <c r="S55" s="235">
        <v>288.36945841325621</v>
      </c>
      <c r="T55" s="235">
        <v>199.83143740784968</v>
      </c>
      <c r="U55" s="235">
        <v>293.2271416476899</v>
      </c>
      <c r="V55" s="235">
        <v>283.98166630441415</v>
      </c>
      <c r="W55" s="325">
        <v>287.68364708823685</v>
      </c>
    </row>
    <row r="56" spans="1:23" x14ac:dyDescent="0.25">
      <c r="A56" s="15"/>
      <c r="B56" s="101" t="s">
        <v>171</v>
      </c>
      <c r="C56" s="234" t="s">
        <v>4</v>
      </c>
      <c r="D56" s="235" t="s">
        <v>4</v>
      </c>
      <c r="E56" s="235" t="s">
        <v>4</v>
      </c>
      <c r="F56" s="235" t="s">
        <v>4</v>
      </c>
      <c r="G56" s="235" t="s">
        <v>4</v>
      </c>
      <c r="H56" s="235" t="s">
        <v>4</v>
      </c>
      <c r="I56" s="235" t="s">
        <v>4</v>
      </c>
      <c r="J56" s="235" t="s">
        <v>4</v>
      </c>
      <c r="K56" s="235" t="s">
        <v>4</v>
      </c>
      <c r="L56" s="235" t="s">
        <v>4</v>
      </c>
      <c r="M56" s="235" t="s">
        <v>4</v>
      </c>
      <c r="N56" s="235" t="s">
        <v>4</v>
      </c>
      <c r="O56" s="235" t="s">
        <v>4</v>
      </c>
      <c r="P56" s="235" t="s">
        <v>4</v>
      </c>
      <c r="Q56" s="235">
        <v>26.059210240000006</v>
      </c>
      <c r="R56" s="235">
        <v>38.424390360000004</v>
      </c>
      <c r="S56" s="235">
        <v>73.888172408897958</v>
      </c>
      <c r="T56" s="235">
        <v>84.675024349713738</v>
      </c>
      <c r="U56" s="235">
        <v>74.439596813138692</v>
      </c>
      <c r="V56" s="235">
        <v>70.503455413161007</v>
      </c>
      <c r="W56" s="325">
        <v>56.476478902040071</v>
      </c>
    </row>
    <row r="57" spans="1:23" x14ac:dyDescent="0.25">
      <c r="A57" s="41"/>
      <c r="B57" s="40"/>
      <c r="C57" s="236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  <c r="T57" s="237"/>
      <c r="U57" s="237"/>
      <c r="V57" s="237"/>
      <c r="W57" s="238"/>
    </row>
    <row r="58" spans="1:23" x14ac:dyDescent="0.25">
      <c r="A58" s="15"/>
      <c r="B58" s="89"/>
      <c r="C58" s="248"/>
      <c r="D58" s="228"/>
      <c r="E58" s="228"/>
      <c r="F58" s="229"/>
      <c r="G58" s="229"/>
      <c r="H58" s="229"/>
      <c r="I58" s="229"/>
      <c r="J58" s="229"/>
      <c r="K58" s="24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323"/>
    </row>
    <row r="59" spans="1:23" x14ac:dyDescent="0.25">
      <c r="A59" s="15"/>
      <c r="B59" s="4" t="s">
        <v>210</v>
      </c>
      <c r="C59" s="250"/>
      <c r="D59" s="542"/>
      <c r="E59" s="543"/>
      <c r="F59" s="543"/>
      <c r="G59" s="543"/>
      <c r="H59" s="543"/>
      <c r="I59" s="543"/>
      <c r="J59" s="543"/>
      <c r="K59" s="543"/>
      <c r="L59" s="543"/>
      <c r="M59" s="543"/>
      <c r="N59" s="543"/>
      <c r="O59" s="543"/>
      <c r="P59" s="543"/>
      <c r="Q59" s="543"/>
      <c r="R59" s="543"/>
      <c r="S59" s="543"/>
      <c r="T59" s="543"/>
      <c r="U59" s="543"/>
      <c r="V59" s="543"/>
      <c r="W59" s="324"/>
    </row>
    <row r="60" spans="1:23" x14ac:dyDescent="0.25">
      <c r="A60" s="15"/>
      <c r="B60" s="4"/>
      <c r="C60" s="250"/>
      <c r="D60" s="542"/>
      <c r="E60" s="543"/>
      <c r="F60" s="543"/>
      <c r="G60" s="543"/>
      <c r="H60" s="543"/>
      <c r="I60" s="543"/>
      <c r="J60" s="543"/>
      <c r="K60" s="543"/>
      <c r="L60" s="543"/>
      <c r="M60" s="543"/>
      <c r="N60" s="543"/>
      <c r="O60" s="543"/>
      <c r="P60" s="543"/>
      <c r="Q60" s="543"/>
      <c r="R60" s="543"/>
      <c r="S60" s="543"/>
      <c r="T60" s="543"/>
      <c r="U60" s="543"/>
      <c r="V60" s="543"/>
      <c r="W60" s="324"/>
    </row>
    <row r="61" spans="1:23" x14ac:dyDescent="0.25">
      <c r="A61" s="15"/>
      <c r="B61" s="17" t="s">
        <v>211</v>
      </c>
      <c r="C61" s="544" t="s">
        <v>4</v>
      </c>
      <c r="D61" s="545" t="s">
        <v>4</v>
      </c>
      <c r="E61" s="545" t="s">
        <v>4</v>
      </c>
      <c r="F61" s="545" t="s">
        <v>4</v>
      </c>
      <c r="G61" s="545" t="s">
        <v>4</v>
      </c>
      <c r="H61" s="545" t="s">
        <v>4</v>
      </c>
      <c r="I61" s="545" t="s">
        <v>4</v>
      </c>
      <c r="J61" s="545" t="s">
        <v>4</v>
      </c>
      <c r="K61" s="545" t="s">
        <v>4</v>
      </c>
      <c r="L61" s="545" t="s">
        <v>4</v>
      </c>
      <c r="M61" s="545" t="s">
        <v>4</v>
      </c>
      <c r="N61" s="545" t="s">
        <v>4</v>
      </c>
      <c r="O61" s="545" t="s">
        <v>4</v>
      </c>
      <c r="P61" s="545">
        <v>3.1975596071800001</v>
      </c>
      <c r="Q61" s="545">
        <v>23.002136284440269</v>
      </c>
      <c r="R61" s="545">
        <v>37.029681436009994</v>
      </c>
      <c r="S61" s="545">
        <v>56.770378768872249</v>
      </c>
      <c r="T61" s="545">
        <v>117.76598123100945</v>
      </c>
      <c r="U61" s="545">
        <v>115.40618198671874</v>
      </c>
      <c r="V61" s="545" t="s">
        <v>4</v>
      </c>
      <c r="W61" s="546" t="s">
        <v>4</v>
      </c>
    </row>
    <row r="62" spans="1:23" x14ac:dyDescent="0.25">
      <c r="A62" s="15"/>
      <c r="B62" s="16" t="s">
        <v>212</v>
      </c>
      <c r="C62" s="544" t="s">
        <v>4</v>
      </c>
      <c r="D62" s="545" t="s">
        <v>4</v>
      </c>
      <c r="E62" s="545" t="s">
        <v>4</v>
      </c>
      <c r="F62" s="545" t="s">
        <v>4</v>
      </c>
      <c r="G62" s="545" t="s">
        <v>4</v>
      </c>
      <c r="H62" s="545" t="s">
        <v>4</v>
      </c>
      <c r="I62" s="545" t="s">
        <v>4</v>
      </c>
      <c r="J62" s="545" t="s">
        <v>4</v>
      </c>
      <c r="K62" s="545" t="s">
        <v>4</v>
      </c>
      <c r="L62" s="545" t="s">
        <v>4</v>
      </c>
      <c r="M62" s="545" t="s">
        <v>4</v>
      </c>
      <c r="N62" s="545" t="s">
        <v>4</v>
      </c>
      <c r="O62" s="545" t="s">
        <v>4</v>
      </c>
      <c r="P62" s="545">
        <v>1.83838021882</v>
      </c>
      <c r="Q62" s="545">
        <v>16.753677865624731</v>
      </c>
      <c r="R62" s="545">
        <v>28.249499621926997</v>
      </c>
      <c r="S62" s="545">
        <v>48.576615195654192</v>
      </c>
      <c r="T62" s="545">
        <v>98.823082800673831</v>
      </c>
      <c r="U62" s="545">
        <v>92.200546209223091</v>
      </c>
      <c r="V62" s="545" t="s">
        <v>4</v>
      </c>
      <c r="W62" s="546" t="s">
        <v>4</v>
      </c>
    </row>
    <row r="63" spans="1:23" x14ac:dyDescent="0.25">
      <c r="A63" s="15"/>
      <c r="B63" s="16" t="s">
        <v>213</v>
      </c>
      <c r="C63" s="544" t="s">
        <v>4</v>
      </c>
      <c r="D63" s="545" t="s">
        <v>4</v>
      </c>
      <c r="E63" s="545" t="s">
        <v>4</v>
      </c>
      <c r="F63" s="545" t="s">
        <v>4</v>
      </c>
      <c r="G63" s="545" t="s">
        <v>4</v>
      </c>
      <c r="H63" s="545" t="s">
        <v>4</v>
      </c>
      <c r="I63" s="545" t="s">
        <v>4</v>
      </c>
      <c r="J63" s="545" t="s">
        <v>4</v>
      </c>
      <c r="K63" s="545" t="s">
        <v>4</v>
      </c>
      <c r="L63" s="545" t="s">
        <v>4</v>
      </c>
      <c r="M63" s="545" t="s">
        <v>4</v>
      </c>
      <c r="N63" s="545" t="s">
        <v>4</v>
      </c>
      <c r="O63" s="545" t="s">
        <v>4</v>
      </c>
      <c r="P63" s="545">
        <v>0</v>
      </c>
      <c r="Q63" s="545">
        <v>2.7007677399999999</v>
      </c>
      <c r="R63" s="545">
        <v>92.614672924134524</v>
      </c>
      <c r="S63" s="545">
        <v>347.99239615963387</v>
      </c>
      <c r="T63" s="545">
        <v>2133.2669366325117</v>
      </c>
      <c r="U63" s="545">
        <v>2032.5770323002878</v>
      </c>
      <c r="V63" s="545" t="s">
        <v>4</v>
      </c>
      <c r="W63" s="546" t="s">
        <v>4</v>
      </c>
    </row>
    <row r="64" spans="1:23" x14ac:dyDescent="0.25">
      <c r="A64" s="15"/>
      <c r="B64" s="16" t="s">
        <v>214</v>
      </c>
      <c r="C64" s="544" t="s">
        <v>4</v>
      </c>
      <c r="D64" s="545" t="s">
        <v>4</v>
      </c>
      <c r="E64" s="545" t="s">
        <v>4</v>
      </c>
      <c r="F64" s="545" t="s">
        <v>4</v>
      </c>
      <c r="G64" s="545" t="s">
        <v>4</v>
      </c>
      <c r="H64" s="545" t="s">
        <v>4</v>
      </c>
      <c r="I64" s="545" t="s">
        <v>4</v>
      </c>
      <c r="J64" s="545" t="s">
        <v>4</v>
      </c>
      <c r="K64" s="545" t="s">
        <v>4</v>
      </c>
      <c r="L64" s="545" t="s">
        <v>4</v>
      </c>
      <c r="M64" s="545" t="s">
        <v>4</v>
      </c>
      <c r="N64" s="545" t="s">
        <v>4</v>
      </c>
      <c r="O64" s="545" t="s">
        <v>4</v>
      </c>
      <c r="P64" s="545">
        <v>0.393408814</v>
      </c>
      <c r="Q64" s="545">
        <v>1.8554389311799999</v>
      </c>
      <c r="R64" s="545">
        <v>2.0697815574599998</v>
      </c>
      <c r="S64" s="545">
        <v>1.5587881824786649</v>
      </c>
      <c r="T64" s="545">
        <v>3.773606285554175</v>
      </c>
      <c r="U64" s="545">
        <v>11.141710497812934</v>
      </c>
      <c r="V64" s="545" t="s">
        <v>4</v>
      </c>
      <c r="W64" s="546" t="s">
        <v>4</v>
      </c>
    </row>
    <row r="65" spans="1:23" x14ac:dyDescent="0.25">
      <c r="A65" s="15"/>
      <c r="B65" s="17" t="s">
        <v>215</v>
      </c>
      <c r="C65" s="544" t="s">
        <v>4</v>
      </c>
      <c r="D65" s="545" t="s">
        <v>4</v>
      </c>
      <c r="E65" s="545" t="s">
        <v>4</v>
      </c>
      <c r="F65" s="545" t="s">
        <v>4</v>
      </c>
      <c r="G65" s="545" t="s">
        <v>4</v>
      </c>
      <c r="H65" s="545" t="s">
        <v>4</v>
      </c>
      <c r="I65" s="545" t="s">
        <v>4</v>
      </c>
      <c r="J65" s="545" t="s">
        <v>4</v>
      </c>
      <c r="K65" s="545" t="s">
        <v>4</v>
      </c>
      <c r="L65" s="545" t="s">
        <v>4</v>
      </c>
      <c r="M65" s="545" t="s">
        <v>4</v>
      </c>
      <c r="N65" s="545" t="s">
        <v>4</v>
      </c>
      <c r="O65" s="545" t="s">
        <v>4</v>
      </c>
      <c r="P65" s="545">
        <v>0</v>
      </c>
      <c r="Q65" s="545">
        <v>3.6989999999999998</v>
      </c>
      <c r="R65" s="545">
        <v>8.53025083</v>
      </c>
      <c r="S65" s="545">
        <v>2.1783080534104</v>
      </c>
      <c r="T65" s="545">
        <v>33.232095988524414</v>
      </c>
      <c r="U65" s="545">
        <v>24.484844178631402</v>
      </c>
      <c r="V65" s="545" t="s">
        <v>4</v>
      </c>
      <c r="W65" s="546" t="s">
        <v>4</v>
      </c>
    </row>
    <row r="66" spans="1:23" x14ac:dyDescent="0.25">
      <c r="A66" s="15"/>
      <c r="B66" s="17" t="s">
        <v>220</v>
      </c>
      <c r="C66" s="544" t="s">
        <v>4</v>
      </c>
      <c r="D66" s="545" t="s">
        <v>4</v>
      </c>
      <c r="E66" s="545" t="s">
        <v>4</v>
      </c>
      <c r="F66" s="545" t="s">
        <v>4</v>
      </c>
      <c r="G66" s="545" t="s">
        <v>4</v>
      </c>
      <c r="H66" s="545" t="s">
        <v>4</v>
      </c>
      <c r="I66" s="545" t="s">
        <v>4</v>
      </c>
      <c r="J66" s="545" t="s">
        <v>4</v>
      </c>
      <c r="K66" s="545" t="s">
        <v>4</v>
      </c>
      <c r="L66" s="545" t="s">
        <v>4</v>
      </c>
      <c r="M66" s="545" t="s">
        <v>4</v>
      </c>
      <c r="N66" s="545" t="s">
        <v>4</v>
      </c>
      <c r="O66" s="545" t="s">
        <v>4</v>
      </c>
      <c r="P66" s="545">
        <v>0</v>
      </c>
      <c r="Q66" s="545">
        <v>1.4232612280000001E-3</v>
      </c>
      <c r="R66" s="545">
        <v>0.82172010721900002</v>
      </c>
      <c r="S66" s="545">
        <v>5.6803194283025524</v>
      </c>
      <c r="T66" s="545">
        <v>27.87038505905052</v>
      </c>
      <c r="U66" s="545">
        <v>21.793242725997736</v>
      </c>
      <c r="V66" s="545" t="s">
        <v>4</v>
      </c>
      <c r="W66" s="546" t="s">
        <v>4</v>
      </c>
    </row>
    <row r="67" spans="1:23" x14ac:dyDescent="0.25">
      <c r="A67" s="15"/>
      <c r="B67" s="17" t="s">
        <v>221</v>
      </c>
      <c r="C67" s="544" t="s">
        <v>4</v>
      </c>
      <c r="D67" s="545" t="s">
        <v>4</v>
      </c>
      <c r="E67" s="545" t="s">
        <v>4</v>
      </c>
      <c r="F67" s="545" t="s">
        <v>4</v>
      </c>
      <c r="G67" s="545" t="s">
        <v>4</v>
      </c>
      <c r="H67" s="545" t="s">
        <v>4</v>
      </c>
      <c r="I67" s="545" t="s">
        <v>4</v>
      </c>
      <c r="J67" s="545" t="s">
        <v>4</v>
      </c>
      <c r="K67" s="545" t="s">
        <v>4</v>
      </c>
      <c r="L67" s="545" t="s">
        <v>4</v>
      </c>
      <c r="M67" s="545" t="s">
        <v>4</v>
      </c>
      <c r="N67" s="545" t="s">
        <v>4</v>
      </c>
      <c r="O67" s="545" t="s">
        <v>4</v>
      </c>
      <c r="P67" s="545">
        <v>0</v>
      </c>
      <c r="Q67" s="545">
        <v>0.47710339752699998</v>
      </c>
      <c r="R67" s="545">
        <v>1.2936750673839998</v>
      </c>
      <c r="S67" s="545">
        <v>4.0436845776527273</v>
      </c>
      <c r="T67" s="545">
        <v>15.921707882533495</v>
      </c>
      <c r="U67" s="545">
        <v>16.538349399658099</v>
      </c>
      <c r="V67" s="545" t="s">
        <v>4</v>
      </c>
      <c r="W67" s="546" t="s">
        <v>4</v>
      </c>
    </row>
    <row r="68" spans="1:23" x14ac:dyDescent="0.25">
      <c r="A68" s="15"/>
      <c r="B68" s="16" t="s">
        <v>84</v>
      </c>
      <c r="C68" s="544" t="s">
        <v>4</v>
      </c>
      <c r="D68" s="545" t="s">
        <v>4</v>
      </c>
      <c r="E68" s="545" t="s">
        <v>4</v>
      </c>
      <c r="F68" s="545" t="s">
        <v>4</v>
      </c>
      <c r="G68" s="545" t="s">
        <v>4</v>
      </c>
      <c r="H68" s="545" t="s">
        <v>4</v>
      </c>
      <c r="I68" s="545" t="s">
        <v>4</v>
      </c>
      <c r="J68" s="545" t="s">
        <v>4</v>
      </c>
      <c r="K68" s="545" t="s">
        <v>4</v>
      </c>
      <c r="L68" s="545" t="s">
        <v>4</v>
      </c>
      <c r="M68" s="545" t="s">
        <v>4</v>
      </c>
      <c r="N68" s="545" t="s">
        <v>4</v>
      </c>
      <c r="O68" s="545" t="s">
        <v>4</v>
      </c>
      <c r="P68" s="545">
        <v>0.67492121000000005</v>
      </c>
      <c r="Q68" s="545">
        <v>3.5114028400000001</v>
      </c>
      <c r="R68" s="545">
        <v>38.969620859999992</v>
      </c>
      <c r="S68" s="545">
        <v>57.697909124386101</v>
      </c>
      <c r="T68" s="545">
        <v>540.47370103118294</v>
      </c>
      <c r="U68" s="545">
        <v>519.18812616204787</v>
      </c>
      <c r="V68" s="545" t="s">
        <v>4</v>
      </c>
      <c r="W68" s="546" t="s">
        <v>4</v>
      </c>
    </row>
    <row r="69" spans="1:23" x14ac:dyDescent="0.25">
      <c r="A69" s="15"/>
      <c r="B69" s="16" t="s">
        <v>216</v>
      </c>
      <c r="C69" s="544" t="s">
        <v>4</v>
      </c>
      <c r="D69" s="545" t="s">
        <v>4</v>
      </c>
      <c r="E69" s="545" t="s">
        <v>4</v>
      </c>
      <c r="F69" s="545" t="s">
        <v>4</v>
      </c>
      <c r="G69" s="545" t="s">
        <v>4</v>
      </c>
      <c r="H69" s="545" t="s">
        <v>4</v>
      </c>
      <c r="I69" s="545" t="s">
        <v>4</v>
      </c>
      <c r="J69" s="545" t="s">
        <v>4</v>
      </c>
      <c r="K69" s="545" t="s">
        <v>4</v>
      </c>
      <c r="L69" s="545" t="s">
        <v>4</v>
      </c>
      <c r="M69" s="545" t="s">
        <v>4</v>
      </c>
      <c r="N69" s="545" t="s">
        <v>4</v>
      </c>
      <c r="O69" s="545" t="s">
        <v>4</v>
      </c>
      <c r="P69" s="545">
        <v>0</v>
      </c>
      <c r="Q69" s="545">
        <v>0</v>
      </c>
      <c r="R69" s="545">
        <v>180.34598981000002</v>
      </c>
      <c r="S69" s="545">
        <v>174.21926489226411</v>
      </c>
      <c r="T69" s="545">
        <v>71.669860783504049</v>
      </c>
      <c r="U69" s="545">
        <v>43.146490911659889</v>
      </c>
      <c r="V69" s="545" t="s">
        <v>4</v>
      </c>
      <c r="W69" s="546" t="s">
        <v>4</v>
      </c>
    </row>
    <row r="70" spans="1:23" x14ac:dyDescent="0.25">
      <c r="A70" s="41"/>
      <c r="B70" s="547"/>
      <c r="C70" s="548"/>
      <c r="D70" s="549"/>
      <c r="E70" s="549"/>
      <c r="F70" s="549"/>
      <c r="G70" s="549"/>
      <c r="H70" s="549"/>
      <c r="I70" s="549"/>
      <c r="J70" s="549"/>
      <c r="K70" s="549"/>
      <c r="L70" s="549"/>
      <c r="M70" s="549"/>
      <c r="N70" s="549"/>
      <c r="O70" s="549"/>
      <c r="P70" s="549"/>
      <c r="Q70" s="549"/>
      <c r="R70" s="549"/>
      <c r="S70" s="549"/>
      <c r="T70" s="549"/>
      <c r="U70" s="549"/>
      <c r="V70" s="549"/>
      <c r="W70" s="550"/>
    </row>
    <row r="71" spans="1:23" x14ac:dyDescent="0.25">
      <c r="A71" s="15"/>
      <c r="B71" s="16"/>
      <c r="C71" s="248"/>
      <c r="D71" s="543"/>
      <c r="E71" s="543"/>
      <c r="F71" s="551"/>
      <c r="G71" s="551"/>
      <c r="H71" s="551"/>
      <c r="I71" s="551"/>
      <c r="J71" s="551"/>
      <c r="K71" s="551"/>
      <c r="L71" s="551"/>
      <c r="M71" s="551"/>
      <c r="N71" s="551"/>
      <c r="O71" s="551"/>
      <c r="P71" s="551"/>
      <c r="Q71" s="551"/>
      <c r="R71" s="551"/>
      <c r="S71" s="551"/>
      <c r="T71" s="551"/>
      <c r="U71" s="551"/>
      <c r="V71" s="551"/>
      <c r="W71" s="323"/>
    </row>
    <row r="72" spans="1:23" x14ac:dyDescent="0.25">
      <c r="A72" s="15"/>
      <c r="B72" s="4" t="s">
        <v>217</v>
      </c>
      <c r="C72" s="250"/>
      <c r="D72" s="542"/>
      <c r="E72" s="543"/>
      <c r="F72" s="543"/>
      <c r="G72" s="543"/>
      <c r="H72" s="543"/>
      <c r="I72" s="543"/>
      <c r="J72" s="543"/>
      <c r="K72" s="543"/>
      <c r="L72" s="543"/>
      <c r="M72" s="543"/>
      <c r="N72" s="543"/>
      <c r="O72" s="543"/>
      <c r="P72" s="543"/>
      <c r="Q72" s="543"/>
      <c r="R72" s="543"/>
      <c r="S72" s="543"/>
      <c r="T72" s="543"/>
      <c r="U72" s="543"/>
      <c r="V72" s="543"/>
      <c r="W72" s="324"/>
    </row>
    <row r="73" spans="1:23" x14ac:dyDescent="0.25">
      <c r="A73" s="15"/>
      <c r="B73" s="4"/>
      <c r="C73" s="250"/>
      <c r="D73" s="542"/>
      <c r="E73" s="543"/>
      <c r="F73" s="543"/>
      <c r="G73" s="543"/>
      <c r="H73" s="543"/>
      <c r="I73" s="543"/>
      <c r="J73" s="543"/>
      <c r="K73" s="543"/>
      <c r="L73" s="543"/>
      <c r="M73" s="543"/>
      <c r="N73" s="543"/>
      <c r="O73" s="543"/>
      <c r="P73" s="543"/>
      <c r="Q73" s="543"/>
      <c r="R73" s="543"/>
      <c r="S73" s="543"/>
      <c r="T73" s="543"/>
      <c r="U73" s="543"/>
      <c r="V73" s="543"/>
      <c r="W73" s="324"/>
    </row>
    <row r="74" spans="1:23" x14ac:dyDescent="0.25">
      <c r="A74" s="15"/>
      <c r="B74" s="17" t="s">
        <v>211</v>
      </c>
      <c r="C74" s="544" t="s">
        <v>4</v>
      </c>
      <c r="D74" s="545" t="s">
        <v>4</v>
      </c>
      <c r="E74" s="545" t="s">
        <v>4</v>
      </c>
      <c r="F74" s="545" t="s">
        <v>4</v>
      </c>
      <c r="G74" s="545" t="s">
        <v>4</v>
      </c>
      <c r="H74" s="545" t="s">
        <v>4</v>
      </c>
      <c r="I74" s="545" t="s">
        <v>4</v>
      </c>
      <c r="J74" s="545" t="s">
        <v>4</v>
      </c>
      <c r="K74" s="545" t="s">
        <v>4</v>
      </c>
      <c r="L74" s="545" t="s">
        <v>4</v>
      </c>
      <c r="M74" s="545" t="s">
        <v>4</v>
      </c>
      <c r="N74" s="545" t="s">
        <v>4</v>
      </c>
      <c r="O74" s="545" t="s">
        <v>4</v>
      </c>
      <c r="P74" s="545">
        <v>3.1975596071800001</v>
      </c>
      <c r="Q74" s="545">
        <v>23.002136284440269</v>
      </c>
      <c r="R74" s="545">
        <v>37.029681436009994</v>
      </c>
      <c r="S74" s="545">
        <v>56.770378768872249</v>
      </c>
      <c r="T74" s="545">
        <v>117.76598123100945</v>
      </c>
      <c r="U74" s="545">
        <v>115.40618198671874</v>
      </c>
      <c r="V74" s="545" t="s">
        <v>4</v>
      </c>
      <c r="W74" s="546" t="s">
        <v>4</v>
      </c>
    </row>
    <row r="75" spans="1:23" x14ac:dyDescent="0.25">
      <c r="A75" s="15"/>
      <c r="B75" s="16" t="s">
        <v>212</v>
      </c>
      <c r="C75" s="544" t="s">
        <v>4</v>
      </c>
      <c r="D75" s="545" t="s">
        <v>4</v>
      </c>
      <c r="E75" s="545" t="s">
        <v>4</v>
      </c>
      <c r="F75" s="545" t="s">
        <v>4</v>
      </c>
      <c r="G75" s="545" t="s">
        <v>4</v>
      </c>
      <c r="H75" s="545" t="s">
        <v>4</v>
      </c>
      <c r="I75" s="545" t="s">
        <v>4</v>
      </c>
      <c r="J75" s="545" t="s">
        <v>4</v>
      </c>
      <c r="K75" s="545" t="s">
        <v>4</v>
      </c>
      <c r="L75" s="545" t="s">
        <v>4</v>
      </c>
      <c r="M75" s="545" t="s">
        <v>4</v>
      </c>
      <c r="N75" s="545" t="s">
        <v>4</v>
      </c>
      <c r="O75" s="545" t="s">
        <v>4</v>
      </c>
      <c r="P75" s="545">
        <v>1.83610021882</v>
      </c>
      <c r="Q75" s="545">
        <v>14.702486555624731</v>
      </c>
      <c r="R75" s="545">
        <v>25.120785341926997</v>
      </c>
      <c r="S75" s="545">
        <v>39.630237489875014</v>
      </c>
      <c r="T75" s="545">
        <v>79.425070903062547</v>
      </c>
      <c r="U75" s="545">
        <v>75.573845198682932</v>
      </c>
      <c r="V75" s="545" t="s">
        <v>4</v>
      </c>
      <c r="W75" s="546" t="s">
        <v>4</v>
      </c>
    </row>
    <row r="76" spans="1:23" x14ac:dyDescent="0.25">
      <c r="A76" s="15"/>
      <c r="B76" s="16" t="s">
        <v>213</v>
      </c>
      <c r="C76" s="544" t="s">
        <v>4</v>
      </c>
      <c r="D76" s="545" t="s">
        <v>4</v>
      </c>
      <c r="E76" s="545" t="s">
        <v>4</v>
      </c>
      <c r="F76" s="545" t="s">
        <v>4</v>
      </c>
      <c r="G76" s="545" t="s">
        <v>4</v>
      </c>
      <c r="H76" s="545" t="s">
        <v>4</v>
      </c>
      <c r="I76" s="545" t="s">
        <v>4</v>
      </c>
      <c r="J76" s="545" t="s">
        <v>4</v>
      </c>
      <c r="K76" s="545" t="s">
        <v>4</v>
      </c>
      <c r="L76" s="545" t="s">
        <v>4</v>
      </c>
      <c r="M76" s="545" t="s">
        <v>4</v>
      </c>
      <c r="N76" s="545" t="s">
        <v>4</v>
      </c>
      <c r="O76" s="545" t="s">
        <v>4</v>
      </c>
      <c r="P76" s="545">
        <v>0</v>
      </c>
      <c r="Q76" s="545">
        <v>2.3098116900000001</v>
      </c>
      <c r="R76" s="545">
        <v>80.839753924134527</v>
      </c>
      <c r="S76" s="545">
        <v>295.10836157962348</v>
      </c>
      <c r="T76" s="545">
        <v>1888.0893917358442</v>
      </c>
      <c r="U76" s="545">
        <v>1811.6557078495591</v>
      </c>
      <c r="V76" s="545" t="s">
        <v>4</v>
      </c>
      <c r="W76" s="546" t="s">
        <v>4</v>
      </c>
    </row>
    <row r="77" spans="1:23" x14ac:dyDescent="0.25">
      <c r="A77" s="15"/>
      <c r="B77" s="16" t="s">
        <v>214</v>
      </c>
      <c r="C77" s="544" t="s">
        <v>4</v>
      </c>
      <c r="D77" s="545" t="s">
        <v>4</v>
      </c>
      <c r="E77" s="545" t="s">
        <v>4</v>
      </c>
      <c r="F77" s="545" t="s">
        <v>4</v>
      </c>
      <c r="G77" s="545" t="s">
        <v>4</v>
      </c>
      <c r="H77" s="545" t="s">
        <v>4</v>
      </c>
      <c r="I77" s="545" t="s">
        <v>4</v>
      </c>
      <c r="J77" s="545" t="s">
        <v>4</v>
      </c>
      <c r="K77" s="545" t="s">
        <v>4</v>
      </c>
      <c r="L77" s="545" t="s">
        <v>4</v>
      </c>
      <c r="M77" s="545" t="s">
        <v>4</v>
      </c>
      <c r="N77" s="545" t="s">
        <v>4</v>
      </c>
      <c r="O77" s="545" t="s">
        <v>4</v>
      </c>
      <c r="P77" s="545">
        <v>0.393408814</v>
      </c>
      <c r="Q77" s="545">
        <v>1.8554389311799999</v>
      </c>
      <c r="R77" s="545">
        <v>2.0697815574599998</v>
      </c>
      <c r="S77" s="545">
        <v>1.5587881824786649</v>
      </c>
      <c r="T77" s="545">
        <v>3.773606285554175</v>
      </c>
      <c r="U77" s="545">
        <v>11.141710497812934</v>
      </c>
      <c r="V77" s="545" t="s">
        <v>4</v>
      </c>
      <c r="W77" s="546" t="s">
        <v>4</v>
      </c>
    </row>
    <row r="78" spans="1:23" x14ac:dyDescent="0.25">
      <c r="A78" s="15"/>
      <c r="B78" s="17" t="s">
        <v>215</v>
      </c>
      <c r="C78" s="544" t="s">
        <v>4</v>
      </c>
      <c r="D78" s="545" t="s">
        <v>4</v>
      </c>
      <c r="E78" s="545" t="s">
        <v>4</v>
      </c>
      <c r="F78" s="545" t="s">
        <v>4</v>
      </c>
      <c r="G78" s="545" t="s">
        <v>4</v>
      </c>
      <c r="H78" s="545" t="s">
        <v>4</v>
      </c>
      <c r="I78" s="545" t="s">
        <v>4</v>
      </c>
      <c r="J78" s="545" t="s">
        <v>4</v>
      </c>
      <c r="K78" s="545" t="s">
        <v>4</v>
      </c>
      <c r="L78" s="545" t="s">
        <v>4</v>
      </c>
      <c r="M78" s="545" t="s">
        <v>4</v>
      </c>
      <c r="N78" s="545" t="s">
        <v>4</v>
      </c>
      <c r="O78" s="545" t="s">
        <v>4</v>
      </c>
      <c r="P78" s="545">
        <v>0</v>
      </c>
      <c r="Q78" s="545">
        <v>3.6989999999999998</v>
      </c>
      <c r="R78" s="545">
        <v>8.53025083</v>
      </c>
      <c r="S78" s="545">
        <v>2.1783080534104</v>
      </c>
      <c r="T78" s="545">
        <v>33.232095988524414</v>
      </c>
      <c r="U78" s="545">
        <v>24.484844178631402</v>
      </c>
      <c r="V78" s="545" t="s">
        <v>4</v>
      </c>
      <c r="W78" s="546" t="s">
        <v>4</v>
      </c>
    </row>
    <row r="79" spans="1:23" x14ac:dyDescent="0.25">
      <c r="A79" s="15"/>
      <c r="B79" s="16" t="s">
        <v>220</v>
      </c>
      <c r="C79" s="544" t="s">
        <v>4</v>
      </c>
      <c r="D79" s="545" t="s">
        <v>4</v>
      </c>
      <c r="E79" s="545" t="s">
        <v>4</v>
      </c>
      <c r="F79" s="545" t="s">
        <v>4</v>
      </c>
      <c r="G79" s="545" t="s">
        <v>4</v>
      </c>
      <c r="H79" s="545" t="s">
        <v>4</v>
      </c>
      <c r="I79" s="545" t="s">
        <v>4</v>
      </c>
      <c r="J79" s="545" t="s">
        <v>4</v>
      </c>
      <c r="K79" s="545" t="s">
        <v>4</v>
      </c>
      <c r="L79" s="545" t="s">
        <v>4</v>
      </c>
      <c r="M79" s="545" t="s">
        <v>4</v>
      </c>
      <c r="N79" s="545" t="s">
        <v>4</v>
      </c>
      <c r="O79" s="545" t="s">
        <v>4</v>
      </c>
      <c r="P79" s="545">
        <v>0</v>
      </c>
      <c r="Q79" s="545">
        <v>1.4232612280000001E-3</v>
      </c>
      <c r="R79" s="545">
        <v>0.82172010721900002</v>
      </c>
      <c r="S79" s="545">
        <v>5.6803194283025524</v>
      </c>
      <c r="T79" s="545">
        <v>27.87038505905052</v>
      </c>
      <c r="U79" s="545">
        <v>21.793242725997736</v>
      </c>
      <c r="V79" s="545" t="s">
        <v>4</v>
      </c>
      <c r="W79" s="546" t="s">
        <v>4</v>
      </c>
    </row>
    <row r="80" spans="1:23" x14ac:dyDescent="0.25">
      <c r="A80" s="15"/>
      <c r="B80" s="17" t="s">
        <v>221</v>
      </c>
      <c r="C80" s="544" t="s">
        <v>4</v>
      </c>
      <c r="D80" s="545" t="s">
        <v>4</v>
      </c>
      <c r="E80" s="545" t="s">
        <v>4</v>
      </c>
      <c r="F80" s="545" t="s">
        <v>4</v>
      </c>
      <c r="G80" s="545" t="s">
        <v>4</v>
      </c>
      <c r="H80" s="545" t="s">
        <v>4</v>
      </c>
      <c r="I80" s="545" t="s">
        <v>4</v>
      </c>
      <c r="J80" s="545" t="s">
        <v>4</v>
      </c>
      <c r="K80" s="545" t="s">
        <v>4</v>
      </c>
      <c r="L80" s="545" t="s">
        <v>4</v>
      </c>
      <c r="M80" s="545" t="s">
        <v>4</v>
      </c>
      <c r="N80" s="545" t="s">
        <v>4</v>
      </c>
      <c r="O80" s="545" t="s">
        <v>4</v>
      </c>
      <c r="P80" s="545">
        <v>0</v>
      </c>
      <c r="Q80" s="545">
        <v>0.47710339752699998</v>
      </c>
      <c r="R80" s="545">
        <v>1.2733289873839999</v>
      </c>
      <c r="S80" s="545">
        <v>3.0683658499082234</v>
      </c>
      <c r="T80" s="545">
        <v>12.688770653007175</v>
      </c>
      <c r="U80" s="545">
        <v>13.484865356222677</v>
      </c>
      <c r="V80" s="545" t="s">
        <v>4</v>
      </c>
      <c r="W80" s="546" t="s">
        <v>4</v>
      </c>
    </row>
    <row r="81" spans="1:23" x14ac:dyDescent="0.25">
      <c r="A81" s="15"/>
      <c r="B81" s="16" t="s">
        <v>84</v>
      </c>
      <c r="C81" s="544" t="s">
        <v>4</v>
      </c>
      <c r="D81" s="545" t="s">
        <v>4</v>
      </c>
      <c r="E81" s="545" t="s">
        <v>4</v>
      </c>
      <c r="F81" s="545" t="s">
        <v>4</v>
      </c>
      <c r="G81" s="545" t="s">
        <v>4</v>
      </c>
      <c r="H81" s="545" t="s">
        <v>4</v>
      </c>
      <c r="I81" s="545" t="s">
        <v>4</v>
      </c>
      <c r="J81" s="545" t="s">
        <v>4</v>
      </c>
      <c r="K81" s="545" t="s">
        <v>4</v>
      </c>
      <c r="L81" s="545" t="s">
        <v>4</v>
      </c>
      <c r="M81" s="545" t="s">
        <v>4</v>
      </c>
      <c r="N81" s="545" t="s">
        <v>4</v>
      </c>
      <c r="O81" s="545" t="s">
        <v>4</v>
      </c>
      <c r="P81" s="545">
        <v>0.64887021</v>
      </c>
      <c r="Q81" s="545">
        <v>2.9999093700000001</v>
      </c>
      <c r="R81" s="545">
        <v>23.538849779999989</v>
      </c>
      <c r="S81" s="545">
        <v>53.871077799810791</v>
      </c>
      <c r="T81" s="545">
        <v>513.05513652731099</v>
      </c>
      <c r="U81" s="545">
        <v>471.42006816658557</v>
      </c>
      <c r="V81" s="545" t="s">
        <v>4</v>
      </c>
      <c r="W81" s="546" t="s">
        <v>4</v>
      </c>
    </row>
    <row r="82" spans="1:23" x14ac:dyDescent="0.25">
      <c r="A82" s="15"/>
      <c r="B82" s="16" t="s">
        <v>216</v>
      </c>
      <c r="C82" s="544" t="s">
        <v>4</v>
      </c>
      <c r="D82" s="545" t="s">
        <v>4</v>
      </c>
      <c r="E82" s="545" t="s">
        <v>4</v>
      </c>
      <c r="F82" s="545" t="s">
        <v>4</v>
      </c>
      <c r="G82" s="545" t="s">
        <v>4</v>
      </c>
      <c r="H82" s="545" t="s">
        <v>4</v>
      </c>
      <c r="I82" s="545" t="s">
        <v>4</v>
      </c>
      <c r="J82" s="545" t="s">
        <v>4</v>
      </c>
      <c r="K82" s="545" t="s">
        <v>4</v>
      </c>
      <c r="L82" s="545" t="s">
        <v>4</v>
      </c>
      <c r="M82" s="545" t="s">
        <v>4</v>
      </c>
      <c r="N82" s="545" t="s">
        <v>4</v>
      </c>
      <c r="O82" s="545" t="s">
        <v>4</v>
      </c>
      <c r="P82" s="545">
        <v>0</v>
      </c>
      <c r="Q82" s="545">
        <v>0</v>
      </c>
      <c r="R82" s="545">
        <v>179.65950584000001</v>
      </c>
      <c r="S82" s="545">
        <v>171.79986261200006</v>
      </c>
      <c r="T82" s="545">
        <v>70.9786029891429</v>
      </c>
      <c r="U82" s="545">
        <v>42.455233117298732</v>
      </c>
      <c r="V82" s="545" t="s">
        <v>4</v>
      </c>
      <c r="W82" s="546" t="s">
        <v>4</v>
      </c>
    </row>
    <row r="83" spans="1:23" x14ac:dyDescent="0.25">
      <c r="A83" s="41"/>
      <c r="B83" s="547"/>
      <c r="C83" s="548"/>
      <c r="D83" s="549"/>
      <c r="E83" s="549"/>
      <c r="F83" s="549"/>
      <c r="G83" s="549"/>
      <c r="H83" s="549"/>
      <c r="I83" s="549"/>
      <c r="J83" s="549"/>
      <c r="K83" s="549"/>
      <c r="L83" s="549"/>
      <c r="M83" s="549"/>
      <c r="N83" s="549"/>
      <c r="O83" s="549"/>
      <c r="P83" s="549"/>
      <c r="Q83" s="549"/>
      <c r="R83" s="549"/>
      <c r="S83" s="549"/>
      <c r="T83" s="549"/>
      <c r="U83" s="549"/>
      <c r="V83" s="549"/>
      <c r="W83" s="550"/>
    </row>
  </sheetData>
  <mergeCells count="3">
    <mergeCell ref="A1:R1"/>
    <mergeCell ref="A2:R2"/>
    <mergeCell ref="A3:R3"/>
  </mergeCells>
  <pageMargins left="0.7" right="0.7" top="0.75" bottom="0.75" header="0.3" footer="0.3"/>
  <pageSetup paperSize="9" scale="4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29"/>
  <sheetViews>
    <sheetView showGridLines="0" zoomScale="90" zoomScaleNormal="90" zoomScaleSheetLayoutView="88" workbookViewId="0">
      <pane xSplit="2" ySplit="6" topLeftCell="P7" activePane="bottomRight" state="frozen"/>
      <selection pane="topRight" activeCell="C1" sqref="C1"/>
      <selection pane="bottomLeft" activeCell="A7" sqref="A7"/>
      <selection pane="bottomRight" activeCell="Q7" sqref="Q7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6" width="11.140625" style="7" customWidth="1"/>
    <col min="7" max="7" width="11.140625" style="120" customWidth="1"/>
    <col min="8" max="18" width="11.140625" style="7" customWidth="1"/>
    <col min="19" max="20" width="11.140625" style="268" customWidth="1"/>
    <col min="21" max="21" width="9.140625" style="268"/>
    <col min="22" max="16384" width="9.140625" style="7"/>
  </cols>
  <sheetData>
    <row r="1" spans="1:23" x14ac:dyDescent="0.25">
      <c r="A1" s="526" t="str">
        <f>'Súhrnné indikátory'!A1:N1</f>
        <v>70. zasadnutie Výboru pre makroekonomické prognózy, 13.9.2024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8"/>
      <c r="R1" s="528"/>
      <c r="S1" s="293"/>
    </row>
    <row r="2" spans="1:23" ht="18.75" x14ac:dyDescent="0.3">
      <c r="A2" s="503" t="s">
        <v>14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283"/>
    </row>
    <row r="3" spans="1:23" x14ac:dyDescent="0.25">
      <c r="A3" s="522" t="s">
        <v>61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284"/>
    </row>
    <row r="4" spans="1:23" x14ac:dyDescent="0.25">
      <c r="A4" s="62"/>
      <c r="B4" s="45"/>
      <c r="C4" s="246"/>
      <c r="D4" s="63"/>
      <c r="E4" s="247"/>
      <c r="F4" s="247"/>
      <c r="G4" s="247"/>
      <c r="H4" s="247"/>
      <c r="I4" s="63"/>
      <c r="J4" s="63"/>
      <c r="K4" s="63"/>
      <c r="L4" s="63"/>
      <c r="M4" s="63"/>
      <c r="N4" s="63"/>
      <c r="O4" s="63"/>
      <c r="P4" s="63"/>
      <c r="Q4" s="63"/>
      <c r="R4" s="63"/>
      <c r="S4" s="294"/>
      <c r="T4" s="294"/>
      <c r="U4" s="294"/>
      <c r="V4" s="294"/>
      <c r="W4" s="295"/>
    </row>
    <row r="5" spans="1:23" s="12" customFormat="1" x14ac:dyDescent="0.25">
      <c r="A5" s="15"/>
      <c r="B5" s="88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5">
        <v>2024</v>
      </c>
      <c r="T5" s="85">
        <v>2025</v>
      </c>
      <c r="U5" s="85">
        <v>2026</v>
      </c>
      <c r="V5" s="85">
        <v>2027</v>
      </c>
      <c r="W5" s="286">
        <v>2028</v>
      </c>
    </row>
    <row r="6" spans="1:23" s="12" customFormat="1" x14ac:dyDescent="0.25">
      <c r="A6" s="41"/>
      <c r="B6" s="105"/>
      <c r="C6" s="121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276" t="s">
        <v>7</v>
      </c>
      <c r="P6" s="276" t="s">
        <v>7</v>
      </c>
      <c r="Q6" s="6" t="s">
        <v>7</v>
      </c>
      <c r="R6" s="276" t="s">
        <v>62</v>
      </c>
      <c r="S6" s="326" t="s">
        <v>62</v>
      </c>
      <c r="T6" s="326" t="s">
        <v>62</v>
      </c>
      <c r="U6" s="326" t="s">
        <v>62</v>
      </c>
      <c r="V6" s="326" t="s">
        <v>62</v>
      </c>
      <c r="W6" s="465" t="s">
        <v>62</v>
      </c>
    </row>
    <row r="7" spans="1:23" s="12" customFormat="1" x14ac:dyDescent="0.25">
      <c r="A7" s="15"/>
      <c r="B7" s="106"/>
      <c r="C7" s="24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260"/>
      <c r="P7" s="260"/>
      <c r="Q7" s="260"/>
      <c r="R7" s="260"/>
      <c r="S7" s="302"/>
      <c r="T7" s="302"/>
      <c r="U7" s="303"/>
      <c r="V7" s="303"/>
      <c r="W7" s="358"/>
    </row>
    <row r="8" spans="1:23" s="12" customFormat="1" x14ac:dyDescent="0.25">
      <c r="A8" s="15"/>
      <c r="B8" s="107" t="s">
        <v>181</v>
      </c>
      <c r="C8" s="108">
        <v>39.603384000000005</v>
      </c>
      <c r="D8" s="109">
        <v>40.107374100000008</v>
      </c>
      <c r="E8" s="109">
        <v>41.382605000000005</v>
      </c>
      <c r="F8" s="109">
        <v>41.639161999999999</v>
      </c>
      <c r="G8" s="109">
        <v>42.775468000000004</v>
      </c>
      <c r="H8" s="109">
        <v>42.896065</v>
      </c>
      <c r="I8" s="109">
        <v>43.828171999999988</v>
      </c>
      <c r="J8" s="109">
        <v>46.097256000000002</v>
      </c>
      <c r="K8" s="109">
        <v>47.551119999999997</v>
      </c>
      <c r="L8" s="109">
        <v>49.928854000000008</v>
      </c>
      <c r="M8" s="109">
        <v>54.576053000000002</v>
      </c>
      <c r="N8" s="109">
        <v>57.228939000000004</v>
      </c>
      <c r="O8" s="269">
        <v>58.830503000000007</v>
      </c>
      <c r="P8" s="269">
        <v>61.797966000000002</v>
      </c>
      <c r="Q8" s="269">
        <v>69.248657999999992</v>
      </c>
      <c r="R8" s="269">
        <v>74.741029000000012</v>
      </c>
      <c r="S8" s="277">
        <v>79.529904260653552</v>
      </c>
      <c r="T8" s="277">
        <v>84.858103164925737</v>
      </c>
      <c r="U8" s="277">
        <v>88.612980876746505</v>
      </c>
      <c r="V8" s="277">
        <v>92.209427704758909</v>
      </c>
      <c r="W8" s="327">
        <v>95.83883752811856</v>
      </c>
    </row>
    <row r="9" spans="1:23" s="12" customFormat="1" x14ac:dyDescent="0.25">
      <c r="A9" s="15"/>
      <c r="B9" s="110" t="s">
        <v>23</v>
      </c>
      <c r="C9" s="111">
        <v>11.555528639293765</v>
      </c>
      <c r="D9" s="112">
        <v>1.2725935238261599</v>
      </c>
      <c r="E9" s="112">
        <v>3.1795422378449789</v>
      </c>
      <c r="F9" s="112">
        <v>0.61996338799839013</v>
      </c>
      <c r="G9" s="112">
        <v>2.7289358032709821</v>
      </c>
      <c r="H9" s="112">
        <v>0.28193028770602258</v>
      </c>
      <c r="I9" s="112">
        <v>2.1729429028046976</v>
      </c>
      <c r="J9" s="112">
        <v>5.1772271040644968</v>
      </c>
      <c r="K9" s="112">
        <v>3.1539057335646881</v>
      </c>
      <c r="L9" s="112">
        <v>5.0003743339799511</v>
      </c>
      <c r="M9" s="112">
        <v>9.3076420299972984</v>
      </c>
      <c r="N9" s="112">
        <v>4.8608975075570271</v>
      </c>
      <c r="O9" s="116">
        <v>2.7985212166872442</v>
      </c>
      <c r="P9" s="116">
        <v>5.044089118190942</v>
      </c>
      <c r="Q9" s="116">
        <v>12.056532734426884</v>
      </c>
      <c r="R9" s="116">
        <v>7.9313753632597628</v>
      </c>
      <c r="S9" s="114">
        <v>6.4072910484729073</v>
      </c>
      <c r="T9" s="114">
        <v>6.6996168973237902</v>
      </c>
      <c r="U9" s="114">
        <v>4.424889989024372</v>
      </c>
      <c r="V9" s="114">
        <v>4.058600435769999</v>
      </c>
      <c r="W9" s="300">
        <v>3.9360506986123811</v>
      </c>
    </row>
    <row r="10" spans="1:23" s="12" customFormat="1" x14ac:dyDescent="0.25">
      <c r="A10" s="15"/>
      <c r="B10" s="107" t="s">
        <v>92</v>
      </c>
      <c r="C10" s="56">
        <v>327.43</v>
      </c>
      <c r="D10" s="57">
        <v>339.91</v>
      </c>
      <c r="E10" s="57">
        <v>340.14</v>
      </c>
      <c r="F10" s="57">
        <v>348.32</v>
      </c>
      <c r="G10" s="57">
        <v>357.02</v>
      </c>
      <c r="H10" s="57">
        <v>373.47</v>
      </c>
      <c r="I10" s="57">
        <v>384.12</v>
      </c>
      <c r="J10" s="57">
        <v>420.1</v>
      </c>
      <c r="K10" s="57">
        <v>427.08</v>
      </c>
      <c r="L10" s="57">
        <v>448.36</v>
      </c>
      <c r="M10" s="57">
        <v>476.4</v>
      </c>
      <c r="N10" s="57">
        <v>504.06</v>
      </c>
      <c r="O10" s="38">
        <v>530.65</v>
      </c>
      <c r="P10" s="38">
        <v>545.17999999999995</v>
      </c>
      <c r="Q10" s="38">
        <v>585.86</v>
      </c>
      <c r="R10" s="38">
        <v>650.56116744884446</v>
      </c>
      <c r="S10" s="19">
        <v>694.4726444498192</v>
      </c>
      <c r="T10" s="19">
        <v>743.80289772232425</v>
      </c>
      <c r="U10" s="19">
        <v>782.62268899648757</v>
      </c>
      <c r="V10" s="19">
        <v>813.31517442913537</v>
      </c>
      <c r="W10" s="20">
        <v>847.55726935502639</v>
      </c>
    </row>
    <row r="11" spans="1:23" s="12" customFormat="1" x14ac:dyDescent="0.25">
      <c r="A11" s="15"/>
      <c r="B11" s="110" t="s">
        <v>23</v>
      </c>
      <c r="C11" s="113">
        <v>11.401061513336952</v>
      </c>
      <c r="D11" s="114">
        <v>3.8115016950187819</v>
      </c>
      <c r="E11" s="114">
        <v>6.7664970139147407E-2</v>
      </c>
      <c r="F11" s="114">
        <v>2.4048921032516102</v>
      </c>
      <c r="G11" s="114">
        <v>2.4977032613688444</v>
      </c>
      <c r="H11" s="114">
        <v>4.6075850092431869</v>
      </c>
      <c r="I11" s="114">
        <v>2.8516346694513528</v>
      </c>
      <c r="J11" s="114">
        <v>9.3668645215037039</v>
      </c>
      <c r="K11" s="114">
        <v>1.6615091644846425</v>
      </c>
      <c r="L11" s="114">
        <v>4.9826730354968651</v>
      </c>
      <c r="M11" s="114">
        <v>6.2539031135694367</v>
      </c>
      <c r="N11" s="114">
        <v>5.8060453400503809</v>
      </c>
      <c r="O11" s="114">
        <v>5.2751656548823522</v>
      </c>
      <c r="P11" s="114">
        <v>2.7381513238481148</v>
      </c>
      <c r="Q11" s="114">
        <v>7.4617557503943832</v>
      </c>
      <c r="R11" s="114">
        <v>11.04379330366374</v>
      </c>
      <c r="S11" s="114">
        <v>6.7497845242088905</v>
      </c>
      <c r="T11" s="114">
        <v>7.1032680216779331</v>
      </c>
      <c r="U11" s="114">
        <v>5.2190965366009534</v>
      </c>
      <c r="V11" s="114">
        <v>3.9217474607084357</v>
      </c>
      <c r="W11" s="300">
        <v>4.2101876372742542</v>
      </c>
    </row>
    <row r="12" spans="1:23" s="12" customFormat="1" x14ac:dyDescent="0.25">
      <c r="A12" s="15"/>
      <c r="B12" s="110"/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</row>
    <row r="13" spans="1:23" x14ac:dyDescent="0.25">
      <c r="A13" s="15"/>
      <c r="B13" s="107" t="s">
        <v>182</v>
      </c>
      <c r="C13" s="108">
        <v>44.179961226212619</v>
      </c>
      <c r="D13" s="109">
        <v>44.027345048417402</v>
      </c>
      <c r="E13" s="109">
        <v>44.993877527894014</v>
      </c>
      <c r="F13" s="109">
        <v>43.569782301727756</v>
      </c>
      <c r="G13" s="109">
        <v>43.197179976792064</v>
      </c>
      <c r="H13" s="109">
        <v>42.725519261178405</v>
      </c>
      <c r="I13" s="109">
        <v>43.68408682330822</v>
      </c>
      <c r="J13" s="109">
        <v>46.097256000000002</v>
      </c>
      <c r="K13" s="109">
        <v>47.799426811929877</v>
      </c>
      <c r="L13" s="109">
        <v>49.541384387378571</v>
      </c>
      <c r="M13" s="109">
        <v>52.834702627926355</v>
      </c>
      <c r="N13" s="109">
        <v>53.958207089995859</v>
      </c>
      <c r="O13" s="269">
        <v>54.416636216866387</v>
      </c>
      <c r="P13" s="269">
        <v>55.410285345256831</v>
      </c>
      <c r="Q13" s="269">
        <v>55.055210232566445</v>
      </c>
      <c r="R13" s="269">
        <v>53.757295991881534</v>
      </c>
      <c r="S13" s="277">
        <v>55.660702527987105</v>
      </c>
      <c r="T13" s="277">
        <v>56.345435136635558</v>
      </c>
      <c r="U13" s="277">
        <v>57.312193390670465</v>
      </c>
      <c r="V13" s="277">
        <v>58.357725943716112</v>
      </c>
      <c r="W13" s="327">
        <v>59.227496012366132</v>
      </c>
    </row>
    <row r="14" spans="1:23" s="12" customFormat="1" x14ac:dyDescent="0.25">
      <c r="A14" s="15"/>
      <c r="B14" s="110" t="s">
        <v>23</v>
      </c>
      <c r="C14" s="113">
        <f>100*((1+Domácnosti!C9/100)/(1+'Cenová inflácia'!C10/100)-1)</f>
        <v>6.662258133917387</v>
      </c>
      <c r="D14" s="114">
        <f>100*((1+Domácnosti!D9/100)/(1+'Cenová inflácia'!D10/100)-1)</f>
        <v>-0.34544208179309033</v>
      </c>
      <c r="E14" s="114">
        <f>100*((1+Domácnosti!E9/100)/(1+'Cenová inflácia'!E10/100)-1)</f>
        <v>2.1953003943655958</v>
      </c>
      <c r="F14" s="114">
        <f>100*((1+Domácnosti!F9/100)/(1+'Cenová inflácia'!F10/100)-1)</f>
        <v>-3.1650866838124569</v>
      </c>
      <c r="G14" s="114">
        <f>100*((1+Domácnosti!G9/100)/(1+'Cenová inflácia'!G10/100)-1)</f>
        <v>-0.8551851885679751</v>
      </c>
      <c r="H14" s="114">
        <f>100*((1+Domácnosti!H9/100)/(1+'Cenová inflácia'!H10/100)-1)</f>
        <v>-1.0918784880565524</v>
      </c>
      <c r="I14" s="114">
        <f>100*((1+Domácnosti!I9/100)/(1+'Cenová inflácia'!I10/100)-1)</f>
        <v>2.2435480684743547</v>
      </c>
      <c r="J14" s="114">
        <f>100*((1+Domácnosti!J9/100)/(1+'Cenová inflácia'!J10/100)-1)</f>
        <v>5.5241378547123521</v>
      </c>
      <c r="K14" s="114">
        <f>100*((1+Domácnosti!K9/100)/(1+'Cenová inflácia'!K10/100)-1)</f>
        <v>3.6925642861038943</v>
      </c>
      <c r="L14" s="114">
        <f>100*((1+Domácnosti!L9/100)/(1+'Cenová inflácia'!L10/100)-1)</f>
        <v>3.6443064104147771</v>
      </c>
      <c r="M14" s="114">
        <f>100*((1+Domácnosti!M9/100)/(1+'Cenová inflácia'!M10/100)-1)</f>
        <v>6.6476104397817259</v>
      </c>
      <c r="N14" s="114">
        <f>100*((1+Domácnosti!N9/100)/(1+'Cenová inflácia'!N10/100)-1)</f>
        <v>2.1264517564932195</v>
      </c>
      <c r="O14" s="114">
        <f>100*((1+Domácnosti!O9/100)/(1+'Cenová inflácia'!O10/100)-1)</f>
        <v>0.84960036960815</v>
      </c>
      <c r="P14" s="114">
        <f>100*((1+Domácnosti!P9/100)/(1+'Cenová inflácia'!P10/100)-1)</f>
        <v>1.8260024828261168</v>
      </c>
      <c r="Q14" s="114">
        <f>100*((1+Domácnosti!Q9/100)/(1+'Cenová inflácia'!Q10/100)-1)</f>
        <v>-0.64081083589073717</v>
      </c>
      <c r="R14" s="114">
        <f>100*((1+Domácnosti!R9/100)/(1+'Cenová inflácia'!R10/100)-1)</f>
        <v>-2.3574775851408325</v>
      </c>
      <c r="S14" s="114">
        <f>100*((1+Domácnosti!S9/100)/(1+'Cenová inflácia'!S10/100)-1)</f>
        <v>3.5407408445414124</v>
      </c>
      <c r="T14" s="114">
        <f>100*((1+Domácnosti!T9/100)/(1+'Cenová inflácia'!T10/100)-1)</f>
        <v>1.2301903812732773</v>
      </c>
      <c r="U14" s="114">
        <f>100*((1+Domácnosti!U9/100)/(1+'Cenová inflácia'!U10/100)-1)</f>
        <v>1.7157703222817844</v>
      </c>
      <c r="V14" s="114">
        <f>100*((1+Domácnosti!V9/100)/(1+'Cenová inflácia'!V10/100)-1)</f>
        <v>1.8242759370920458</v>
      </c>
      <c r="W14" s="300">
        <f>100*((1+Domácnosti!W9/100)/(1+'Cenová inflácia'!W10/100)-1)</f>
        <v>1.4904111745013493</v>
      </c>
    </row>
    <row r="15" spans="1:23" s="12" customFormat="1" x14ac:dyDescent="0.25">
      <c r="A15" s="15"/>
      <c r="B15" s="107" t="s">
        <v>91</v>
      </c>
      <c r="C15" s="56">
        <v>365.26789489248682</v>
      </c>
      <c r="D15" s="57">
        <v>373.13175422789789</v>
      </c>
      <c r="E15" s="57">
        <v>369.82247739932922</v>
      </c>
      <c r="F15" s="57">
        <v>364.47002875172683</v>
      </c>
      <c r="G15" s="57">
        <v>360.53976534667726</v>
      </c>
      <c r="H15" s="57">
        <v>371.98516177351701</v>
      </c>
      <c r="I15" s="57">
        <v>382.85720496326331</v>
      </c>
      <c r="J15" s="57">
        <v>420.1</v>
      </c>
      <c r="K15" s="57">
        <v>429.3101656246796</v>
      </c>
      <c r="L15" s="57">
        <v>444.8805314843608</v>
      </c>
      <c r="M15" s="57">
        <v>461.19957285925591</v>
      </c>
      <c r="N15" s="57">
        <v>475.25210743088053</v>
      </c>
      <c r="O15" s="38">
        <v>490.83700692615434</v>
      </c>
      <c r="P15" s="38">
        <v>488.82805243989935</v>
      </c>
      <c r="Q15" s="38">
        <v>465.78008005370128</v>
      </c>
      <c r="R15" s="38">
        <v>467.91447358012067</v>
      </c>
      <c r="S15" s="19">
        <v>486.04151653266797</v>
      </c>
      <c r="T15" s="19">
        <v>493.88209687648714</v>
      </c>
      <c r="U15" s="19">
        <v>506.17666237953654</v>
      </c>
      <c r="V15" s="19">
        <v>514.73287750111024</v>
      </c>
      <c r="W15" s="20">
        <v>523.78238390306797</v>
      </c>
    </row>
    <row r="16" spans="1:23" s="12" customFormat="1" x14ac:dyDescent="0.25">
      <c r="A16" s="15"/>
      <c r="B16" s="110" t="s">
        <v>23</v>
      </c>
      <c r="C16" s="113">
        <f>100*((1+Domácnosti!C11/100)/(1+'Cenová inflácia'!C10/100)-1)</f>
        <v>6.5145665523079987</v>
      </c>
      <c r="D16" s="114">
        <f>100*((1+Domácnosti!D11/100)/(1+'Cenová inflácia'!D10/100)-1)</f>
        <v>2.1529018688394963</v>
      </c>
      <c r="E16" s="114">
        <f>100*((1+Domácnosti!E11/100)/(1+'Cenová inflácia'!E10/100)-1)</f>
        <v>-0.88689230843309597</v>
      </c>
      <c r="F16" s="114">
        <f>100*((1+Domácnosti!F11/100)/(1+'Cenová inflácia'!F10/100)-1)</f>
        <v>-1.4473021448674128</v>
      </c>
      <c r="G16" s="114">
        <f>100*((1+Domácnosti!G11/100)/(1+'Cenová inflácia'!G10/100)-1)</f>
        <v>-1.0783502332168071</v>
      </c>
      <c r="H16" s="114">
        <f>100*((1+Domácnosti!H11/100)/(1+'Cenová inflácia'!H10/100)-1)</f>
        <v>3.1745170788122001</v>
      </c>
      <c r="I16" s="114">
        <f>100*((1+Domácnosti!I11/100)/(1+'Cenová inflácia'!I10/100)-1)</f>
        <v>2.9227088354577102</v>
      </c>
      <c r="J16" s="114">
        <f>100*((1+Domácnosti!J11/100)/(1+'Cenová inflácia'!J10/100)-1)</f>
        <v>9.7275941405648538</v>
      </c>
      <c r="K16" s="114">
        <f>100*((1+Domácnosti!K11/100)/(1+'Cenová inflácia'!K10/100)-1)</f>
        <v>2.1923745833562602</v>
      </c>
      <c r="L16" s="114">
        <f>100*((1+Domácnosti!L11/100)/(1+'Cenová inflácia'!L10/100)-1)</f>
        <v>3.626833722193612</v>
      </c>
      <c r="M16" s="114">
        <f>100*((1+Domácnosti!M11/100)/(1+'Cenová inflácia'!M10/100)-1)</f>
        <v>3.6681851013902422</v>
      </c>
      <c r="N16" s="114">
        <f>100*((1+Domácnosti!N11/100)/(1+'Cenová inflácia'!N10/100)-1)</f>
        <v>3.0469530759763108</v>
      </c>
      <c r="O16" s="114">
        <f>100*((1+Domácnosti!O11/100)/(1+'Cenová inflácia'!O10/100)-1)</f>
        <v>3.2792909808486259</v>
      </c>
      <c r="P16" s="114">
        <f>100*((1+Domácnosti!P11/100)/(1+'Cenová inflácia'!P10/100)-1)</f>
        <v>-0.40929156887253848</v>
      </c>
      <c r="Q16" s="114">
        <f>100*((1+Domácnosti!Q11/100)/(1+'Cenová inflácia'!Q10/100)-1)</f>
        <v>-4.7149447072765476</v>
      </c>
      <c r="R16" s="114">
        <f>100*((1+Domácnosti!R11/100)/(1+'Cenová inflácia'!R10/100)-1)</f>
        <v>0.45824061994521603</v>
      </c>
      <c r="S16" s="114">
        <f>100*((1+Domácnosti!S11/100)/(1+'Cenová inflácia'!S10/100)-1)</f>
        <v>3.8740077462988465</v>
      </c>
      <c r="T16" s="114">
        <f>100*((1+Domácnosti!T11/100)/(1+'Cenová inflácia'!T10/100)-1)</f>
        <v>1.6131503332786012</v>
      </c>
      <c r="U16" s="114">
        <f>100*((1+Domácnosti!U11/100)/(1+'Cenová inflácia'!U10/100)-1)</f>
        <v>2.4893725811899969</v>
      </c>
      <c r="V16" s="114">
        <f>100*((1+Domácnosti!V11/100)/(1+'Cenová inflácia'!V10/100)-1)</f>
        <v>1.6903614404802703</v>
      </c>
      <c r="W16" s="300">
        <f>100*((1+Domácnosti!W11/100)/(1+'Cenová inflácia'!W10/100)-1)</f>
        <v>1.7580976070327381</v>
      </c>
    </row>
    <row r="17" spans="1:23" s="12" customFormat="1" x14ac:dyDescent="0.25">
      <c r="A17" s="15"/>
      <c r="B17" s="110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</row>
    <row r="18" spans="1:23" x14ac:dyDescent="0.25">
      <c r="A18" s="15"/>
      <c r="B18" s="107" t="s">
        <v>183</v>
      </c>
      <c r="C18" s="108">
        <v>19.781126001000001</v>
      </c>
      <c r="D18" s="109">
        <v>19.459195125000001</v>
      </c>
      <c r="E18" s="109">
        <v>19.858007733000001</v>
      </c>
      <c r="F18" s="109">
        <v>20.680124526000004</v>
      </c>
      <c r="G18" s="109">
        <v>21.193772418000002</v>
      </c>
      <c r="H18" s="109">
        <v>21.516814536000002</v>
      </c>
      <c r="I18" s="109">
        <v>22.699030067999999</v>
      </c>
      <c r="J18" s="109">
        <v>23.858284725000001</v>
      </c>
      <c r="K18" s="109">
        <v>25.247460528000001</v>
      </c>
      <c r="L18" s="109">
        <v>26.890544916000003</v>
      </c>
      <c r="M18" s="109">
        <v>29.086946696999998</v>
      </c>
      <c r="N18" s="109">
        <v>31.660151796000001</v>
      </c>
      <c r="O18" s="269">
        <v>32.250289830000007</v>
      </c>
      <c r="P18" s="269">
        <v>34.224414923999994</v>
      </c>
      <c r="Q18" s="269">
        <v>37.47541476</v>
      </c>
      <c r="R18" s="269">
        <v>41.170151880000006</v>
      </c>
      <c r="S18" s="277">
        <v>43.928869080321704</v>
      </c>
      <c r="T18" s="277">
        <v>46.705816587475155</v>
      </c>
      <c r="U18" s="277">
        <v>49.229526784737821</v>
      </c>
      <c r="V18" s="277">
        <v>51.654082136603336</v>
      </c>
      <c r="W18" s="327">
        <v>53.911083020236198</v>
      </c>
    </row>
    <row r="19" spans="1:23" x14ac:dyDescent="0.25">
      <c r="A19" s="15"/>
      <c r="B19" s="110" t="s">
        <v>23</v>
      </c>
      <c r="C19" s="111">
        <v>10.856605172367505</v>
      </c>
      <c r="D19" s="112">
        <v>-1.6274648671856351</v>
      </c>
      <c r="E19" s="112">
        <v>2.0494815198580874</v>
      </c>
      <c r="F19" s="112">
        <v>4.139976195264583</v>
      </c>
      <c r="G19" s="112">
        <v>2.4837756240501108</v>
      </c>
      <c r="H19" s="112">
        <v>1.5242313243188255</v>
      </c>
      <c r="I19" s="112">
        <v>5.4943798954163015</v>
      </c>
      <c r="J19" s="112">
        <v>5.1070669254465795</v>
      </c>
      <c r="K19" s="112">
        <v>5.822613901259821</v>
      </c>
      <c r="L19" s="112">
        <v>6.5079194249171524</v>
      </c>
      <c r="M19" s="112">
        <v>8.1679333306969415</v>
      </c>
      <c r="N19" s="112">
        <v>8.846597498889075</v>
      </c>
      <c r="O19" s="116">
        <v>1.8639772727639503</v>
      </c>
      <c r="P19" s="116">
        <v>6.1212631092809833</v>
      </c>
      <c r="Q19" s="116">
        <v>9.4990662169661455</v>
      </c>
      <c r="R19" s="116">
        <v>9.8590960064400601</v>
      </c>
      <c r="S19" s="114">
        <v>6.7007700344721144</v>
      </c>
      <c r="T19" s="114">
        <v>6.3214636872985341</v>
      </c>
      <c r="U19" s="114">
        <v>5.4034173506762651</v>
      </c>
      <c r="V19" s="114">
        <v>4.9250023516723695</v>
      </c>
      <c r="W19" s="300">
        <v>4.3694530814893717</v>
      </c>
    </row>
    <row r="20" spans="1:23" x14ac:dyDescent="0.25">
      <c r="A20" s="15"/>
      <c r="B20" s="107" t="s">
        <v>89</v>
      </c>
      <c r="C20" s="37">
        <v>12.749018259840563</v>
      </c>
      <c r="D20" s="38">
        <v>13.076110806363136</v>
      </c>
      <c r="E20" s="38">
        <v>13.788234845305762</v>
      </c>
      <c r="F20" s="38">
        <v>14.063003184136269</v>
      </c>
      <c r="G20" s="38">
        <v>14.408146690641615</v>
      </c>
      <c r="H20" s="38">
        <v>14.777545144262136</v>
      </c>
      <c r="I20" s="38">
        <v>15.072570434349553</v>
      </c>
      <c r="J20" s="38">
        <v>15.637217923206554</v>
      </c>
      <c r="K20" s="38">
        <v>15.985786858437708</v>
      </c>
      <c r="L20" s="38">
        <v>16.799642006170494</v>
      </c>
      <c r="M20" s="38">
        <v>17.804617720060918</v>
      </c>
      <c r="N20" s="38">
        <v>19.020801191503445</v>
      </c>
      <c r="O20" s="38">
        <v>19.75626036809852</v>
      </c>
      <c r="P20" s="38">
        <v>21.118827665299801</v>
      </c>
      <c r="Q20" s="38">
        <v>22.28601707513096</v>
      </c>
      <c r="R20" s="38">
        <v>24.598103306066179</v>
      </c>
      <c r="S20" s="19">
        <v>26.269010692187237</v>
      </c>
      <c r="T20" s="19">
        <v>27.728631537036463</v>
      </c>
      <c r="U20" s="19">
        <v>29.272412667970858</v>
      </c>
      <c r="V20" s="19">
        <v>30.923574714668984</v>
      </c>
      <c r="W20" s="20">
        <v>32.467875542225485</v>
      </c>
    </row>
    <row r="21" spans="1:23" x14ac:dyDescent="0.25">
      <c r="A21" s="15"/>
      <c r="B21" s="110" t="s">
        <v>23</v>
      </c>
      <c r="C21" s="115">
        <v>6.6943314215959004</v>
      </c>
      <c r="D21" s="116">
        <v>2.5656292889070231</v>
      </c>
      <c r="E21" s="116">
        <v>5.4459926922314716</v>
      </c>
      <c r="F21" s="116">
        <v>1.9927738533120021</v>
      </c>
      <c r="G21" s="116">
        <v>2.4542660055334675</v>
      </c>
      <c r="H21" s="116">
        <v>2.5638165792721379</v>
      </c>
      <c r="I21" s="116">
        <v>1.9964431656767312</v>
      </c>
      <c r="J21" s="116">
        <v>3.746192405047255</v>
      </c>
      <c r="K21" s="116">
        <v>2.2290981486793537</v>
      </c>
      <c r="L21" s="116">
        <v>5.091117221441066</v>
      </c>
      <c r="M21" s="116">
        <v>5.9821257710211739</v>
      </c>
      <c r="N21" s="116">
        <v>6.8307193704710834</v>
      </c>
      <c r="O21" s="116">
        <v>3.8666046145501065</v>
      </c>
      <c r="P21" s="116">
        <v>6.896888742170515</v>
      </c>
      <c r="Q21" s="116">
        <v>5.526771790220919</v>
      </c>
      <c r="R21" s="116">
        <v>10.374604951349898</v>
      </c>
      <c r="S21" s="114">
        <v>6.7928301842239636</v>
      </c>
      <c r="T21" s="114">
        <v>5.5564362965649927</v>
      </c>
      <c r="U21" s="114">
        <v>5.5674623858462002</v>
      </c>
      <c r="V21" s="114">
        <v>5.640676309899062</v>
      </c>
      <c r="W21" s="300">
        <v>4.9939272603692242</v>
      </c>
    </row>
    <row r="22" spans="1:23" x14ac:dyDescent="0.25">
      <c r="A22" s="15"/>
      <c r="B22" s="110"/>
      <c r="C22" s="115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4"/>
      <c r="T22" s="114"/>
      <c r="U22" s="114"/>
      <c r="V22" s="114"/>
      <c r="W22" s="300"/>
    </row>
    <row r="23" spans="1:23" x14ac:dyDescent="0.25">
      <c r="A23" s="15"/>
      <c r="B23" s="107" t="s">
        <v>184</v>
      </c>
      <c r="C23" s="108">
        <v>22.067038001979984</v>
      </c>
      <c r="D23" s="109">
        <v>21.361076793428285</v>
      </c>
      <c r="E23" s="109">
        <v>21.590926136394128</v>
      </c>
      <c r="F23" s="109">
        <v>21.638968708602757</v>
      </c>
      <c r="G23" s="109">
        <v>21.402716190680078</v>
      </c>
      <c r="H23" s="109">
        <v>21.431268203670236</v>
      </c>
      <c r="I23" s="109">
        <v>22.624406974933752</v>
      </c>
      <c r="J23" s="109">
        <v>23.858284725000001</v>
      </c>
      <c r="K23" s="109">
        <v>25.379300039520093</v>
      </c>
      <c r="L23" s="109">
        <v>26.681862597319469</v>
      </c>
      <c r="M23" s="109">
        <v>28.158873619723646</v>
      </c>
      <c r="N23" s="109">
        <v>29.85071987983688</v>
      </c>
      <c r="O23" s="269">
        <v>29.830652468968623</v>
      </c>
      <c r="P23" s="269">
        <v>30.686844882779901</v>
      </c>
      <c r="Q23" s="269">
        <v>29.794322341444129</v>
      </c>
      <c r="R23" s="269">
        <v>29.611527567326881</v>
      </c>
      <c r="S23" s="277">
        <v>30.744557496976221</v>
      </c>
      <c r="T23" s="277">
        <v>31.012472125595639</v>
      </c>
      <c r="U23" s="277">
        <v>31.840167565771178</v>
      </c>
      <c r="V23" s="277">
        <v>32.690960612550533</v>
      </c>
      <c r="W23" s="327">
        <v>33.316539901337656</v>
      </c>
    </row>
    <row r="24" spans="1:23" x14ac:dyDescent="0.25">
      <c r="A24" s="15"/>
      <c r="B24" s="110" t="s">
        <v>23</v>
      </c>
      <c r="C24" s="113">
        <f>100*((1+Domácnosti!C19/100)/(1+'Cenová inflácia'!C10/100)-1)</f>
        <v>5.9939922384081745</v>
      </c>
      <c r="D24" s="114">
        <f>100*((1+Domácnosti!D19/100)/(1+'Cenová inflácia'!D10/100)-1)</f>
        <v>-3.1991661431332807</v>
      </c>
      <c r="E24" s="114">
        <f>100*((1+Domácnosti!E19/100)/(1+'Cenová inflácia'!E10/100)-1)</f>
        <v>1.0760194590778038</v>
      </c>
      <c r="F24" s="114">
        <f>100*((1+Domácnosti!F19/100)/(1+'Cenová inflácia'!F10/100)-1)</f>
        <v>0.22251279035061522</v>
      </c>
      <c r="G24" s="114">
        <f>100*((1+Domácnosti!G19/100)/(1+'Cenová inflácia'!G10/100)-1)</f>
        <v>-1.0917919476853721</v>
      </c>
      <c r="H24" s="114">
        <f>100*((1+Domácnosti!H19/100)/(1+'Cenová inflácia'!H10/100)-1)</f>
        <v>0.13340368921297419</v>
      </c>
      <c r="I24" s="114">
        <f>100*((1+Domácnosti!I19/100)/(1+'Cenová inflácia'!I10/100)-1)</f>
        <v>5.567280293096144</v>
      </c>
      <c r="J24" s="114">
        <f>100*((1+Domácnosti!J19/100)/(1+'Cenová inflácia'!J10/100)-1)</f>
        <v>5.4537462636404355</v>
      </c>
      <c r="K24" s="114">
        <f>100*((1+Domácnosti!K19/100)/(1+'Cenová inflácia'!K10/100)-1)</f>
        <v>6.3752081595634946</v>
      </c>
      <c r="L24" s="114">
        <f>100*((1+Domácnosti!L19/100)/(1+'Cenová inflácia'!L10/100)-1)</f>
        <v>5.1323817275143568</v>
      </c>
      <c r="M24" s="114">
        <f>100*((1+Domácnosti!M19/100)/(1+'Cenová inflácia'!M10/100)-1)</f>
        <v>5.535636865743232</v>
      </c>
      <c r="N24" s="114">
        <f>100*((1+Domácnosti!N19/100)/(1+'Cenová inflácia'!N10/100)-1)</f>
        <v>6.0082171004460783</v>
      </c>
      <c r="O24" s="114">
        <f>100*((1+Domácnosti!O19/100)/(1+'Cenová inflácia'!O10/100)-1)</f>
        <v>-6.7225885838051447E-2</v>
      </c>
      <c r="P24" s="114">
        <f>100*((1+Domácnosti!P19/100)/(1+'Cenová inflácia'!P10/100)-1)</f>
        <v>2.8701766235315285</v>
      </c>
      <c r="Q24" s="114">
        <f>100*((1+Domácnosti!Q19/100)/(1+'Cenová inflácia'!Q10/100)-1)</f>
        <v>-2.9084858503541144</v>
      </c>
      <c r="R24" s="114">
        <f>100*((1+Domácnosti!R19/100)/(1+'Cenová inflácia'!R10/100)-1)</f>
        <v>-0.61352217386388963</v>
      </c>
      <c r="S24" s="114">
        <f>100*((1+Domácnosti!S19/100)/(1+'Cenová inflácia'!S10/100)-1)</f>
        <v>3.8263136782565432</v>
      </c>
      <c r="T24" s="114">
        <f>100*((1+Domácnosti!T19/100)/(1+'Cenová inflácia'!T10/100)-1)</f>
        <v>0.87142131951569723</v>
      </c>
      <c r="U24" s="114">
        <f>100*((1+Domácnosti!U19/100)/(1+'Cenová inflácia'!U10/100)-1)</f>
        <v>2.6689115167069177</v>
      </c>
      <c r="V24" s="114">
        <f>100*((1+Domácnosti!V19/100)/(1+'Cenová inflácia'!V10/100)-1)</f>
        <v>2.6720746523142491</v>
      </c>
      <c r="W24" s="300">
        <f>100*((1+Domácnosti!W19/100)/(1+'Cenová inflácia'!W10/100)-1)</f>
        <v>1.9136154981844067</v>
      </c>
    </row>
    <row r="25" spans="1:23" x14ac:dyDescent="0.25">
      <c r="A25" s="15"/>
      <c r="B25" s="107" t="s">
        <v>90</v>
      </c>
      <c r="C25" s="117">
        <v>14.222298084225141</v>
      </c>
      <c r="D25" s="118">
        <v>14.354129515626633</v>
      </c>
      <c r="E25" s="118">
        <v>14.991471657125693</v>
      </c>
      <c r="F25" s="118">
        <v>14.715041269113954</v>
      </c>
      <c r="G25" s="118">
        <v>14.55019278170532</v>
      </c>
      <c r="H25" s="118">
        <v>14.718792730617723</v>
      </c>
      <c r="I25" s="118">
        <v>15.023019337985497</v>
      </c>
      <c r="J25" s="118">
        <v>15.637217923206554</v>
      </c>
      <c r="K25" s="118">
        <v>16.069262910547717</v>
      </c>
      <c r="L25" s="118">
        <v>16.669269480890627</v>
      </c>
      <c r="M25" s="118">
        <v>17.236528311113425</v>
      </c>
      <c r="N25" s="118">
        <v>17.933729816461959</v>
      </c>
      <c r="O25" s="277">
        <v>18.274010566534027</v>
      </c>
      <c r="P25" s="277">
        <v>18.935902632969604</v>
      </c>
      <c r="Q25" s="277">
        <v>17.71819686842019</v>
      </c>
      <c r="R25" s="277">
        <v>17.692123562589419</v>
      </c>
      <c r="S25" s="277">
        <v>18.384928328974841</v>
      </c>
      <c r="T25" s="277">
        <v>18.411698487546818</v>
      </c>
      <c r="U25" s="277">
        <v>18.932510330193676</v>
      </c>
      <c r="V25" s="277">
        <v>19.570986864562713</v>
      </c>
      <c r="W25" s="327">
        <v>20.064840296533912</v>
      </c>
    </row>
    <row r="26" spans="1:23" x14ac:dyDescent="0.25">
      <c r="A26" s="15"/>
      <c r="B26" s="110" t="s">
        <v>23</v>
      </c>
      <c r="C26" s="113">
        <f>100*((1+Domácnosti!C21/100)/(1+'Cenová inflácia'!C10/100)-1)</f>
        <v>2.0142924185603261</v>
      </c>
      <c r="D26" s="114">
        <f>100*((1+Domácnosti!D21/100)/(1+'Cenová inflácia'!D10/100)-1)</f>
        <v>0.92693480772785275</v>
      </c>
      <c r="E26" s="114">
        <f>100*((1+Domácnosti!E21/100)/(1+'Cenová inflácia'!E10/100)-1)</f>
        <v>4.4401309100995379</v>
      </c>
      <c r="F26" s="114">
        <f>100*((1+Domácnosti!F21/100)/(1+'Cenová inflácia'!F10/100)-1)</f>
        <v>-1.8439176241936694</v>
      </c>
      <c r="G26" s="114">
        <f>100*((1+Domácnosti!G21/100)/(1+'Cenová inflácia'!G10/100)-1)</f>
        <v>-1.1202720019184986</v>
      </c>
      <c r="H26" s="114">
        <f>100*((1+Domácnosti!H21/100)/(1+'Cenová inflácia'!H10/100)-1)</f>
        <v>1.1587471825417417</v>
      </c>
      <c r="I26" s="114">
        <f>100*((1+Domácnosti!I21/100)/(1+'Cenová inflácia'!I10/100)-1)</f>
        <v>2.0669263637018487</v>
      </c>
      <c r="J26" s="114">
        <f>100*((1+Domácnosti!J21/100)/(1+'Cenová inflácia'!J10/100)-1)</f>
        <v>4.0883831099655543</v>
      </c>
      <c r="K26" s="114">
        <f>100*((1+Domácnosti!K21/100)/(1+'Cenová inflácia'!K10/100)-1)</f>
        <v>2.7629274559126227</v>
      </c>
      <c r="L26" s="114">
        <f>100*((1+Domácnosti!L21/100)/(1+'Cenová inflácia'!L10/100)-1)</f>
        <v>3.733877363777971</v>
      </c>
      <c r="M26" s="114">
        <f>100*((1+Domácnosti!M21/100)/(1+'Cenová inflácia'!M10/100)-1)</f>
        <v>3.4030215353653359</v>
      </c>
      <c r="N26" s="114">
        <f>100*((1+Domácnosti!N21/100)/(1+'Cenová inflácia'!N10/100)-1)</f>
        <v>4.0449067977280206</v>
      </c>
      <c r="O26" s="114">
        <f>100*((1+Domácnosti!O21/100)/(1+'Cenová inflácia'!O10/100)-1)</f>
        <v>1.8974343516634962</v>
      </c>
      <c r="P26" s="114">
        <f>100*((1+Domácnosti!P21/100)/(1+'Cenová inflácia'!P10/100)-1)</f>
        <v>3.622040515001812</v>
      </c>
      <c r="Q26" s="114">
        <f>100*((1+Domácnosti!Q21/100)/(1+'Cenová inflácia'!Q10/100)-1)</f>
        <v>-6.4306718731709562</v>
      </c>
      <c r="R26" s="114">
        <f>100*((1+Domácnosti!R21/100)/(1+'Cenová inflácia'!R10/100)-1)</f>
        <v>-0.14715552617681205</v>
      </c>
      <c r="S26" s="114">
        <f>100*((1+Domácnosti!S21/100)/(1+'Cenová inflácia'!S10/100)-1)</f>
        <v>3.9158937814021355</v>
      </c>
      <c r="T26" s="114">
        <f>100*((1+Domácnosti!T21/100)/(1+'Cenová inflácia'!T10/100)-1)</f>
        <v>0.14560926261422136</v>
      </c>
      <c r="U26" s="114">
        <f>100*((1+Domácnosti!U21/100)/(1+'Cenová inflácia'!U10/100)-1)</f>
        <v>2.8287006926553948</v>
      </c>
      <c r="V26" s="114">
        <f>100*((1+Domácnosti!V21/100)/(1+'Cenová inflácia'!V10/100)-1)</f>
        <v>3.3723818090345414</v>
      </c>
      <c r="W26" s="300">
        <f>100*((1+Domácnosti!W21/100)/(1+'Cenová inflácia'!W10/100)-1)</f>
        <v>2.5233956539280289</v>
      </c>
    </row>
    <row r="27" spans="1:23" x14ac:dyDescent="0.25">
      <c r="A27" s="15"/>
      <c r="B27" s="16"/>
      <c r="C27" s="1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53"/>
      <c r="P27" s="53"/>
      <c r="Q27" s="53"/>
      <c r="R27" s="53"/>
      <c r="S27" s="25"/>
      <c r="T27" s="25"/>
      <c r="U27" s="25"/>
      <c r="V27" s="25"/>
      <c r="W27" s="21"/>
    </row>
    <row r="28" spans="1:23" x14ac:dyDescent="0.25">
      <c r="A28" s="15"/>
      <c r="B28" s="17" t="s">
        <v>186</v>
      </c>
      <c r="C28" s="56">
        <v>7.2027337427804845</v>
      </c>
      <c r="D28" s="57">
        <v>8.2602441459070253</v>
      </c>
      <c r="E28" s="57">
        <v>9.4395799026063809</v>
      </c>
      <c r="F28" s="57">
        <v>8.2532136657853314</v>
      </c>
      <c r="G28" s="57">
        <v>7.3808876258929148</v>
      </c>
      <c r="H28" s="57">
        <v>6.4392005373492971</v>
      </c>
      <c r="I28" s="57">
        <v>6.8929764390921129</v>
      </c>
      <c r="J28" s="57">
        <v>9.0743674865530259</v>
      </c>
      <c r="K28" s="57">
        <v>9.1656235315805876</v>
      </c>
      <c r="L28" s="57">
        <v>8.0390915219850587</v>
      </c>
      <c r="M28" s="57">
        <v>10.243502111574667</v>
      </c>
      <c r="N28" s="57">
        <v>9.8036943004035493</v>
      </c>
      <c r="O28" s="38">
        <v>11.536629009978201</v>
      </c>
      <c r="P28" s="38">
        <v>10.951403823187039</v>
      </c>
      <c r="Q28" s="38">
        <v>5.6432592006681004</v>
      </c>
      <c r="R28" s="38">
        <v>6.5973805331692521</v>
      </c>
      <c r="S28" s="19">
        <v>6.8918864756378193</v>
      </c>
      <c r="T28" s="19">
        <v>6.6606980304298053</v>
      </c>
      <c r="U28" s="19">
        <v>6.4160344243133176</v>
      </c>
      <c r="V28" s="19">
        <v>5.9814069561429868</v>
      </c>
      <c r="W28" s="20">
        <v>5.7627528461586603</v>
      </c>
    </row>
    <row r="29" spans="1:23" s="12" customFormat="1" x14ac:dyDescent="0.25">
      <c r="A29" s="41"/>
      <c r="B29" s="119"/>
      <c r="C29" s="4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62"/>
      <c r="P29" s="262"/>
      <c r="Q29" s="262"/>
      <c r="R29" s="262"/>
      <c r="S29" s="328"/>
      <c r="T29" s="328"/>
      <c r="U29" s="328"/>
      <c r="V29" s="328"/>
      <c r="W29" s="329"/>
    </row>
  </sheetData>
  <mergeCells count="3">
    <mergeCell ref="A1:R1"/>
    <mergeCell ref="A2:R2"/>
    <mergeCell ref="A3:R3"/>
  </mergeCells>
  <pageMargins left="0.7" right="0.7" top="0.75" bottom="0.75" header="0.3" footer="0.3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72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ColWidth="9.140625" defaultRowHeight="15.75" x14ac:dyDescent="0.25"/>
  <cols>
    <col min="1" max="1" width="5.7109375" style="7" customWidth="1"/>
    <col min="2" max="2" width="59" style="7" customWidth="1"/>
    <col min="3" max="3" width="11.140625" style="7" customWidth="1"/>
    <col min="4" max="4" width="11.140625" style="120" customWidth="1"/>
    <col min="5" max="18" width="11.140625" style="7" customWidth="1"/>
    <col min="19" max="20" width="11.140625" style="268" customWidth="1"/>
    <col min="21" max="21" width="9.140625" style="268"/>
    <col min="22" max="16384" width="9.140625" style="7"/>
  </cols>
  <sheetData>
    <row r="1" spans="1:23" x14ac:dyDescent="0.25">
      <c r="A1" s="526" t="str">
        <f>'Súhrnné indikátory'!A1:N1</f>
        <v>70. zasadnutie Výboru pre makroekonomické prognózy, 13.9.2024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8"/>
      <c r="R1" s="528"/>
      <c r="S1" s="293"/>
    </row>
    <row r="2" spans="1:23" ht="18.75" x14ac:dyDescent="0.3">
      <c r="A2" s="503" t="s">
        <v>12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283"/>
    </row>
    <row r="3" spans="1:23" x14ac:dyDescent="0.25">
      <c r="A3" s="522" t="s">
        <v>61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284"/>
    </row>
    <row r="4" spans="1:23" x14ac:dyDescent="0.25">
      <c r="A4" s="62"/>
      <c r="B4" s="63"/>
      <c r="C4" s="243"/>
      <c r="D4" s="46"/>
      <c r="E4" s="8"/>
      <c r="F4" s="8"/>
      <c r="G4" s="8"/>
      <c r="H4" s="8"/>
      <c r="I4" s="46"/>
      <c r="J4" s="46"/>
      <c r="K4" s="46"/>
      <c r="L4" s="46"/>
      <c r="M4" s="46"/>
      <c r="N4" s="46"/>
      <c r="O4" s="46"/>
      <c r="P4" s="46"/>
      <c r="Q4" s="46"/>
      <c r="R4" s="46"/>
      <c r="S4" s="83"/>
      <c r="T4" s="83"/>
      <c r="U4" s="83"/>
      <c r="V4" s="83"/>
      <c r="W4" s="285"/>
    </row>
    <row r="5" spans="1:23" s="12" customFormat="1" x14ac:dyDescent="0.25">
      <c r="A5" s="15"/>
      <c r="B5" s="65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85">
        <v>2024</v>
      </c>
      <c r="T5" s="85">
        <v>2025</v>
      </c>
      <c r="U5" s="85">
        <v>2026</v>
      </c>
      <c r="V5" s="85">
        <v>2027</v>
      </c>
      <c r="W5" s="286">
        <v>2028</v>
      </c>
    </row>
    <row r="6" spans="1:23" s="12" customFormat="1" x14ac:dyDescent="0.25">
      <c r="A6" s="41"/>
      <c r="B6" s="13"/>
      <c r="C6" s="121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62</v>
      </c>
      <c r="S6" s="287" t="s">
        <v>62</v>
      </c>
      <c r="T6" s="287" t="s">
        <v>62</v>
      </c>
      <c r="U6" s="287" t="s">
        <v>62</v>
      </c>
      <c r="V6" s="287" t="s">
        <v>62</v>
      </c>
      <c r="W6" s="288" t="s">
        <v>62</v>
      </c>
    </row>
    <row r="7" spans="1:23" s="12" customFormat="1" x14ac:dyDescent="0.25">
      <c r="A7" s="62"/>
      <c r="B7" s="122"/>
      <c r="C7" s="243"/>
      <c r="D7" s="46"/>
      <c r="E7" s="8"/>
      <c r="F7" s="8"/>
      <c r="G7" s="8"/>
      <c r="H7" s="8"/>
      <c r="I7" s="46"/>
      <c r="J7" s="46"/>
      <c r="K7" s="46"/>
      <c r="L7" s="46"/>
      <c r="M7" s="46"/>
      <c r="N7" s="46"/>
      <c r="O7" s="46"/>
      <c r="P7" s="46"/>
      <c r="Q7" s="46"/>
      <c r="R7" s="136"/>
      <c r="S7" s="330"/>
      <c r="T7" s="330"/>
      <c r="U7" s="330"/>
      <c r="V7" s="330"/>
      <c r="W7" s="331"/>
    </row>
    <row r="8" spans="1:23" s="12" customFormat="1" x14ac:dyDescent="0.25">
      <c r="A8" s="15"/>
      <c r="B8" s="106" t="s">
        <v>5</v>
      </c>
      <c r="C8" s="10"/>
      <c r="D8" s="10"/>
      <c r="E8" s="239"/>
      <c r="F8" s="239"/>
      <c r="W8" s="16"/>
    </row>
    <row r="9" spans="1:23" s="12" customFormat="1" x14ac:dyDescent="0.25">
      <c r="A9" s="15"/>
      <c r="B9" s="106"/>
      <c r="C9" s="38"/>
      <c r="D9" s="38"/>
      <c r="E9" s="38"/>
      <c r="W9" s="16"/>
    </row>
    <row r="10" spans="1:23" x14ac:dyDescent="0.25">
      <c r="A10" s="15"/>
      <c r="B10" s="90" t="s">
        <v>93</v>
      </c>
      <c r="C10" s="125">
        <v>2247.1389999999997</v>
      </c>
      <c r="D10" s="125">
        <v>2203.1580000000004</v>
      </c>
      <c r="E10" s="125">
        <v>2169.8220000000001</v>
      </c>
      <c r="F10" s="125">
        <v>2208.3130000000001</v>
      </c>
      <c r="G10" s="125">
        <v>2209.4319999999998</v>
      </c>
      <c r="H10" s="125">
        <v>2192.2510000000002</v>
      </c>
      <c r="I10" s="125">
        <v>2223.1490000000003</v>
      </c>
      <c r="J10" s="125">
        <v>2267.0969999999998</v>
      </c>
      <c r="K10" s="125">
        <v>2321.049</v>
      </c>
      <c r="L10" s="125">
        <v>2372.2559999999999</v>
      </c>
      <c r="M10" s="125">
        <v>2419.902</v>
      </c>
      <c r="N10" s="125">
        <v>2445.19</v>
      </c>
      <c r="O10" s="125">
        <v>2399.0699999999997</v>
      </c>
      <c r="P10" s="125">
        <v>2385.1179999999999</v>
      </c>
      <c r="Q10" s="125">
        <v>2427.297</v>
      </c>
      <c r="R10" s="125">
        <v>2434.0580000000004</v>
      </c>
      <c r="S10" s="125">
        <v>2431.5548356313748</v>
      </c>
      <c r="T10" s="125">
        <v>2441.6709181309675</v>
      </c>
      <c r="U10" s="125">
        <v>2446.6233164872529</v>
      </c>
      <c r="V10" s="125">
        <v>2447.8851586274313</v>
      </c>
      <c r="W10" s="332">
        <v>2444.2056168168178</v>
      </c>
    </row>
    <row r="11" spans="1:23" x14ac:dyDescent="0.25">
      <c r="A11" s="15"/>
      <c r="B11" s="466" t="s">
        <v>33</v>
      </c>
      <c r="C11" s="72">
        <v>3.2233363099503531</v>
      </c>
      <c r="D11" s="72">
        <v>-1.9571997993893309</v>
      </c>
      <c r="E11" s="72">
        <v>-1.5131007399378671</v>
      </c>
      <c r="F11" s="72">
        <v>1.7739243126855486</v>
      </c>
      <c r="G11" s="72">
        <v>5.0672164679532727E-2</v>
      </c>
      <c r="H11" s="72">
        <v>-0.77762067354866238</v>
      </c>
      <c r="I11" s="72">
        <v>1.4094189032186621</v>
      </c>
      <c r="J11" s="72">
        <v>1.976835560729362</v>
      </c>
      <c r="K11" s="72">
        <v>2.3797834852236299</v>
      </c>
      <c r="L11" s="72">
        <v>2.2062007307902531</v>
      </c>
      <c r="M11" s="72">
        <v>2.008467888794474</v>
      </c>
      <c r="N11" s="72">
        <v>1.0450009959080964</v>
      </c>
      <c r="O11" s="72">
        <v>-1.8861519963683904</v>
      </c>
      <c r="P11" s="72">
        <v>-0.58155868732465699</v>
      </c>
      <c r="Q11" s="72">
        <v>1.7684240360435144</v>
      </c>
      <c r="R11" s="72">
        <v>0.27854028575819978</v>
      </c>
      <c r="S11" s="114">
        <v>-0.10283914223184754</v>
      </c>
      <c r="T11" s="114">
        <v>0.41603349228873654</v>
      </c>
      <c r="U11" s="114">
        <v>0.2028282484552113</v>
      </c>
      <c r="V11" s="72">
        <v>5.1574843241097845E-2</v>
      </c>
      <c r="W11" s="333">
        <v>-0.15031513213130676</v>
      </c>
    </row>
    <row r="12" spans="1:23" x14ac:dyDescent="0.25">
      <c r="A12" s="15"/>
      <c r="B12" s="90" t="s">
        <v>95</v>
      </c>
      <c r="C12" s="125">
        <v>1798.3389999999997</v>
      </c>
      <c r="D12" s="125">
        <v>1753.1070000000002</v>
      </c>
      <c r="E12" s="125">
        <v>1715.8589999999999</v>
      </c>
      <c r="F12" s="125">
        <v>1754.596</v>
      </c>
      <c r="G12" s="125">
        <v>1759.855</v>
      </c>
      <c r="H12" s="125">
        <v>1743.5309999999999</v>
      </c>
      <c r="I12" s="125">
        <v>1765.5319999999997</v>
      </c>
      <c r="J12" s="125">
        <v>1803.3409999999997</v>
      </c>
      <c r="K12" s="125">
        <v>1851.9670000000001</v>
      </c>
      <c r="L12" s="125">
        <v>1897.6789999999999</v>
      </c>
      <c r="M12" s="125">
        <v>1941.0789999999997</v>
      </c>
      <c r="N12" s="125">
        <v>1958.067</v>
      </c>
      <c r="O12" s="125">
        <v>1908.3149999999998</v>
      </c>
      <c r="P12" s="125">
        <v>1895.0410000000002</v>
      </c>
      <c r="Q12" s="125">
        <v>1927.732</v>
      </c>
      <c r="R12" s="125">
        <v>1931.9680000000003</v>
      </c>
      <c r="S12" s="167">
        <v>1925.3555998184252</v>
      </c>
      <c r="T12" s="167">
        <v>1940.3369080306645</v>
      </c>
      <c r="U12" s="167">
        <v>1948.4684229623429</v>
      </c>
      <c r="V12" s="125">
        <v>1950.6289360890528</v>
      </c>
      <c r="W12" s="332">
        <v>1947.7004177166446</v>
      </c>
    </row>
    <row r="13" spans="1:23" x14ac:dyDescent="0.25">
      <c r="A13" s="15"/>
      <c r="B13" s="466" t="s">
        <v>33</v>
      </c>
      <c r="C13" s="72">
        <v>3.8534613989738897</v>
      </c>
      <c r="D13" s="72">
        <v>-2.515209868662116</v>
      </c>
      <c r="E13" s="72">
        <v>-2.124684916551034</v>
      </c>
      <c r="F13" s="72">
        <v>2.2575864333840956</v>
      </c>
      <c r="G13" s="72">
        <v>0.29972711666959029</v>
      </c>
      <c r="H13" s="72">
        <v>-0.9275764196482128</v>
      </c>
      <c r="I13" s="72">
        <v>1.2618645725255062</v>
      </c>
      <c r="J13" s="72">
        <v>2.1415074889608254</v>
      </c>
      <c r="K13" s="72">
        <v>2.6964395530296503</v>
      </c>
      <c r="L13" s="72">
        <v>2.4682945214466345</v>
      </c>
      <c r="M13" s="72">
        <v>2.2870042825999581</v>
      </c>
      <c r="N13" s="72">
        <v>0.87518333875129528</v>
      </c>
      <c r="O13" s="72">
        <v>-2.5408732183321736</v>
      </c>
      <c r="P13" s="72">
        <v>-0.69558746852588227</v>
      </c>
      <c r="Q13" s="72">
        <v>1.725081409848106</v>
      </c>
      <c r="R13" s="72">
        <v>0.2197400883525491</v>
      </c>
      <c r="S13" s="114">
        <v>-0.34226240711933142</v>
      </c>
      <c r="T13" s="114">
        <v>0.77810603992594096</v>
      </c>
      <c r="U13" s="114">
        <v>0.41907747556744201</v>
      </c>
      <c r="V13" s="72">
        <v>0.11088263485559136</v>
      </c>
      <c r="W13" s="333">
        <v>-0.15013200707869601</v>
      </c>
    </row>
    <row r="14" spans="1:23" x14ac:dyDescent="0.25">
      <c r="A14" s="15"/>
      <c r="B14" s="90" t="s">
        <v>94</v>
      </c>
      <c r="C14" s="125">
        <v>448.80000000000007</v>
      </c>
      <c r="D14" s="125">
        <v>450.05100000000004</v>
      </c>
      <c r="E14" s="125">
        <v>453.96300000000002</v>
      </c>
      <c r="F14" s="125">
        <v>453.71699999999998</v>
      </c>
      <c r="G14" s="125">
        <v>449.577</v>
      </c>
      <c r="H14" s="125">
        <v>448.71999999999997</v>
      </c>
      <c r="I14" s="125">
        <v>457.61699999999996</v>
      </c>
      <c r="J14" s="125">
        <v>463.75599999999997</v>
      </c>
      <c r="K14" s="125">
        <v>469.08199999999999</v>
      </c>
      <c r="L14" s="125">
        <v>474.577</v>
      </c>
      <c r="M14" s="125">
        <v>478.82300000000004</v>
      </c>
      <c r="N14" s="125">
        <v>487.12299999999993</v>
      </c>
      <c r="O14" s="125">
        <v>490.755</v>
      </c>
      <c r="P14" s="125">
        <v>490.077</v>
      </c>
      <c r="Q14" s="125">
        <v>499.56499999999994</v>
      </c>
      <c r="R14" s="125">
        <v>502.09</v>
      </c>
      <c r="S14" s="167">
        <v>506.19923581295001</v>
      </c>
      <c r="T14" s="167">
        <v>501.33401010030303</v>
      </c>
      <c r="U14" s="167">
        <v>498.15489352491028</v>
      </c>
      <c r="V14" s="125">
        <v>497.25622253837838</v>
      </c>
      <c r="W14" s="332">
        <v>496.50519910017351</v>
      </c>
    </row>
    <row r="15" spans="1:23" x14ac:dyDescent="0.25">
      <c r="A15" s="15"/>
      <c r="B15" s="466" t="s">
        <v>33</v>
      </c>
      <c r="C15" s="72">
        <v>0.77331393312318752</v>
      </c>
      <c r="D15" s="72">
        <v>0.27874331550801212</v>
      </c>
      <c r="E15" s="72">
        <v>0.86923482005372144</v>
      </c>
      <c r="F15" s="72">
        <v>-5.4189438346308183E-2</v>
      </c>
      <c r="G15" s="72">
        <v>-0.91246305516433646</v>
      </c>
      <c r="H15" s="72">
        <v>-0.19062363065727173</v>
      </c>
      <c r="I15" s="72">
        <v>1.9827509359957141</v>
      </c>
      <c r="J15" s="72">
        <v>1.3415148475690364</v>
      </c>
      <c r="K15" s="72">
        <v>1.1484487532236853</v>
      </c>
      <c r="L15" s="72">
        <v>1.171436976903828</v>
      </c>
      <c r="M15" s="72">
        <v>0.89469148315237668</v>
      </c>
      <c r="N15" s="72">
        <v>1.7334171499697959</v>
      </c>
      <c r="O15" s="72">
        <v>0.74560224009132536</v>
      </c>
      <c r="P15" s="72">
        <v>-0.13815447626616129</v>
      </c>
      <c r="Q15" s="72">
        <v>1.9360222985367548</v>
      </c>
      <c r="R15" s="72">
        <v>0.50543973256733654</v>
      </c>
      <c r="S15" s="114">
        <v>0.81842614131928393</v>
      </c>
      <c r="T15" s="114">
        <v>-0.96112861664705562</v>
      </c>
      <c r="U15" s="114">
        <v>-0.63413143958789275</v>
      </c>
      <c r="V15" s="72">
        <v>-0.18039991139562339</v>
      </c>
      <c r="W15" s="333">
        <v>-0.15103349222480578</v>
      </c>
    </row>
    <row r="16" spans="1:23" x14ac:dyDescent="0.25">
      <c r="A16" s="15"/>
      <c r="B16" s="126"/>
      <c r="C16" s="47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9"/>
      <c r="T16" s="19"/>
      <c r="U16" s="19"/>
      <c r="V16" s="69"/>
      <c r="W16" s="289"/>
    </row>
    <row r="17" spans="1:23" x14ac:dyDescent="0.25">
      <c r="A17" s="15"/>
      <c r="B17" s="123" t="s">
        <v>32</v>
      </c>
      <c r="C17" s="124">
        <v>2433.75</v>
      </c>
      <c r="D17" s="125">
        <v>2365.8000000000002</v>
      </c>
      <c r="E17" s="125">
        <v>2317.5</v>
      </c>
      <c r="F17" s="125">
        <v>2315.3132500000002</v>
      </c>
      <c r="G17" s="125">
        <v>2328.9587500000002</v>
      </c>
      <c r="H17" s="125">
        <v>2329.2472500000003</v>
      </c>
      <c r="I17" s="125">
        <v>2363.0522499999997</v>
      </c>
      <c r="J17" s="125">
        <v>2423.99775</v>
      </c>
      <c r="K17" s="125">
        <v>2492.1179999999999</v>
      </c>
      <c r="L17" s="125">
        <v>2530.6732499999998</v>
      </c>
      <c r="M17" s="125">
        <v>2566.7335000000003</v>
      </c>
      <c r="N17" s="125">
        <v>2583.6357499999999</v>
      </c>
      <c r="O17" s="125">
        <v>2531.27025</v>
      </c>
      <c r="P17" s="125">
        <v>2560.5619999999994</v>
      </c>
      <c r="Q17" s="125">
        <v>2603.9257499999985</v>
      </c>
      <c r="R17" s="125">
        <v>2609.9609999999998</v>
      </c>
      <c r="S17" s="167">
        <v>2618.8761453272009</v>
      </c>
      <c r="T17" s="167">
        <v>2613.9002416794074</v>
      </c>
      <c r="U17" s="167">
        <v>2608.261523442442</v>
      </c>
      <c r="V17" s="125">
        <v>2600.5136594300038</v>
      </c>
      <c r="W17" s="332">
        <v>2587.2163765760065</v>
      </c>
    </row>
    <row r="18" spans="1:23" x14ac:dyDescent="0.25">
      <c r="A18" s="15"/>
      <c r="B18" s="126" t="s">
        <v>33</v>
      </c>
      <c r="C18" s="71">
        <v>3.244212066899288</v>
      </c>
      <c r="D18" s="72">
        <v>-2.7919876733435989</v>
      </c>
      <c r="E18" s="72">
        <v>-2.0415926959168273</v>
      </c>
      <c r="F18" s="72">
        <v>-9.4358144552308953E-2</v>
      </c>
      <c r="G18" s="72">
        <v>0.58935869692795517</v>
      </c>
      <c r="H18" s="72">
        <v>1.2387510083633479E-2</v>
      </c>
      <c r="I18" s="72">
        <v>1.4513272474615757</v>
      </c>
      <c r="J18" s="72">
        <v>2.5791008218290612</v>
      </c>
      <c r="K18" s="72">
        <v>2.8102439451521688</v>
      </c>
      <c r="L18" s="72">
        <v>1.5470876579680271</v>
      </c>
      <c r="M18" s="72">
        <v>1.4249271414237485</v>
      </c>
      <c r="N18" s="72">
        <v>0.65851207380898114</v>
      </c>
      <c r="O18" s="72">
        <v>-2.0268143448626597</v>
      </c>
      <c r="P18" s="72">
        <v>1.1571956807061357</v>
      </c>
      <c r="Q18" s="72">
        <v>1.6935247027800582</v>
      </c>
      <c r="R18" s="72">
        <v>0.23177504197273713</v>
      </c>
      <c r="S18" s="114">
        <v>0.34158155341021956</v>
      </c>
      <c r="T18" s="114">
        <v>-0.19000148810671691</v>
      </c>
      <c r="U18" s="114">
        <v>-0.21572048340079419</v>
      </c>
      <c r="V18" s="72">
        <v>-0.29705088783475997</v>
      </c>
      <c r="W18" s="333">
        <v>-0.51133293631351329</v>
      </c>
    </row>
    <row r="19" spans="1:23" x14ac:dyDescent="0.25">
      <c r="A19" s="15"/>
      <c r="B19" s="123" t="s">
        <v>96</v>
      </c>
      <c r="C19" s="124">
        <v>339.6</v>
      </c>
      <c r="D19" s="125">
        <v>371.09999999999991</v>
      </c>
      <c r="E19" s="125">
        <v>370.37499999999994</v>
      </c>
      <c r="F19" s="125">
        <v>368.50799999999998</v>
      </c>
      <c r="G19" s="125">
        <v>360.12075000000004</v>
      </c>
      <c r="H19" s="125">
        <v>362.19375000000002</v>
      </c>
      <c r="I19" s="125">
        <v>363.77875000000006</v>
      </c>
      <c r="J19" s="125">
        <v>367.40924999999993</v>
      </c>
      <c r="K19" s="125">
        <v>384.43824999999993</v>
      </c>
      <c r="L19" s="125">
        <v>385.52999999999986</v>
      </c>
      <c r="M19" s="125">
        <v>379.09774999999991</v>
      </c>
      <c r="N19" s="125">
        <v>388.70924999999988</v>
      </c>
      <c r="O19" s="125">
        <v>378.18300000000022</v>
      </c>
      <c r="P19" s="125">
        <v>383.17824999999959</v>
      </c>
      <c r="Q19" s="125">
        <v>389.57249999999851</v>
      </c>
      <c r="R19" s="125">
        <v>395.27051881189584</v>
      </c>
      <c r="S19" s="167">
        <v>395.48376203501675</v>
      </c>
      <c r="T19" s="167">
        <v>392.71519905122284</v>
      </c>
      <c r="U19" s="167">
        <v>393.03374344659932</v>
      </c>
      <c r="V19" s="125">
        <v>393.04300557407697</v>
      </c>
      <c r="W19" s="332">
        <v>390.27113951436831</v>
      </c>
    </row>
    <row r="20" spans="1:23" x14ac:dyDescent="0.25">
      <c r="A20" s="15"/>
      <c r="B20" s="126" t="s">
        <v>33</v>
      </c>
      <c r="C20" s="71">
        <v>8.2562958240357318</v>
      </c>
      <c r="D20" s="72">
        <v>9.2756183745582597</v>
      </c>
      <c r="E20" s="72">
        <v>-0.19536513069252637</v>
      </c>
      <c r="F20" s="72">
        <v>-0.50408369895375005</v>
      </c>
      <c r="G20" s="72">
        <v>-2.276002149207057</v>
      </c>
      <c r="H20" s="72">
        <v>0.57564025399812202</v>
      </c>
      <c r="I20" s="72">
        <v>0.43761108522717418</v>
      </c>
      <c r="J20" s="72">
        <v>0.99799672190854505</v>
      </c>
      <c r="K20" s="72">
        <v>4.6348860296794303</v>
      </c>
      <c r="L20" s="72">
        <v>0.28398578965540544</v>
      </c>
      <c r="M20" s="72">
        <v>-1.6684175031774329</v>
      </c>
      <c r="N20" s="72">
        <v>2.535361921826218</v>
      </c>
      <c r="O20" s="72">
        <v>-2.7080009029884611</v>
      </c>
      <c r="P20" s="72">
        <v>1.3208552473271906</v>
      </c>
      <c r="Q20" s="72">
        <v>1.6687403316860916</v>
      </c>
      <c r="R20" s="72">
        <v>1.4626337361844932</v>
      </c>
      <c r="S20" s="114">
        <v>5.3948678935600292E-2</v>
      </c>
      <c r="T20" s="114">
        <v>-0.70004466670082754</v>
      </c>
      <c r="U20" s="114">
        <v>8.1113335095261974E-2</v>
      </c>
      <c r="V20" s="72">
        <v>2.3565731014363323E-3</v>
      </c>
      <c r="W20" s="333">
        <v>-0.70523225713178261</v>
      </c>
    </row>
    <row r="21" spans="1:23" x14ac:dyDescent="0.25">
      <c r="A21" s="15"/>
      <c r="B21" s="123"/>
      <c r="C21" s="127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67"/>
      <c r="T21" s="167"/>
      <c r="U21" s="167"/>
      <c r="V21" s="125"/>
      <c r="W21" s="332"/>
    </row>
    <row r="22" spans="1:23" x14ac:dyDescent="0.25">
      <c r="A22" s="15"/>
      <c r="B22" s="129" t="s">
        <v>104</v>
      </c>
      <c r="C22" s="124">
        <v>2279.98225</v>
      </c>
      <c r="D22" s="125">
        <v>2176.6437500000002</v>
      </c>
      <c r="E22" s="125">
        <v>2151.9297500000002</v>
      </c>
      <c r="F22" s="125">
        <v>2192.54925</v>
      </c>
      <c r="G22" s="125">
        <v>2191.2502500000001</v>
      </c>
      <c r="H22" s="125">
        <v>2176.0532499999999</v>
      </c>
      <c r="I22" s="125">
        <v>2204.6455000000001</v>
      </c>
      <c r="J22" s="125">
        <v>2251.6312499999999</v>
      </c>
      <c r="K22" s="125">
        <v>2306.9682499999999</v>
      </c>
      <c r="L22" s="125">
        <v>2348.9295000000002</v>
      </c>
      <c r="M22" s="125">
        <v>2392.80575</v>
      </c>
      <c r="N22" s="125">
        <v>2416.0677500000002</v>
      </c>
      <c r="O22" s="125">
        <v>2372.0425000000005</v>
      </c>
      <c r="P22" s="125">
        <v>2355.107</v>
      </c>
      <c r="Q22" s="125">
        <v>2394.9012499999999</v>
      </c>
      <c r="R22" s="125">
        <v>2399.1930000000002</v>
      </c>
      <c r="S22" s="167">
        <v>2395.7716557767071</v>
      </c>
      <c r="T22" s="167">
        <v>2405.5323747154489</v>
      </c>
      <c r="U22" s="167">
        <v>2410.3763603964853</v>
      </c>
      <c r="V22" s="125">
        <v>2411.4884284128539</v>
      </c>
      <c r="W22" s="332">
        <v>2407.6046364878616</v>
      </c>
    </row>
    <row r="23" spans="1:23" x14ac:dyDescent="0.25">
      <c r="A23" s="15"/>
      <c r="B23" s="130" t="s">
        <v>33</v>
      </c>
      <c r="C23" s="71">
        <v>2.5768587279583199</v>
      </c>
      <c r="D23" s="72">
        <v>-4.5324256362083482</v>
      </c>
      <c r="E23" s="72">
        <v>-1.1354177733494453</v>
      </c>
      <c r="F23" s="72">
        <v>1.8875848526189065</v>
      </c>
      <c r="G23" s="72">
        <v>-5.9246103593790789E-2</v>
      </c>
      <c r="H23" s="72">
        <v>-0.69353101043571064</v>
      </c>
      <c r="I23" s="72">
        <v>1.313949922870683</v>
      </c>
      <c r="J23" s="72">
        <v>2.1312156534916804</v>
      </c>
      <c r="K23" s="72">
        <v>2.4576404329083701</v>
      </c>
      <c r="L23" s="72">
        <v>1.818891525706956</v>
      </c>
      <c r="M23" s="72">
        <v>1.8679253677047258</v>
      </c>
      <c r="N23" s="72">
        <v>0.97216416334673372</v>
      </c>
      <c r="O23" s="72">
        <v>-1.8221860707341331</v>
      </c>
      <c r="P23" s="72">
        <v>-0.71396275572636059</v>
      </c>
      <c r="Q23" s="72">
        <v>1.6897002981180798</v>
      </c>
      <c r="R23" s="72">
        <v>0.17920363104744208</v>
      </c>
      <c r="S23" s="114">
        <v>-0.1426039598853901</v>
      </c>
      <c r="T23" s="114">
        <v>0.40741440926586048</v>
      </c>
      <c r="U23" s="114">
        <v>0.20136855076038351</v>
      </c>
      <c r="V23" s="72">
        <v>4.6136696104404074E-2</v>
      </c>
      <c r="W23" s="333">
        <v>-0.1610537242987431</v>
      </c>
    </row>
    <row r="24" spans="1:23" x14ac:dyDescent="0.25">
      <c r="A24" s="15"/>
      <c r="B24" s="130"/>
      <c r="C24" s="71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114"/>
      <c r="T24" s="114"/>
      <c r="U24" s="114"/>
      <c r="V24" s="72"/>
      <c r="W24" s="333"/>
    </row>
    <row r="25" spans="1:23" x14ac:dyDescent="0.25">
      <c r="A25" s="15"/>
      <c r="B25" s="129" t="s">
        <v>218</v>
      </c>
      <c r="C25" s="125">
        <v>12.741583333333335</v>
      </c>
      <c r="D25" s="125">
        <v>14.337285714285715</v>
      </c>
      <c r="E25" s="125">
        <v>17.197583333333331</v>
      </c>
      <c r="F25" s="125">
        <v>20.541333333333331</v>
      </c>
      <c r="G25" s="125">
        <v>13.437749999999999</v>
      </c>
      <c r="H25" s="125">
        <v>11.497846153846154</v>
      </c>
      <c r="I25" s="125">
        <v>17.243583333333333</v>
      </c>
      <c r="J25" s="125">
        <v>22.774583333333332</v>
      </c>
      <c r="K25" s="125">
        <v>30.703666666666667</v>
      </c>
      <c r="L25" s="125">
        <v>39.769838016730723</v>
      </c>
      <c r="M25" s="125">
        <v>58.975583333333333</v>
      </c>
      <c r="N25" s="125">
        <v>67.749315996312788</v>
      </c>
      <c r="O25" s="125">
        <v>74.188249999999996</v>
      </c>
      <c r="P25" s="125">
        <v>68.250666666666675</v>
      </c>
      <c r="Q25" s="125">
        <v>79.658083333333323</v>
      </c>
      <c r="R25" s="125">
        <v>96.761333333333326</v>
      </c>
      <c r="S25" s="167">
        <v>106.09686677333332</v>
      </c>
      <c r="T25" s="167">
        <v>120.42396522817712</v>
      </c>
      <c r="U25" s="167">
        <v>129.52858758679372</v>
      </c>
      <c r="V25" s="125">
        <v>135.81850981933758</v>
      </c>
      <c r="W25" s="332">
        <v>141.45557894369767</v>
      </c>
    </row>
    <row r="26" spans="1:23" x14ac:dyDescent="0.25">
      <c r="A26" s="15"/>
      <c r="B26" s="130" t="s">
        <v>23</v>
      </c>
      <c r="C26" s="71"/>
      <c r="D26" s="72">
        <f>(D25/C25-1)*100</f>
        <v>12.52357999164715</v>
      </c>
      <c r="E26" s="72">
        <f t="shared" ref="E26:W26" si="0">(E25/D25-1)*100</f>
        <v>19.950063603723866</v>
      </c>
      <c r="F26" s="72">
        <f t="shared" si="0"/>
        <v>19.44313881310844</v>
      </c>
      <c r="G26" s="72">
        <f t="shared" si="0"/>
        <v>-34.581899909126314</v>
      </c>
      <c r="H26" s="72">
        <f t="shared" si="0"/>
        <v>-14.43622515788614</v>
      </c>
      <c r="I26" s="72">
        <f t="shared" si="0"/>
        <v>49.97229135445658</v>
      </c>
      <c r="J26" s="72">
        <f t="shared" si="0"/>
        <v>32.075699656393923</v>
      </c>
      <c r="K26" s="72">
        <f t="shared" si="0"/>
        <v>34.815492416619406</v>
      </c>
      <c r="L26" s="72">
        <f t="shared" si="0"/>
        <v>29.5279760834126</v>
      </c>
      <c r="M26" s="72">
        <f t="shared" si="0"/>
        <v>48.292239230451408</v>
      </c>
      <c r="N26" s="72">
        <f t="shared" si="0"/>
        <v>14.87689000614003</v>
      </c>
      <c r="O26" s="72">
        <f t="shared" si="0"/>
        <v>9.5040575819800743</v>
      </c>
      <c r="P26" s="72">
        <f t="shared" si="0"/>
        <v>-8.0034012573868765</v>
      </c>
      <c r="Q26" s="72">
        <f t="shared" si="0"/>
        <v>16.714000351644899</v>
      </c>
      <c r="R26" s="72">
        <f t="shared" si="0"/>
        <v>21.470827923929047</v>
      </c>
      <c r="S26" s="72">
        <f t="shared" si="0"/>
        <v>9.647999999999989</v>
      </c>
      <c r="T26" s="72">
        <f t="shared" si="0"/>
        <v>13.503790347977374</v>
      </c>
      <c r="U26" s="72">
        <f t="shared" si="0"/>
        <v>7.5604738154613438</v>
      </c>
      <c r="V26" s="72">
        <f t="shared" si="0"/>
        <v>4.8560108233475008</v>
      </c>
      <c r="W26" s="333">
        <f t="shared" si="0"/>
        <v>4.1504424778760818</v>
      </c>
    </row>
    <row r="27" spans="1:23" x14ac:dyDescent="0.25">
      <c r="A27" s="41"/>
      <c r="B27" s="129"/>
      <c r="C27" s="133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334"/>
      <c r="T27" s="334"/>
      <c r="U27" s="334"/>
      <c r="V27" s="334"/>
      <c r="W27" s="335"/>
    </row>
    <row r="28" spans="1:23" x14ac:dyDescent="0.25">
      <c r="A28" s="62"/>
      <c r="B28" s="131"/>
      <c r="C28" s="243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83"/>
      <c r="T28" s="83"/>
      <c r="U28" s="83"/>
      <c r="V28" s="83"/>
      <c r="W28" s="285"/>
    </row>
    <row r="29" spans="1:23" x14ac:dyDescent="0.25">
      <c r="A29" s="15"/>
      <c r="B29" s="132" t="s">
        <v>98</v>
      </c>
      <c r="C29" s="47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85"/>
      <c r="T29" s="85"/>
      <c r="U29" s="85"/>
      <c r="V29" s="85"/>
      <c r="W29" s="286"/>
    </row>
    <row r="30" spans="1:23" x14ac:dyDescent="0.25">
      <c r="A30" s="15"/>
      <c r="B30" s="132"/>
      <c r="C30" s="47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85"/>
      <c r="T30" s="85"/>
      <c r="U30" s="85"/>
      <c r="V30" s="85"/>
      <c r="W30" s="286"/>
    </row>
    <row r="31" spans="1:23" x14ac:dyDescent="0.25">
      <c r="A31" s="15"/>
      <c r="B31" s="123" t="s">
        <v>34</v>
      </c>
      <c r="C31" s="68">
        <v>1.58826027461898</v>
      </c>
      <c r="D31" s="69">
        <v>-4.5518727705129436E-2</v>
      </c>
      <c r="E31" s="69">
        <v>0.6143179769328988</v>
      </c>
      <c r="F31" s="69">
        <v>-0.98128579346019595</v>
      </c>
      <c r="G31" s="69">
        <v>0.98898614018254616</v>
      </c>
      <c r="H31" s="69">
        <v>0.32502960755818044</v>
      </c>
      <c r="I31" s="69">
        <v>0.2403008202766177</v>
      </c>
      <c r="J31" s="69">
        <v>0.60499295081166693</v>
      </c>
      <c r="K31" s="69">
        <v>0.72593327724486123</v>
      </c>
      <c r="L31" s="69">
        <v>-0.1252940644350331</v>
      </c>
      <c r="M31" s="69">
        <v>-0.30569155510629109</v>
      </c>
      <c r="N31" s="69">
        <v>-0.1767874926945634</v>
      </c>
      <c r="O31" s="69">
        <v>-1.0457324413251534</v>
      </c>
      <c r="P31" s="69">
        <v>1.3071418368145959</v>
      </c>
      <c r="Q31" s="69">
        <v>0.9518783671251585</v>
      </c>
      <c r="R31" s="69">
        <v>-8.9066525323200363E-2</v>
      </c>
      <c r="S31" s="69">
        <v>-0.15727200168913491</v>
      </c>
      <c r="T31" s="69">
        <v>-0.30872046434018419</v>
      </c>
      <c r="U31" s="69">
        <v>-0.35878489265733782</v>
      </c>
      <c r="V31" s="69">
        <v>-0.43553947220528189</v>
      </c>
      <c r="W31" s="289">
        <v>-0.49730680007009642</v>
      </c>
    </row>
    <row r="32" spans="1:23" x14ac:dyDescent="0.25">
      <c r="A32" s="15"/>
      <c r="B32" s="123"/>
      <c r="C32" s="71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333"/>
    </row>
    <row r="33" spans="1:23" x14ac:dyDescent="0.25">
      <c r="A33" s="15"/>
      <c r="B33" s="123" t="s">
        <v>155</v>
      </c>
      <c r="C33" s="18">
        <v>59.380199311563018</v>
      </c>
      <c r="D33" s="19">
        <v>59.13490544977185</v>
      </c>
      <c r="E33" s="19">
        <v>59.378533930504631</v>
      </c>
      <c r="F33" s="19">
        <v>58.689305611520879</v>
      </c>
      <c r="G33" s="19">
        <v>59.144291800380465</v>
      </c>
      <c r="H33" s="19">
        <v>59.244127718495307</v>
      </c>
      <c r="I33" s="19">
        <v>59.315905126535441</v>
      </c>
      <c r="J33" s="19">
        <v>59.621586571786878</v>
      </c>
      <c r="K33" s="19">
        <v>60.028604933289976</v>
      </c>
      <c r="L33" s="19">
        <v>59.958547250301294</v>
      </c>
      <c r="M33" s="19">
        <v>59.79306316119731</v>
      </c>
      <c r="N33" s="19">
        <v>59.682587509628227</v>
      </c>
      <c r="O33" s="19">
        <v>59.064202385462529</v>
      </c>
      <c r="P33" s="19">
        <v>60.046990174036893</v>
      </c>
      <c r="Q33" s="19">
        <v>60.858897677108082</v>
      </c>
      <c r="R33" s="19">
        <v>60.835560096262007</v>
      </c>
      <c r="S33" s="19">
        <v>60.753571282541387</v>
      </c>
      <c r="T33" s="19">
        <v>60.620143641378576</v>
      </c>
      <c r="U33" s="19">
        <v>60.459788911922054</v>
      </c>
      <c r="V33" s="19">
        <v>60.251472468115288</v>
      </c>
      <c r="W33" s="20">
        <v>60.005046712087484</v>
      </c>
    </row>
    <row r="34" spans="1:23" x14ac:dyDescent="0.25">
      <c r="A34" s="15"/>
      <c r="B34" s="123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</row>
    <row r="35" spans="1:23" x14ac:dyDescent="0.25">
      <c r="A35" s="15"/>
      <c r="B35" s="123" t="s">
        <v>156</v>
      </c>
      <c r="C35" s="68">
        <v>69.408945892899979</v>
      </c>
      <c r="D35" s="69">
        <v>69.255302907230742</v>
      </c>
      <c r="E35" s="69">
        <v>69.690493356679369</v>
      </c>
      <c r="F35" s="69">
        <v>69.039251474522544</v>
      </c>
      <c r="G35" s="69">
        <v>69.833615141851652</v>
      </c>
      <c r="H35" s="69">
        <v>70.316418932409817</v>
      </c>
      <c r="I35" s="69">
        <v>70.813180183050292</v>
      </c>
      <c r="J35" s="69">
        <v>71.638734828758018</v>
      </c>
      <c r="K35" s="69">
        <v>72.670530063713244</v>
      </c>
      <c r="L35" s="69">
        <v>73.174350712310485</v>
      </c>
      <c r="M35" s="69">
        <v>73.560286415922377</v>
      </c>
      <c r="N35" s="69">
        <v>74.020951424847553</v>
      </c>
      <c r="O35" s="69">
        <v>73.830966323333087</v>
      </c>
      <c r="P35" s="69">
        <v>75.536352280880919</v>
      </c>
      <c r="Q35" s="69">
        <v>77.030186458019472</v>
      </c>
      <c r="R35" s="69">
        <v>77.554811180712832</v>
      </c>
      <c r="S35" s="69">
        <v>77.962134300326142</v>
      </c>
      <c r="T35" s="69">
        <v>78.253497278972134</v>
      </c>
      <c r="U35" s="69">
        <v>78.507217775537129</v>
      </c>
      <c r="V35" s="69">
        <v>78.660206107003944</v>
      </c>
      <c r="W35" s="289">
        <v>78.753777307426461</v>
      </c>
    </row>
    <row r="36" spans="1:23" x14ac:dyDescent="0.25">
      <c r="A36" s="41"/>
      <c r="B36" s="130"/>
      <c r="C36" s="133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334"/>
      <c r="T36" s="334"/>
      <c r="U36" s="334"/>
      <c r="V36" s="334"/>
      <c r="W36" s="335"/>
    </row>
    <row r="37" spans="1:23" s="12" customFormat="1" x14ac:dyDescent="0.25">
      <c r="A37" s="62"/>
      <c r="B37" s="135"/>
      <c r="C37" s="251"/>
      <c r="D37" s="136"/>
      <c r="E37" s="136"/>
      <c r="F37" s="136"/>
      <c r="G37" s="136"/>
      <c r="H37" s="136"/>
      <c r="I37" s="136"/>
      <c r="J37" s="136"/>
      <c r="K37" s="136"/>
      <c r="L37" s="33"/>
      <c r="M37" s="33"/>
      <c r="N37" s="33"/>
      <c r="O37" s="33"/>
      <c r="P37" s="33"/>
      <c r="Q37" s="33"/>
      <c r="R37" s="33"/>
      <c r="S37" s="35"/>
      <c r="T37" s="35"/>
      <c r="U37" s="35"/>
      <c r="V37" s="35"/>
      <c r="W37" s="36"/>
    </row>
    <row r="38" spans="1:23" x14ac:dyDescent="0.25">
      <c r="A38" s="15"/>
      <c r="B38" s="137" t="s">
        <v>35</v>
      </c>
      <c r="C38" s="56"/>
      <c r="D38" s="57"/>
      <c r="E38" s="57"/>
      <c r="F38" s="57"/>
      <c r="G38" s="57"/>
      <c r="H38" s="57"/>
      <c r="I38" s="57"/>
      <c r="J38" s="57"/>
      <c r="K38" s="57"/>
      <c r="L38" s="38"/>
      <c r="M38" s="38"/>
      <c r="N38" s="38"/>
      <c r="O38" s="38"/>
      <c r="P38" s="38"/>
      <c r="Q38" s="38"/>
      <c r="R38" s="38"/>
      <c r="S38" s="19"/>
      <c r="T38" s="19"/>
      <c r="U38" s="19"/>
      <c r="V38" s="19"/>
      <c r="W38" s="20"/>
    </row>
    <row r="39" spans="1:23" x14ac:dyDescent="0.25">
      <c r="A39" s="15"/>
      <c r="B39" s="137"/>
      <c r="C39" s="56"/>
      <c r="D39" s="57"/>
      <c r="E39" s="57"/>
      <c r="F39" s="57"/>
      <c r="G39" s="57"/>
      <c r="H39" s="57"/>
      <c r="I39" s="57"/>
      <c r="J39" s="57"/>
      <c r="K39" s="57"/>
      <c r="L39" s="38"/>
      <c r="M39" s="38"/>
      <c r="N39" s="38"/>
      <c r="O39" s="38"/>
      <c r="P39" s="38"/>
      <c r="Q39" s="38"/>
      <c r="R39" s="38"/>
      <c r="S39" s="19"/>
      <c r="T39" s="19"/>
      <c r="U39" s="19"/>
      <c r="V39" s="19"/>
      <c r="W39" s="20"/>
    </row>
    <row r="40" spans="1:23" x14ac:dyDescent="0.25">
      <c r="A40" s="15"/>
      <c r="B40" s="123" t="s">
        <v>200</v>
      </c>
      <c r="C40" s="254">
        <v>257.44999999999993</v>
      </c>
      <c r="D40" s="255">
        <v>324.17499999999995</v>
      </c>
      <c r="E40" s="255">
        <v>389.00000000000006</v>
      </c>
      <c r="F40" s="255">
        <v>364.62824999999998</v>
      </c>
      <c r="G40" s="255">
        <v>377.48699999999997</v>
      </c>
      <c r="H40" s="255">
        <v>385.99525000000006</v>
      </c>
      <c r="I40" s="255">
        <v>358.71500000000003</v>
      </c>
      <c r="J40" s="255">
        <v>314.23599999999999</v>
      </c>
      <c r="K40" s="255">
        <v>265.99349999999998</v>
      </c>
      <c r="L40" s="255">
        <v>223.98250000000002</v>
      </c>
      <c r="M40" s="255">
        <v>179.50150000000002</v>
      </c>
      <c r="N40" s="255">
        <v>157.74424999999999</v>
      </c>
      <c r="O40" s="255">
        <v>181.44225</v>
      </c>
      <c r="P40" s="255">
        <v>187.6095</v>
      </c>
      <c r="Q40" s="255">
        <v>170.40499999999997</v>
      </c>
      <c r="R40" s="255">
        <v>161.89875000000001</v>
      </c>
      <c r="S40" s="255">
        <v>148.62424535995925</v>
      </c>
      <c r="T40" s="255">
        <v>145.05630895100626</v>
      </c>
      <c r="U40" s="255">
        <v>140.79630788933025</v>
      </c>
      <c r="V40" s="255">
        <v>136.57093993256774</v>
      </c>
      <c r="W40" s="336">
        <v>136.25651495026341</v>
      </c>
    </row>
    <row r="41" spans="1:23" x14ac:dyDescent="0.25">
      <c r="A41" s="15"/>
      <c r="B41" s="126" t="s">
        <v>23</v>
      </c>
      <c r="C41" s="71">
        <v>-11.786876820284419</v>
      </c>
      <c r="D41" s="72">
        <v>25.917653913381255</v>
      </c>
      <c r="E41" s="72">
        <v>19.996915246394732</v>
      </c>
      <c r="F41" s="72">
        <v>-6.2652313624678824</v>
      </c>
      <c r="G41" s="72">
        <v>3.5265369592180518</v>
      </c>
      <c r="H41" s="72">
        <v>2.2539186779942266</v>
      </c>
      <c r="I41" s="72">
        <v>-7.0675092504376753</v>
      </c>
      <c r="J41" s="72">
        <v>-12.39953723708237</v>
      </c>
      <c r="K41" s="72">
        <v>-15.352314820708003</v>
      </c>
      <c r="L41" s="72">
        <v>-15.793994966042391</v>
      </c>
      <c r="M41" s="72">
        <v>-19.859140781087802</v>
      </c>
      <c r="N41" s="72">
        <v>-12.120929351565323</v>
      </c>
      <c r="O41" s="72">
        <v>15.023051553384681</v>
      </c>
      <c r="P41" s="72">
        <v>3.3990153891940711</v>
      </c>
      <c r="Q41" s="72">
        <v>-9.1703778326790655</v>
      </c>
      <c r="R41" s="72">
        <v>-4.9917842786303073</v>
      </c>
      <c r="S41" s="72">
        <v>-8.1992632061956954</v>
      </c>
      <c r="T41" s="72">
        <v>-2.4006422372821135</v>
      </c>
      <c r="U41" s="72">
        <v>-2.9367913002080082</v>
      </c>
      <c r="V41" s="72">
        <v>-3.0010502548715734</v>
      </c>
      <c r="W41" s="333">
        <v>-0.23022832123699155</v>
      </c>
    </row>
    <row r="42" spans="1:23" x14ac:dyDescent="0.25">
      <c r="A42" s="15"/>
      <c r="B42" s="126"/>
      <c r="C42" s="71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333"/>
    </row>
    <row r="43" spans="1:23" x14ac:dyDescent="0.25">
      <c r="A43" s="15"/>
      <c r="B43" s="123" t="s">
        <v>36</v>
      </c>
      <c r="C43" s="37">
        <v>9.5663644470867997</v>
      </c>
      <c r="D43" s="38">
        <v>12.051227241888862</v>
      </c>
      <c r="E43" s="38">
        <v>14.372806207278776</v>
      </c>
      <c r="F43" s="38">
        <v>13.605828709320708</v>
      </c>
      <c r="G43" s="38">
        <v>13.94770244332442</v>
      </c>
      <c r="H43" s="38">
        <v>14.215866538624084</v>
      </c>
      <c r="I43" s="38">
        <v>13.179488437154207</v>
      </c>
      <c r="J43" s="38">
        <v>11.475864688323266</v>
      </c>
      <c r="K43" s="38">
        <v>9.6440444847860576</v>
      </c>
      <c r="L43" s="38">
        <v>8.1310523102569174</v>
      </c>
      <c r="M43" s="38">
        <v>6.5362760288176363</v>
      </c>
      <c r="N43" s="38">
        <v>5.7541913197002961</v>
      </c>
      <c r="O43" s="38">
        <v>6.6885912163563228</v>
      </c>
      <c r="P43" s="38">
        <v>6.8267027730984049</v>
      </c>
      <c r="Q43" s="38">
        <v>6.1422020427809514</v>
      </c>
      <c r="R43" s="38">
        <v>5.8407987633573457</v>
      </c>
      <c r="S43" s="19">
        <v>5.3703423443079039</v>
      </c>
      <c r="T43" s="19">
        <v>5.2576510825392049</v>
      </c>
      <c r="U43" s="19">
        <v>5.121620443361933</v>
      </c>
      <c r="V43" s="19">
        <v>4.9896499349845884</v>
      </c>
      <c r="W43" s="20">
        <v>5.0030428198572405</v>
      </c>
    </row>
    <row r="44" spans="1:23" x14ac:dyDescent="0.25">
      <c r="A44" s="15"/>
      <c r="B44" s="123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19"/>
      <c r="T44" s="19"/>
      <c r="U44" s="19"/>
      <c r="V44" s="19"/>
      <c r="W44" s="20"/>
    </row>
    <row r="45" spans="1:23" x14ac:dyDescent="0.25">
      <c r="A45" s="15"/>
      <c r="B45" s="123" t="s">
        <v>130</v>
      </c>
      <c r="C45" s="18">
        <v>8.832951547433959</v>
      </c>
      <c r="D45" s="19">
        <v>12.839349312716461</v>
      </c>
      <c r="E45" s="19">
        <v>14.171360169226602</v>
      </c>
      <c r="F45" s="19">
        <v>14.591686321491457</v>
      </c>
      <c r="G45" s="19">
        <v>15.020214132761311</v>
      </c>
      <c r="H45" s="19">
        <v>15.377619077100443</v>
      </c>
      <c r="I45" s="19">
        <v>14.294176821047344</v>
      </c>
      <c r="J45" s="19">
        <v>13.146959681589562</v>
      </c>
      <c r="K45" s="19">
        <v>11.079764196268824</v>
      </c>
      <c r="L45" s="19">
        <v>8.34758888826115</v>
      </c>
      <c r="M45" s="19">
        <v>6.5961570539773442</v>
      </c>
      <c r="N45" s="19">
        <v>6.1099853420228509</v>
      </c>
      <c r="O45" s="19">
        <v>7.6340679838087722</v>
      </c>
      <c r="P45" s="19">
        <v>8.1149854844905196</v>
      </c>
      <c r="Q45" s="19">
        <v>6.9547071070180353</v>
      </c>
      <c r="R45" s="19">
        <v>6.2172601298269354</v>
      </c>
      <c r="S45" s="19">
        <v>5.9926434619087541</v>
      </c>
      <c r="T45" s="19">
        <v>5.8689048871934393</v>
      </c>
      <c r="U45" s="19">
        <v>5.7212868501825964</v>
      </c>
      <c r="V45" s="19">
        <v>5.5551765308326697</v>
      </c>
      <c r="W45" s="20">
        <v>5.5149764189512167</v>
      </c>
    </row>
    <row r="46" spans="1:23" x14ac:dyDescent="0.25">
      <c r="A46" s="15"/>
      <c r="B46" s="123"/>
      <c r="C46" s="47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85"/>
      <c r="T46" s="85"/>
      <c r="U46" s="85"/>
      <c r="V46" s="85"/>
      <c r="W46" s="286"/>
    </row>
    <row r="47" spans="1:23" x14ac:dyDescent="0.25">
      <c r="A47" s="15"/>
      <c r="B47" s="123" t="s">
        <v>103</v>
      </c>
      <c r="C47" s="18">
        <v>7.6495653927181619</v>
      </c>
      <c r="D47" s="19">
        <v>11.436335675221892</v>
      </c>
      <c r="E47" s="19">
        <v>12.47867858457807</v>
      </c>
      <c r="F47" s="19">
        <v>13.155825150278813</v>
      </c>
      <c r="G47" s="19">
        <v>13.585754999019056</v>
      </c>
      <c r="H47" s="19">
        <v>14.107888429951739</v>
      </c>
      <c r="I47" s="19">
        <v>12.789967893097714</v>
      </c>
      <c r="J47" s="19">
        <v>11.502115510298113</v>
      </c>
      <c r="K47" s="19">
        <v>9.4849735430648074</v>
      </c>
      <c r="L47" s="19">
        <v>7.0622593859209521</v>
      </c>
      <c r="M47" s="19">
        <v>5.4176550591020707</v>
      </c>
      <c r="N47" s="19">
        <v>4.9975602360197051</v>
      </c>
      <c r="O47" s="19">
        <v>6.7789619604396112</v>
      </c>
      <c r="P47" s="19">
        <v>7.4770774318643358</v>
      </c>
      <c r="Q47" s="19">
        <v>6.3106321348497838</v>
      </c>
      <c r="R47" s="19">
        <v>5.3012516056334791</v>
      </c>
      <c r="S47" s="19">
        <v>5.0186884430726897</v>
      </c>
      <c r="T47" s="19">
        <v>4.915005222186168</v>
      </c>
      <c r="U47" s="19">
        <v>4.7854783213688625</v>
      </c>
      <c r="V47" s="19">
        <v>4.6707033662261948</v>
      </c>
      <c r="W47" s="20">
        <v>4.7101678336288826</v>
      </c>
    </row>
    <row r="48" spans="1:23" x14ac:dyDescent="0.25">
      <c r="A48" s="41"/>
      <c r="B48" s="123"/>
      <c r="C48" s="58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54"/>
      <c r="T48" s="154"/>
      <c r="U48" s="154"/>
      <c r="V48" s="154"/>
      <c r="W48" s="155"/>
    </row>
    <row r="49" spans="1:23" s="12" customFormat="1" x14ac:dyDescent="0.25">
      <c r="A49" s="62"/>
      <c r="B49" s="138"/>
      <c r="C49" s="243"/>
      <c r="D49" s="46"/>
      <c r="E49" s="46"/>
      <c r="F49" s="46"/>
      <c r="G49" s="46"/>
      <c r="H49" s="46"/>
      <c r="I49" s="46"/>
      <c r="J49" s="136"/>
      <c r="K49" s="136"/>
      <c r="L49" s="33"/>
      <c r="M49" s="33"/>
      <c r="N49" s="33"/>
      <c r="O49" s="33"/>
      <c r="P49" s="33"/>
      <c r="Q49" s="33"/>
      <c r="R49" s="33"/>
      <c r="S49" s="35"/>
      <c r="T49" s="35"/>
      <c r="U49" s="35"/>
      <c r="V49" s="35"/>
      <c r="W49" s="36"/>
    </row>
    <row r="50" spans="1:23" x14ac:dyDescent="0.25">
      <c r="A50" s="15"/>
      <c r="B50" s="122" t="s">
        <v>140</v>
      </c>
      <c r="C50" s="47"/>
      <c r="D50" s="10"/>
      <c r="E50" s="10"/>
      <c r="F50" s="10"/>
      <c r="G50" s="10"/>
      <c r="H50" s="10"/>
      <c r="I50" s="10"/>
      <c r="J50" s="57"/>
      <c r="K50" s="57"/>
      <c r="L50" s="38"/>
      <c r="M50" s="38"/>
      <c r="N50" s="38"/>
      <c r="O50" s="38"/>
      <c r="P50" s="38"/>
      <c r="Q50" s="38"/>
      <c r="R50" s="38"/>
      <c r="S50" s="19"/>
      <c r="T50" s="19"/>
      <c r="U50" s="19"/>
      <c r="V50" s="19"/>
      <c r="W50" s="20"/>
    </row>
    <row r="51" spans="1:23" x14ac:dyDescent="0.25">
      <c r="A51" s="15"/>
      <c r="B51" s="122"/>
      <c r="C51" s="47"/>
      <c r="D51" s="10"/>
      <c r="E51" s="10"/>
      <c r="F51" s="10"/>
      <c r="G51" s="10"/>
      <c r="H51" s="10"/>
      <c r="I51" s="10"/>
      <c r="J51" s="57"/>
      <c r="K51" s="57"/>
      <c r="L51" s="38"/>
      <c r="M51" s="38"/>
      <c r="N51" s="38"/>
      <c r="O51" s="38"/>
      <c r="P51" s="38"/>
      <c r="Q51" s="38"/>
      <c r="R51" s="38"/>
      <c r="S51" s="19"/>
      <c r="T51" s="19"/>
      <c r="U51" s="19"/>
      <c r="V51" s="19"/>
      <c r="W51" s="20"/>
    </row>
    <row r="52" spans="1:23" x14ac:dyDescent="0.25">
      <c r="A52" s="15"/>
      <c r="B52" s="123" t="s">
        <v>196</v>
      </c>
      <c r="C52" s="139">
        <v>723</v>
      </c>
      <c r="D52" s="140">
        <v>745</v>
      </c>
      <c r="E52" s="140">
        <v>769</v>
      </c>
      <c r="F52" s="140">
        <v>786</v>
      </c>
      <c r="G52" s="140">
        <v>806</v>
      </c>
      <c r="H52" s="140">
        <v>824</v>
      </c>
      <c r="I52" s="140">
        <v>858</v>
      </c>
      <c r="J52" s="140">
        <v>883</v>
      </c>
      <c r="K52" s="140">
        <v>912</v>
      </c>
      <c r="L52" s="140">
        <v>954</v>
      </c>
      <c r="M52" s="140">
        <v>1013</v>
      </c>
      <c r="N52" s="140">
        <v>1092</v>
      </c>
      <c r="O52" s="140">
        <v>1133</v>
      </c>
      <c r="P52" s="140">
        <v>1211</v>
      </c>
      <c r="Q52" s="140">
        <v>1304</v>
      </c>
      <c r="R52" s="140">
        <v>1430</v>
      </c>
      <c r="S52" s="125">
        <v>1528</v>
      </c>
      <c r="T52" s="125">
        <v>1618</v>
      </c>
      <c r="U52" s="125">
        <v>1702</v>
      </c>
      <c r="V52" s="125">
        <v>1785</v>
      </c>
      <c r="W52" s="332">
        <v>1866</v>
      </c>
    </row>
    <row r="53" spans="1:23" x14ac:dyDescent="0.25">
      <c r="A53" s="15"/>
      <c r="B53" s="130" t="s">
        <v>33</v>
      </c>
      <c r="C53" s="111">
        <v>8.071748878923767</v>
      </c>
      <c r="D53" s="112">
        <v>3.0428769017980528</v>
      </c>
      <c r="E53" s="112">
        <v>3.2214765100671228</v>
      </c>
      <c r="F53" s="112">
        <v>2.2106631989596837</v>
      </c>
      <c r="G53" s="112">
        <v>2.5445292620865034</v>
      </c>
      <c r="H53" s="112">
        <v>2.2332506203474045</v>
      </c>
      <c r="I53" s="112">
        <v>4.126213592233019</v>
      </c>
      <c r="J53" s="112">
        <v>2.9137529137529095</v>
      </c>
      <c r="K53" s="112">
        <v>3.2842582106455298</v>
      </c>
      <c r="L53" s="112">
        <v>4.6052631578947345</v>
      </c>
      <c r="M53" s="112">
        <v>6.1844863731656208</v>
      </c>
      <c r="N53" s="112">
        <v>7.7986179664363275</v>
      </c>
      <c r="O53" s="112">
        <v>3.7545787545787634</v>
      </c>
      <c r="P53" s="112">
        <v>6.884377758164173</v>
      </c>
      <c r="Q53" s="112">
        <v>7.6796036333608653</v>
      </c>
      <c r="R53" s="112">
        <v>9.6625766871165641</v>
      </c>
      <c r="S53" s="72">
        <v>6.8531468531468631</v>
      </c>
      <c r="T53" s="72">
        <v>5.8900523560209361</v>
      </c>
      <c r="U53" s="72">
        <v>5.1915945611866521</v>
      </c>
      <c r="V53" s="72">
        <v>4.8766157461809678</v>
      </c>
      <c r="W53" s="333">
        <v>4.5378151260504263</v>
      </c>
    </row>
    <row r="54" spans="1:23" x14ac:dyDescent="0.25">
      <c r="A54" s="15"/>
      <c r="B54" s="123" t="s">
        <v>197</v>
      </c>
      <c r="C54" s="139">
        <v>806.55006568508679</v>
      </c>
      <c r="D54" s="140">
        <v>817.81400047007708</v>
      </c>
      <c r="E54" s="140">
        <v>836.10714741013749</v>
      </c>
      <c r="F54" s="140">
        <v>822.44327801693078</v>
      </c>
      <c r="G54" s="140">
        <v>813.94613990650919</v>
      </c>
      <c r="H54" s="140">
        <v>820.72394918300802</v>
      </c>
      <c r="I54" s="140">
        <v>855.17932380110358</v>
      </c>
      <c r="J54" s="140">
        <v>883</v>
      </c>
      <c r="K54" s="140">
        <v>916.76236548119277</v>
      </c>
      <c r="L54" s="140">
        <v>946.59654526737484</v>
      </c>
      <c r="M54" s="140">
        <v>980.67835286823311</v>
      </c>
      <c r="N54" s="140">
        <v>1029.590329156294</v>
      </c>
      <c r="O54" s="140">
        <v>1047.9945893664994</v>
      </c>
      <c r="P54" s="140">
        <v>1085.8262803197442</v>
      </c>
      <c r="Q54" s="140">
        <v>1036.7275874612133</v>
      </c>
      <c r="R54" s="140">
        <v>1028.5238816874007</v>
      </c>
      <c r="S54" s="125">
        <v>1069.4034433138572</v>
      </c>
      <c r="T54" s="125">
        <v>1074.3454148850008</v>
      </c>
      <c r="U54" s="125">
        <v>1100.802074208505</v>
      </c>
      <c r="V54" s="125">
        <v>1129.6951233995908</v>
      </c>
      <c r="W54" s="332">
        <v>1153.1703681886763</v>
      </c>
    </row>
    <row r="55" spans="1:23" x14ac:dyDescent="0.25">
      <c r="A55" s="15"/>
      <c r="B55" s="130" t="s">
        <v>33</v>
      </c>
      <c r="C55" s="113">
        <f>100*((1+'Trh práce'!C53/100)/(1+'Cenová inflácia'!C10/100)-1)</f>
        <v>3.3312908513920991</v>
      </c>
      <c r="D55" s="114">
        <f>100*((1+'Trh práce'!D53/100)/(1+'Cenová inflácia'!D10/100)-1)</f>
        <v>1.3965574195846875</v>
      </c>
      <c r="E55" s="114">
        <f>100*((1+'Trh práce'!E53/100)/(1+'Cenová inflácia'!E10/100)-1)</f>
        <v>2.2368346506107306</v>
      </c>
      <c r="F55" s="114">
        <f>100*((1+'Trh práce'!F53/100)/(1+'Cenová inflácia'!F10/100)-1)</f>
        <v>-1.6342246846628328</v>
      </c>
      <c r="G55" s="114">
        <f>100*((1+'Trh práce'!G53/100)/(1+'Cenová inflácia'!G10/100)-1)</f>
        <v>-1.0331579499208599</v>
      </c>
      <c r="H55" s="114">
        <f>100*((1+'Trh práce'!H53/100)/(1+'Cenová inflácia'!H10/100)-1)</f>
        <v>0.83270980034100273</v>
      </c>
      <c r="I55" s="114">
        <f>100*((1+'Trh práce'!I53/100)/(1+'Cenová inflácia'!I10/100)-1)</f>
        <v>4.1981685379589795</v>
      </c>
      <c r="J55" s="114">
        <f>100*((1+'Trh práce'!J53/100)/(1+'Cenová inflácia'!J10/100)-1)</f>
        <v>3.2531979462785632</v>
      </c>
      <c r="K55" s="114">
        <f>100*((1+'Trh práce'!K53/100)/(1+'Cenová inflácia'!K10/100)-1)</f>
        <v>3.8235974497387248</v>
      </c>
      <c r="L55" s="114">
        <f>100*((1+'Trh práce'!L53/100)/(1+'Cenová inflácia'!L10/100)-1)</f>
        <v>3.2542980503483587</v>
      </c>
      <c r="M55" s="114">
        <f>100*((1+'Trh práce'!M53/100)/(1+'Cenová inflácia'!M10/100)-1)</f>
        <v>3.6004576364930152</v>
      </c>
      <c r="N55" s="114">
        <f>100*((1+'Trh práce'!N53/100)/(1+'Cenová inflácia'!N10/100)-1)</f>
        <v>4.9875656115999645</v>
      </c>
      <c r="O55" s="114">
        <f>100*((1+'Trh práce'!O53/100)/(1+'Cenová inflácia'!O10/100)-1)</f>
        <v>1.7875323503948382</v>
      </c>
      <c r="P55" s="114">
        <f>100*((1+'Trh práce'!P53/100)/(1+'Cenová inflácia'!P10/100)-1)</f>
        <v>3.6099128122515811</v>
      </c>
      <c r="Q55" s="114">
        <f>100*((1+'Trh práce'!Q53/100)/(1+'Cenová inflácia'!Q10/100)-1)</f>
        <v>-4.5217815914413766</v>
      </c>
      <c r="R55" s="114">
        <f>100*((1+'Trh práce'!R53/100)/(1+'Cenová inflácia'!R10/100)-1)</f>
        <v>-0.79130775268576592</v>
      </c>
      <c r="S55" s="114">
        <f>100*((1+'Trh práce'!S53/100)/(1+'Cenová inflácia'!S10/100)-1)</f>
        <v>3.9745855545317399</v>
      </c>
      <c r="T55" s="114">
        <f>100*((1+'Trh práce'!T53/100)/(1+'Cenová inflácia'!T10/100)-1)</f>
        <v>0.4621241498745432</v>
      </c>
      <c r="U55" s="114">
        <f>100*((1+'Trh práce'!U53/100)/(1+'Cenová inflácia'!U10/100)-1)</f>
        <v>2.4625840960410761</v>
      </c>
      <c r="V55" s="114">
        <f>100*((1+'Trh práce'!V53/100)/(1+'Cenová inflácia'!V10/100)-1)</f>
        <v>2.6247269938931117</v>
      </c>
      <c r="W55" s="300">
        <f>100*((1+'Trh práce'!W53/100)/(1+'Cenová inflácia'!W10/100)-1)</f>
        <v>2.0780159445533908</v>
      </c>
    </row>
    <row r="56" spans="1:23" x14ac:dyDescent="0.25">
      <c r="A56" s="15"/>
      <c r="B56" s="130"/>
      <c r="C56" s="71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333"/>
    </row>
    <row r="57" spans="1:23" x14ac:dyDescent="0.25">
      <c r="A57" s="15"/>
      <c r="B57" s="123" t="s">
        <v>198</v>
      </c>
      <c r="C57" s="139">
        <v>725</v>
      </c>
      <c r="D57" s="140">
        <v>741</v>
      </c>
      <c r="E57" s="140">
        <v>767</v>
      </c>
      <c r="F57" s="140">
        <v>787</v>
      </c>
      <c r="G57" s="140">
        <v>804</v>
      </c>
      <c r="H57" s="140">
        <v>821</v>
      </c>
      <c r="I57" s="140">
        <v>853</v>
      </c>
      <c r="J57" s="140">
        <v>877</v>
      </c>
      <c r="K57" s="140">
        <v>900</v>
      </c>
      <c r="L57" s="140">
        <v>941</v>
      </c>
      <c r="M57" s="140">
        <v>998</v>
      </c>
      <c r="N57" s="140">
        <v>1061</v>
      </c>
      <c r="O57" s="140">
        <v>1084</v>
      </c>
      <c r="P57" s="140">
        <v>1157</v>
      </c>
      <c r="Q57" s="140">
        <v>1261</v>
      </c>
      <c r="R57" s="140">
        <v>1375</v>
      </c>
      <c r="S57" s="125">
        <v>1464</v>
      </c>
      <c r="T57" s="125">
        <v>1563</v>
      </c>
      <c r="U57" s="125">
        <v>1653</v>
      </c>
      <c r="V57" s="125">
        <v>1744</v>
      </c>
      <c r="W57" s="332">
        <v>1832</v>
      </c>
    </row>
    <row r="58" spans="1:23" x14ac:dyDescent="0.25">
      <c r="A58" s="15"/>
      <c r="B58" s="130" t="s">
        <v>33</v>
      </c>
      <c r="C58" s="111">
        <v>7.7265973254086129</v>
      </c>
      <c r="D58" s="112">
        <v>2.2068965517241468</v>
      </c>
      <c r="E58" s="112">
        <v>3.5087719298245723</v>
      </c>
      <c r="F58" s="112">
        <v>2.6075619295958363</v>
      </c>
      <c r="G58" s="112">
        <v>2.1601016518424387</v>
      </c>
      <c r="H58" s="112">
        <v>2.1144278606965106</v>
      </c>
      <c r="I58" s="112">
        <v>3.897685749086488</v>
      </c>
      <c r="J58" s="112">
        <v>2.8135990621336537</v>
      </c>
      <c r="K58" s="112">
        <v>2.6225769669327326</v>
      </c>
      <c r="L58" s="112">
        <v>4.5555555555555571</v>
      </c>
      <c r="M58" s="112">
        <v>6.0573857598299696</v>
      </c>
      <c r="N58" s="112">
        <v>6.3126252505010028</v>
      </c>
      <c r="O58" s="112">
        <v>2.1677662582469281</v>
      </c>
      <c r="P58" s="112">
        <v>6.7343173431734238</v>
      </c>
      <c r="Q58" s="112">
        <v>8.9887640449438209</v>
      </c>
      <c r="R58" s="112">
        <v>9.0404440919904729</v>
      </c>
      <c r="S58" s="72">
        <v>6.4727272727272744</v>
      </c>
      <c r="T58" s="72">
        <v>6.7622950819672178</v>
      </c>
      <c r="U58" s="72">
        <v>5.7581573896353211</v>
      </c>
      <c r="V58" s="72">
        <v>5.5051421657592359</v>
      </c>
      <c r="W58" s="333">
        <v>5.0458715596330306</v>
      </c>
    </row>
    <row r="59" spans="1:23" x14ac:dyDescent="0.25">
      <c r="A59" s="15"/>
      <c r="B59" s="123" t="s">
        <v>199</v>
      </c>
      <c r="C59" s="139">
        <v>716</v>
      </c>
      <c r="D59" s="140">
        <v>759</v>
      </c>
      <c r="E59" s="140">
        <v>779</v>
      </c>
      <c r="F59" s="140">
        <v>781</v>
      </c>
      <c r="G59" s="140">
        <v>810</v>
      </c>
      <c r="H59" s="140">
        <v>838</v>
      </c>
      <c r="I59" s="140">
        <v>877</v>
      </c>
      <c r="J59" s="140">
        <v>906</v>
      </c>
      <c r="K59" s="140">
        <v>957</v>
      </c>
      <c r="L59" s="140">
        <v>1005</v>
      </c>
      <c r="M59" s="140">
        <v>1072</v>
      </c>
      <c r="N59" s="140">
        <v>1216</v>
      </c>
      <c r="O59" s="140">
        <v>1320</v>
      </c>
      <c r="P59" s="140">
        <v>1409</v>
      </c>
      <c r="Q59" s="140">
        <v>1464</v>
      </c>
      <c r="R59" s="140">
        <v>1629</v>
      </c>
      <c r="S59" s="125">
        <v>1763</v>
      </c>
      <c r="T59" s="125">
        <v>1822</v>
      </c>
      <c r="U59" s="125">
        <v>1883</v>
      </c>
      <c r="V59" s="125">
        <v>1945</v>
      </c>
      <c r="W59" s="332">
        <v>2004</v>
      </c>
    </row>
    <row r="60" spans="1:23" x14ac:dyDescent="0.25">
      <c r="A60" s="15"/>
      <c r="B60" s="130" t="s">
        <v>33</v>
      </c>
      <c r="C60" s="111">
        <v>9.6477794793261786</v>
      </c>
      <c r="D60" s="112">
        <v>6.0055865921787799</v>
      </c>
      <c r="E60" s="112">
        <v>2.6350461133069825</v>
      </c>
      <c r="F60" s="112">
        <v>0.25673940949935137</v>
      </c>
      <c r="G60" s="112">
        <v>3.7131882202304789</v>
      </c>
      <c r="H60" s="112">
        <v>3.4567901234567877</v>
      </c>
      <c r="I60" s="112">
        <v>4.6539379474940246</v>
      </c>
      <c r="J60" s="112">
        <v>3.3067274800456126</v>
      </c>
      <c r="K60" s="112">
        <v>5.6291390728476776</v>
      </c>
      <c r="L60" s="112">
        <v>5.0156739811912265</v>
      </c>
      <c r="M60" s="112">
        <v>6.6666666666666652</v>
      </c>
      <c r="N60" s="112">
        <v>13.432835820895516</v>
      </c>
      <c r="O60" s="112">
        <v>8.5526315789473664</v>
      </c>
      <c r="P60" s="112">
        <v>6.7424242424242387</v>
      </c>
      <c r="Q60" s="112">
        <v>3.9034776437189445</v>
      </c>
      <c r="R60" s="112">
        <v>11.270491803278681</v>
      </c>
      <c r="S60" s="72">
        <v>8.2259054634745254</v>
      </c>
      <c r="T60" s="72">
        <v>3.3465683494044329</v>
      </c>
      <c r="U60" s="72">
        <v>3.3479692645444592</v>
      </c>
      <c r="V60" s="72">
        <v>3.2926181625066331</v>
      </c>
      <c r="W60" s="333">
        <v>3.0334190231362523</v>
      </c>
    </row>
    <row r="61" spans="1:23" x14ac:dyDescent="0.25">
      <c r="A61" s="41"/>
      <c r="B61" s="141"/>
      <c r="C61" s="58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54"/>
      <c r="T61" s="154"/>
      <c r="U61" s="154"/>
      <c r="V61" s="154"/>
      <c r="W61" s="155"/>
    </row>
    <row r="62" spans="1:23" x14ac:dyDescent="0.25">
      <c r="A62" s="15"/>
      <c r="B62" s="123"/>
      <c r="C62" s="47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85"/>
      <c r="T62" s="85"/>
      <c r="U62" s="85"/>
      <c r="V62" s="85"/>
      <c r="W62" s="286"/>
    </row>
    <row r="63" spans="1:23" x14ac:dyDescent="0.25">
      <c r="A63" s="15"/>
      <c r="B63" s="122" t="s">
        <v>15</v>
      </c>
      <c r="C63" s="47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85"/>
      <c r="T63" s="85"/>
      <c r="U63" s="85"/>
      <c r="V63" s="85"/>
      <c r="W63" s="286"/>
    </row>
    <row r="64" spans="1:23" x14ac:dyDescent="0.25">
      <c r="A64" s="15"/>
      <c r="B64" s="12"/>
      <c r="C64" s="47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85"/>
      <c r="T64" s="85"/>
      <c r="U64" s="85"/>
      <c r="V64" s="85"/>
      <c r="W64" s="286"/>
    </row>
    <row r="65" spans="1:23" s="143" customFormat="1" x14ac:dyDescent="0.25">
      <c r="A65" s="142"/>
      <c r="B65" s="25" t="s">
        <v>97</v>
      </c>
      <c r="C65" s="18">
        <f>'Trh práce'!C43-'Trh práce'!C67</f>
        <v>12.416655271272159</v>
      </c>
      <c r="D65" s="19">
        <f>'Trh práce'!D43-'Trh práce'!D67</f>
        <v>12.727043804249632</v>
      </c>
      <c r="E65" s="19">
        <f>'Trh práce'!E43-'Trh práce'!E67</f>
        <v>13.129119528299416</v>
      </c>
      <c r="F65" s="19">
        <f>'Trh práce'!F43-'Trh práce'!F67</f>
        <v>13.114587978886036</v>
      </c>
      <c r="G65" s="19">
        <f>'Trh práce'!G43-'Trh práce'!G67</f>
        <v>12.924654495400791</v>
      </c>
      <c r="H65" s="19">
        <f>'Trh práce'!H43-'Trh práce'!H67</f>
        <v>12.573628144671531</v>
      </c>
      <c r="I65" s="19">
        <f>'Trh práce'!I43-'Trh práce'!I67</f>
        <v>11.922352368114053</v>
      </c>
      <c r="J65" s="19">
        <f>'Trh práce'!J43-'Trh práce'!J67</f>
        <v>10.93591344502186</v>
      </c>
      <c r="K65" s="19">
        <f>'Trh práce'!K43-'Trh práce'!K67</f>
        <v>9.8473095627847158</v>
      </c>
      <c r="L65" s="19">
        <f>'Trh práce'!L43-'Trh práce'!L67</f>
        <v>8.8888685932705211</v>
      </c>
      <c r="M65" s="19">
        <f>'Trh práce'!M43-'Trh práce'!M67</f>
        <v>8.0045130943389182</v>
      </c>
      <c r="N65" s="19">
        <f>'Trh práce'!N43-'Trh práce'!N67</f>
        <v>7.4103538831686571</v>
      </c>
      <c r="O65" s="19">
        <f>'Trh práce'!O43-'Trh práce'!O67</f>
        <v>7.2210032250719536</v>
      </c>
      <c r="P65" s="19">
        <f>'Trh práce'!P43-'Trh práce'!P67</f>
        <v>6.8830510998271395</v>
      </c>
      <c r="Q65" s="19">
        <f>'Trh práce'!Q43-'Trh práce'!Q67</f>
        <v>6.5127364117646378</v>
      </c>
      <c r="R65" s="19">
        <f>'Trh práce'!R43-'Trh práce'!R67</f>
        <v>6.1828673621478361</v>
      </c>
      <c r="S65" s="19">
        <f>'Trh práce'!S43-'Trh práce'!S67</f>
        <v>5.9632907140527891</v>
      </c>
      <c r="T65" s="19">
        <f>'Trh práce'!T43-'Trh práce'!T67</f>
        <v>5.8233860760198448</v>
      </c>
      <c r="U65" s="19">
        <f>'Trh práce'!U43-'Trh práce'!U67</f>
        <v>5.6976419980078683</v>
      </c>
      <c r="V65" s="19">
        <f>'Trh práce'!V43-'Trh práce'!V67</f>
        <v>5.5877647636348788</v>
      </c>
      <c r="W65" s="20">
        <f>'Trh práce'!W43-'Trh práce'!W67</f>
        <v>5.487974281649139</v>
      </c>
    </row>
    <row r="66" spans="1:23" s="143" customFormat="1" x14ac:dyDescent="0.25">
      <c r="A66" s="142"/>
      <c r="B66" s="25"/>
      <c r="C66" s="18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</row>
    <row r="67" spans="1:23" s="143" customFormat="1" x14ac:dyDescent="0.25">
      <c r="A67" s="142"/>
      <c r="B67" s="25" t="s">
        <v>152</v>
      </c>
      <c r="C67" s="18">
        <v>-2.8502908241853602</v>
      </c>
      <c r="D67" s="19">
        <v>-0.67581656236077037</v>
      </c>
      <c r="E67" s="19">
        <v>1.243686678979361</v>
      </c>
      <c r="F67" s="19">
        <v>0.4912407304346722</v>
      </c>
      <c r="G67" s="19">
        <v>1.0230479479236303</v>
      </c>
      <c r="H67" s="19">
        <v>1.6422383939525527</v>
      </c>
      <c r="I67" s="19">
        <v>1.2571360690401545</v>
      </c>
      <c r="J67" s="19">
        <v>0.53995124330140509</v>
      </c>
      <c r="K67" s="19">
        <v>-0.20326507799865862</v>
      </c>
      <c r="L67" s="19">
        <v>-0.75781628301360426</v>
      </c>
      <c r="M67" s="19">
        <v>-1.4682370655212829</v>
      </c>
      <c r="N67" s="19">
        <v>-1.6561625634683608</v>
      </c>
      <c r="O67" s="19">
        <v>-0.53241200871563121</v>
      </c>
      <c r="P67" s="19">
        <v>-5.6348326728734854E-2</v>
      </c>
      <c r="Q67" s="19">
        <v>-0.3705343689836868</v>
      </c>
      <c r="R67" s="19">
        <v>-0.34206859879049034</v>
      </c>
      <c r="S67" s="19">
        <v>-0.59294836974488552</v>
      </c>
      <c r="T67" s="19">
        <v>-0.56573499348063983</v>
      </c>
      <c r="U67" s="19">
        <v>-0.57602155464593563</v>
      </c>
      <c r="V67" s="19">
        <v>-0.59811482865029031</v>
      </c>
      <c r="W67" s="20">
        <v>-0.48493146179189872</v>
      </c>
    </row>
    <row r="68" spans="1:23" s="143" customFormat="1" x14ac:dyDescent="0.25">
      <c r="A68" s="142"/>
      <c r="B68" s="25"/>
      <c r="C68" s="18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20"/>
    </row>
    <row r="69" spans="1:23" x14ac:dyDescent="0.25">
      <c r="A69" s="15"/>
      <c r="B69" s="77" t="s">
        <v>158</v>
      </c>
      <c r="C69" s="18">
        <v>28.839440149277745</v>
      </c>
      <c r="D69" s="19">
        <v>30.359681033240406</v>
      </c>
      <c r="E69" s="19">
        <v>28.878096471157029</v>
      </c>
      <c r="F69" s="19">
        <v>28.808080810247755</v>
      </c>
      <c r="G69" s="19">
        <v>28.776627601280484</v>
      </c>
      <c r="H69" s="19">
        <v>28.884424478486132</v>
      </c>
      <c r="I69" s="19">
        <v>29.728467782734132</v>
      </c>
      <c r="J69" s="19">
        <v>29.775940933714843</v>
      </c>
      <c r="K69" s="19">
        <v>31.067986616706289</v>
      </c>
      <c r="L69" s="19">
        <v>31.759281894315261</v>
      </c>
      <c r="M69" s="19">
        <v>32.363889907251199</v>
      </c>
      <c r="N69" s="19">
        <v>33.527735867602885</v>
      </c>
      <c r="O69" s="19">
        <v>34.510859121443616</v>
      </c>
      <c r="P69" s="19">
        <v>34.140924317808526</v>
      </c>
      <c r="Q69" s="19">
        <v>34.142425078226964</v>
      </c>
      <c r="R69" s="19">
        <v>33.52268945593169</v>
      </c>
      <c r="S69" s="19">
        <v>33.481254023372124</v>
      </c>
      <c r="T69" s="19">
        <v>33.384820479423475</v>
      </c>
      <c r="U69" s="19">
        <v>33.420093233954631</v>
      </c>
      <c r="V69" s="19">
        <v>33.949804868499641</v>
      </c>
      <c r="W69" s="20">
        <v>33.99231091991917</v>
      </c>
    </row>
    <row r="70" spans="1:23" x14ac:dyDescent="0.25">
      <c r="A70" s="15"/>
      <c r="B70" s="77"/>
      <c r="C70" s="18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20"/>
    </row>
    <row r="71" spans="1:23" x14ac:dyDescent="0.25">
      <c r="A71" s="15"/>
      <c r="B71" s="77" t="s">
        <v>157</v>
      </c>
      <c r="C71" s="18">
        <v>41.779659986534703</v>
      </c>
      <c r="D71" s="19">
        <v>44.952004273415803</v>
      </c>
      <c r="E71" s="19">
        <v>43.504277079616102</v>
      </c>
      <c r="F71" s="19">
        <v>43.260117518989134</v>
      </c>
      <c r="G71" s="19">
        <v>43.222943908034082</v>
      </c>
      <c r="H71" s="19">
        <v>43.488156676170377</v>
      </c>
      <c r="I71" s="19">
        <v>43.881085024651334</v>
      </c>
      <c r="J71" s="19">
        <v>44.241391608675535</v>
      </c>
      <c r="K71" s="19">
        <v>45.655834957493632</v>
      </c>
      <c r="L71" s="19">
        <v>47.065252996114566</v>
      </c>
      <c r="M71" s="19">
        <v>47.939928471703837</v>
      </c>
      <c r="N71" s="19">
        <v>49.253702772802335</v>
      </c>
      <c r="O71" s="19">
        <v>50.722275232411718</v>
      </c>
      <c r="P71" s="19">
        <v>50.250975254054921</v>
      </c>
      <c r="Q71" s="19">
        <v>49.280318866969381</v>
      </c>
      <c r="R71" s="19">
        <v>48.753778937673616</v>
      </c>
      <c r="S71" s="19">
        <v>48.682943596218131</v>
      </c>
      <c r="T71" s="19">
        <v>48.394354527968503</v>
      </c>
      <c r="U71" s="19">
        <v>48.619193367685959</v>
      </c>
      <c r="V71" s="19">
        <v>49.755371662401721</v>
      </c>
      <c r="W71" s="20">
        <v>50.048750033918225</v>
      </c>
    </row>
    <row r="72" spans="1:23" x14ac:dyDescent="0.25">
      <c r="A72" s="41"/>
      <c r="B72" s="103"/>
      <c r="C72" s="30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2"/>
    </row>
  </sheetData>
  <mergeCells count="3">
    <mergeCell ref="A1:R1"/>
    <mergeCell ref="A2:R2"/>
    <mergeCell ref="A3:R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49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9.140625" defaultRowHeight="15.75" x14ac:dyDescent="0.25"/>
  <cols>
    <col min="1" max="1" width="5.7109375" style="43" customWidth="1"/>
    <col min="2" max="2" width="36.140625" style="7" customWidth="1"/>
    <col min="3" max="4" width="11.140625" style="7" customWidth="1"/>
    <col min="5" max="5" width="11.140625" style="120" customWidth="1"/>
    <col min="6" max="20" width="11.140625" style="7" customWidth="1"/>
    <col min="21" max="16384" width="9.140625" style="7"/>
  </cols>
  <sheetData>
    <row r="1" spans="1:23" x14ac:dyDescent="0.25">
      <c r="A1" s="526" t="str">
        <f>'Súhrnné indikátory'!A1:N1</f>
        <v>70. zasadnutie Výboru pre makroekonomické prognózy, 13.9.2024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8"/>
      <c r="R1" s="528"/>
      <c r="S1" s="338"/>
    </row>
    <row r="2" spans="1:23" ht="18.75" x14ac:dyDescent="0.3">
      <c r="A2" s="503" t="s">
        <v>146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337"/>
    </row>
    <row r="3" spans="1:23" x14ac:dyDescent="0.25">
      <c r="A3" s="522" t="s">
        <v>61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256"/>
    </row>
    <row r="4" spans="1:23" x14ac:dyDescent="0.25">
      <c r="A4" s="44"/>
      <c r="B4" s="45"/>
      <c r="C4" s="246"/>
      <c r="D4" s="63"/>
      <c r="E4" s="247"/>
      <c r="F4" s="247"/>
      <c r="G4" s="247"/>
      <c r="H4" s="247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45"/>
    </row>
    <row r="5" spans="1:23" s="12" customFormat="1" x14ac:dyDescent="0.25">
      <c r="A5" s="47"/>
      <c r="B5" s="48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10">
        <v>2024</v>
      </c>
      <c r="T5" s="10">
        <v>2025</v>
      </c>
      <c r="U5" s="10">
        <v>2026</v>
      </c>
      <c r="V5" s="10">
        <v>2027</v>
      </c>
      <c r="W5" s="11">
        <v>2028</v>
      </c>
    </row>
    <row r="6" spans="1:23" s="12" customFormat="1" x14ac:dyDescent="0.25">
      <c r="A6" s="58"/>
      <c r="B6" s="14"/>
      <c r="C6" s="121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62</v>
      </c>
      <c r="S6" s="6" t="s">
        <v>62</v>
      </c>
      <c r="T6" s="6" t="s">
        <v>62</v>
      </c>
      <c r="U6" s="6" t="s">
        <v>62</v>
      </c>
      <c r="V6" s="6" t="s">
        <v>62</v>
      </c>
      <c r="W6" s="104" t="s">
        <v>62</v>
      </c>
    </row>
    <row r="7" spans="1:23" s="12" customFormat="1" x14ac:dyDescent="0.25">
      <c r="A7" s="44"/>
      <c r="B7" s="11"/>
      <c r="C7" s="252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144"/>
    </row>
    <row r="8" spans="1:23" s="12" customFormat="1" x14ac:dyDescent="0.25">
      <c r="A8" s="47"/>
      <c r="B8" s="106" t="s">
        <v>144</v>
      </c>
      <c r="C8" s="49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1"/>
    </row>
    <row r="9" spans="1:23" s="12" customFormat="1" x14ac:dyDescent="0.25">
      <c r="A9" s="47"/>
      <c r="B9" s="11"/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1"/>
    </row>
    <row r="10" spans="1:23" x14ac:dyDescent="0.25">
      <c r="A10" s="145"/>
      <c r="B10" s="17" t="s">
        <v>126</v>
      </c>
      <c r="C10" s="56">
        <v>4.5876307055422894</v>
      </c>
      <c r="D10" s="57">
        <v>1.6236443564852099</v>
      </c>
      <c r="E10" s="57">
        <v>0.96309892889521187</v>
      </c>
      <c r="F10" s="57">
        <v>3.908765900839728</v>
      </c>
      <c r="G10" s="57">
        <v>3.6150362463793551</v>
      </c>
      <c r="H10" s="57">
        <v>1.3889746916249779</v>
      </c>
      <c r="I10" s="57">
        <v>-6.9055864163058978E-2</v>
      </c>
      <c r="J10" s="57">
        <v>-0.32875013973152623</v>
      </c>
      <c r="K10" s="57">
        <v>-0.51947654708678348</v>
      </c>
      <c r="L10" s="57">
        <v>1.3083863171367671</v>
      </c>
      <c r="M10" s="57">
        <v>2.4942252144670052</v>
      </c>
      <c r="N10" s="57">
        <v>2.6775097969561568</v>
      </c>
      <c r="O10" s="57">
        <v>1.9325023003922803</v>
      </c>
      <c r="P10" s="57">
        <v>3.1603780536386905</v>
      </c>
      <c r="Q10" s="57">
        <v>12.779234288381435</v>
      </c>
      <c r="R10" s="57">
        <v>10.537266647706801</v>
      </c>
      <c r="S10" s="57">
        <v>2.7685239457919231</v>
      </c>
      <c r="T10" s="57">
        <v>5.4029598239917043</v>
      </c>
      <c r="U10" s="57">
        <v>2.6634214715760107</v>
      </c>
      <c r="V10" s="57">
        <v>2.1942945119082902</v>
      </c>
      <c r="W10" s="339">
        <v>2.4097247176445347</v>
      </c>
    </row>
    <row r="11" spans="1:23" x14ac:dyDescent="0.25">
      <c r="A11" s="47" t="s">
        <v>6</v>
      </c>
      <c r="B11" s="146" t="s">
        <v>165</v>
      </c>
      <c r="C11" s="56">
        <v>4.4711628780762513</v>
      </c>
      <c r="D11" s="57">
        <v>4.2016215413242852</v>
      </c>
      <c r="E11" s="57">
        <v>-0.49220795786220073</v>
      </c>
      <c r="F11" s="57">
        <v>7.0094479758107786</v>
      </c>
      <c r="G11" s="57">
        <v>6.3089693271419112</v>
      </c>
      <c r="H11" s="57">
        <v>0.80300655197669268</v>
      </c>
      <c r="I11" s="57">
        <v>-0.89491195539248558</v>
      </c>
      <c r="J11" s="57">
        <v>-1.5886969964371223</v>
      </c>
      <c r="K11" s="57">
        <v>-1.1862344220351706</v>
      </c>
      <c r="L11" s="57">
        <v>-1.888214946065625</v>
      </c>
      <c r="M11" s="57">
        <v>1.3025080059388294</v>
      </c>
      <c r="N11" s="57">
        <v>3.9175605559262472</v>
      </c>
      <c r="O11" s="57">
        <v>3.2515616904095213</v>
      </c>
      <c r="P11" s="57">
        <v>-0.70421866286205503</v>
      </c>
      <c r="Q11" s="57">
        <v>13.278165793638852</v>
      </c>
      <c r="R11" s="57">
        <v>8.5992995940561414</v>
      </c>
      <c r="S11" s="57">
        <v>0.98425429015369659</v>
      </c>
      <c r="T11" s="57">
        <v>8.3279513890131227</v>
      </c>
      <c r="U11" s="57">
        <v>0.97767450414323331</v>
      </c>
      <c r="V11" s="57">
        <v>-0.9574947596468264</v>
      </c>
      <c r="W11" s="339">
        <v>-8.7695589140901475E-3</v>
      </c>
    </row>
    <row r="12" spans="1:23" x14ac:dyDescent="0.25">
      <c r="A12" s="47"/>
      <c r="B12" s="21" t="s">
        <v>38</v>
      </c>
      <c r="C12" s="56">
        <v>4.6040101483600271</v>
      </c>
      <c r="D12" s="57">
        <v>0.46895995700080295</v>
      </c>
      <c r="E12" s="57">
        <v>1.1836456285359009</v>
      </c>
      <c r="F12" s="57">
        <v>2.315806170195911</v>
      </c>
      <c r="G12" s="57">
        <v>2.7446192801591218</v>
      </c>
      <c r="H12" s="57">
        <v>1.4906230942846044</v>
      </c>
      <c r="I12" s="57">
        <v>0.1579612468407765</v>
      </c>
      <c r="J12" s="57">
        <v>4.3293523907195208E-3</v>
      </c>
      <c r="K12" s="57">
        <v>6.606261000619007E-2</v>
      </c>
      <c r="L12" s="57">
        <v>2.0285315847289764</v>
      </c>
      <c r="M12" s="57">
        <v>2.7462988893904194</v>
      </c>
      <c r="N12" s="57">
        <v>2.3774857529279103</v>
      </c>
      <c r="O12" s="57">
        <v>1.6681411512068367</v>
      </c>
      <c r="P12" s="57">
        <v>3.6095793730812398</v>
      </c>
      <c r="Q12" s="57">
        <v>12.506107872304995</v>
      </c>
      <c r="R12" s="57">
        <v>11.324396535965441</v>
      </c>
      <c r="S12" s="57">
        <v>2.7341735993423821</v>
      </c>
      <c r="T12" s="57">
        <v>4.8861788221560065</v>
      </c>
      <c r="U12" s="57">
        <v>2.940401359657363</v>
      </c>
      <c r="V12" s="57">
        <v>2.7066733848689628</v>
      </c>
      <c r="W12" s="339">
        <v>2.7864251129729123</v>
      </c>
    </row>
    <row r="13" spans="1:23" x14ac:dyDescent="0.25">
      <c r="A13" s="47" t="s">
        <v>6</v>
      </c>
      <c r="B13" s="146" t="s">
        <v>166</v>
      </c>
      <c r="C13" s="56">
        <v>8.0206548209614823</v>
      </c>
      <c r="D13" s="57">
        <v>-3.6335803499982444</v>
      </c>
      <c r="E13" s="57">
        <v>1.7127219426252616</v>
      </c>
      <c r="F13" s="57">
        <v>5.3185674227096857</v>
      </c>
      <c r="G13" s="57">
        <v>3.7483907062019428</v>
      </c>
      <c r="H13" s="57">
        <v>3.7364050988188513</v>
      </c>
      <c r="I13" s="57">
        <v>-0.73401850077349229</v>
      </c>
      <c r="J13" s="57">
        <v>-0.39685293727955706</v>
      </c>
      <c r="K13" s="57">
        <v>-0.82690909844265192</v>
      </c>
      <c r="L13" s="57">
        <v>4.231806259839388</v>
      </c>
      <c r="M13" s="57">
        <v>4.2411206706375326</v>
      </c>
      <c r="N13" s="57">
        <v>4.3568221926978401</v>
      </c>
      <c r="O13" s="57">
        <v>2.7820210071904716</v>
      </c>
      <c r="P13" s="57">
        <v>1.8831708310725448</v>
      </c>
      <c r="Q13" s="57">
        <v>19.262742787366793</v>
      </c>
      <c r="R13" s="57">
        <v>17.543237553397994</v>
      </c>
      <c r="S13" s="57">
        <v>1.9032403972890632</v>
      </c>
      <c r="T13" s="57">
        <v>4.0361206387165005</v>
      </c>
      <c r="U13" s="57">
        <v>4.0537672552948267</v>
      </c>
      <c r="V13" s="57">
        <v>3.6165912734945849</v>
      </c>
      <c r="W13" s="339">
        <v>3.1274967953297317</v>
      </c>
    </row>
    <row r="14" spans="1:23" x14ac:dyDescent="0.25">
      <c r="A14" s="47"/>
      <c r="B14" s="21" t="s">
        <v>39</v>
      </c>
      <c r="C14" s="56">
        <v>3.8213324545504523</v>
      </c>
      <c r="D14" s="57">
        <v>1.4250572006718532</v>
      </c>
      <c r="E14" s="57">
        <v>0.87692418028779695</v>
      </c>
      <c r="F14" s="57">
        <v>1.5266090148782885</v>
      </c>
      <c r="G14" s="57">
        <v>2.5260370247765618</v>
      </c>
      <c r="H14" s="57">
        <v>0.9661475796636898</v>
      </c>
      <c r="I14" s="57">
        <v>0.36037587326578358</v>
      </c>
      <c r="J14" s="57">
        <v>0.12439182813095417</v>
      </c>
      <c r="K14" s="57">
        <v>0.2692827897696759</v>
      </c>
      <c r="L14" s="57">
        <v>1.3934581321679573</v>
      </c>
      <c r="M14" s="57">
        <v>2.3593189910797729</v>
      </c>
      <c r="N14" s="57">
        <v>1.9025804371182842</v>
      </c>
      <c r="O14" s="57">
        <v>1.3854120019841876</v>
      </c>
      <c r="P14" s="57">
        <v>4.0379699255253199</v>
      </c>
      <c r="Q14" s="57">
        <v>10.536968357018139</v>
      </c>
      <c r="R14" s="57">
        <v>9.3666248713153202</v>
      </c>
      <c r="S14" s="57">
        <v>3.0300182281451926</v>
      </c>
      <c r="T14" s="57">
        <v>5.1743703142670183</v>
      </c>
      <c r="U14" s="57">
        <v>2.5577919583652298</v>
      </c>
      <c r="V14" s="57">
        <v>2.3914257522741122</v>
      </c>
      <c r="W14" s="339">
        <v>2.6630608003261669</v>
      </c>
    </row>
    <row r="15" spans="1:23" x14ac:dyDescent="0.25">
      <c r="A15" s="47" t="s">
        <v>6</v>
      </c>
      <c r="B15" s="146" t="s">
        <v>168</v>
      </c>
      <c r="C15" s="56">
        <v>6.6319291550467119</v>
      </c>
      <c r="D15" s="57">
        <v>-16.253336086321479</v>
      </c>
      <c r="E15" s="57">
        <v>11.478089359254163</v>
      </c>
      <c r="F15" s="57">
        <v>15.463250411605213</v>
      </c>
      <c r="G15" s="57">
        <v>5.6732003887600024</v>
      </c>
      <c r="H15" s="57">
        <v>-3.4902455725774995</v>
      </c>
      <c r="I15" s="57">
        <v>-2.7573925806384292</v>
      </c>
      <c r="J15" s="57">
        <v>-12.730784362816994</v>
      </c>
      <c r="K15" s="57">
        <v>-7.1492975294676908</v>
      </c>
      <c r="L15" s="57">
        <v>7.6026695857904558</v>
      </c>
      <c r="M15" s="57">
        <v>7.332140981885038</v>
      </c>
      <c r="N15" s="57">
        <v>-1.6915727116376789</v>
      </c>
      <c r="O15" s="57">
        <v>-11.57668024756634</v>
      </c>
      <c r="P15" s="57">
        <v>17.236431517256868</v>
      </c>
      <c r="Q15" s="57">
        <v>25.94585681042474</v>
      </c>
      <c r="R15" s="57">
        <v>-6.7167634286642741</v>
      </c>
      <c r="S15" s="57">
        <v>-0.43074895814145808</v>
      </c>
      <c r="T15" s="57">
        <v>-3.4292850761195703</v>
      </c>
      <c r="U15" s="57">
        <v>-1.5122939174487482</v>
      </c>
      <c r="V15" s="57">
        <v>-0.97668224259545022</v>
      </c>
      <c r="W15" s="339">
        <v>-0.86431742516017707</v>
      </c>
    </row>
    <row r="16" spans="1:23" x14ac:dyDescent="0.25">
      <c r="A16" s="47" t="s">
        <v>6</v>
      </c>
      <c r="B16" s="146" t="s">
        <v>169</v>
      </c>
      <c r="C16" s="56">
        <v>0.47292770933651251</v>
      </c>
      <c r="D16" s="57">
        <v>-1.6083417888456908</v>
      </c>
      <c r="E16" s="57">
        <v>-1.4109817179677853</v>
      </c>
      <c r="F16" s="57">
        <v>-0.28975910358571833</v>
      </c>
      <c r="G16" s="57">
        <v>2.060897014808627</v>
      </c>
      <c r="H16" s="57">
        <v>0.95155494553009756</v>
      </c>
      <c r="I16" s="57">
        <v>0.16729815413425442</v>
      </c>
      <c r="J16" s="57">
        <v>0.44213930396062029</v>
      </c>
      <c r="K16" s="57">
        <v>0.11670987385077325</v>
      </c>
      <c r="L16" s="57">
        <v>0.55712079970713368</v>
      </c>
      <c r="M16" s="57">
        <v>1.3391797128520011</v>
      </c>
      <c r="N16" s="57">
        <v>1.4030793105535899</v>
      </c>
      <c r="O16" s="57">
        <v>1.5446785741446867</v>
      </c>
      <c r="P16" s="57">
        <v>2.4020691747572931</v>
      </c>
      <c r="Q16" s="57">
        <v>7.601181337289753</v>
      </c>
      <c r="R16" s="57">
        <v>8.128540470022072</v>
      </c>
      <c r="S16" s="57">
        <v>3.4758791188993721</v>
      </c>
      <c r="T16" s="57">
        <v>4.7390679482678388</v>
      </c>
      <c r="U16" s="57">
        <v>1.9225768239699681</v>
      </c>
      <c r="V16" s="57">
        <v>2.032962151999973</v>
      </c>
      <c r="W16" s="339">
        <v>2.1367741947130758</v>
      </c>
    </row>
    <row r="17" spans="1:23" x14ac:dyDescent="0.25">
      <c r="A17" s="47" t="s">
        <v>6</v>
      </c>
      <c r="B17" s="146" t="s">
        <v>167</v>
      </c>
      <c r="C17" s="56">
        <v>7.3581704008733206</v>
      </c>
      <c r="D17" s="57">
        <v>6.8770071780209552</v>
      </c>
      <c r="E17" s="57">
        <v>2.3030839660141966</v>
      </c>
      <c r="F17" s="57">
        <v>2.2351229662913141</v>
      </c>
      <c r="G17" s="57">
        <v>2.7311331162836794</v>
      </c>
      <c r="H17" s="57">
        <v>1.4061910982142045</v>
      </c>
      <c r="I17" s="57">
        <v>0.8338304328656454</v>
      </c>
      <c r="J17" s="57">
        <v>0.79049688988346301</v>
      </c>
      <c r="K17" s="57">
        <v>0.95144929077257689</v>
      </c>
      <c r="L17" s="57">
        <v>1.8579999325895713</v>
      </c>
      <c r="M17" s="57">
        <v>3.0004715381242608</v>
      </c>
      <c r="N17" s="57">
        <v>2.8658793732108778</v>
      </c>
      <c r="O17" s="57">
        <v>2.6443239352073711</v>
      </c>
      <c r="P17" s="57">
        <v>0.31131290619967888</v>
      </c>
      <c r="Q17" s="57">
        <v>12.791119024088937</v>
      </c>
      <c r="R17" s="57">
        <v>10.455070726742699</v>
      </c>
      <c r="S17" s="57">
        <v>3.0698283452613939</v>
      </c>
      <c r="T17" s="57">
        <v>6.8646320473608968</v>
      </c>
      <c r="U17" s="57">
        <v>3.5862843726614413</v>
      </c>
      <c r="V17" s="57">
        <v>3.5450151281013254</v>
      </c>
      <c r="W17" s="339">
        <v>3.8478104676900715</v>
      </c>
    </row>
    <row r="18" spans="1:23" x14ac:dyDescent="0.25">
      <c r="A18" s="47"/>
      <c r="B18" s="16"/>
      <c r="C18" s="68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57"/>
      <c r="T18" s="57"/>
      <c r="U18" s="57"/>
      <c r="V18" s="57"/>
      <c r="W18" s="339"/>
    </row>
    <row r="19" spans="1:23" x14ac:dyDescent="0.25">
      <c r="A19" s="47"/>
      <c r="B19" s="17" t="s">
        <v>127</v>
      </c>
      <c r="C19" s="56">
        <v>3.9361763407000483</v>
      </c>
      <c r="D19" s="57">
        <v>0.92553250447988678</v>
      </c>
      <c r="E19" s="57">
        <v>0.69464782545025638</v>
      </c>
      <c r="F19" s="57">
        <v>4.080964889159544</v>
      </c>
      <c r="G19" s="57">
        <v>3.7419332302882635</v>
      </c>
      <c r="H19" s="57">
        <v>1.4638293573966177</v>
      </c>
      <c r="I19" s="57">
        <v>-0.10204335598197334</v>
      </c>
      <c r="J19" s="57">
        <v>-0.34381384224426714</v>
      </c>
      <c r="K19" s="57">
        <v>-0.48166666666666913</v>
      </c>
      <c r="L19" s="57">
        <v>1.3908660045887755</v>
      </c>
      <c r="M19" s="57">
        <v>2.5329732497543</v>
      </c>
      <c r="N19" s="57">
        <v>2.7716472009665871</v>
      </c>
      <c r="O19" s="57">
        <v>2.0142486539019178</v>
      </c>
      <c r="P19" s="57">
        <v>2.8195849755302982</v>
      </c>
      <c r="Q19" s="57">
        <v>12.141846308652958</v>
      </c>
      <c r="R19" s="57">
        <v>10.985964538485327</v>
      </c>
      <c r="S19" s="57">
        <v>2.9702129126655707</v>
      </c>
      <c r="T19" s="57">
        <v>5.5802231956637804</v>
      </c>
      <c r="U19" s="57">
        <v>2.8180924125518203</v>
      </c>
      <c r="V19" s="57">
        <v>2.2618401380916531</v>
      </c>
      <c r="W19" s="339">
        <v>2.4628253578995007</v>
      </c>
    </row>
    <row r="20" spans="1:23" x14ac:dyDescent="0.25">
      <c r="A20" s="47"/>
      <c r="B20" s="17"/>
      <c r="C20" s="56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339"/>
    </row>
    <row r="21" spans="1:23" x14ac:dyDescent="0.25">
      <c r="A21" s="47"/>
      <c r="B21" s="21" t="s">
        <v>43</v>
      </c>
      <c r="C21" s="56">
        <v>4.4000000000000039</v>
      </c>
      <c r="D21" s="57">
        <v>1.2999999999999901</v>
      </c>
      <c r="E21" s="57">
        <v>0.8999999999999897</v>
      </c>
      <c r="F21" s="57">
        <v>4.2727846769101241</v>
      </c>
      <c r="G21" s="57">
        <v>3.7293096487686528</v>
      </c>
      <c r="H21" s="57">
        <v>1.4254439309170586</v>
      </c>
      <c r="I21" s="57">
        <v>2.8779739063700127E-2</v>
      </c>
      <c r="J21" s="57">
        <v>-0.19180972475305591</v>
      </c>
      <c r="K21" s="57">
        <v>-0.6774286537907237</v>
      </c>
      <c r="L21" s="57">
        <v>1.2093068253277384</v>
      </c>
      <c r="M21" s="57">
        <v>2.5378769774888843</v>
      </c>
      <c r="N21" s="57">
        <v>3.0810105341661176</v>
      </c>
      <c r="O21" s="57">
        <v>2.1656794031200466</v>
      </c>
      <c r="P21" s="57">
        <v>2.9372679490010878</v>
      </c>
      <c r="Q21" s="57">
        <v>13.902376500927783</v>
      </c>
      <c r="R21" s="57">
        <v>10.85795889309582</v>
      </c>
      <c r="S21" s="57">
        <v>2.2779421569666836</v>
      </c>
      <c r="T21" s="57">
        <v>5.5825648688619722</v>
      </c>
      <c r="U21" s="57">
        <v>2.6033820404182562</v>
      </c>
      <c r="V21" s="57">
        <v>2.023536918479385</v>
      </c>
      <c r="W21" s="339">
        <v>2.2409782856995797</v>
      </c>
    </row>
    <row r="22" spans="1:23" x14ac:dyDescent="0.25">
      <c r="A22" s="47"/>
      <c r="B22" s="21"/>
      <c r="C22" s="56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339"/>
    </row>
    <row r="23" spans="1:23" x14ac:dyDescent="0.25">
      <c r="A23" s="47"/>
      <c r="B23" s="21" t="s">
        <v>106</v>
      </c>
      <c r="C23" s="56"/>
      <c r="D23" s="57"/>
      <c r="E23" s="57"/>
      <c r="F23" s="57">
        <v>4.1217501585288474</v>
      </c>
      <c r="G23" s="57">
        <v>3.7758830694275325</v>
      </c>
      <c r="H23" s="57">
        <v>1.7605633802816989</v>
      </c>
      <c r="I23" s="57">
        <v>-0.28835063437139263</v>
      </c>
      <c r="J23" s="57">
        <v>-0.1735106998264957</v>
      </c>
      <c r="K23" s="57">
        <v>-0.63731170336036591</v>
      </c>
      <c r="L23" s="57">
        <v>0.69970845481048816</v>
      </c>
      <c r="M23" s="57">
        <v>2.7214823393167498</v>
      </c>
      <c r="N23" s="57">
        <v>2.5366403607666399</v>
      </c>
      <c r="O23" s="57">
        <v>2.1990104452996206</v>
      </c>
      <c r="P23" s="57">
        <v>1.5255513717052027</v>
      </c>
      <c r="Q23" s="57">
        <v>11.7</v>
      </c>
      <c r="R23" s="57">
        <v>14.700000000000003</v>
      </c>
      <c r="S23" s="57">
        <v>1.9000000000000128</v>
      </c>
      <c r="T23" s="57">
        <v>5.6349623331075183</v>
      </c>
      <c r="U23" s="57">
        <v>2.6327514665555718</v>
      </c>
      <c r="V23" s="57">
        <v>1.867919552471542</v>
      </c>
      <c r="W23" s="339">
        <v>2.3462094006077017</v>
      </c>
    </row>
    <row r="24" spans="1:23" s="12" customFormat="1" x14ac:dyDescent="0.25">
      <c r="A24" s="58"/>
      <c r="B24" s="17"/>
      <c r="C24" s="133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340"/>
    </row>
    <row r="25" spans="1:23" s="12" customFormat="1" x14ac:dyDescent="0.25">
      <c r="A25" s="47"/>
      <c r="B25" s="147"/>
      <c r="C25" s="240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4"/>
    </row>
    <row r="26" spans="1:23" s="12" customFormat="1" x14ac:dyDescent="0.25">
      <c r="A26" s="47"/>
      <c r="B26" s="106" t="s">
        <v>145</v>
      </c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9"/>
    </row>
    <row r="27" spans="1:23" s="12" customFormat="1" x14ac:dyDescent="0.25">
      <c r="A27" s="47"/>
      <c r="B27" s="21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9"/>
    </row>
    <row r="28" spans="1:23" x14ac:dyDescent="0.25">
      <c r="A28" s="47"/>
      <c r="B28" s="17" t="s">
        <v>105</v>
      </c>
      <c r="C28" s="56">
        <v>2.8580749592820753</v>
      </c>
      <c r="D28" s="57">
        <v>-1.1612222898941038</v>
      </c>
      <c r="E28" s="57">
        <v>0.53269633341479494</v>
      </c>
      <c r="F28" s="57">
        <v>1.6768312709333877</v>
      </c>
      <c r="G28" s="57">
        <v>1.2603676526169227</v>
      </c>
      <c r="H28" s="57">
        <v>0.50937911951882686</v>
      </c>
      <c r="I28" s="57">
        <v>-0.19278059413019299</v>
      </c>
      <c r="J28" s="57">
        <v>-0.21650452565193934</v>
      </c>
      <c r="K28" s="57">
        <v>-0.51229585589450677</v>
      </c>
      <c r="L28" s="57">
        <v>1.2158019881251869</v>
      </c>
      <c r="M28" s="57">
        <v>2.0347877952904492</v>
      </c>
      <c r="N28" s="57">
        <v>2.4943182211372372</v>
      </c>
      <c r="O28" s="57">
        <v>2.3708060097012984</v>
      </c>
      <c r="P28" s="57">
        <v>2.386076195745046</v>
      </c>
      <c r="Q28" s="57">
        <v>7.484258546170075</v>
      </c>
      <c r="R28" s="57">
        <v>10.131860992370845</v>
      </c>
      <c r="S28" s="57">
        <v>4.4307443820528647</v>
      </c>
      <c r="T28" s="57">
        <v>4.3089668087472832</v>
      </c>
      <c r="U28" s="57">
        <v>2.8664751486594753</v>
      </c>
      <c r="V28" s="57">
        <v>2.2202219627473152</v>
      </c>
      <c r="W28" s="339">
        <v>2.3038964831001207</v>
      </c>
    </row>
    <row r="29" spans="1:23" x14ac:dyDescent="0.25">
      <c r="A29" s="47"/>
      <c r="B29" s="21"/>
      <c r="C29" s="37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</row>
    <row r="30" spans="1:23" x14ac:dyDescent="0.25">
      <c r="A30" s="47"/>
      <c r="B30" s="21" t="s">
        <v>44</v>
      </c>
      <c r="C30" s="37">
        <v>4.481573549235196</v>
      </c>
      <c r="D30" s="38">
        <v>5.5384353614273962E-2</v>
      </c>
      <c r="E30" s="38">
        <v>1.0044610576323887</v>
      </c>
      <c r="F30" s="38">
        <v>3.8730526951081812</v>
      </c>
      <c r="G30" s="38">
        <v>3.4312400963067313</v>
      </c>
      <c r="H30" s="38">
        <v>1.3325416469186946</v>
      </c>
      <c r="I30" s="38">
        <v>-9.1024607148704195E-2</v>
      </c>
      <c r="J30" s="38">
        <v>-0.11487468631581343</v>
      </c>
      <c r="K30" s="38">
        <v>-0.31799017778754157</v>
      </c>
      <c r="L30" s="38">
        <v>1.4049560286474305</v>
      </c>
      <c r="M30" s="38">
        <v>2.3103896551299519</v>
      </c>
      <c r="N30" s="38">
        <v>2.7301097558981802</v>
      </c>
      <c r="O30" s="38">
        <v>2.1663651917941618</v>
      </c>
      <c r="P30" s="38">
        <v>3.2520273533855226</v>
      </c>
      <c r="Q30" s="38">
        <v>12.195000076679641</v>
      </c>
      <c r="R30" s="38">
        <v>10.257043966768119</v>
      </c>
      <c r="S30" s="38">
        <v>2.9721618086213208</v>
      </c>
      <c r="T30" s="38">
        <v>5.4276398977140428</v>
      </c>
      <c r="U30" s="38">
        <v>2.8096722926318263</v>
      </c>
      <c r="V30" s="38">
        <v>2.2267101466487027</v>
      </c>
      <c r="W30" s="39">
        <v>2.4513655490907116</v>
      </c>
    </row>
    <row r="31" spans="1:23" x14ac:dyDescent="0.25">
      <c r="A31" s="47"/>
      <c r="B31" s="21"/>
      <c r="C31" s="37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9"/>
    </row>
    <row r="32" spans="1:23" x14ac:dyDescent="0.25">
      <c r="A32" s="47"/>
      <c r="B32" s="21" t="s">
        <v>45</v>
      </c>
      <c r="C32" s="37">
        <v>4.5099219583472516</v>
      </c>
      <c r="D32" s="38">
        <v>0.53731810888062448</v>
      </c>
      <c r="E32" s="38">
        <v>0.86759632479538329</v>
      </c>
      <c r="F32" s="38">
        <v>2.008509828374061</v>
      </c>
      <c r="G32" s="38">
        <v>1.8750462146829516</v>
      </c>
      <c r="H32" s="38">
        <v>1.0855575546953267</v>
      </c>
      <c r="I32" s="38">
        <v>0.30795139611772271</v>
      </c>
      <c r="J32" s="38">
        <v>0.69315659020976472</v>
      </c>
      <c r="K32" s="38">
        <v>1.2775578699509627</v>
      </c>
      <c r="L32" s="38">
        <v>3.1925424732910379</v>
      </c>
      <c r="M32" s="38">
        <v>4.2394368382836056</v>
      </c>
      <c r="N32" s="38">
        <v>5.5510518716037627</v>
      </c>
      <c r="O32" s="38">
        <v>6.5080352439291334</v>
      </c>
      <c r="P32" s="38">
        <v>3.8851358318965801</v>
      </c>
      <c r="Q32" s="38">
        <v>11.493093135219645</v>
      </c>
      <c r="R32" s="38">
        <v>10.216522455132093</v>
      </c>
      <c r="S32" s="38">
        <v>4.6035235458491197</v>
      </c>
      <c r="T32" s="38">
        <v>3.9634567820842515</v>
      </c>
      <c r="U32" s="38">
        <v>3.7522751624544437</v>
      </c>
      <c r="V32" s="38">
        <v>2.6709672439175547</v>
      </c>
      <c r="W32" s="39">
        <v>2.4806828765686184</v>
      </c>
    </row>
    <row r="33" spans="1:23" x14ac:dyDescent="0.25">
      <c r="A33" s="47"/>
      <c r="B33" s="21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</row>
    <row r="34" spans="1:23" x14ac:dyDescent="0.25">
      <c r="A34" s="47"/>
      <c r="B34" s="21" t="s">
        <v>141</v>
      </c>
      <c r="C34" s="37">
        <v>1.9401613653068139</v>
      </c>
      <c r="D34" s="38">
        <v>-2.1545346439085233</v>
      </c>
      <c r="E34" s="38">
        <v>-0.14577533025331713</v>
      </c>
      <c r="F34" s="38">
        <v>0.89080600204121119</v>
      </c>
      <c r="G34" s="38">
        <v>0.15510309190609473</v>
      </c>
      <c r="H34" s="38">
        <v>0.40791060772011889</v>
      </c>
      <c r="I34" s="38">
        <v>-0.41058170971403074</v>
      </c>
      <c r="J34" s="38">
        <v>-5.0551681035237994E-2</v>
      </c>
      <c r="K34" s="38">
        <v>-0.76710669350843474</v>
      </c>
      <c r="L34" s="38">
        <v>1.6004304294108485</v>
      </c>
      <c r="M34" s="38">
        <v>2.2843520229080205</v>
      </c>
      <c r="N34" s="38">
        <v>1.2078451964358194</v>
      </c>
      <c r="O34" s="38">
        <v>0.69754191407438437</v>
      </c>
      <c r="P34" s="38">
        <v>2.1897071283310421</v>
      </c>
      <c r="Q34" s="38">
        <v>9.8007622691266292</v>
      </c>
      <c r="R34" s="38">
        <v>9.1001666508670134</v>
      </c>
      <c r="S34" s="38">
        <v>0.39033551085225771</v>
      </c>
      <c r="T34" s="38">
        <v>4.8543521193078032</v>
      </c>
      <c r="U34" s="38">
        <v>3.687330580644943</v>
      </c>
      <c r="V34" s="38">
        <v>3.2767887575358978</v>
      </c>
      <c r="W34" s="39">
        <v>3.1850972246001641</v>
      </c>
    </row>
    <row r="35" spans="1:23" x14ac:dyDescent="0.25">
      <c r="A35" s="47"/>
      <c r="B35" s="148"/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9"/>
    </row>
    <row r="36" spans="1:23" x14ac:dyDescent="0.25">
      <c r="A36" s="47"/>
      <c r="B36" s="21" t="s">
        <v>46</v>
      </c>
      <c r="C36" s="37">
        <v>1.3315384109522155</v>
      </c>
      <c r="D36" s="38">
        <v>-5.1510926478510966</v>
      </c>
      <c r="E36" s="38">
        <v>2.8916701439634096</v>
      </c>
      <c r="F36" s="38">
        <v>3.9471735455814283</v>
      </c>
      <c r="G36" s="38">
        <v>1.2374442483482406</v>
      </c>
      <c r="H36" s="38">
        <v>-1.8469143204819072</v>
      </c>
      <c r="I36" s="38">
        <v>-3.3136383408854497</v>
      </c>
      <c r="J36" s="38">
        <v>-1.3828189265974511</v>
      </c>
      <c r="K36" s="38">
        <v>-1.4696536881596778</v>
      </c>
      <c r="L36" s="38">
        <v>2.2181960338146345</v>
      </c>
      <c r="M36" s="38">
        <v>1.7843083396688719</v>
      </c>
      <c r="N36" s="38">
        <v>-2.5613811359270766E-2</v>
      </c>
      <c r="O36" s="38">
        <v>-2.2219452984808541</v>
      </c>
      <c r="P36" s="38">
        <v>5.1044959582110971</v>
      </c>
      <c r="Q36" s="38">
        <v>14.62047840304681</v>
      </c>
      <c r="R36" s="38">
        <v>4.4624824677260699</v>
      </c>
      <c r="S36" s="38">
        <v>-2.0034508537228768</v>
      </c>
      <c r="T36" s="38">
        <v>3.8126492983824312</v>
      </c>
      <c r="U36" s="38">
        <v>3.8299262786770427</v>
      </c>
      <c r="V36" s="38">
        <v>3.7888776071738572</v>
      </c>
      <c r="W36" s="39">
        <v>3.2304920913728941</v>
      </c>
    </row>
    <row r="37" spans="1:23" x14ac:dyDescent="0.25">
      <c r="A37" s="47"/>
      <c r="B37" s="21"/>
      <c r="C37" s="37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</row>
    <row r="38" spans="1:23" x14ac:dyDescent="0.25">
      <c r="A38" s="47"/>
      <c r="B38" s="21" t="s">
        <v>47</v>
      </c>
      <c r="C38" s="37">
        <v>3.0173403166024793</v>
      </c>
      <c r="D38" s="38">
        <v>-4.0613116102297457</v>
      </c>
      <c r="E38" s="38">
        <v>3.7454888743739145</v>
      </c>
      <c r="F38" s="38">
        <v>5.3556709670642855</v>
      </c>
      <c r="G38" s="38">
        <v>2.5077044601512277</v>
      </c>
      <c r="H38" s="38">
        <v>-1.400893712772644</v>
      </c>
      <c r="I38" s="38">
        <v>-3.3642069974999189</v>
      </c>
      <c r="J38" s="38">
        <v>-1.1166566611537698</v>
      </c>
      <c r="K38" s="38">
        <v>-1.0861752094133537</v>
      </c>
      <c r="L38" s="38">
        <v>2.7792651720128569</v>
      </c>
      <c r="M38" s="38">
        <v>2.3858000697894344</v>
      </c>
      <c r="N38" s="38">
        <v>0.21780038415362135</v>
      </c>
      <c r="O38" s="38">
        <v>-1.8685891843570279</v>
      </c>
      <c r="P38" s="38">
        <v>6.0328616513933619</v>
      </c>
      <c r="Q38" s="38">
        <v>19.286811111599334</v>
      </c>
      <c r="R38" s="38">
        <v>4.2009103587517638</v>
      </c>
      <c r="S38" s="38">
        <v>-3.4415853573454558</v>
      </c>
      <c r="T38" s="38">
        <v>4.4054415824440252</v>
      </c>
      <c r="U38" s="38">
        <v>3.8949125603555235</v>
      </c>
      <c r="V38" s="38">
        <v>3.9199729914332071</v>
      </c>
      <c r="W38" s="39">
        <v>3.3173497315753142</v>
      </c>
    </row>
    <row r="39" spans="1:23" x14ac:dyDescent="0.25">
      <c r="A39" s="47"/>
      <c r="B39" s="21"/>
      <c r="C39" s="37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</row>
    <row r="40" spans="1:23" x14ac:dyDescent="0.25">
      <c r="A40" s="47"/>
      <c r="B40" s="21" t="s">
        <v>107</v>
      </c>
      <c r="C40" s="37">
        <v>-1.6364253828232034</v>
      </c>
      <c r="D40" s="38">
        <v>-1.1359140466814632</v>
      </c>
      <c r="E40" s="38">
        <v>-0.82299359680536588</v>
      </c>
      <c r="F40" s="38">
        <v>-1.3368975856298926</v>
      </c>
      <c r="G40" s="38">
        <v>-1.2391851114925578</v>
      </c>
      <c r="H40" s="38">
        <v>-0.45235765769514602</v>
      </c>
      <c r="I40" s="38">
        <v>5.2329116410487764E-2</v>
      </c>
      <c r="J40" s="38">
        <v>-0.26916794725639903</v>
      </c>
      <c r="K40" s="38">
        <v>-0.38768946561129614</v>
      </c>
      <c r="L40" s="38">
        <v>-0.5458972072423518</v>
      </c>
      <c r="M40" s="38">
        <v>-0.58747573365699468</v>
      </c>
      <c r="N40" s="38">
        <v>-0.24288519063462299</v>
      </c>
      <c r="O40" s="38">
        <v>-0.36008461631890087</v>
      </c>
      <c r="P40" s="38">
        <v>-0.87554525901080149</v>
      </c>
      <c r="Q40" s="38">
        <v>-3.9118597144716216</v>
      </c>
      <c r="R40" s="38">
        <v>0.25102670223680068</v>
      </c>
      <c r="S40" s="38">
        <v>1.4893932434007606</v>
      </c>
      <c r="T40" s="38">
        <v>-0.56777910717757951</v>
      </c>
      <c r="U40" s="38">
        <v>-6.2550013351925227E-2</v>
      </c>
      <c r="V40" s="38">
        <v>-0.12615032556847483</v>
      </c>
      <c r="W40" s="39">
        <v>-8.406878460208711E-2</v>
      </c>
    </row>
    <row r="41" spans="1:23" x14ac:dyDescent="0.25">
      <c r="A41" s="58"/>
      <c r="B41" s="149"/>
      <c r="C41" s="150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2"/>
    </row>
    <row r="43" spans="1:23" x14ac:dyDescent="0.25">
      <c r="A43" s="43" t="s">
        <v>6</v>
      </c>
      <c r="B43" s="536" t="s">
        <v>148</v>
      </c>
      <c r="C43" s="527"/>
      <c r="D43" s="527"/>
      <c r="E43" s="527"/>
      <c r="F43" s="527"/>
      <c r="G43" s="527"/>
      <c r="H43" s="527"/>
      <c r="I43" s="527"/>
      <c r="J43" s="527"/>
      <c r="K43" s="527"/>
      <c r="L43" s="527"/>
      <c r="M43" s="527"/>
      <c r="N43" s="527"/>
      <c r="O43" s="527"/>
      <c r="P43" s="527"/>
    </row>
    <row r="44" spans="1:23" x14ac:dyDescent="0.25">
      <c r="B44" s="352"/>
      <c r="C44" s="352"/>
      <c r="D44" s="352"/>
      <c r="E44" s="352"/>
      <c r="F44" s="352"/>
      <c r="G44" s="352"/>
      <c r="H44" s="352"/>
      <c r="I44" s="352"/>
      <c r="J44" s="352"/>
      <c r="K44" s="352"/>
      <c r="L44" s="352"/>
      <c r="M44" s="352"/>
      <c r="N44" s="352"/>
      <c r="O44" s="352"/>
      <c r="P44" s="352"/>
    </row>
    <row r="45" spans="1:23" x14ac:dyDescent="0.25">
      <c r="B45" s="349" t="s">
        <v>37</v>
      </c>
      <c r="C45" s="61">
        <v>0.17396396442500001</v>
      </c>
      <c r="D45" s="352"/>
      <c r="E45" s="7"/>
      <c r="H45" s="12"/>
    </row>
    <row r="46" spans="1:23" x14ac:dyDescent="0.25">
      <c r="B46" s="349" t="s">
        <v>128</v>
      </c>
      <c r="C46" s="61">
        <v>0.16561514460900001</v>
      </c>
      <c r="D46" s="352"/>
      <c r="E46" s="7"/>
    </row>
    <row r="47" spans="1:23" x14ac:dyDescent="0.25">
      <c r="B47" s="349" t="s">
        <v>129</v>
      </c>
      <c r="C47" s="61">
        <v>3.2555668783000001E-2</v>
      </c>
      <c r="D47" s="352"/>
      <c r="E47" s="7"/>
    </row>
    <row r="48" spans="1:23" x14ac:dyDescent="0.25">
      <c r="B48" s="348" t="s">
        <v>41</v>
      </c>
      <c r="C48" s="61">
        <v>0.33255469000600002</v>
      </c>
      <c r="D48" s="352"/>
      <c r="E48" s="7"/>
    </row>
    <row r="49" spans="2:5" x14ac:dyDescent="0.25">
      <c r="B49" s="348" t="s">
        <v>40</v>
      </c>
      <c r="C49" s="61">
        <v>0.29531053217699998</v>
      </c>
      <c r="D49" s="352"/>
      <c r="E49" s="7"/>
    </row>
  </sheetData>
  <mergeCells count="4">
    <mergeCell ref="B43:P43"/>
    <mergeCell ref="A2:R2"/>
    <mergeCell ref="A3:R3"/>
    <mergeCell ref="A1:R1"/>
  </mergeCells>
  <pageMargins left="0.7" right="0.7" top="0.75" bottom="0.75" header="0.3" footer="0.3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22"/>
  <sheetViews>
    <sheetView showGridLines="0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R1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3" width="11.140625" style="7" customWidth="1"/>
    <col min="4" max="4" width="11.140625" style="120" customWidth="1"/>
    <col min="5" max="20" width="11.140625" style="7" customWidth="1"/>
    <col min="21" max="16384" width="9.140625" style="7"/>
  </cols>
  <sheetData>
    <row r="1" spans="1:23" x14ac:dyDescent="0.25">
      <c r="A1" s="526" t="str">
        <f>'Súhrnné indikátory'!A1:N1</f>
        <v>70. zasadnutie Výboru pre makroekonomické prognózy, 13.9.2024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8"/>
      <c r="R1" s="528"/>
      <c r="S1" s="338"/>
    </row>
    <row r="2" spans="1:23" ht="18.75" x14ac:dyDescent="0.3">
      <c r="A2" s="503" t="s">
        <v>133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337"/>
    </row>
    <row r="3" spans="1:23" x14ac:dyDescent="0.25">
      <c r="A3" s="522" t="s">
        <v>61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256"/>
    </row>
    <row r="4" spans="1:23" s="12" customFormat="1" x14ac:dyDescent="0.25">
      <c r="A4" s="62"/>
      <c r="B4" s="45"/>
      <c r="C4" s="246"/>
      <c r="D4" s="63"/>
      <c r="E4" s="247"/>
      <c r="F4" s="247"/>
      <c r="G4" s="247"/>
      <c r="H4" s="247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45"/>
    </row>
    <row r="5" spans="1:23" s="12" customFormat="1" x14ac:dyDescent="0.25">
      <c r="A5" s="15"/>
      <c r="B5" s="48"/>
      <c r="C5" s="47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10">
        <v>2024</v>
      </c>
      <c r="T5" s="10">
        <v>2025</v>
      </c>
      <c r="U5" s="10">
        <v>2026</v>
      </c>
      <c r="V5" s="10">
        <v>2027</v>
      </c>
      <c r="W5" s="11">
        <v>2028</v>
      </c>
    </row>
    <row r="6" spans="1:23" s="12" customFormat="1" x14ac:dyDescent="0.25">
      <c r="A6" s="41"/>
      <c r="B6" s="14"/>
      <c r="C6" s="121" t="s">
        <v>7</v>
      </c>
      <c r="D6" s="6" t="s">
        <v>7</v>
      </c>
      <c r="E6" s="6" t="s">
        <v>7</v>
      </c>
      <c r="F6" s="6" t="s">
        <v>7</v>
      </c>
      <c r="G6" s="6" t="s">
        <v>7</v>
      </c>
      <c r="H6" s="6" t="s">
        <v>7</v>
      </c>
      <c r="I6" s="6" t="s">
        <v>7</v>
      </c>
      <c r="J6" s="6" t="s">
        <v>7</v>
      </c>
      <c r="K6" s="6" t="s">
        <v>7</v>
      </c>
      <c r="L6" s="6" t="s">
        <v>7</v>
      </c>
      <c r="M6" s="6" t="s">
        <v>7</v>
      </c>
      <c r="N6" s="6" t="s">
        <v>7</v>
      </c>
      <c r="O6" s="6" t="s">
        <v>7</v>
      </c>
      <c r="P6" s="6" t="s">
        <v>7</v>
      </c>
      <c r="Q6" s="6" t="s">
        <v>7</v>
      </c>
      <c r="R6" s="6" t="s">
        <v>62</v>
      </c>
      <c r="S6" s="6" t="s">
        <v>62</v>
      </c>
      <c r="T6" s="6" t="s">
        <v>62</v>
      </c>
      <c r="U6" s="6" t="s">
        <v>62</v>
      </c>
      <c r="V6" s="6" t="s">
        <v>62</v>
      </c>
      <c r="W6" s="104" t="s">
        <v>62</v>
      </c>
    </row>
    <row r="7" spans="1:23" x14ac:dyDescent="0.25">
      <c r="A7" s="15"/>
      <c r="B7" s="11"/>
      <c r="C7" s="243"/>
      <c r="D7" s="10"/>
      <c r="E7" s="10"/>
      <c r="F7" s="10"/>
      <c r="G7" s="10"/>
      <c r="H7" s="10"/>
      <c r="I7" s="10"/>
      <c r="J7" s="10"/>
      <c r="K7" s="10"/>
      <c r="L7" s="10"/>
      <c r="M7" s="10"/>
      <c r="N7" s="28"/>
      <c r="O7" s="28"/>
      <c r="P7" s="28"/>
      <c r="Q7" s="28"/>
      <c r="R7" s="28"/>
      <c r="S7" s="28"/>
      <c r="T7" s="28"/>
      <c r="U7" s="28"/>
      <c r="V7" s="28"/>
      <c r="W7" s="29"/>
    </row>
    <row r="8" spans="1:23" x14ac:dyDescent="0.25">
      <c r="A8" s="15"/>
      <c r="B8" s="17" t="s">
        <v>108</v>
      </c>
      <c r="C8" s="68">
        <v>-1.7756322921310113</v>
      </c>
      <c r="D8" s="69">
        <v>0.36178404279281651</v>
      </c>
      <c r="E8" s="69">
        <v>-0.11618285716360674</v>
      </c>
      <c r="F8" s="69">
        <v>-5.0053931455578793E-2</v>
      </c>
      <c r="G8" s="69">
        <v>3.4023173249474437</v>
      </c>
      <c r="H8" s="69">
        <v>3.9031563893184478</v>
      </c>
      <c r="I8" s="69">
        <v>3.6116881942199925</v>
      </c>
      <c r="J8" s="69">
        <v>0.99598790395852721</v>
      </c>
      <c r="K8" s="69">
        <v>1.5431228684525611</v>
      </c>
      <c r="L8" s="69">
        <v>0.7051555738057832</v>
      </c>
      <c r="M8" s="69">
        <v>-0.26540259225141311</v>
      </c>
      <c r="N8" s="69">
        <v>-1.2020763639978109</v>
      </c>
      <c r="O8" s="69">
        <v>1.0863516782030813</v>
      </c>
      <c r="P8" s="69">
        <v>-0.3220132482617587</v>
      </c>
      <c r="Q8" s="69">
        <v>-5.5213953610072961</v>
      </c>
      <c r="R8" s="69">
        <v>1.2925137059212886</v>
      </c>
      <c r="S8" s="57">
        <v>0.7692024427671077</v>
      </c>
      <c r="T8" s="57">
        <v>-2.0906360666977095</v>
      </c>
      <c r="U8" s="57">
        <v>-1.1852023400804867</v>
      </c>
      <c r="V8" s="57">
        <v>-0.67717998381570921</v>
      </c>
      <c r="W8" s="339">
        <v>-0.64063986683774621</v>
      </c>
    </row>
    <row r="9" spans="1:23" x14ac:dyDescent="0.25">
      <c r="A9" s="15"/>
      <c r="B9" s="17"/>
      <c r="C9" s="68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57"/>
      <c r="T9" s="57"/>
      <c r="U9" s="57"/>
      <c r="V9" s="57"/>
      <c r="W9" s="339"/>
    </row>
    <row r="10" spans="1:23" x14ac:dyDescent="0.25">
      <c r="A10" s="15"/>
      <c r="B10" s="16" t="s">
        <v>48</v>
      </c>
      <c r="C10" s="68">
        <v>-0.49425030934542963</v>
      </c>
      <c r="D10" s="69">
        <v>-1.4088210717960739</v>
      </c>
      <c r="E10" s="69">
        <v>-0.94718692236100466</v>
      </c>
      <c r="F10" s="69">
        <v>-0.37554167426964258</v>
      </c>
      <c r="G10" s="69">
        <v>0.57216739069475409</v>
      </c>
      <c r="H10" s="69">
        <v>0.6495433036116911</v>
      </c>
      <c r="I10" s="69">
        <v>0.23020246973185415</v>
      </c>
      <c r="J10" s="69">
        <v>0.15963029561895895</v>
      </c>
      <c r="K10" s="69">
        <v>0.47178312260782501</v>
      </c>
      <c r="L10" s="69">
        <v>1.0422229600829589</v>
      </c>
      <c r="M10" s="69">
        <v>1.0323458907392336</v>
      </c>
      <c r="N10" s="69">
        <v>1.290417727367561</v>
      </c>
      <c r="O10" s="69">
        <v>1.0310014351140786</v>
      </c>
      <c r="P10" s="69">
        <v>0.54431150466667677</v>
      </c>
      <c r="Q10" s="69">
        <v>0.36635802816077928</v>
      </c>
      <c r="R10" s="69">
        <v>0.48308756819486498</v>
      </c>
      <c r="S10" s="57">
        <v>-0.20112203914610308</v>
      </c>
      <c r="T10" s="57">
        <v>-0.28793252046851431</v>
      </c>
      <c r="U10" s="57">
        <v>-0.18065329295972499</v>
      </c>
      <c r="V10" s="57">
        <v>-0.12221197483874452</v>
      </c>
      <c r="W10" s="339">
        <v>-0.11880688191000892</v>
      </c>
    </row>
    <row r="11" spans="1:23" x14ac:dyDescent="0.25">
      <c r="A11" s="15"/>
      <c r="B11" s="16"/>
      <c r="C11" s="68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57"/>
      <c r="T11" s="57"/>
      <c r="U11" s="57"/>
      <c r="V11" s="57"/>
      <c r="W11" s="339"/>
    </row>
    <row r="12" spans="1:23" x14ac:dyDescent="0.25">
      <c r="A12" s="15"/>
      <c r="B12" s="16" t="s">
        <v>49</v>
      </c>
      <c r="C12" s="68">
        <v>-2.8404592966282194</v>
      </c>
      <c r="D12" s="69">
        <v>-0.87543631326246107</v>
      </c>
      <c r="E12" s="69">
        <v>-2.7429120547534294</v>
      </c>
      <c r="F12" s="69">
        <v>-3.3509553373343333</v>
      </c>
      <c r="G12" s="69">
        <v>-1.6426553071586767</v>
      </c>
      <c r="H12" s="69">
        <v>-0.66794266768050581</v>
      </c>
      <c r="I12" s="69">
        <v>-0.98252675899073105</v>
      </c>
      <c r="J12" s="69">
        <v>-1.7052120079602586</v>
      </c>
      <c r="K12" s="69">
        <v>-3.0685374877341318</v>
      </c>
      <c r="L12" s="69">
        <v>-2.141660953109934</v>
      </c>
      <c r="M12" s="69">
        <v>-1.783983825124166</v>
      </c>
      <c r="N12" s="69">
        <v>-2.3276687346459703</v>
      </c>
      <c r="O12" s="69">
        <v>-0.80881440496737445</v>
      </c>
      <c r="P12" s="69">
        <v>-3.213008161067517</v>
      </c>
      <c r="Q12" s="69">
        <v>-1.4394916115247227</v>
      </c>
      <c r="R12" s="69">
        <v>-2.5697256094827456</v>
      </c>
      <c r="S12" s="57">
        <v>-2.2349751263818378</v>
      </c>
      <c r="T12" s="57">
        <v>-1.3682040855399922</v>
      </c>
      <c r="U12" s="57">
        <v>-1.5227261988796397</v>
      </c>
      <c r="V12" s="57">
        <v>-1.6050008585431339</v>
      </c>
      <c r="W12" s="339">
        <v>-1.5415918303211833</v>
      </c>
    </row>
    <row r="13" spans="1:23" x14ac:dyDescent="0.25">
      <c r="A13" s="15"/>
      <c r="B13" s="16"/>
      <c r="C13" s="68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57"/>
      <c r="T13" s="57"/>
      <c r="U13" s="57"/>
      <c r="V13" s="57"/>
      <c r="W13" s="339"/>
    </row>
    <row r="14" spans="1:23" x14ac:dyDescent="0.25">
      <c r="A14" s="15"/>
      <c r="B14" s="16" t="s">
        <v>50</v>
      </c>
      <c r="C14" s="68">
        <v>-1.1035061348763275</v>
      </c>
      <c r="D14" s="69">
        <v>-1.5210363746886189</v>
      </c>
      <c r="E14" s="69">
        <v>-0.82323920063517264</v>
      </c>
      <c r="F14" s="69">
        <v>-1.0948699340201862</v>
      </c>
      <c r="G14" s="69">
        <v>-1.4035247785413043</v>
      </c>
      <c r="H14" s="69">
        <v>-2.0337332461223236</v>
      </c>
      <c r="I14" s="69">
        <v>-1.719345447035987</v>
      </c>
      <c r="J14" s="69">
        <v>-1.5331361806337933</v>
      </c>
      <c r="K14" s="69">
        <v>-1.679624304608528</v>
      </c>
      <c r="L14" s="69">
        <v>-1.5169503553194013</v>
      </c>
      <c r="M14" s="69">
        <v>-1.1783358158452901</v>
      </c>
      <c r="N14" s="69">
        <v>-1.109966248554719</v>
      </c>
      <c r="O14" s="69">
        <v>-0.7458670353812954</v>
      </c>
      <c r="P14" s="69">
        <v>-0.96993594772543412</v>
      </c>
      <c r="Q14" s="69">
        <v>-0.73583900955611081</v>
      </c>
      <c r="R14" s="69">
        <v>-0.78732915453963936</v>
      </c>
      <c r="S14" s="57">
        <v>-0.37389076787295994</v>
      </c>
      <c r="T14" s="57">
        <v>0.23161903655261701</v>
      </c>
      <c r="U14" s="57">
        <v>4.1345076351128975E-2</v>
      </c>
      <c r="V14" s="57">
        <v>-6.4568126994871813E-2</v>
      </c>
      <c r="W14" s="339">
        <v>-6.3429907996767426E-2</v>
      </c>
    </row>
    <row r="15" spans="1:23" x14ac:dyDescent="0.25">
      <c r="A15" s="15"/>
      <c r="B15" s="16"/>
      <c r="C15" s="68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57"/>
      <c r="T15" s="57"/>
      <c r="U15" s="57"/>
      <c r="V15" s="57"/>
      <c r="W15" s="339"/>
    </row>
    <row r="16" spans="1:23" s="12" customFormat="1" x14ac:dyDescent="0.25">
      <c r="A16" s="15"/>
      <c r="B16" s="16" t="s">
        <v>17</v>
      </c>
      <c r="C16" s="68">
        <v>-6.2138480329809873</v>
      </c>
      <c r="D16" s="69">
        <v>-3.4435097169543396</v>
      </c>
      <c r="E16" s="69">
        <v>-4.6295210349132114</v>
      </c>
      <c r="F16" s="69">
        <v>-4.8714208770797436</v>
      </c>
      <c r="G16" s="69">
        <v>0.92830462994221574</v>
      </c>
      <c r="H16" s="69">
        <v>1.8510237791273081</v>
      </c>
      <c r="I16" s="69">
        <v>1.1400184579251249</v>
      </c>
      <c r="J16" s="69">
        <v>-2.0827299890165709</v>
      </c>
      <c r="K16" s="69">
        <v>-2.7332558012822714</v>
      </c>
      <c r="L16" s="69">
        <v>-1.911232774540595</v>
      </c>
      <c r="M16" s="69">
        <v>-2.1953763424816297</v>
      </c>
      <c r="N16" s="69">
        <v>-3.3492936198309375</v>
      </c>
      <c r="O16" s="69">
        <v>0.56267167296849008</v>
      </c>
      <c r="P16" s="69">
        <v>-3.9606458523880268</v>
      </c>
      <c r="Q16" s="69">
        <v>-7.3303679539273467</v>
      </c>
      <c r="R16" s="69">
        <v>-1.581453489906224</v>
      </c>
      <c r="S16" s="57">
        <v>-2.0407854906337937</v>
      </c>
      <c r="T16" s="57">
        <v>-3.5151536361536015</v>
      </c>
      <c r="U16" s="57">
        <v>-2.8472367555687246</v>
      </c>
      <c r="V16" s="57">
        <v>-2.4689609441924594</v>
      </c>
      <c r="W16" s="339">
        <v>-2.3644684870657038</v>
      </c>
    </row>
    <row r="17" spans="1:23" s="12" customFormat="1" x14ac:dyDescent="0.25">
      <c r="A17" s="41"/>
      <c r="B17" s="40"/>
      <c r="C17" s="153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3"/>
      <c r="T17" s="13"/>
      <c r="U17" s="13"/>
      <c r="V17" s="13"/>
      <c r="W17" s="14"/>
    </row>
    <row r="18" spans="1:23" x14ac:dyDescent="0.25">
      <c r="D18" s="65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3" x14ac:dyDescent="0.25">
      <c r="B19" s="12"/>
      <c r="C19" s="12"/>
    </row>
    <row r="21" spans="1:23" x14ac:dyDescent="0.25">
      <c r="D21" s="156"/>
      <c r="E21" s="156"/>
      <c r="F21" s="156"/>
      <c r="G21" s="156"/>
      <c r="H21" s="156"/>
      <c r="I21" s="156"/>
      <c r="J21" s="156"/>
      <c r="K21" s="156"/>
    </row>
    <row r="22" spans="1:23" x14ac:dyDescent="0.25">
      <c r="D22" s="156"/>
      <c r="E22" s="156"/>
      <c r="F22" s="156"/>
      <c r="G22" s="156"/>
      <c r="H22" s="156"/>
      <c r="I22" s="156"/>
      <c r="J22" s="156"/>
      <c r="K22" s="156"/>
    </row>
  </sheetData>
  <mergeCells count="3">
    <mergeCell ref="A1:R1"/>
    <mergeCell ref="A2:R2"/>
    <mergeCell ref="A3:R3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1</vt:i4>
      </vt:variant>
    </vt:vector>
  </HeadingPairs>
  <TitlesOfParts>
    <vt:vector size="14" baseType="lpstr">
      <vt:lpstr>Súhrnné indikátory</vt:lpstr>
      <vt:lpstr>Externé prostredie</vt:lpstr>
      <vt:lpstr>Hrubý domáci produkt</vt:lpstr>
      <vt:lpstr>Ponuková strana</vt:lpstr>
      <vt:lpstr>Verejná správa</vt:lpstr>
      <vt:lpstr>Domácnosti</vt:lpstr>
      <vt:lpstr>Trh práce</vt:lpstr>
      <vt:lpstr>Cenová inflácia</vt:lpstr>
      <vt:lpstr>Platobná bilancia</vt:lpstr>
      <vt:lpstr>Atypické základne</vt:lpstr>
      <vt:lpstr>Polročné údaje</vt:lpstr>
      <vt:lpstr>Kvartálne základne</vt:lpstr>
      <vt:lpstr>Hárok1</vt:lpstr>
      <vt:lpstr>'Súhrnné indikátory'!Oblasť_tlače</vt:lpstr>
    </vt:vector>
  </TitlesOfParts>
  <Company>mfsr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Rippova Lenka</dc:creator>
  <cp:lastModifiedBy>Klucik Miroslav</cp:lastModifiedBy>
  <cp:lastPrinted>2024-01-15T11:55:38Z</cp:lastPrinted>
  <dcterms:created xsi:type="dcterms:W3CDTF">2012-05-17T12:46:57Z</dcterms:created>
  <dcterms:modified xsi:type="dcterms:W3CDTF">2024-09-17T12:43:42Z</dcterms:modified>
</cp:coreProperties>
</file>