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IFP_NEW\3_MAKRO\3_5_Vybor\2024\Makrovybor 2024-01-31\3-FINAL\"/>
    </mc:Choice>
  </mc:AlternateContent>
  <bookViews>
    <workbookView xWindow="0" yWindow="0" windowWidth="23040" windowHeight="9105" tabRatio="861"/>
  </bookViews>
  <sheets>
    <sheet name="Súhrnné indikátory" sheetId="1" r:id="rId1"/>
    <sheet name="Externé prostredie" sheetId="21" r:id="rId2"/>
    <sheet name="Hrubý domáci produkt" sheetId="4" r:id="rId3"/>
    <sheet name="Ponuková strana" sheetId="19" r:id="rId4"/>
    <sheet name="Verejná správa" sheetId="17" r:id="rId5"/>
    <sheet name="Domácnosti" sheetId="6" r:id="rId6"/>
    <sheet name="Trh práce" sheetId="5" r:id="rId7"/>
    <sheet name="Cenová inflácia" sheetId="7" r:id="rId8"/>
    <sheet name="Platobná bilancia" sheetId="10" r:id="rId9"/>
    <sheet name="Atypické základne" sheetId="15" r:id="rId10"/>
    <sheet name="Polročné údaje" sheetId="13" r:id="rId11"/>
    <sheet name="Kvartálne základne" sheetId="18" r:id="rId12"/>
    <sheet name="Hárok1" sheetId="12" state="hidden" r:id="rId13"/>
  </sheets>
  <definedNames>
    <definedName name="_xlnm.Print_Area" localSheetId="0">'Súhrnné indikátory'!$A$1:$Q$63</definedName>
  </definedNames>
  <calcPr calcId="162913"/>
</workbook>
</file>

<file path=xl/calcChain.xml><?xml version="1.0" encoding="utf-8"?>
<calcChain xmlns="http://schemas.openxmlformats.org/spreadsheetml/2006/main">
  <c r="W26" i="5" l="1"/>
  <c r="I54" i="1" l="1"/>
  <c r="I53" i="1"/>
  <c r="H53" i="1" l="1"/>
  <c r="H54" i="1" l="1"/>
  <c r="S26" i="5" l="1"/>
  <c r="N26" i="5"/>
  <c r="K26" i="5"/>
  <c r="F26" i="5"/>
  <c r="T26" i="5"/>
  <c r="L26" i="5"/>
  <c r="R26" i="5"/>
  <c r="J26" i="5"/>
  <c r="Q26" i="5"/>
  <c r="G26" i="5"/>
  <c r="O26" i="5"/>
  <c r="U26" i="5"/>
  <c r="M26" i="5"/>
  <c r="E26" i="5"/>
  <c r="D26" i="5"/>
  <c r="H26" i="5"/>
  <c r="I26" i="5"/>
  <c r="P26" i="5"/>
  <c r="U33" i="17" l="1"/>
  <c r="F32" i="17"/>
  <c r="H35" i="17"/>
  <c r="P35" i="17"/>
  <c r="K39" i="17"/>
  <c r="V32" i="17"/>
  <c r="J35" i="17"/>
  <c r="R35" i="17"/>
  <c r="H39" i="17"/>
  <c r="P39" i="17"/>
  <c r="L35" i="17"/>
  <c r="J39" i="17"/>
  <c r="R39" i="17"/>
  <c r="M32" i="17"/>
  <c r="S39" i="17"/>
  <c r="N32" i="17"/>
  <c r="G35" i="17"/>
  <c r="O35" i="17"/>
  <c r="M39" i="17"/>
  <c r="M33" i="17"/>
  <c r="I33" i="17"/>
  <c r="Q33" i="17"/>
  <c r="K32" i="17"/>
  <c r="S35" i="17"/>
  <c r="J33" i="17"/>
  <c r="R33" i="17"/>
  <c r="I39" i="17"/>
  <c r="Q39" i="17"/>
  <c r="T35" i="17"/>
  <c r="K35" i="17"/>
  <c r="M35" i="17"/>
  <c r="U35" i="17"/>
  <c r="U32" i="17"/>
  <c r="L33" i="17"/>
  <c r="S32" i="17"/>
  <c r="H33" i="17"/>
  <c r="P33" i="17"/>
  <c r="T33" i="17"/>
  <c r="I35" i="17"/>
  <c r="Q35" i="17"/>
  <c r="F39" i="17"/>
  <c r="F35" i="17"/>
  <c r="N35" i="17"/>
  <c r="V35" i="17"/>
  <c r="L32" i="17"/>
  <c r="T32" i="17"/>
  <c r="K33" i="17"/>
  <c r="S33" i="17"/>
  <c r="U39" i="17"/>
  <c r="G32" i="17"/>
  <c r="O32" i="17"/>
  <c r="N39" i="17"/>
  <c r="V39" i="17"/>
  <c r="G39" i="17"/>
  <c r="O39" i="17"/>
  <c r="F33" i="17"/>
  <c r="N33" i="17"/>
  <c r="V33" i="17"/>
  <c r="L39" i="17"/>
  <c r="T39" i="17"/>
  <c r="H32" i="17"/>
  <c r="P32" i="17"/>
  <c r="G33" i="17"/>
  <c r="O33" i="17"/>
  <c r="I32" i="17"/>
  <c r="Q32" i="17"/>
  <c r="J32" i="17"/>
  <c r="R32" i="17"/>
  <c r="K31" i="17" l="1"/>
  <c r="L31" i="17"/>
  <c r="U31" i="17"/>
  <c r="N31" i="17"/>
  <c r="G31" i="17"/>
  <c r="J31" i="17"/>
  <c r="Q31" i="17"/>
  <c r="I31" i="17"/>
  <c r="M31" i="17"/>
  <c r="V31" i="17"/>
  <c r="F31" i="17"/>
  <c r="R31" i="17"/>
  <c r="P31" i="17"/>
  <c r="O31" i="17"/>
  <c r="H31" i="17"/>
  <c r="S31" i="17"/>
  <c r="T31" i="17"/>
  <c r="G53" i="1"/>
  <c r="F53" i="1"/>
  <c r="E53" i="1"/>
  <c r="D53" i="1"/>
  <c r="C53" i="1"/>
  <c r="C54" i="1" l="1"/>
  <c r="E54" i="1"/>
  <c r="F54" i="1"/>
  <c r="G54" i="1"/>
  <c r="D54" i="1"/>
  <c r="A1" i="19"/>
  <c r="A1" i="18" l="1"/>
  <c r="A1" i="13"/>
  <c r="A1" i="15" l="1"/>
  <c r="A1" i="10" l="1"/>
  <c r="A1" i="7" l="1"/>
  <c r="A1" i="5"/>
  <c r="A1" i="6"/>
  <c r="A1" i="17" l="1"/>
  <c r="A1" i="4"/>
  <c r="K12" i="13" l="1"/>
  <c r="K9" i="13" l="1"/>
  <c r="I12" i="13" l="1"/>
  <c r="I9" i="13" l="1"/>
  <c r="I17" i="13" l="1"/>
  <c r="H17" i="13" l="1"/>
  <c r="G12" i="13"/>
  <c r="G9" i="13" l="1"/>
  <c r="E12" i="13" l="1"/>
  <c r="C17" i="13"/>
  <c r="G17" i="13"/>
  <c r="G18" i="13" s="1"/>
  <c r="G15" i="13"/>
  <c r="E9" i="13"/>
  <c r="E15" i="13" l="1"/>
  <c r="E17" i="13"/>
  <c r="F17" i="13"/>
  <c r="E18" i="13" l="1"/>
  <c r="C12" i="13" l="1"/>
  <c r="C9" i="13" l="1"/>
  <c r="D17" i="13" l="1"/>
  <c r="C18" i="13" s="1"/>
  <c r="C15" i="13"/>
  <c r="J17" i="13" l="1"/>
  <c r="I18" i="13" s="1"/>
  <c r="I15" i="13"/>
  <c r="K17" i="13" l="1"/>
  <c r="L17" i="13" l="1"/>
  <c r="K18" i="13" s="1"/>
  <c r="K15" i="13"/>
  <c r="Q16" i="6" l="1"/>
  <c r="P16" i="6" l="1"/>
  <c r="N16" i="6" l="1"/>
  <c r="J16" i="6"/>
  <c r="G16" i="6"/>
  <c r="H16" i="6"/>
  <c r="O16" i="6"/>
  <c r="I16" i="6"/>
  <c r="L16" i="6"/>
  <c r="E16" i="6"/>
  <c r="M16" i="6"/>
  <c r="C16" i="6"/>
  <c r="K16" i="6"/>
  <c r="D16" i="6"/>
  <c r="F16" i="6"/>
  <c r="D55" i="5" l="1"/>
  <c r="G55" i="5"/>
  <c r="L55" i="5"/>
  <c r="M55" i="5"/>
  <c r="N55" i="5"/>
  <c r="F55" i="5"/>
  <c r="K55" i="5"/>
  <c r="E55" i="5"/>
  <c r="C55" i="5"/>
  <c r="J55" i="5"/>
  <c r="H55" i="5"/>
  <c r="I55" i="5"/>
  <c r="J24" i="6" l="1"/>
  <c r="M24" i="6"/>
  <c r="N24" i="6"/>
  <c r="C24" i="6"/>
  <c r="E24" i="6"/>
  <c r="L24" i="6"/>
  <c r="G24" i="6"/>
  <c r="D24" i="6"/>
  <c r="I24" i="6"/>
  <c r="H24" i="6"/>
  <c r="F24" i="6"/>
  <c r="K24" i="6"/>
  <c r="O55" i="5" l="1"/>
  <c r="O24" i="6" l="1"/>
  <c r="P55" i="5" l="1"/>
  <c r="P24" i="6" l="1"/>
  <c r="O65" i="5" l="1"/>
  <c r="F65" i="5"/>
  <c r="K65" i="5"/>
  <c r="G65" i="5"/>
  <c r="H65" i="5"/>
  <c r="L65" i="5"/>
  <c r="C65" i="5"/>
  <c r="E65" i="5"/>
  <c r="D65" i="5"/>
  <c r="J65" i="5"/>
  <c r="I65" i="5"/>
  <c r="N65" i="5"/>
  <c r="M65" i="5"/>
  <c r="C31" i="1" l="1"/>
  <c r="Q24" i="6"/>
  <c r="Q55" i="5"/>
  <c r="P65" i="5" l="1"/>
  <c r="Q65" i="5" l="1"/>
  <c r="Q26" i="6" l="1"/>
  <c r="P26" i="6" l="1"/>
  <c r="I26" i="6" l="1"/>
  <c r="N26" i="6"/>
  <c r="H26" i="6"/>
  <c r="M26" i="6"/>
  <c r="E26" i="6"/>
  <c r="F26" i="6"/>
  <c r="K26" i="6"/>
  <c r="J26" i="6"/>
  <c r="L26" i="6"/>
  <c r="C26" i="6"/>
  <c r="D26" i="6"/>
  <c r="O26" i="6"/>
  <c r="G26" i="6"/>
  <c r="C41" i="1" l="1"/>
  <c r="Q20" i="15" l="1"/>
  <c r="H20" i="15"/>
  <c r="R20" i="15"/>
  <c r="L20" i="15"/>
  <c r="F20" i="15"/>
  <c r="E20" i="15"/>
  <c r="M20" i="15"/>
  <c r="N20" i="15"/>
  <c r="K20" i="15"/>
  <c r="P20" i="15"/>
  <c r="J20" i="15"/>
  <c r="S20" i="15"/>
  <c r="O20" i="15"/>
  <c r="G20" i="15"/>
  <c r="I20" i="15"/>
  <c r="K14" i="6" l="1"/>
  <c r="G14" i="6"/>
  <c r="I14" i="6"/>
  <c r="M14" i="6"/>
  <c r="E14" i="6"/>
  <c r="C14" i="6"/>
  <c r="H14" i="6"/>
  <c r="P14" i="6"/>
  <c r="N14" i="6"/>
  <c r="F14" i="6"/>
  <c r="O14" i="6"/>
  <c r="D14" i="6"/>
  <c r="L14" i="6"/>
  <c r="J14" i="6"/>
  <c r="Q14" i="6" l="1"/>
  <c r="T20" i="15" l="1"/>
  <c r="U20" i="15" l="1"/>
  <c r="V20" i="15" l="1"/>
  <c r="W20" i="15" l="1"/>
  <c r="X20" i="15" l="1"/>
  <c r="AC12" i="13" l="1"/>
  <c r="Y12" i="13"/>
  <c r="U12" i="13"/>
  <c r="Q12" i="13"/>
  <c r="S12" i="13" l="1"/>
  <c r="AA12" i="13"/>
  <c r="M12" i="13"/>
  <c r="W12" i="13"/>
  <c r="O12" i="13" l="1"/>
  <c r="AE12" i="13"/>
  <c r="AG12" i="13"/>
  <c r="M15" i="13" l="1"/>
  <c r="D41" i="1" l="1"/>
  <c r="Q15" i="13"/>
  <c r="O15" i="13" l="1"/>
  <c r="S15" i="13" l="1"/>
  <c r="E41" i="1"/>
  <c r="R65" i="5"/>
  <c r="S65" i="5"/>
  <c r="U15" i="13"/>
  <c r="F41" i="1" l="1"/>
  <c r="T65" i="5"/>
  <c r="Y15" i="13"/>
  <c r="W15" i="13"/>
  <c r="AC15" i="13" l="1"/>
  <c r="G41" i="1" l="1"/>
  <c r="AA15" i="13"/>
  <c r="U65" i="5" l="1"/>
  <c r="H41" i="1" l="1"/>
  <c r="V65" i="5"/>
  <c r="AE15" i="13"/>
  <c r="AG15" i="13"/>
  <c r="I41" i="1" l="1"/>
  <c r="W65" i="5"/>
  <c r="K31" i="1" l="1"/>
  <c r="L31" i="1"/>
  <c r="R17" i="13"/>
  <c r="M31" i="1"/>
  <c r="P31" i="1" l="1"/>
  <c r="J31" i="1"/>
  <c r="Q9" i="13"/>
  <c r="Q17" i="13"/>
  <c r="Q18" i="13" s="1"/>
  <c r="Q31" i="1"/>
  <c r="P17" i="13"/>
  <c r="O9" i="13" l="1"/>
  <c r="O17" i="13"/>
  <c r="O18" i="13" s="1"/>
  <c r="E31" i="1" l="1"/>
  <c r="S14" i="6"/>
  <c r="S16" i="6"/>
  <c r="S55" i="5"/>
  <c r="S24" i="6"/>
  <c r="S26" i="6"/>
  <c r="N31" i="1" l="1"/>
  <c r="M17" i="13" l="1"/>
  <c r="O31" i="1" l="1"/>
  <c r="N17" i="13" l="1"/>
  <c r="M18" i="13" s="1"/>
  <c r="M9" i="13"/>
  <c r="D31" i="1" l="1"/>
  <c r="R16" i="6"/>
  <c r="R14" i="6"/>
  <c r="R55" i="5"/>
  <c r="R26" i="6"/>
  <c r="R24" i="6"/>
  <c r="W17" i="13" l="1"/>
  <c r="S17" i="13" l="1"/>
  <c r="AA17" i="13"/>
  <c r="X17" i="13" l="1"/>
  <c r="W18" i="13" s="1"/>
  <c r="W9" i="13"/>
  <c r="T17" i="13" l="1"/>
  <c r="S18" i="13" s="1"/>
  <c r="S9" i="13"/>
  <c r="AB17" i="13"/>
  <c r="AA18" i="13" s="1"/>
  <c r="AA9" i="13"/>
  <c r="AE17" i="13"/>
  <c r="AF17" i="13" l="1"/>
  <c r="AE18" i="13" s="1"/>
  <c r="AE9" i="13"/>
  <c r="Z17" i="13"/>
  <c r="U17" i="13" l="1"/>
  <c r="Y9" i="13" l="1"/>
  <c r="Y17" i="13"/>
  <c r="Y18" i="13" s="1"/>
  <c r="U9" i="13"/>
  <c r="V17" i="13"/>
  <c r="U18" i="13" s="1"/>
  <c r="AD17" i="13"/>
  <c r="AH17" i="13"/>
  <c r="G31" i="1" l="1"/>
  <c r="F31" i="1"/>
  <c r="T14" i="6"/>
  <c r="T16" i="6"/>
  <c r="T55" i="5"/>
  <c r="T26" i="6"/>
  <c r="T24" i="6"/>
  <c r="AC9" i="13"/>
  <c r="AC17" i="13"/>
  <c r="AC18" i="13" s="1"/>
  <c r="U14" i="6"/>
  <c r="U16" i="6"/>
  <c r="U26" i="6"/>
  <c r="U55" i="5"/>
  <c r="U24" i="6"/>
  <c r="H31" i="1" l="1"/>
  <c r="V14" i="6"/>
  <c r="V16" i="6"/>
  <c r="V55" i="5"/>
  <c r="V26" i="6"/>
  <c r="V24" i="6"/>
  <c r="AG9" i="13"/>
  <c r="AG17" i="13"/>
  <c r="AG18" i="13" s="1"/>
  <c r="I31" i="1" l="1"/>
  <c r="W14" i="6"/>
  <c r="W16" i="6"/>
  <c r="W55" i="5"/>
  <c r="W26" i="6"/>
  <c r="W24" i="6"/>
</calcChain>
</file>

<file path=xl/sharedStrings.xml><?xml version="1.0" encoding="utf-8"?>
<sst xmlns="http://schemas.openxmlformats.org/spreadsheetml/2006/main" count="999" uniqueCount="220">
  <si>
    <t>Q1</t>
  </si>
  <si>
    <t>Q2</t>
  </si>
  <si>
    <t>Q3</t>
  </si>
  <si>
    <t>Q4</t>
  </si>
  <si>
    <t>-</t>
  </si>
  <si>
    <t>Zamestnanosť</t>
  </si>
  <si>
    <t>*</t>
  </si>
  <si>
    <t>skut.</t>
  </si>
  <si>
    <t>Hrubý domáci produkt</t>
  </si>
  <si>
    <t>Súkromná spotreba</t>
  </si>
  <si>
    <t>Súkromná spotreba, b.c.</t>
  </si>
  <si>
    <t>Vládna spotreba</t>
  </si>
  <si>
    <t>Trh práce</t>
  </si>
  <si>
    <t>Vážené základne pre rozpočtové príjmy</t>
  </si>
  <si>
    <t>Domácnosti</t>
  </si>
  <si>
    <t>Ponuková strana</t>
  </si>
  <si>
    <t>Potenciálny produkt</t>
  </si>
  <si>
    <t>Bežný účet platobnej bilancie (% HDP)</t>
  </si>
  <si>
    <t>Domáci dopyt</t>
  </si>
  <si>
    <t>Zmena stavu zásob</t>
  </si>
  <si>
    <t>Zahraničný dopyt</t>
  </si>
  <si>
    <t>Nominálna súkromná spotreba</t>
  </si>
  <si>
    <t>Reálna súkromná spotreba</t>
  </si>
  <si>
    <t xml:space="preserve">   rast</t>
  </si>
  <si>
    <t>Spotreba domácností (mld. €)</t>
  </si>
  <si>
    <t>Spotreba NISD (mld. €)</t>
  </si>
  <si>
    <t>Export tovarov a služieb (mld. €)</t>
  </si>
  <si>
    <t>Import tovarov a služieb (mld. €)</t>
  </si>
  <si>
    <t>Medzispotreba verejnej správy (mld. €)</t>
  </si>
  <si>
    <t>Ostatné dane z produkcie (mld. €)</t>
  </si>
  <si>
    <t>Naturálne socíálne transfery (mld. €)</t>
  </si>
  <si>
    <t>Spotreba fixného kapitálu  (mld. €)</t>
  </si>
  <si>
    <t>Zamestnanosť (VZPS), tis. osôb</t>
  </si>
  <si>
    <t xml:space="preserve">   rast </t>
  </si>
  <si>
    <t>Ekonomicky aktívne obyvateľstvo</t>
  </si>
  <si>
    <t xml:space="preserve">Nezamestnanosť </t>
  </si>
  <si>
    <t>Miera nezamestnanosti (VZPS)</t>
  </si>
  <si>
    <t>Regulované ceny</t>
  </si>
  <si>
    <t>Jadrová inflácia</t>
  </si>
  <si>
    <t>Čistá inflácia</t>
  </si>
  <si>
    <t>Trhové služby</t>
  </si>
  <si>
    <t>Obchodovateľné tovary</t>
  </si>
  <si>
    <t>Jednotkové náklady práce</t>
  </si>
  <si>
    <t>Dôchodcovská inflácia</t>
  </si>
  <si>
    <t>Deflátor súkromnej spotreby</t>
  </si>
  <si>
    <t>Deflátor vládnej spotreby</t>
  </si>
  <si>
    <t>Deflátor exportu tovarov a služieb</t>
  </si>
  <si>
    <t>Deflátor importu tovarov a služieb</t>
  </si>
  <si>
    <t>Bilancia služieb (% HDP)</t>
  </si>
  <si>
    <t>Bilancia primárnych výnosov (% HDP)</t>
  </si>
  <si>
    <t>Bilancia sekundárnych výnosov (% HDP)</t>
  </si>
  <si>
    <t>Základňa</t>
  </si>
  <si>
    <t>Daň</t>
  </si>
  <si>
    <t>Import tovarov, b.c.</t>
  </si>
  <si>
    <t>HDP bez kompenzácií, b.c.</t>
  </si>
  <si>
    <t>Medzispotreba VS - platcovia DPH</t>
  </si>
  <si>
    <t>Medzispotreba VS - neplatcovia DPH</t>
  </si>
  <si>
    <t xml:space="preserve">   polrok</t>
  </si>
  <si>
    <t>Súhrnné indikátory</t>
  </si>
  <si>
    <t xml:space="preserve">Povinné ukazovatele </t>
  </si>
  <si>
    <t>QoQ zmeny</t>
  </si>
  <si>
    <t>Percentuálna zmena, pokiaľ nie je uvedené inak</t>
  </si>
  <si>
    <t>prog.</t>
  </si>
  <si>
    <t>Hrubý domáci produkt, s.c.</t>
  </si>
  <si>
    <t>Hrubý domáci produkt, b.c.</t>
  </si>
  <si>
    <t>Súkromná spotreba, s.c.</t>
  </si>
  <si>
    <t>Export tovarov a služieb, s.c.</t>
  </si>
  <si>
    <t>Import tovarov a služieb, s.c.</t>
  </si>
  <si>
    <t>Vládna spotreba, s.c.</t>
  </si>
  <si>
    <t>Produkčná medzera (% pot. produktu)</t>
  </si>
  <si>
    <t>Hrubý domáci produkt (mld. €)</t>
  </si>
  <si>
    <t>Zamestnanosť (štat. výkazníctvo)</t>
  </si>
  <si>
    <t>Reálna produktivita práce</t>
  </si>
  <si>
    <t>Nominálna produktivita práce</t>
  </si>
  <si>
    <t>Nominálny hrubý domáci produkt</t>
  </si>
  <si>
    <t>Reálny hrubý domáci produkt</t>
  </si>
  <si>
    <t>Externé prostredie</t>
  </si>
  <si>
    <t>Zahraničný dopyt (vážený import)</t>
  </si>
  <si>
    <t>Zahraničný dopyt (vážené HDP)</t>
  </si>
  <si>
    <t>Makroekonomické základne pre rozpočtové príjmy (váha ukazovateľov závisí od podielu jednotlivých daní a odvodov na celkových daňových a odvodových príjmoch)</t>
  </si>
  <si>
    <t>Hrubý domáci produkt Nemecka</t>
  </si>
  <si>
    <t>Cena ropy (€ za barel)</t>
  </si>
  <si>
    <t>Kľúčová sadzba ECB (priemer)</t>
  </si>
  <si>
    <t>3-mesačný Euribor (priemer)</t>
  </si>
  <si>
    <t>Súkromné investície</t>
  </si>
  <si>
    <t>Vládne investície</t>
  </si>
  <si>
    <t>Konečná spotreba verejnej správy (mld. €)</t>
  </si>
  <si>
    <t xml:space="preserve">Externé prostredie a finančný sektor </t>
  </si>
  <si>
    <t>Celkový stav vkladov (mld. €)</t>
  </si>
  <si>
    <t>Kompenzácie na zamestnanca, b.c. (mil. €)</t>
  </si>
  <si>
    <t>Kompenzácie na zamestnanca, s.c. (mil. €)</t>
  </si>
  <si>
    <t>Čistý disponibilný príjem na člena domácnosti, s.c. (Q1(t)/Q1(t-1))</t>
  </si>
  <si>
    <t>Čistý disponibilný príjem na člena domácnosti, b.c. (Q1(t)/Q1(t-1))</t>
  </si>
  <si>
    <t>Zamestnanosť (ESA), tis. osôb</t>
  </si>
  <si>
    <t>Verejný sektor (ESA), tis. osôb</t>
  </si>
  <si>
    <t>Súkromný sektor (ESA), tis. osôb</t>
  </si>
  <si>
    <t>Počet SZČO (VZPS), tis. osôb</t>
  </si>
  <si>
    <t>Odhad NAIRU (VZPS)</t>
  </si>
  <si>
    <t>Obyvateľstvo</t>
  </si>
  <si>
    <t>Kurz EUR/USD (koniec roka)</t>
  </si>
  <si>
    <t>Kurz EUR/CZK (koniec roka)</t>
  </si>
  <si>
    <t>Kurz EUR/CHF (koniec roka)</t>
  </si>
  <si>
    <t>Kurz EUR/JPY (koniec roka)</t>
  </si>
  <si>
    <t>Disponibilná miera (ÚPSVaR)</t>
  </si>
  <si>
    <t>Štatistické výkazníctvo, tis. osôb</t>
  </si>
  <si>
    <t>Deflátor hrubého domáceho produktu</t>
  </si>
  <si>
    <t>Nízkopríjmová inflácia (apríl (t)/apríl (t-1))</t>
  </si>
  <si>
    <t>Terms of trade tovarov a služieb</t>
  </si>
  <si>
    <t>Bilancia tovarov (% HDP)</t>
  </si>
  <si>
    <t>Čistý operačný prebytok, b.c.</t>
  </si>
  <si>
    <t>Hrubý domáci produkt (t-2), s.c.</t>
  </si>
  <si>
    <t>Fixné investície VS - platcovia DPH</t>
  </si>
  <si>
    <t>Fixné investície VS - neplatcovia DPH</t>
  </si>
  <si>
    <t>Daň z príjmu právnických osôb</t>
  </si>
  <si>
    <t>Daň z medzinárodného obchodu</t>
  </si>
  <si>
    <t>Daň z nehnuteľností</t>
  </si>
  <si>
    <t>Daň z pridanej hodnoty</t>
  </si>
  <si>
    <t>Upravená spotreba domácností, b.c.</t>
  </si>
  <si>
    <t>Fixné investície verejnej správy (mld. €)</t>
  </si>
  <si>
    <t>Spotrebiteľská inflácia (CPI)</t>
  </si>
  <si>
    <t>Zamestnanosť (ESA)</t>
  </si>
  <si>
    <t>Potenciálna zamestnanosť</t>
  </si>
  <si>
    <t>YoY zmeny</t>
  </si>
  <si>
    <t>10-ročný dlhopis SR (priemer)</t>
  </si>
  <si>
    <t>10-ročný dlhopis DE (priemer)</t>
  </si>
  <si>
    <t>Mil. eur, pokiaľ nie je uvedené inak</t>
  </si>
  <si>
    <t xml:space="preserve">Spotrebiteľská inflácia (CPI) </t>
  </si>
  <si>
    <t xml:space="preserve">Spotrebiteľská inflácia (HICP) </t>
  </si>
  <si>
    <t>Ceny potravín</t>
  </si>
  <si>
    <t>Ceny palív</t>
  </si>
  <si>
    <t>Evidovaná miera (ÚPSVaR)</t>
  </si>
  <si>
    <t>Mzdová základňa (zamestnanosť + nominálna mzda)</t>
  </si>
  <si>
    <t>Polročné údaje</t>
  </si>
  <si>
    <t>Platobná bilancia</t>
  </si>
  <si>
    <t>Trhová produkcia verejnej správy (mld. €)</t>
  </si>
  <si>
    <t>Vážený rast najvýznamnejších slovenských obchodných partnerov: Eurozóna, Česko, Maďarsko, Poľsko</t>
  </si>
  <si>
    <t>Vládna spotreba (mld. €)</t>
  </si>
  <si>
    <t>Tvorba fixného kapitálu, s.c.</t>
  </si>
  <si>
    <t>Tvorba fixného kapitálu</t>
  </si>
  <si>
    <t>Tvorba fixného kapitálu (mld. €)</t>
  </si>
  <si>
    <t>Priemerná mzda</t>
  </si>
  <si>
    <t>Deflátor tvorby fixného kapitálu</t>
  </si>
  <si>
    <t>HDP - príspevok k rastu</t>
  </si>
  <si>
    <t>THFK - príspevok k rastu</t>
  </si>
  <si>
    <t>Spotrebiteľská inflácia</t>
  </si>
  <si>
    <t>Cenové deflátory</t>
  </si>
  <si>
    <t>Cenová inflácia</t>
  </si>
  <si>
    <t>Nom. efektívny výmenný kurz</t>
  </si>
  <si>
    <t>Aktuálna váha jednotlivých zložiek na indexe spotrebiteľských cien (CPI)</t>
  </si>
  <si>
    <t>Verejná správa a čerpanie eurofondov</t>
  </si>
  <si>
    <t>Atypické základne</t>
  </si>
  <si>
    <t>Kvartálne základne</t>
  </si>
  <si>
    <t>Medzera na trhu práce (ESA)</t>
  </si>
  <si>
    <t>Kompenzácie verejnej správy (mld. €)</t>
  </si>
  <si>
    <t>Nezamestnanosť</t>
  </si>
  <si>
    <t>Miera participácie (populácia 15 +)</t>
  </si>
  <si>
    <t>Miera participácie (populácia 15 - 64)</t>
  </si>
  <si>
    <t>Podiel kompenzácií na HDP</t>
  </si>
  <si>
    <t>Podiel miezd na HDP</t>
  </si>
  <si>
    <t>HDP v stálych cenách</t>
  </si>
  <si>
    <t>HDP v bežných cenách</t>
  </si>
  <si>
    <t>Jadrové investície</t>
  </si>
  <si>
    <t>EU fondy</t>
  </si>
  <si>
    <t>Volkswagen</t>
  </si>
  <si>
    <t>Reálna ekonomika</t>
  </si>
  <si>
    <t xml:space="preserve">   Inflácia regulovaných cien</t>
  </si>
  <si>
    <t xml:space="preserve">   Inflácia cien potravín</t>
  </si>
  <si>
    <t xml:space="preserve">   Inflácia trhových služieb</t>
  </si>
  <si>
    <t xml:space="preserve">   Inflácia cien palív</t>
  </si>
  <si>
    <t xml:space="preserve">   Inflácia obchodovateľných tovarov</t>
  </si>
  <si>
    <t xml:space="preserve">    - v sektore verejnej správy</t>
  </si>
  <si>
    <t xml:space="preserve">    - mimo sektora verejnej správy</t>
  </si>
  <si>
    <t>EU fondy spolu (mil. EUR)</t>
  </si>
  <si>
    <t>Bežné výdavky (mil. EUR)</t>
  </si>
  <si>
    <t>Kapitálové výdavky (mil. EUR)</t>
  </si>
  <si>
    <t>Čerpanie eurofondov</t>
  </si>
  <si>
    <t>Verejná správa</t>
  </si>
  <si>
    <t>Nominálna aktivita</t>
  </si>
  <si>
    <t>Výmenný kurz $ za € (priemer)</t>
  </si>
  <si>
    <t>Nominálna priemerná mzda</t>
  </si>
  <si>
    <t>Reálna priemerná mzda</t>
  </si>
  <si>
    <t>Hrubý disponibilný príjem, b.c. (mld €)</t>
  </si>
  <si>
    <t>Hrubý disponibilný príjem, s.c. (mld €)</t>
  </si>
  <si>
    <t>Mzdová základňa, b.c. (mld €)</t>
  </si>
  <si>
    <t>Mzdová základňa, s.c. (mld €)</t>
  </si>
  <si>
    <t>Nominálna produkcia</t>
  </si>
  <si>
    <t>Miera úspor domácností (% disp. príjmu)</t>
  </si>
  <si>
    <t>Hrubý domáci produkt, b.c. (mld. €)</t>
  </si>
  <si>
    <t>Hrubý domáci produkt, s.c. (mld. €)</t>
  </si>
  <si>
    <t>Súkromná spotreba, b.c. (mld. €)</t>
  </si>
  <si>
    <t>Súkromná spotreba, s.c. (mld. €)</t>
  </si>
  <si>
    <t>Mzdová základňa, b.c. (mld. €)</t>
  </si>
  <si>
    <t>HDP bez kompenzácií, b.c. (mld. €)</t>
  </si>
  <si>
    <t>Import tovarov, b.c. (mld. €)</t>
  </si>
  <si>
    <t>Čistý operačný prebytok, b.c. (mld. €)</t>
  </si>
  <si>
    <t>Hrubý disponibilný príjem</t>
  </si>
  <si>
    <t>Nominálna mesačná mzda (€)</t>
  </si>
  <si>
    <t>Reálna mesačná mzda (€)</t>
  </si>
  <si>
    <t>Mzda v súkromnom sektore (€)</t>
  </si>
  <si>
    <t>Mzda vo verejnom sektore (€)</t>
  </si>
  <si>
    <t>Počet nezamestnaných (VZPS), tis. osôb</t>
  </si>
  <si>
    <t>Počet nezamestnaných (VZPS, tis.)</t>
  </si>
  <si>
    <t>Emisná povolenka EU ETS (€/tona)</t>
  </si>
  <si>
    <t>Plán obnovy a odolnosti</t>
  </si>
  <si>
    <t>HDP Eurozóny</t>
  </si>
  <si>
    <t>Inflácia v Eurozóne (HICP)</t>
  </si>
  <si>
    <t>Hrubý domáci produkt Eurozóny</t>
  </si>
  <si>
    <t>Úroková miera z vkladov (priemer)</t>
  </si>
  <si>
    <t>Volvo</t>
  </si>
  <si>
    <t>Spolufinancovanie eurofondov</t>
  </si>
  <si>
    <t>Čerpanie prostriedkov Plánu obnovy s DPH  (mil. EUR)</t>
  </si>
  <si>
    <t>Kompenzácie verejnej správy</t>
  </si>
  <si>
    <t>Medzispotreba verejnej správy</t>
  </si>
  <si>
    <t>Fixné investície verejnej správy</t>
  </si>
  <si>
    <t>Naturálne socíálne transfery</t>
  </si>
  <si>
    <t>Sociálne transfery</t>
  </si>
  <si>
    <t>Investície domácností</t>
  </si>
  <si>
    <t>Čerpanie prostriedkov Plánu obnovy bez DPH  (mil. EUR)</t>
  </si>
  <si>
    <t>Zahraniční pracovníci, tis. osôb</t>
  </si>
  <si>
    <t>67. zasadnutie Výboru pre makroekonomické prognózy, 31.1.2024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</si>
</sst>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S_k_-;\-* #,##0.00\ _S_k_-;_-* &quot;-&quot;??\ _S_k_-;_-@_-"/>
    <numFmt numFmtId="165" formatCode="0.0"/>
    <numFmt numFmtId="166" formatCode="0.0%"/>
    <numFmt numFmtId="167" formatCode="_-* #,##0.00\ _S_k_-;\-* #,##0.00\ _S_k_-;_-* \-??\ _S_k_-;_-@_-"/>
    <numFmt numFmtId="168" formatCode="0.00000"/>
    <numFmt numFmtId="169" formatCode="#,##0.0"/>
  </numFmts>
  <fonts count="84" x14ac:knownFonts="1">
    <font>
      <sz val="11"/>
      <color theme="1"/>
      <name val="Arial Narrow"/>
      <family val="2"/>
      <charset val="238"/>
    </font>
    <font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name val="Courier"/>
      <family val="1"/>
      <charset val="238"/>
    </font>
    <font>
      <b/>
      <sz val="10"/>
      <color indexed="8"/>
      <name val="Arial"/>
      <family val="2"/>
    </font>
    <font>
      <u/>
      <sz val="10"/>
      <color theme="10"/>
      <name val="Arial Narrow"/>
      <family val="2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MS Sans Serif"/>
      <family val="2"/>
      <charset val="238"/>
    </font>
    <font>
      <sz val="11"/>
      <name val="Times New Roman"/>
      <family val="1"/>
      <charset val="238"/>
    </font>
    <font>
      <sz val="10"/>
      <color indexed="8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 Narrow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theme="1"/>
      <name val="Times New Roman"/>
      <family val="1"/>
      <charset val="238"/>
    </font>
    <font>
      <sz val="10"/>
      <name val="Arial"/>
      <family val="2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</font>
    <font>
      <b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8"/>
      <name val="Times New Roman"/>
      <family val="1"/>
      <charset val="238"/>
    </font>
    <font>
      <i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  <charset val="238"/>
    </font>
    <font>
      <sz val="14"/>
      <color theme="1"/>
      <name val="Arial Narrow"/>
      <family val="2"/>
      <charset val="238"/>
    </font>
    <font>
      <i/>
      <sz val="12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i/>
      <sz val="12"/>
      <name val="Arial Narrow"/>
      <family val="2"/>
      <charset val="238"/>
    </font>
    <font>
      <sz val="12"/>
      <name val="Arial Narrow"/>
      <family val="2"/>
      <charset val="238"/>
    </font>
    <font>
      <sz val="14"/>
      <name val="Arial Narrow"/>
      <family val="2"/>
      <charset val="238"/>
    </font>
    <font>
      <i/>
      <sz val="10"/>
      <name val="Times New Roman"/>
      <family val="1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color theme="8"/>
      <name val="Times New Roman"/>
      <family val="1"/>
      <charset val="238"/>
    </font>
    <font>
      <i/>
      <sz val="14"/>
      <color indexed="8"/>
      <name val="Times New Roman"/>
      <family val="1"/>
      <charset val="238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367">
    <xf numFmtId="0" fontId="0" fillId="0" borderId="0"/>
    <xf numFmtId="0" fontId="2" fillId="0" borderId="0">
      <alignment vertical="center"/>
    </xf>
    <xf numFmtId="16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/>
    <xf numFmtId="9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4" fillId="0" borderId="0"/>
    <xf numFmtId="4" fontId="7" fillId="33" borderId="16" applyNumberFormat="0" applyProtection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9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10" fillId="0" borderId="0"/>
    <xf numFmtId="0" fontId="2" fillId="0" borderId="0">
      <alignment vertical="center"/>
    </xf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2" fillId="0" borderId="0">
      <alignment vertical="center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9" fillId="0" borderId="0"/>
    <xf numFmtId="9" fontId="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9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2" fillId="0" borderId="0"/>
    <xf numFmtId="9" fontId="5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12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4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0" fontId="5" fillId="0" borderId="0"/>
    <xf numFmtId="0" fontId="2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2" fillId="0" borderId="0" applyNumberFormat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4" fillId="0" borderId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1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9" fillId="0" borderId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>
      <alignment vertical="center"/>
    </xf>
    <xf numFmtId="164" fontId="2" fillId="0" borderId="0" applyFont="0" applyFill="0" applyBorder="0" applyAlignment="0" applyProtection="0"/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9" fontId="2" fillId="0" borderId="0" applyFont="0" applyFill="0" applyBorder="0" applyAlignment="0" applyProtection="0"/>
    <xf numFmtId="0" fontId="2" fillId="0" borderId="0">
      <alignment vertical="center"/>
    </xf>
    <xf numFmtId="9" fontId="2" fillId="0" borderId="0" applyFont="0" applyFill="0" applyBorder="0" applyAlignment="0" applyProtection="0"/>
    <xf numFmtId="0" fontId="5" fillId="0" borderId="0"/>
    <xf numFmtId="164" fontId="2" fillId="0" borderId="0" applyFont="0" applyFill="0" applyBorder="0" applyAlignment="0" applyProtection="0"/>
    <xf numFmtId="0" fontId="2" fillId="0" borderId="0">
      <alignment vertical="center"/>
    </xf>
    <xf numFmtId="0" fontId="5" fillId="0" borderId="0"/>
    <xf numFmtId="9" fontId="2" fillId="0" borderId="0" applyFont="0" applyFill="0" applyBorder="0" applyAlignment="0" applyProtection="0"/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5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>
      <alignment vertical="center"/>
    </xf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2" fillId="0" borderId="0">
      <alignment vertical="center"/>
    </xf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>
      <alignment vertical="center"/>
    </xf>
    <xf numFmtId="164" fontId="2" fillId="0" borderId="0" applyFont="0" applyFill="0" applyBorder="0" applyAlignment="0" applyProtection="0"/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/>
    <xf numFmtId="0" fontId="2" fillId="0" borderId="0"/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9" fillId="0" borderId="0"/>
    <xf numFmtId="0" fontId="2" fillId="0" borderId="0">
      <alignment vertical="center"/>
    </xf>
    <xf numFmtId="9" fontId="13" fillId="0" borderId="0" applyFont="0" applyFill="0" applyBorder="0" applyAlignment="0" applyProtection="0"/>
    <xf numFmtId="0" fontId="5" fillId="0" borderId="0"/>
    <xf numFmtId="0" fontId="5" fillId="0" borderId="0"/>
    <xf numFmtId="0" fontId="9" fillId="0" borderId="0"/>
    <xf numFmtId="0" fontId="9" fillId="0" borderId="0"/>
    <xf numFmtId="0" fontId="2" fillId="0" borderId="0" applyNumberFormat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0" fontId="9" fillId="0" borderId="0"/>
    <xf numFmtId="0" fontId="9" fillId="0" borderId="0"/>
    <xf numFmtId="0" fontId="2" fillId="0" borderId="0" applyNumberFormat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0" fontId="9" fillId="0" borderId="0"/>
    <xf numFmtId="0" fontId="9" fillId="0" borderId="0"/>
    <xf numFmtId="0" fontId="2" fillId="0" borderId="0" applyNumberFormat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0" fontId="9" fillId="0" borderId="0"/>
    <xf numFmtId="0" fontId="9" fillId="0" borderId="0"/>
    <xf numFmtId="0" fontId="2" fillId="0" borderId="0" applyNumberFormat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0" fontId="9" fillId="0" borderId="0"/>
    <xf numFmtId="0" fontId="9" fillId="0" borderId="0"/>
    <xf numFmtId="0" fontId="2" fillId="0" borderId="0" applyNumberFormat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2" fillId="0" borderId="0"/>
    <xf numFmtId="0" fontId="9" fillId="0" borderId="0"/>
    <xf numFmtId="0" fontId="9" fillId="0" borderId="0"/>
    <xf numFmtId="0" fontId="2" fillId="0" borderId="0" applyNumberFormat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2" fillId="0" borderId="0"/>
    <xf numFmtId="0" fontId="9" fillId="0" borderId="0"/>
    <xf numFmtId="0" fontId="9" fillId="0" borderId="0"/>
    <xf numFmtId="0" fontId="2" fillId="0" borderId="0" applyNumberFormat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2" fillId="0" borderId="0"/>
    <xf numFmtId="0" fontId="9" fillId="0" borderId="0"/>
    <xf numFmtId="0" fontId="9" fillId="0" borderId="0"/>
    <xf numFmtId="0" fontId="2" fillId="0" borderId="0" applyNumberFormat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2" fillId="0" borderId="0"/>
    <xf numFmtId="0" fontId="9" fillId="0" borderId="0"/>
    <xf numFmtId="0" fontId="9" fillId="0" borderId="0"/>
    <xf numFmtId="0" fontId="2" fillId="0" borderId="0" applyNumberFormat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2" fillId="0" borderId="0"/>
    <xf numFmtId="0" fontId="14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10" applyNumberFormat="0" applyAlignment="0" applyProtection="0"/>
    <xf numFmtId="0" fontId="22" fillId="6" borderId="11" applyNumberFormat="0" applyAlignment="0" applyProtection="0"/>
    <xf numFmtId="0" fontId="23" fillId="6" borderId="10" applyNumberFormat="0" applyAlignment="0" applyProtection="0"/>
    <xf numFmtId="0" fontId="24" fillId="0" borderId="12" applyNumberFormat="0" applyFill="0" applyAlignment="0" applyProtection="0"/>
    <xf numFmtId="0" fontId="25" fillId="7" borderId="13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5" applyNumberFormat="0" applyFill="0" applyAlignment="0" applyProtection="0"/>
    <xf numFmtId="0" fontId="2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9" fillId="32" borderId="0" applyNumberFormat="0" applyBorder="0" applyAlignment="0" applyProtection="0"/>
    <xf numFmtId="0" fontId="4" fillId="8" borderId="14" applyNumberFormat="0" applyFont="0" applyAlignment="0" applyProtection="0"/>
    <xf numFmtId="0" fontId="4" fillId="8" borderId="14" applyNumberFormat="0" applyFont="0" applyAlignment="0" applyProtection="0"/>
    <xf numFmtId="0" fontId="4" fillId="8" borderId="14" applyNumberFormat="0" applyFont="0" applyAlignment="0" applyProtection="0"/>
    <xf numFmtId="0" fontId="4" fillId="8" borderId="14" applyNumberFormat="0" applyFont="0" applyAlignment="0" applyProtection="0"/>
    <xf numFmtId="0" fontId="4" fillId="8" borderId="14" applyNumberFormat="0" applyFont="0" applyAlignment="0" applyProtection="0"/>
    <xf numFmtId="0" fontId="4" fillId="8" borderId="14" applyNumberFormat="0" applyFont="0" applyAlignment="0" applyProtection="0"/>
    <xf numFmtId="0" fontId="4" fillId="0" borderId="0"/>
    <xf numFmtId="0" fontId="4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0" fillId="0" borderId="0"/>
    <xf numFmtId="0" fontId="30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31" fillId="0" borderId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3" fillId="0" borderId="0">
      <alignment vertical="center"/>
    </xf>
    <xf numFmtId="9" fontId="2" fillId="0" borderId="0" applyFont="0" applyFill="0" applyBorder="0" applyAlignment="0" applyProtection="0"/>
    <xf numFmtId="0" fontId="35" fillId="46" borderId="0" applyNumberFormat="0" applyBorder="0" applyAlignment="0" applyProtection="0"/>
    <xf numFmtId="0" fontId="34" fillId="40" borderId="0" applyNumberFormat="0" applyBorder="0" applyAlignment="0" applyProtection="0"/>
    <xf numFmtId="0" fontId="35" fillId="42" borderId="0" applyNumberFormat="0" applyBorder="0" applyAlignment="0" applyProtection="0"/>
    <xf numFmtId="0" fontId="2" fillId="0" borderId="0"/>
    <xf numFmtId="0" fontId="40" fillId="36" borderId="0" applyNumberFormat="0" applyBorder="0" applyAlignment="0" applyProtection="0"/>
    <xf numFmtId="0" fontId="2" fillId="0" borderId="0"/>
    <xf numFmtId="0" fontId="34" fillId="54" borderId="23" applyNumberFormat="0" applyFont="0" applyAlignment="0" applyProtection="0"/>
    <xf numFmtId="0" fontId="2" fillId="0" borderId="0"/>
    <xf numFmtId="0" fontId="49" fillId="0" borderId="2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38" fillId="53" borderId="18" applyNumberFormat="0" applyAlignment="0" applyProtection="0"/>
    <xf numFmtId="0" fontId="30" fillId="0" borderId="0"/>
    <xf numFmtId="0" fontId="2" fillId="0" borderId="0"/>
    <xf numFmtId="9" fontId="2" fillId="0" borderId="0" applyFont="0" applyFill="0" applyBorder="0" applyAlignment="0" applyProtection="0"/>
    <xf numFmtId="0" fontId="35" fillId="45" borderId="0" applyNumberFormat="0" applyBorder="0" applyAlignment="0" applyProtection="0"/>
    <xf numFmtId="0" fontId="34" fillId="36" borderId="0" applyNumberFormat="0" applyBorder="0" applyAlignment="0" applyProtection="0"/>
    <xf numFmtId="0" fontId="35" fillId="50" borderId="0" applyNumberFormat="0" applyBorder="0" applyAlignment="0" applyProtection="0"/>
    <xf numFmtId="0" fontId="2" fillId="0" borderId="0"/>
    <xf numFmtId="0" fontId="2" fillId="0" borderId="0"/>
    <xf numFmtId="0" fontId="34" fillId="40" borderId="0" applyNumberFormat="0" applyBorder="0" applyAlignment="0" applyProtection="0"/>
    <xf numFmtId="0" fontId="2" fillId="0" borderId="0"/>
    <xf numFmtId="0" fontId="44" fillId="39" borderId="17" applyNumberFormat="0" applyAlignment="0" applyProtection="0"/>
    <xf numFmtId="0" fontId="2" fillId="0" borderId="0"/>
    <xf numFmtId="0" fontId="34" fillId="42" borderId="0" applyNumberFormat="0" applyBorder="0" applyAlignment="0" applyProtection="0"/>
    <xf numFmtId="0" fontId="2" fillId="0" borderId="0"/>
    <xf numFmtId="0" fontId="45" fillId="0" borderId="22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34" fillId="37" borderId="0" applyNumberFormat="0" applyBorder="0" applyAlignment="0" applyProtection="0"/>
    <xf numFmtId="0" fontId="34" fillId="35" borderId="0" applyNumberFormat="0" applyBorder="0" applyAlignment="0" applyProtection="0"/>
    <xf numFmtId="0" fontId="47" fillId="52" borderId="24" applyNumberFormat="0" applyAlignment="0" applyProtection="0"/>
    <xf numFmtId="0" fontId="43" fillId="0" borderId="21" applyNumberFormat="0" applyFill="0" applyAlignment="0" applyProtection="0"/>
    <xf numFmtId="0" fontId="34" fillId="43" borderId="0" applyNumberFormat="0" applyBorder="0" applyAlignment="0" applyProtection="0"/>
    <xf numFmtId="0" fontId="41" fillId="0" borderId="19" applyNumberFormat="0" applyFill="0" applyAlignment="0" applyProtection="0"/>
    <xf numFmtId="0" fontId="34" fillId="41" borderId="0" applyNumberFormat="0" applyBorder="0" applyAlignment="0" applyProtection="0"/>
    <xf numFmtId="0" fontId="2" fillId="0" borderId="0"/>
    <xf numFmtId="0" fontId="35" fillId="48" borderId="0" applyNumberFormat="0" applyBorder="0" applyAlignment="0" applyProtection="0"/>
    <xf numFmtId="0" fontId="37" fillId="52" borderId="17" applyNumberFormat="0" applyAlignment="0" applyProtection="0"/>
    <xf numFmtId="0" fontId="34" fillId="38" borderId="0" applyNumberFormat="0" applyBorder="0" applyAlignment="0" applyProtection="0"/>
    <xf numFmtId="0" fontId="42" fillId="0" borderId="20" applyNumberFormat="0" applyFill="0" applyAlignment="0" applyProtection="0"/>
    <xf numFmtId="0" fontId="43" fillId="0" borderId="0" applyNumberFormat="0" applyFill="0" applyBorder="0" applyAlignment="0" applyProtection="0"/>
    <xf numFmtId="0" fontId="35" fillId="46" borderId="0" applyNumberFormat="0" applyBorder="0" applyAlignment="0" applyProtection="0"/>
    <xf numFmtId="0" fontId="35" fillId="4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8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2" fillId="0" borderId="0"/>
    <xf numFmtId="0" fontId="34" fillId="37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5" fillId="49" borderId="0" applyNumberFormat="0" applyBorder="0" applyAlignment="0" applyProtection="0"/>
    <xf numFmtId="0" fontId="39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6" fillId="35" borderId="0" applyNumberFormat="0" applyBorder="0" applyAlignment="0" applyProtection="0"/>
    <xf numFmtId="0" fontId="35" fillId="47" borderId="0" applyNumberFormat="0" applyBorder="0" applyAlignment="0" applyProtection="0"/>
    <xf numFmtId="0" fontId="35" fillId="44" borderId="0" applyNumberFormat="0" applyBorder="0" applyAlignment="0" applyProtection="0"/>
    <xf numFmtId="9" fontId="2" fillId="0" borderId="0" applyFont="0" applyFill="0" applyBorder="0" applyAlignment="0" applyProtection="0"/>
    <xf numFmtId="0" fontId="46" fillId="33" borderId="0" applyNumberFormat="0" applyBorder="0" applyAlignment="0" applyProtection="0"/>
    <xf numFmtId="0" fontId="34" fillId="34" borderId="0" applyNumberFormat="0" applyBorder="0" applyAlignment="0" applyProtection="0"/>
    <xf numFmtId="0" fontId="2" fillId="0" borderId="0"/>
    <xf numFmtId="0" fontId="32" fillId="0" borderId="0"/>
    <xf numFmtId="167" fontId="2" fillId="0" borderId="0" applyFill="0" applyBorder="0" applyAlignment="0" applyProtection="0"/>
    <xf numFmtId="0" fontId="3" fillId="0" borderId="0"/>
    <xf numFmtId="0" fontId="2" fillId="0" borderId="0">
      <alignment vertical="center"/>
    </xf>
    <xf numFmtId="164" fontId="2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2" fillId="0" borderId="0"/>
    <xf numFmtId="0" fontId="35" fillId="45" borderId="0" applyNumberFormat="0" applyBorder="0" applyAlignment="0" applyProtection="0"/>
    <xf numFmtId="0" fontId="34" fillId="39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2" fillId="0" borderId="0">
      <alignment vertical="center"/>
    </xf>
    <xf numFmtId="9" fontId="2" fillId="0" borderId="0" applyFont="0" applyFill="0" applyBorder="0" applyAlignment="0" applyProtection="0"/>
    <xf numFmtId="0" fontId="3" fillId="0" borderId="0"/>
    <xf numFmtId="9" fontId="32" fillId="0" borderId="0" applyFont="0" applyFill="0" applyBorder="0" applyAlignment="0" applyProtection="0"/>
    <xf numFmtId="0" fontId="30" fillId="0" borderId="0"/>
  </cellStyleXfs>
  <cellXfs count="544">
    <xf numFmtId="0" fontId="0" fillId="0" borderId="0" xfId="0"/>
    <xf numFmtId="0" fontId="1" fillId="55" borderId="5" xfId="0" applyFont="1" applyFill="1" applyBorder="1" applyAlignment="1">
      <alignment horizontal="center"/>
    </xf>
    <xf numFmtId="0" fontId="1" fillId="55" borderId="3" xfId="0" applyFont="1" applyFill="1" applyBorder="1" applyAlignment="1">
      <alignment horizontal="center"/>
    </xf>
    <xf numFmtId="0" fontId="1" fillId="55" borderId="1" xfId="0" applyFont="1" applyFill="1" applyBorder="1" applyAlignment="1">
      <alignment horizontal="center"/>
    </xf>
    <xf numFmtId="0" fontId="51" fillId="0" borderId="2" xfId="0" applyFont="1" applyBorder="1"/>
    <xf numFmtId="0" fontId="55" fillId="0" borderId="2" xfId="0" applyFont="1" applyBorder="1"/>
    <xf numFmtId="0" fontId="54" fillId="0" borderId="1" xfId="0" applyFont="1" applyBorder="1" applyAlignment="1">
      <alignment horizontal="center"/>
    </xf>
    <xf numFmtId="0" fontId="57" fillId="0" borderId="0" xfId="0" applyFont="1"/>
    <xf numFmtId="0" fontId="57" fillId="0" borderId="36" xfId="0" applyFont="1" applyBorder="1" applyAlignment="1">
      <alignment horizontal="center" vertical="center"/>
    </xf>
    <xf numFmtId="0" fontId="56" fillId="0" borderId="36" xfId="0" applyFont="1" applyBorder="1" applyAlignment="1">
      <alignment horizontal="center"/>
    </xf>
    <xf numFmtId="0" fontId="57" fillId="0" borderId="0" xfId="0" applyFont="1" applyBorder="1" applyAlignment="1">
      <alignment horizontal="center"/>
    </xf>
    <xf numFmtId="0" fontId="57" fillId="0" borderId="2" xfId="0" applyFont="1" applyBorder="1" applyAlignment="1">
      <alignment horizontal="center"/>
    </xf>
    <xf numFmtId="0" fontId="57" fillId="0" borderId="0" xfId="0" applyFont="1" applyBorder="1"/>
    <xf numFmtId="0" fontId="57" fillId="0" borderId="1" xfId="0" applyFont="1" applyBorder="1" applyAlignment="1">
      <alignment horizontal="center"/>
    </xf>
    <xf numFmtId="0" fontId="57" fillId="0" borderId="3" xfId="0" applyFont="1" applyBorder="1" applyAlignment="1">
      <alignment horizontal="center"/>
    </xf>
    <xf numFmtId="0" fontId="57" fillId="0" borderId="4" xfId="0" applyFont="1" applyBorder="1"/>
    <xf numFmtId="0" fontId="57" fillId="0" borderId="2" xfId="0" applyFont="1" applyBorder="1"/>
    <xf numFmtId="0" fontId="58" fillId="0" borderId="2" xfId="0" applyFont="1" applyBorder="1"/>
    <xf numFmtId="165" fontId="58" fillId="0" borderId="4" xfId="0" applyNumberFormat="1" applyFont="1" applyFill="1" applyBorder="1" applyAlignment="1">
      <alignment horizontal="center"/>
    </xf>
    <xf numFmtId="165" fontId="58" fillId="0" borderId="0" xfId="0" applyNumberFormat="1" applyFont="1" applyFill="1" applyBorder="1" applyAlignment="1">
      <alignment horizontal="center"/>
    </xf>
    <xf numFmtId="165" fontId="58" fillId="0" borderId="2" xfId="0" applyNumberFormat="1" applyFont="1" applyFill="1" applyBorder="1" applyAlignment="1">
      <alignment horizontal="center"/>
    </xf>
    <xf numFmtId="0" fontId="58" fillId="0" borderId="2" xfId="0" applyFont="1" applyFill="1" applyBorder="1"/>
    <xf numFmtId="0" fontId="58" fillId="0" borderId="4" xfId="0" applyFont="1" applyFill="1" applyBorder="1" applyAlignment="1">
      <alignment horizontal="center"/>
    </xf>
    <xf numFmtId="0" fontId="58" fillId="0" borderId="0" xfId="0" applyFont="1" applyFill="1" applyBorder="1" applyAlignment="1">
      <alignment horizontal="center"/>
    </xf>
    <xf numFmtId="0" fontId="58" fillId="0" borderId="2" xfId="0" applyFont="1" applyFill="1" applyBorder="1" applyAlignment="1">
      <alignment horizontal="center"/>
    </xf>
    <xf numFmtId="0" fontId="58" fillId="0" borderId="0" xfId="0" applyFont="1" applyFill="1" applyBorder="1"/>
    <xf numFmtId="0" fontId="57" fillId="0" borderId="2" xfId="0" applyFont="1" applyFill="1" applyBorder="1"/>
    <xf numFmtId="0" fontId="57" fillId="0" borderId="4" xfId="0" applyFont="1" applyFill="1" applyBorder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7" fillId="0" borderId="2" xfId="0" applyFont="1" applyFill="1" applyBorder="1" applyAlignment="1">
      <alignment horizontal="center"/>
    </xf>
    <xf numFmtId="165" fontId="58" fillId="0" borderId="5" xfId="0" applyNumberFormat="1" applyFont="1" applyFill="1" applyBorder="1" applyAlignment="1">
      <alignment horizontal="center"/>
    </xf>
    <xf numFmtId="165" fontId="58" fillId="0" borderId="1" xfId="0" applyNumberFormat="1" applyFont="1" applyFill="1" applyBorder="1" applyAlignment="1">
      <alignment horizontal="center"/>
    </xf>
    <xf numFmtId="165" fontId="58" fillId="0" borderId="3" xfId="0" applyNumberFormat="1" applyFont="1" applyFill="1" applyBorder="1" applyAlignment="1">
      <alignment horizontal="center"/>
    </xf>
    <xf numFmtId="165" fontId="57" fillId="0" borderId="36" xfId="0" applyNumberFormat="1" applyFont="1" applyFill="1" applyBorder="1" applyAlignment="1">
      <alignment horizontal="center"/>
    </xf>
    <xf numFmtId="165" fontId="57" fillId="0" borderId="35" xfId="0" applyNumberFormat="1" applyFont="1" applyFill="1" applyBorder="1" applyAlignment="1">
      <alignment horizontal="center"/>
    </xf>
    <xf numFmtId="165" fontId="58" fillId="0" borderId="36" xfId="0" applyNumberFormat="1" applyFont="1" applyFill="1" applyBorder="1" applyAlignment="1">
      <alignment horizontal="center"/>
    </xf>
    <xf numFmtId="165" fontId="58" fillId="0" borderId="35" xfId="0" applyNumberFormat="1" applyFont="1" applyFill="1" applyBorder="1" applyAlignment="1">
      <alignment horizontal="center"/>
    </xf>
    <xf numFmtId="165" fontId="57" fillId="0" borderId="4" xfId="0" applyNumberFormat="1" applyFont="1" applyFill="1" applyBorder="1" applyAlignment="1">
      <alignment horizontal="center"/>
    </xf>
    <xf numFmtId="165" fontId="57" fillId="0" borderId="0" xfId="0" applyNumberFormat="1" applyFont="1" applyFill="1" applyBorder="1" applyAlignment="1">
      <alignment horizontal="center"/>
    </xf>
    <xf numFmtId="165" fontId="57" fillId="0" borderId="2" xfId="0" applyNumberFormat="1" applyFont="1" applyFill="1" applyBorder="1" applyAlignment="1">
      <alignment horizontal="center"/>
    </xf>
    <xf numFmtId="0" fontId="57" fillId="0" borderId="3" xfId="0" applyFont="1" applyBorder="1"/>
    <xf numFmtId="0" fontId="57" fillId="0" borderId="5" xfId="0" applyFont="1" applyBorder="1"/>
    <xf numFmtId="0" fontId="57" fillId="0" borderId="1" xfId="0" applyFont="1" applyBorder="1"/>
    <xf numFmtId="0" fontId="57" fillId="0" borderId="0" xfId="0" applyFont="1" applyAlignment="1">
      <alignment horizontal="center"/>
    </xf>
    <xf numFmtId="0" fontId="57" fillId="0" borderId="34" xfId="0" applyFont="1" applyBorder="1" applyAlignment="1">
      <alignment horizontal="center"/>
    </xf>
    <xf numFmtId="0" fontId="57" fillId="0" borderId="35" xfId="0" applyFont="1" applyBorder="1" applyAlignment="1">
      <alignment horizontal="right"/>
    </xf>
    <xf numFmtId="0" fontId="57" fillId="0" borderId="36" xfId="0" applyFont="1" applyBorder="1" applyAlignment="1">
      <alignment horizontal="center"/>
    </xf>
    <xf numFmtId="0" fontId="57" fillId="0" borderId="4" xfId="0" applyFont="1" applyBorder="1" applyAlignment="1">
      <alignment horizontal="center"/>
    </xf>
    <xf numFmtId="0" fontId="57" fillId="0" borderId="2" xfId="0" applyFont="1" applyBorder="1" applyAlignment="1">
      <alignment horizontal="right"/>
    </xf>
    <xf numFmtId="0" fontId="62" fillId="0" borderId="4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2" fillId="0" borderId="2" xfId="0" applyFont="1" applyBorder="1" applyAlignment="1">
      <alignment horizontal="center"/>
    </xf>
    <xf numFmtId="0" fontId="57" fillId="0" borderId="35" xfId="0" applyFont="1" applyBorder="1" applyAlignment="1">
      <alignment horizontal="center"/>
    </xf>
    <xf numFmtId="0" fontId="57" fillId="0" borderId="0" xfId="0" applyFont="1" applyFill="1" applyBorder="1"/>
    <xf numFmtId="2" fontId="58" fillId="0" borderId="4" xfId="0" applyNumberFormat="1" applyFont="1" applyFill="1" applyBorder="1" applyAlignment="1">
      <alignment horizontal="center"/>
    </xf>
    <xf numFmtId="2" fontId="58" fillId="0" borderId="0" xfId="0" applyNumberFormat="1" applyFont="1" applyFill="1" applyBorder="1" applyAlignment="1">
      <alignment horizontal="center"/>
    </xf>
    <xf numFmtId="165" fontId="57" fillId="0" borderId="4" xfId="0" applyNumberFormat="1" applyFont="1" applyBorder="1" applyAlignment="1">
      <alignment horizontal="center"/>
    </xf>
    <xf numFmtId="165" fontId="57" fillId="0" borderId="0" xfId="0" applyNumberFormat="1" applyFont="1" applyBorder="1" applyAlignment="1">
      <alignment horizontal="center"/>
    </xf>
    <xf numFmtId="0" fontId="57" fillId="0" borderId="5" xfId="0" applyFont="1" applyBorder="1" applyAlignment="1">
      <alignment horizontal="center"/>
    </xf>
    <xf numFmtId="0" fontId="54" fillId="0" borderId="4" xfId="0" applyFont="1" applyBorder="1" applyAlignment="1">
      <alignment horizontal="center"/>
    </xf>
    <xf numFmtId="0" fontId="54" fillId="0" borderId="0" xfId="0" applyFont="1" applyBorder="1" applyAlignment="1">
      <alignment horizontal="center"/>
    </xf>
    <xf numFmtId="166" fontId="66" fillId="0" borderId="0" xfId="1365" applyNumberFormat="1" applyFont="1" applyAlignment="1">
      <alignment horizontal="center"/>
    </xf>
    <xf numFmtId="0" fontId="57" fillId="0" borderId="34" xfId="0" applyFont="1" applyBorder="1"/>
    <xf numFmtId="0" fontId="57" fillId="0" borderId="36" xfId="0" applyFont="1" applyBorder="1" applyAlignment="1">
      <alignment horizontal="right"/>
    </xf>
    <xf numFmtId="0" fontId="57" fillId="0" borderId="36" xfId="0" applyFont="1" applyBorder="1"/>
    <xf numFmtId="0" fontId="57" fillId="0" borderId="0" xfId="0" applyFont="1" applyBorder="1" applyAlignment="1">
      <alignment horizontal="right"/>
    </xf>
    <xf numFmtId="0" fontId="62" fillId="0" borderId="36" xfId="0" applyFont="1" applyBorder="1" applyAlignment="1">
      <alignment horizontal="center" vertical="center"/>
    </xf>
    <xf numFmtId="0" fontId="51" fillId="0" borderId="0" xfId="0" applyFont="1" applyBorder="1"/>
    <xf numFmtId="165" fontId="58" fillId="0" borderId="4" xfId="0" applyNumberFormat="1" applyFont="1" applyBorder="1" applyAlignment="1">
      <alignment horizontal="center"/>
    </xf>
    <xf numFmtId="165" fontId="58" fillId="0" borderId="0" xfId="0" applyNumberFormat="1" applyFont="1" applyBorder="1" applyAlignment="1">
      <alignment horizontal="center"/>
    </xf>
    <xf numFmtId="0" fontId="67" fillId="0" borderId="2" xfId="0" applyFont="1" applyBorder="1"/>
    <xf numFmtId="165" fontId="65" fillId="0" borderId="4" xfId="0" applyNumberFormat="1" applyFont="1" applyBorder="1" applyAlignment="1">
      <alignment horizontal="center"/>
    </xf>
    <xf numFmtId="165" fontId="65" fillId="0" borderId="0" xfId="0" applyNumberFormat="1" applyFont="1" applyBorder="1" applyAlignment="1">
      <alignment horizontal="center"/>
    </xf>
    <xf numFmtId="0" fontId="67" fillId="0" borderId="3" xfId="0" applyFont="1" applyBorder="1"/>
    <xf numFmtId="0" fontId="67" fillId="0" borderId="35" xfId="0" applyFont="1" applyBorder="1"/>
    <xf numFmtId="0" fontId="62" fillId="0" borderId="36" xfId="0" applyFont="1" applyBorder="1" applyAlignment="1">
      <alignment horizontal="center"/>
    </xf>
    <xf numFmtId="165" fontId="65" fillId="0" borderId="36" xfId="0" applyNumberFormat="1" applyFont="1" applyBorder="1" applyAlignment="1">
      <alignment horizontal="center"/>
    </xf>
    <xf numFmtId="0" fontId="58" fillId="0" borderId="0" xfId="0" applyFont="1" applyBorder="1"/>
    <xf numFmtId="0" fontId="57" fillId="0" borderId="40" xfId="0" applyFont="1" applyBorder="1"/>
    <xf numFmtId="0" fontId="67" fillId="0" borderId="6" xfId="0" applyFont="1" applyBorder="1"/>
    <xf numFmtId="0" fontId="62" fillId="0" borderId="2" xfId="0" applyFont="1" applyBorder="1" applyAlignment="1">
      <alignment horizontal="left"/>
    </xf>
    <xf numFmtId="0" fontId="65" fillId="0" borderId="2" xfId="0" applyFont="1" applyFill="1" applyBorder="1"/>
    <xf numFmtId="0" fontId="57" fillId="0" borderId="6" xfId="0" applyFont="1" applyBorder="1"/>
    <xf numFmtId="0" fontId="58" fillId="0" borderId="36" xfId="0" applyFont="1" applyBorder="1" applyAlignment="1">
      <alignment horizontal="center"/>
    </xf>
    <xf numFmtId="0" fontId="58" fillId="0" borderId="36" xfId="0" applyFont="1" applyFill="1" applyBorder="1" applyAlignment="1">
      <alignment horizontal="center"/>
    </xf>
    <xf numFmtId="0" fontId="58" fillId="0" borderId="0" xfId="0" applyFont="1" applyBorder="1" applyAlignment="1">
      <alignment horizontal="center"/>
    </xf>
    <xf numFmtId="0" fontId="56" fillId="0" borderId="2" xfId="0" applyFont="1" applyBorder="1"/>
    <xf numFmtId="0" fontId="57" fillId="0" borderId="2" xfId="0" applyFont="1" applyBorder="1" applyAlignment="1">
      <alignment horizontal="left"/>
    </xf>
    <xf numFmtId="0" fontId="57" fillId="55" borderId="2" xfId="0" applyFont="1" applyFill="1" applyBorder="1" applyAlignment="1">
      <alignment horizontal="right"/>
    </xf>
    <xf numFmtId="0" fontId="57" fillId="0" borderId="35" xfId="0" applyFont="1" applyBorder="1"/>
    <xf numFmtId="0" fontId="57" fillId="55" borderId="2" xfId="0" applyFont="1" applyFill="1" applyBorder="1"/>
    <xf numFmtId="165" fontId="68" fillId="0" borderId="4" xfId="0" applyNumberFormat="1" applyFont="1" applyFill="1" applyBorder="1" applyAlignment="1">
      <alignment horizontal="center"/>
    </xf>
    <xf numFmtId="165" fontId="68" fillId="0" borderId="0" xfId="0" applyNumberFormat="1" applyFont="1" applyFill="1" applyBorder="1" applyAlignment="1">
      <alignment horizontal="center"/>
    </xf>
    <xf numFmtId="165" fontId="67" fillId="0" borderId="4" xfId="0" applyNumberFormat="1" applyFont="1" applyFill="1" applyBorder="1" applyAlignment="1">
      <alignment horizontal="center"/>
    </xf>
    <xf numFmtId="165" fontId="67" fillId="0" borderId="0" xfId="0" applyNumberFormat="1" applyFont="1" applyFill="1" applyBorder="1" applyAlignment="1">
      <alignment horizontal="center"/>
    </xf>
    <xf numFmtId="165" fontId="67" fillId="0" borderId="4" xfId="0" applyNumberFormat="1" applyFont="1" applyBorder="1" applyAlignment="1">
      <alignment horizontal="center"/>
    </xf>
    <xf numFmtId="165" fontId="67" fillId="0" borderId="0" xfId="0" applyNumberFormat="1" applyFont="1" applyBorder="1" applyAlignment="1">
      <alignment horizontal="center"/>
    </xf>
    <xf numFmtId="0" fontId="69" fillId="0" borderId="5" xfId="0" applyFont="1" applyBorder="1"/>
    <xf numFmtId="0" fontId="69" fillId="0" borderId="1" xfId="0" applyFont="1" applyBorder="1"/>
    <xf numFmtId="1" fontId="58" fillId="0" borderId="4" xfId="0" applyNumberFormat="1" applyFont="1" applyFill="1" applyBorder="1" applyAlignment="1">
      <alignment horizontal="center"/>
    </xf>
    <xf numFmtId="1" fontId="58" fillId="0" borderId="0" xfId="0" applyNumberFormat="1" applyFont="1" applyFill="1" applyBorder="1" applyAlignment="1">
      <alignment horizontal="center"/>
    </xf>
    <xf numFmtId="0" fontId="57" fillId="0" borderId="2" xfId="0" applyFont="1" applyFill="1" applyBorder="1" applyAlignment="1"/>
    <xf numFmtId="0" fontId="56" fillId="0" borderId="2" xfId="0" applyFont="1" applyFill="1" applyBorder="1" applyAlignment="1">
      <alignment horizontal="left" indent="2"/>
    </xf>
    <xf numFmtId="0" fontId="58" fillId="0" borderId="1" xfId="0" applyFont="1" applyBorder="1"/>
    <xf numFmtId="0" fontId="54" fillId="0" borderId="3" xfId="0" applyFont="1" applyBorder="1" applyAlignment="1">
      <alignment horizontal="center"/>
    </xf>
    <xf numFmtId="0" fontId="57" fillId="55" borderId="3" xfId="0" applyFont="1" applyFill="1" applyBorder="1" applyAlignment="1">
      <alignment horizontal="center"/>
    </xf>
    <xf numFmtId="0" fontId="51" fillId="55" borderId="2" xfId="0" applyFont="1" applyFill="1" applyBorder="1"/>
    <xf numFmtId="0" fontId="58" fillId="55" borderId="2" xfId="0" applyFont="1" applyFill="1" applyBorder="1"/>
    <xf numFmtId="169" fontId="57" fillId="0" borderId="4" xfId="0" applyNumberFormat="1" applyFont="1" applyBorder="1" applyAlignment="1">
      <alignment horizontal="center"/>
    </xf>
    <xf numFmtId="169" fontId="57" fillId="0" borderId="0" xfId="0" applyNumberFormat="1" applyFont="1" applyBorder="1" applyAlignment="1">
      <alignment horizontal="center"/>
    </xf>
    <xf numFmtId="0" fontId="65" fillId="55" borderId="2" xfId="0" applyFont="1" applyFill="1" applyBorder="1"/>
    <xf numFmtId="165" fontId="56" fillId="0" borderId="4" xfId="0" applyNumberFormat="1" applyFont="1" applyBorder="1" applyAlignment="1">
      <alignment horizontal="center"/>
    </xf>
    <xf numFmtId="165" fontId="56" fillId="0" borderId="0" xfId="0" applyNumberFormat="1" applyFont="1" applyBorder="1" applyAlignment="1">
      <alignment horizontal="center"/>
    </xf>
    <xf numFmtId="165" fontId="65" fillId="0" borderId="4" xfId="0" applyNumberFormat="1" applyFont="1" applyFill="1" applyBorder="1" applyAlignment="1">
      <alignment horizontal="center"/>
    </xf>
    <xf numFmtId="165" fontId="65" fillId="0" borderId="0" xfId="0" applyNumberFormat="1" applyFont="1" applyFill="1" applyBorder="1" applyAlignment="1">
      <alignment horizontal="center"/>
    </xf>
    <xf numFmtId="165" fontId="56" fillId="0" borderId="4" xfId="0" applyNumberFormat="1" applyFont="1" applyFill="1" applyBorder="1" applyAlignment="1">
      <alignment horizontal="center"/>
    </xf>
    <xf numFmtId="165" fontId="56" fillId="0" borderId="0" xfId="0" applyNumberFormat="1" applyFont="1" applyFill="1" applyBorder="1" applyAlignment="1">
      <alignment horizontal="center"/>
    </xf>
    <xf numFmtId="169" fontId="58" fillId="0" borderId="4" xfId="0" applyNumberFormat="1" applyFont="1" applyBorder="1" applyAlignment="1">
      <alignment horizontal="center"/>
    </xf>
    <xf numFmtId="169" fontId="58" fillId="0" borderId="0" xfId="0" applyNumberFormat="1" applyFont="1" applyBorder="1" applyAlignment="1">
      <alignment horizontal="center"/>
    </xf>
    <xf numFmtId="0" fontId="59" fillId="55" borderId="3" xfId="0" applyFont="1" applyFill="1" applyBorder="1"/>
    <xf numFmtId="0" fontId="57" fillId="0" borderId="0" xfId="0" applyFont="1" applyAlignment="1">
      <alignment horizontal="right"/>
    </xf>
    <xf numFmtId="0" fontId="54" fillId="0" borderId="5" xfId="0" applyFont="1" applyBorder="1" applyAlignment="1">
      <alignment horizontal="center"/>
    </xf>
    <xf numFmtId="0" fontId="51" fillId="55" borderId="0" xfId="0" applyFont="1" applyFill="1" applyBorder="1"/>
    <xf numFmtId="0" fontId="57" fillId="55" borderId="0" xfId="0" applyFont="1" applyFill="1" applyBorder="1"/>
    <xf numFmtId="3" fontId="58" fillId="0" borderId="4" xfId="0" applyNumberFormat="1" applyFont="1" applyBorder="1" applyAlignment="1">
      <alignment horizontal="center"/>
    </xf>
    <xf numFmtId="3" fontId="58" fillId="0" borderId="0" xfId="0" applyNumberFormat="1" applyFont="1" applyBorder="1" applyAlignment="1">
      <alignment horizontal="center"/>
    </xf>
    <xf numFmtId="0" fontId="62" fillId="55" borderId="0" xfId="0" applyFont="1" applyFill="1" applyBorder="1"/>
    <xf numFmtId="3" fontId="63" fillId="0" borderId="4" xfId="0" applyNumberFormat="1" applyFont="1" applyBorder="1" applyAlignment="1">
      <alignment horizontal="center"/>
    </xf>
    <xf numFmtId="3" fontId="63" fillId="0" borderId="0" xfId="0" applyNumberFormat="1" applyFont="1" applyBorder="1" applyAlignment="1">
      <alignment horizontal="center"/>
    </xf>
    <xf numFmtId="0" fontId="58" fillId="55" borderId="0" xfId="0" applyFont="1" applyFill="1" applyBorder="1"/>
    <xf numFmtId="0" fontId="67" fillId="55" borderId="0" xfId="0" applyFont="1" applyFill="1" applyBorder="1"/>
    <xf numFmtId="0" fontId="58" fillId="55" borderId="36" xfId="0" applyFont="1" applyFill="1" applyBorder="1"/>
    <xf numFmtId="0" fontId="70" fillId="55" borderId="0" xfId="0" applyFont="1" applyFill="1" applyBorder="1"/>
    <xf numFmtId="165" fontId="57" fillId="0" borderId="5" xfId="0" applyNumberFormat="1" applyFont="1" applyBorder="1" applyAlignment="1">
      <alignment horizontal="center"/>
    </xf>
    <xf numFmtId="165" fontId="57" fillId="0" borderId="1" xfId="0" applyNumberFormat="1" applyFont="1" applyBorder="1" applyAlignment="1">
      <alignment horizontal="center"/>
    </xf>
    <xf numFmtId="0" fontId="67" fillId="55" borderId="36" xfId="0" applyFont="1" applyFill="1" applyBorder="1"/>
    <xf numFmtId="165" fontId="57" fillId="0" borderId="36" xfId="0" applyNumberFormat="1" applyFont="1" applyBorder="1" applyAlignment="1">
      <alignment horizontal="center"/>
    </xf>
    <xf numFmtId="0" fontId="71" fillId="55" borderId="0" xfId="0" applyFont="1" applyFill="1" applyBorder="1"/>
    <xf numFmtId="0" fontId="57" fillId="55" borderId="36" xfId="0" applyFont="1" applyFill="1" applyBorder="1"/>
    <xf numFmtId="3" fontId="57" fillId="0" borderId="4" xfId="0" applyNumberFormat="1" applyFont="1" applyBorder="1" applyAlignment="1">
      <alignment horizontal="center"/>
    </xf>
    <xf numFmtId="3" fontId="57" fillId="0" borderId="0" xfId="0" applyNumberFormat="1" applyFont="1" applyBorder="1" applyAlignment="1">
      <alignment horizontal="center"/>
    </xf>
    <xf numFmtId="0" fontId="57" fillId="55" borderId="1" xfId="0" applyFont="1" applyFill="1" applyBorder="1"/>
    <xf numFmtId="0" fontId="57" fillId="0" borderId="4" xfId="0" applyFont="1" applyFill="1" applyBorder="1"/>
    <xf numFmtId="0" fontId="57" fillId="0" borderId="0" xfId="0" applyFont="1" applyFill="1"/>
    <xf numFmtId="0" fontId="62" fillId="0" borderId="35" xfId="0" applyFont="1" applyBorder="1" applyAlignment="1">
      <alignment horizontal="center"/>
    </xf>
    <xf numFmtId="0" fontId="57" fillId="0" borderId="4" xfId="0" applyFont="1" applyBorder="1" applyAlignment="1">
      <alignment horizontal="center" vertical="center"/>
    </xf>
    <xf numFmtId="0" fontId="58" fillId="0" borderId="2" xfId="0" applyFont="1" applyFill="1" applyBorder="1" applyAlignment="1"/>
    <xf numFmtId="0" fontId="58" fillId="0" borderId="35" xfId="0" applyFont="1" applyFill="1" applyBorder="1"/>
    <xf numFmtId="0" fontId="59" fillId="0" borderId="2" xfId="0" applyFont="1" applyFill="1" applyBorder="1"/>
    <xf numFmtId="0" fontId="59" fillId="0" borderId="3" xfId="0" applyFont="1" applyFill="1" applyBorder="1"/>
    <xf numFmtId="0" fontId="57" fillId="0" borderId="5" xfId="0" applyFont="1" applyFill="1" applyBorder="1" applyAlignment="1">
      <alignment horizontal="center"/>
    </xf>
    <xf numFmtId="0" fontId="57" fillId="0" borderId="1" xfId="0" applyFont="1" applyFill="1" applyBorder="1" applyAlignment="1">
      <alignment horizontal="center"/>
    </xf>
    <xf numFmtId="0" fontId="57" fillId="0" borderId="3" xfId="0" applyFont="1" applyFill="1" applyBorder="1" applyAlignment="1">
      <alignment horizontal="center"/>
    </xf>
    <xf numFmtId="0" fontId="58" fillId="0" borderId="5" xfId="0" applyFont="1" applyBorder="1" applyAlignment="1">
      <alignment horizontal="center"/>
    </xf>
    <xf numFmtId="0" fontId="58" fillId="0" borderId="1" xfId="0" applyFont="1" applyBorder="1" applyAlignment="1">
      <alignment horizontal="center"/>
    </xf>
    <xf numFmtId="0" fontId="58" fillId="0" borderId="3" xfId="0" applyFont="1" applyBorder="1" applyAlignment="1">
      <alignment horizontal="center"/>
    </xf>
    <xf numFmtId="165" fontId="57" fillId="0" borderId="0" xfId="0" applyNumberFormat="1" applyFont="1"/>
    <xf numFmtId="0" fontId="57" fillId="0" borderId="34" xfId="0" applyFont="1" applyFill="1" applyBorder="1"/>
    <xf numFmtId="0" fontId="57" fillId="0" borderId="35" xfId="0" applyFont="1" applyFill="1" applyBorder="1" applyAlignment="1">
      <alignment horizontal="right"/>
    </xf>
    <xf numFmtId="0" fontId="57" fillId="0" borderId="34" xfId="0" applyFont="1" applyFill="1" applyBorder="1" applyAlignment="1">
      <alignment horizontal="right"/>
    </xf>
    <xf numFmtId="0" fontId="57" fillId="0" borderId="35" xfId="0" applyFont="1" applyFill="1" applyBorder="1" applyAlignment="1">
      <alignment horizontal="center"/>
    </xf>
    <xf numFmtId="0" fontId="57" fillId="0" borderId="36" xfId="0" applyFont="1" applyFill="1" applyBorder="1" applyAlignment="1">
      <alignment horizontal="center"/>
    </xf>
    <xf numFmtId="0" fontId="57" fillId="0" borderId="5" xfId="0" applyFont="1" applyFill="1" applyBorder="1"/>
    <xf numFmtId="168" fontId="57" fillId="0" borderId="36" xfId="0" applyNumberFormat="1" applyFont="1" applyFill="1" applyBorder="1" applyAlignment="1">
      <alignment horizontal="center"/>
    </xf>
    <xf numFmtId="168" fontId="57" fillId="0" borderId="35" xfId="0" applyNumberFormat="1" applyFont="1" applyFill="1" applyBorder="1" applyAlignment="1">
      <alignment horizontal="center"/>
    </xf>
    <xf numFmtId="0" fontId="57" fillId="0" borderId="2" xfId="0" applyFont="1" applyFill="1" applyBorder="1" applyAlignment="1">
      <alignment horizontal="left"/>
    </xf>
    <xf numFmtId="3" fontId="58" fillId="0" borderId="4" xfId="0" applyNumberFormat="1" applyFont="1" applyFill="1" applyBorder="1" applyAlignment="1">
      <alignment horizontal="center"/>
    </xf>
    <xf numFmtId="3" fontId="58" fillId="0" borderId="0" xfId="0" applyNumberFormat="1" applyFont="1" applyFill="1" applyBorder="1" applyAlignment="1">
      <alignment horizontal="center"/>
    </xf>
    <xf numFmtId="3" fontId="57" fillId="0" borderId="4" xfId="0" applyNumberFormat="1" applyFont="1" applyFill="1" applyBorder="1" applyAlignment="1">
      <alignment horizontal="center"/>
    </xf>
    <xf numFmtId="3" fontId="57" fillId="0" borderId="0" xfId="0" applyNumberFormat="1" applyFont="1" applyFill="1" applyBorder="1" applyAlignment="1">
      <alignment horizontal="center"/>
    </xf>
    <xf numFmtId="1" fontId="57" fillId="0" borderId="4" xfId="0" applyNumberFormat="1" applyFont="1" applyFill="1" applyBorder="1" applyAlignment="1">
      <alignment horizontal="center"/>
    </xf>
    <xf numFmtId="1" fontId="57" fillId="0" borderId="0" xfId="0" applyNumberFormat="1" applyFont="1" applyFill="1" applyBorder="1" applyAlignment="1">
      <alignment horizontal="center"/>
    </xf>
    <xf numFmtId="0" fontId="58" fillId="0" borderId="4" xfId="0" applyFont="1" applyFill="1" applyBorder="1"/>
    <xf numFmtId="0" fontId="57" fillId="0" borderId="3" xfId="0" applyFont="1" applyFill="1" applyBorder="1"/>
    <xf numFmtId="0" fontId="57" fillId="0" borderId="3" xfId="0" applyFont="1" applyFill="1" applyBorder="1" applyAlignment="1">
      <alignment horizontal="left"/>
    </xf>
    <xf numFmtId="1" fontId="58" fillId="0" borderId="5" xfId="0" applyNumberFormat="1" applyFont="1" applyFill="1" applyBorder="1" applyAlignment="1">
      <alignment horizontal="center"/>
    </xf>
    <xf numFmtId="1" fontId="58" fillId="0" borderId="1" xfId="0" applyNumberFormat="1" applyFont="1" applyFill="1" applyBorder="1" applyAlignment="1">
      <alignment horizontal="center"/>
    </xf>
    <xf numFmtId="0" fontId="57" fillId="0" borderId="0" xfId="0" applyFont="1" applyFill="1" applyAlignment="1">
      <alignment horizontal="center"/>
    </xf>
    <xf numFmtId="0" fontId="57" fillId="0" borderId="0" xfId="0" applyFont="1" applyFill="1" applyAlignment="1">
      <alignment horizontal="right"/>
    </xf>
    <xf numFmtId="0" fontId="57" fillId="55" borderId="0" xfId="0" applyFont="1" applyFill="1"/>
    <xf numFmtId="0" fontId="57" fillId="55" borderId="34" xfId="0" applyFont="1" applyFill="1" applyBorder="1"/>
    <xf numFmtId="0" fontId="57" fillId="55" borderId="35" xfId="0" applyFont="1" applyFill="1" applyBorder="1" applyAlignment="1">
      <alignment horizontal="right"/>
    </xf>
    <xf numFmtId="0" fontId="57" fillId="55" borderId="36" xfId="0" applyFont="1" applyFill="1" applyBorder="1" applyAlignment="1">
      <alignment horizontal="center"/>
    </xf>
    <xf numFmtId="0" fontId="57" fillId="55" borderId="35" xfId="0" applyFont="1" applyFill="1" applyBorder="1" applyAlignment="1">
      <alignment horizontal="center"/>
    </xf>
    <xf numFmtId="0" fontId="57" fillId="55" borderId="4" xfId="0" applyFont="1" applyFill="1" applyBorder="1"/>
    <xf numFmtId="0" fontId="57" fillId="55" borderId="0" xfId="0" applyFont="1" applyFill="1" applyBorder="1" applyAlignment="1">
      <alignment horizontal="center"/>
    </xf>
    <xf numFmtId="0" fontId="57" fillId="55" borderId="2" xfId="0" applyFont="1" applyFill="1" applyBorder="1" applyAlignment="1">
      <alignment horizontal="center"/>
    </xf>
    <xf numFmtId="0" fontId="57" fillId="55" borderId="5" xfId="0" applyFont="1" applyFill="1" applyBorder="1"/>
    <xf numFmtId="0" fontId="56" fillId="55" borderId="2" xfId="0" applyFont="1" applyFill="1" applyBorder="1"/>
    <xf numFmtId="0" fontId="56" fillId="55" borderId="0" xfId="0" applyFont="1" applyFill="1" applyBorder="1"/>
    <xf numFmtId="0" fontId="56" fillId="55" borderId="1" xfId="0" applyFont="1" applyFill="1" applyBorder="1"/>
    <xf numFmtId="0" fontId="57" fillId="55" borderId="0" xfId="0" applyFont="1" applyFill="1" applyBorder="1" applyAlignment="1">
      <alignment horizontal="right"/>
    </xf>
    <xf numFmtId="0" fontId="57" fillId="55" borderId="0" xfId="0" applyFont="1" applyFill="1" applyAlignment="1">
      <alignment horizontal="right"/>
    </xf>
    <xf numFmtId="165" fontId="56" fillId="55" borderId="4" xfId="0" applyNumberFormat="1" applyFont="1" applyFill="1" applyBorder="1" applyAlignment="1">
      <alignment horizontal="center"/>
    </xf>
    <xf numFmtId="165" fontId="56" fillId="55" borderId="0" xfId="0" applyNumberFormat="1" applyFont="1" applyFill="1" applyBorder="1" applyAlignment="1">
      <alignment horizontal="center"/>
    </xf>
    <xf numFmtId="165" fontId="56" fillId="55" borderId="2" xfId="0" applyNumberFormat="1" applyFont="1" applyFill="1" applyBorder="1" applyAlignment="1">
      <alignment horizontal="center"/>
    </xf>
    <xf numFmtId="0" fontId="65" fillId="55" borderId="3" xfId="0" applyFont="1" applyFill="1" applyBorder="1"/>
    <xf numFmtId="0" fontId="57" fillId="55" borderId="3" xfId="0" applyFont="1" applyFill="1" applyBorder="1"/>
    <xf numFmtId="165" fontId="57" fillId="55" borderId="4" xfId="0" applyNumberFormat="1" applyFont="1" applyFill="1" applyBorder="1" applyAlignment="1">
      <alignment horizontal="center"/>
    </xf>
    <xf numFmtId="165" fontId="57" fillId="55" borderId="0" xfId="0" applyNumberFormat="1" applyFont="1" applyFill="1" applyBorder="1" applyAlignment="1">
      <alignment horizontal="center"/>
    </xf>
    <xf numFmtId="165" fontId="57" fillId="55" borderId="5" xfId="0" applyNumberFormat="1" applyFont="1" applyFill="1" applyBorder="1" applyAlignment="1">
      <alignment horizontal="center"/>
    </xf>
    <xf numFmtId="165" fontId="57" fillId="55" borderId="1" xfId="0" applyNumberFormat="1" applyFont="1" applyFill="1" applyBorder="1" applyAlignment="1">
      <alignment horizontal="center"/>
    </xf>
    <xf numFmtId="165" fontId="57" fillId="55" borderId="43" xfId="0" applyNumberFormat="1" applyFont="1" applyFill="1" applyBorder="1" applyAlignment="1">
      <alignment horizontal="center" vertical="center"/>
    </xf>
    <xf numFmtId="165" fontId="57" fillId="55" borderId="44" xfId="0" applyNumberFormat="1" applyFont="1" applyFill="1" applyBorder="1" applyAlignment="1">
      <alignment horizontal="center" vertical="center"/>
    </xf>
    <xf numFmtId="165" fontId="57" fillId="55" borderId="45" xfId="0" applyNumberFormat="1" applyFont="1" applyFill="1" applyBorder="1" applyAlignment="1">
      <alignment horizontal="center" vertical="center"/>
    </xf>
    <xf numFmtId="0" fontId="57" fillId="55" borderId="46" xfId="0" applyFont="1" applyFill="1" applyBorder="1" applyAlignment="1">
      <alignment horizontal="right"/>
    </xf>
    <xf numFmtId="0" fontId="57" fillId="55" borderId="47" xfId="0" applyFont="1" applyFill="1" applyBorder="1"/>
    <xf numFmtId="0" fontId="57" fillId="55" borderId="48" xfId="0" applyFont="1" applyFill="1" applyBorder="1"/>
    <xf numFmtId="165" fontId="57" fillId="55" borderId="49" xfId="0" applyNumberFormat="1" applyFont="1" applyFill="1" applyBorder="1" applyAlignment="1">
      <alignment horizontal="center"/>
    </xf>
    <xf numFmtId="165" fontId="57" fillId="55" borderId="50" xfId="0" applyNumberFormat="1" applyFont="1" applyFill="1" applyBorder="1" applyAlignment="1">
      <alignment horizontal="center"/>
    </xf>
    <xf numFmtId="165" fontId="57" fillId="55" borderId="51" xfId="0" applyNumberFormat="1" applyFont="1" applyFill="1" applyBorder="1" applyAlignment="1">
      <alignment horizontal="center"/>
    </xf>
    <xf numFmtId="0" fontId="56" fillId="0" borderId="5" xfId="0" applyFont="1" applyBorder="1" applyAlignment="1">
      <alignment horizontal="center"/>
    </xf>
    <xf numFmtId="0" fontId="56" fillId="0" borderId="4" xfId="0" applyFont="1" applyBorder="1" applyAlignment="1">
      <alignment horizontal="center"/>
    </xf>
    <xf numFmtId="0" fontId="57" fillId="55" borderId="36" xfId="0" applyFont="1" applyFill="1" applyBorder="1" applyAlignment="1">
      <alignment horizontal="right"/>
    </xf>
    <xf numFmtId="0" fontId="57" fillId="55" borderId="4" xfId="0" applyFont="1" applyFill="1" applyBorder="1" applyAlignment="1">
      <alignment horizontal="center"/>
    </xf>
    <xf numFmtId="165" fontId="58" fillId="55" borderId="4" xfId="0" applyNumberFormat="1" applyFont="1" applyFill="1" applyBorder="1" applyAlignment="1">
      <alignment horizontal="center"/>
    </xf>
    <xf numFmtId="165" fontId="58" fillId="55" borderId="0" xfId="0" applyNumberFormat="1" applyFont="1" applyFill="1" applyBorder="1" applyAlignment="1">
      <alignment horizontal="center"/>
    </xf>
    <xf numFmtId="0" fontId="56" fillId="55" borderId="4" xfId="0" applyFont="1" applyFill="1" applyBorder="1" applyAlignment="1">
      <alignment horizontal="center"/>
    </xf>
    <xf numFmtId="0" fontId="56" fillId="55" borderId="0" xfId="0" applyFont="1" applyFill="1" applyBorder="1" applyAlignment="1">
      <alignment horizontal="center"/>
    </xf>
    <xf numFmtId="0" fontId="67" fillId="55" borderId="2" xfId="0" applyFont="1" applyFill="1" applyBorder="1"/>
    <xf numFmtId="0" fontId="58" fillId="55" borderId="3" xfId="0" applyFont="1" applyFill="1" applyBorder="1"/>
    <xf numFmtId="165" fontId="57" fillId="55" borderId="36" xfId="0" applyNumberFormat="1" applyFont="1" applyFill="1" applyBorder="1" applyAlignment="1">
      <alignment horizontal="center"/>
    </xf>
    <xf numFmtId="0" fontId="57" fillId="55" borderId="52" xfId="0" applyFont="1" applyFill="1" applyBorder="1"/>
    <xf numFmtId="0" fontId="58" fillId="55" borderId="6" xfId="0" applyFont="1" applyFill="1" applyBorder="1"/>
    <xf numFmtId="165" fontId="57" fillId="55" borderId="52" xfId="0" applyNumberFormat="1" applyFont="1" applyFill="1" applyBorder="1" applyAlignment="1">
      <alignment horizontal="center"/>
    </xf>
    <xf numFmtId="0" fontId="54" fillId="55" borderId="4" xfId="0" applyFont="1" applyFill="1" applyBorder="1" applyAlignment="1">
      <alignment horizontal="center"/>
    </xf>
    <xf numFmtId="0" fontId="54" fillId="55" borderId="0" xfId="0" applyFont="1" applyFill="1" applyBorder="1" applyAlignment="1">
      <alignment horizontal="center"/>
    </xf>
    <xf numFmtId="0" fontId="65" fillId="0" borderId="2" xfId="0" applyFont="1" applyBorder="1"/>
    <xf numFmtId="0" fontId="68" fillId="0" borderId="0" xfId="0" applyFont="1" applyBorder="1"/>
    <xf numFmtId="0" fontId="68" fillId="0" borderId="0" xfId="0" applyFont="1" applyBorder="1" applyAlignment="1">
      <alignment horizontal="center"/>
    </xf>
    <xf numFmtId="0" fontId="70" fillId="0" borderId="0" xfId="0" applyFont="1" applyBorder="1"/>
    <xf numFmtId="169" fontId="57" fillId="55" borderId="4" xfId="0" applyNumberFormat="1" applyFont="1" applyFill="1" applyBorder="1" applyAlignment="1">
      <alignment horizontal="center"/>
    </xf>
    <xf numFmtId="169" fontId="57" fillId="55" borderId="0" xfId="0" applyNumberFormat="1" applyFont="1" applyFill="1" applyBorder="1" applyAlignment="1">
      <alignment horizontal="center"/>
    </xf>
    <xf numFmtId="169" fontId="57" fillId="55" borderId="2" xfId="0" applyNumberFormat="1" applyFont="1" applyFill="1" applyBorder="1" applyAlignment="1">
      <alignment horizontal="center"/>
    </xf>
    <xf numFmtId="3" fontId="68" fillId="0" borderId="4" xfId="0" applyNumberFormat="1" applyFont="1" applyFill="1" applyBorder="1" applyAlignment="1">
      <alignment horizontal="center"/>
    </xf>
    <xf numFmtId="3" fontId="68" fillId="0" borderId="0" xfId="0" applyNumberFormat="1" applyFont="1" applyFill="1" applyBorder="1" applyAlignment="1">
      <alignment horizontal="center"/>
    </xf>
    <xf numFmtId="3" fontId="68" fillId="0" borderId="5" xfId="0" applyNumberFormat="1" applyFont="1" applyBorder="1"/>
    <xf numFmtId="3" fontId="68" fillId="0" borderId="1" xfId="0" applyNumberFormat="1" applyFont="1" applyBorder="1"/>
    <xf numFmtId="3" fontId="68" fillId="0" borderId="3" xfId="0" applyNumberFormat="1" applyFont="1" applyBorder="1"/>
    <xf numFmtId="0" fontId="57" fillId="0" borderId="0" xfId="0" applyFont="1" applyBorder="1" applyAlignment="1">
      <alignment horizontal="center" vertical="center"/>
    </xf>
    <xf numFmtId="165" fontId="57" fillId="0" borderId="52" xfId="0" applyNumberFormat="1" applyFont="1" applyFill="1" applyBorder="1" applyAlignment="1">
      <alignment horizontal="center"/>
    </xf>
    <xf numFmtId="0" fontId="56" fillId="0" borderId="52" xfId="0" applyFont="1" applyBorder="1" applyAlignment="1">
      <alignment horizontal="center"/>
    </xf>
    <xf numFmtId="0" fontId="57" fillId="0" borderId="52" xfId="0" applyFont="1" applyBorder="1"/>
    <xf numFmtId="0" fontId="57" fillId="0" borderId="52" xfId="0" applyFont="1" applyBorder="1" applyAlignment="1">
      <alignment horizontal="center"/>
    </xf>
    <xf numFmtId="0" fontId="62" fillId="0" borderId="52" xfId="0" applyFont="1" applyBorder="1" applyAlignment="1">
      <alignment horizontal="center" vertical="center"/>
    </xf>
    <xf numFmtId="0" fontId="51" fillId="0" borderId="4" xfId="0" applyFont="1" applyBorder="1"/>
    <xf numFmtId="0" fontId="57" fillId="0" borderId="52" xfId="0" applyFont="1" applyBorder="1" applyAlignment="1">
      <alignment horizontal="right"/>
    </xf>
    <xf numFmtId="0" fontId="57" fillId="0" borderId="36" xfId="0" applyFont="1" applyBorder="1" applyAlignment="1">
      <alignment horizontal="right" vertical="center"/>
    </xf>
    <xf numFmtId="0" fontId="68" fillId="0" borderId="4" xfId="0" applyFont="1" applyBorder="1"/>
    <xf numFmtId="0" fontId="68" fillId="0" borderId="36" xfId="0" applyFont="1" applyBorder="1" applyAlignment="1">
      <alignment horizontal="center"/>
    </xf>
    <xf numFmtId="0" fontId="70" fillId="0" borderId="4" xfId="0" applyFont="1" applyBorder="1"/>
    <xf numFmtId="165" fontId="57" fillId="0" borderId="52" xfId="0" applyNumberFormat="1" applyFont="1" applyBorder="1" applyAlignment="1">
      <alignment horizontal="center"/>
    </xf>
    <xf numFmtId="0" fontId="62" fillId="0" borderId="52" xfId="0" applyFont="1" applyBorder="1" applyAlignment="1">
      <alignment horizontal="center"/>
    </xf>
    <xf numFmtId="0" fontId="57" fillId="0" borderId="52" xfId="0" applyFont="1" applyFill="1" applyBorder="1" applyAlignment="1">
      <alignment horizontal="center"/>
    </xf>
    <xf numFmtId="1" fontId="58" fillId="0" borderId="4" xfId="0" applyNumberFormat="1" applyFont="1" applyBorder="1" applyAlignment="1">
      <alignment horizontal="center"/>
    </xf>
    <xf numFmtId="1" fontId="58" fillId="0" borderId="0" xfId="0" applyNumberFormat="1" applyFont="1" applyBorder="1" applyAlignment="1">
      <alignment horizontal="center"/>
    </xf>
    <xf numFmtId="0" fontId="61" fillId="0" borderId="0" xfId="0" applyFont="1" applyBorder="1" applyAlignment="1"/>
    <xf numFmtId="0" fontId="57" fillId="0" borderId="36" xfId="0" applyFont="1" applyFill="1" applyBorder="1" applyAlignment="1">
      <alignment horizontal="right"/>
    </xf>
    <xf numFmtId="0" fontId="54" fillId="0" borderId="0" xfId="0" applyFont="1" applyFill="1" applyBorder="1" applyAlignment="1">
      <alignment horizontal="center"/>
    </xf>
    <xf numFmtId="0" fontId="62" fillId="0" borderId="36" xfId="0" applyFont="1" applyFill="1" applyBorder="1" applyAlignment="1">
      <alignment horizontal="center" vertical="center"/>
    </xf>
    <xf numFmtId="165" fontId="65" fillId="0" borderId="36" xfId="0" applyNumberFormat="1" applyFont="1" applyFill="1" applyBorder="1" applyAlignment="1">
      <alignment horizontal="center"/>
    </xf>
    <xf numFmtId="0" fontId="56" fillId="0" borderId="36" xfId="0" applyFont="1" applyFill="1" applyBorder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1" xfId="0" applyFont="1" applyFill="1" applyBorder="1"/>
    <xf numFmtId="165" fontId="57" fillId="0" borderId="0" xfId="0" applyNumberFormat="1" applyFont="1" applyFill="1"/>
    <xf numFmtId="2" fontId="58" fillId="0" borderId="4" xfId="0" applyNumberFormat="1" applyFont="1" applyBorder="1" applyAlignment="1">
      <alignment horizontal="center"/>
    </xf>
    <xf numFmtId="2" fontId="58" fillId="0" borderId="0" xfId="0" applyNumberFormat="1" applyFont="1" applyBorder="1" applyAlignment="1">
      <alignment horizontal="center"/>
    </xf>
    <xf numFmtId="0" fontId="58" fillId="0" borderId="3" xfId="0" applyFont="1" applyBorder="1"/>
    <xf numFmtId="0" fontId="58" fillId="0" borderId="36" xfId="0" applyFont="1" applyBorder="1"/>
    <xf numFmtId="0" fontId="58" fillId="0" borderId="0" xfId="0" applyFont="1"/>
    <xf numFmtId="169" fontId="57" fillId="0" borderId="0" xfId="0" applyNumberFormat="1" applyFont="1" applyFill="1" applyBorder="1" applyAlignment="1">
      <alignment horizontal="center"/>
    </xf>
    <xf numFmtId="0" fontId="58" fillId="55" borderId="0" xfId="0" applyFont="1" applyFill="1" applyBorder="1" applyAlignment="1">
      <alignment horizontal="center"/>
    </xf>
    <xf numFmtId="0" fontId="63" fillId="0" borderId="4" xfId="0" applyFont="1" applyBorder="1" applyAlignment="1">
      <alignment horizontal="center"/>
    </xf>
    <xf numFmtId="0" fontId="63" fillId="0" borderId="0" xfId="0" applyFont="1"/>
    <xf numFmtId="10" fontId="58" fillId="0" borderId="0" xfId="1365" applyNumberFormat="1" applyFont="1" applyFill="1" applyBorder="1" applyAlignment="1">
      <alignment horizontal="center"/>
    </xf>
    <xf numFmtId="0" fontId="63" fillId="0" borderId="4" xfId="0" applyFont="1" applyFill="1" applyBorder="1" applyAlignment="1">
      <alignment horizontal="center"/>
    </xf>
    <xf numFmtId="0" fontId="63" fillId="0" borderId="0" xfId="0" applyFont="1" applyFill="1" applyBorder="1"/>
    <xf numFmtId="0" fontId="54" fillId="0" borderId="1" xfId="0" applyFont="1" applyFill="1" applyBorder="1" applyAlignment="1">
      <alignment horizontal="center"/>
    </xf>
    <xf numFmtId="169" fontId="58" fillId="0" borderId="0" xfId="0" applyNumberFormat="1" applyFont="1" applyFill="1" applyBorder="1" applyAlignment="1">
      <alignment horizontal="center"/>
    </xf>
    <xf numFmtId="165" fontId="58" fillId="55" borderId="2" xfId="0" applyNumberFormat="1" applyFont="1" applyFill="1" applyBorder="1" applyAlignment="1">
      <alignment horizontal="center"/>
    </xf>
    <xf numFmtId="165" fontId="58" fillId="55" borderId="36" xfId="0" applyNumberFormat="1" applyFont="1" applyFill="1" applyBorder="1" applyAlignment="1">
      <alignment horizontal="center"/>
    </xf>
    <xf numFmtId="165" fontId="58" fillId="55" borderId="35" xfId="0" applyNumberFormat="1" applyFont="1" applyFill="1" applyBorder="1" applyAlignment="1">
      <alignment horizontal="center"/>
    </xf>
    <xf numFmtId="165" fontId="58" fillId="0" borderId="0" xfId="0" applyNumberFormat="1" applyFont="1" applyFill="1" applyBorder="1"/>
    <xf numFmtId="0" fontId="73" fillId="0" borderId="0" xfId="0" applyFont="1" applyAlignment="1">
      <alignment horizontal="left"/>
    </xf>
    <xf numFmtId="0" fontId="74" fillId="0" borderId="0" xfId="0" applyFont="1" applyAlignment="1"/>
    <xf numFmtId="0" fontId="73" fillId="0" borderId="0" xfId="0" applyFont="1" applyBorder="1" applyAlignment="1"/>
    <xf numFmtId="0" fontId="58" fillId="0" borderId="35" xfId="0" applyFont="1" applyBorder="1" applyAlignment="1">
      <alignment horizontal="center"/>
    </xf>
    <xf numFmtId="0" fontId="58" fillId="0" borderId="2" xfId="0" applyFont="1" applyBorder="1" applyAlignment="1">
      <alignment horizontal="center"/>
    </xf>
    <xf numFmtId="0" fontId="75" fillId="0" borderId="1" xfId="0" applyFont="1" applyBorder="1" applyAlignment="1">
      <alignment horizontal="center"/>
    </xf>
    <xf numFmtId="0" fontId="75" fillId="0" borderId="3" xfId="0" applyFont="1" applyBorder="1" applyAlignment="1">
      <alignment horizontal="center"/>
    </xf>
    <xf numFmtId="165" fontId="58" fillId="0" borderId="2" xfId="0" applyNumberFormat="1" applyFont="1" applyBorder="1" applyAlignment="1">
      <alignment horizontal="center"/>
    </xf>
    <xf numFmtId="2" fontId="58" fillId="0" borderId="2" xfId="0" applyNumberFormat="1" applyFont="1" applyFill="1" applyBorder="1" applyAlignment="1">
      <alignment horizontal="center"/>
    </xf>
    <xf numFmtId="2" fontId="58" fillId="0" borderId="2" xfId="0" applyNumberFormat="1" applyFont="1" applyBorder="1" applyAlignment="1">
      <alignment horizontal="center"/>
    </xf>
    <xf numFmtId="10" fontId="58" fillId="0" borderId="2" xfId="1365" applyNumberFormat="1" applyFont="1" applyFill="1" applyBorder="1" applyAlignment="1">
      <alignment horizontal="center"/>
    </xf>
    <xf numFmtId="0" fontId="73" fillId="0" borderId="0" xfId="0" applyFont="1" applyAlignment="1"/>
    <xf numFmtId="0" fontId="58" fillId="0" borderId="36" xfId="0" applyFont="1" applyBorder="1" applyAlignment="1">
      <alignment horizontal="right"/>
    </xf>
    <xf numFmtId="0" fontId="58" fillId="0" borderId="35" xfId="0" applyFont="1" applyBorder="1" applyAlignment="1">
      <alignment horizontal="right"/>
    </xf>
    <xf numFmtId="0" fontId="75" fillId="0" borderId="0" xfId="0" applyFont="1" applyBorder="1" applyAlignment="1">
      <alignment horizontal="center"/>
    </xf>
    <xf numFmtId="0" fontId="75" fillId="0" borderId="2" xfId="0" applyFont="1" applyBorder="1" applyAlignment="1">
      <alignment horizontal="center"/>
    </xf>
    <xf numFmtId="0" fontId="67" fillId="0" borderId="36" xfId="0" applyFont="1" applyBorder="1" applyAlignment="1">
      <alignment horizontal="center" vertical="center"/>
    </xf>
    <xf numFmtId="0" fontId="67" fillId="0" borderId="35" xfId="0" applyFont="1" applyBorder="1" applyAlignment="1">
      <alignment horizontal="center" vertical="center"/>
    </xf>
    <xf numFmtId="165" fontId="65" fillId="0" borderId="2" xfId="0" applyNumberFormat="1" applyFont="1" applyFill="1" applyBorder="1" applyAlignment="1">
      <alignment horizontal="center"/>
    </xf>
    <xf numFmtId="0" fontId="65" fillId="0" borderId="1" xfId="0" applyFont="1" applyFill="1" applyBorder="1" applyAlignment="1">
      <alignment horizontal="center"/>
    </xf>
    <xf numFmtId="0" fontId="65" fillId="0" borderId="36" xfId="0" applyFont="1" applyFill="1" applyBorder="1" applyAlignment="1">
      <alignment horizontal="center"/>
    </xf>
    <xf numFmtId="0" fontId="65" fillId="0" borderId="0" xfId="0" applyFont="1" applyFill="1" applyBorder="1" applyAlignment="1">
      <alignment horizontal="center"/>
    </xf>
    <xf numFmtId="165" fontId="58" fillId="0" borderId="0" xfId="0" applyNumberFormat="1" applyFont="1"/>
    <xf numFmtId="0" fontId="73" fillId="55" borderId="0" xfId="0" applyFont="1" applyFill="1" applyAlignment="1"/>
    <xf numFmtId="0" fontId="58" fillId="55" borderId="0" xfId="0" applyFont="1" applyFill="1"/>
    <xf numFmtId="0" fontId="74" fillId="55" borderId="0" xfId="0" applyFont="1" applyFill="1" applyAlignment="1"/>
    <xf numFmtId="0" fontId="73" fillId="55" borderId="0" xfId="0" applyFont="1" applyFill="1" applyBorder="1" applyAlignment="1"/>
    <xf numFmtId="0" fontId="58" fillId="55" borderId="36" xfId="0" applyFont="1" applyFill="1" applyBorder="1" applyAlignment="1">
      <alignment horizontal="right"/>
    </xf>
    <xf numFmtId="0" fontId="58" fillId="55" borderId="35" xfId="0" applyFont="1" applyFill="1" applyBorder="1" applyAlignment="1">
      <alignment horizontal="right"/>
    </xf>
    <xf numFmtId="0" fontId="58" fillId="55" borderId="2" xfId="0" applyFont="1" applyFill="1" applyBorder="1" applyAlignment="1">
      <alignment horizontal="center"/>
    </xf>
    <xf numFmtId="0" fontId="75" fillId="55" borderId="0" xfId="0" applyFont="1" applyFill="1" applyBorder="1" applyAlignment="1">
      <alignment horizontal="center"/>
    </xf>
    <xf numFmtId="0" fontId="75" fillId="55" borderId="2" xfId="0" applyFont="1" applyFill="1" applyBorder="1" applyAlignment="1">
      <alignment horizontal="center"/>
    </xf>
    <xf numFmtId="0" fontId="65" fillId="55" borderId="0" xfId="0" applyFont="1" applyFill="1" applyBorder="1" applyAlignment="1">
      <alignment horizontal="center"/>
    </xf>
    <xf numFmtId="0" fontId="65" fillId="55" borderId="2" xfId="0" applyFont="1" applyFill="1" applyBorder="1" applyAlignment="1">
      <alignment horizontal="center"/>
    </xf>
    <xf numFmtId="165" fontId="58" fillId="55" borderId="1" xfId="0" applyNumberFormat="1" applyFont="1" applyFill="1" applyBorder="1" applyAlignment="1">
      <alignment horizontal="center"/>
    </xf>
    <xf numFmtId="165" fontId="58" fillId="55" borderId="3" xfId="0" applyNumberFormat="1" applyFont="1" applyFill="1" applyBorder="1" applyAlignment="1">
      <alignment horizontal="center"/>
    </xf>
    <xf numFmtId="165" fontId="68" fillId="0" borderId="2" xfId="0" applyNumberFormat="1" applyFont="1" applyFill="1" applyBorder="1" applyAlignment="1">
      <alignment horizontal="center"/>
    </xf>
    <xf numFmtId="165" fontId="67" fillId="0" borderId="2" xfId="0" applyNumberFormat="1" applyFont="1" applyFill="1" applyBorder="1" applyAlignment="1">
      <alignment horizontal="center"/>
    </xf>
    <xf numFmtId="165" fontId="67" fillId="0" borderId="2" xfId="0" applyNumberFormat="1" applyFont="1" applyBorder="1" applyAlignment="1">
      <alignment horizontal="center"/>
    </xf>
    <xf numFmtId="0" fontId="68" fillId="0" borderId="1" xfId="0" applyFont="1" applyBorder="1"/>
    <xf numFmtId="0" fontId="68" fillId="0" borderId="3" xfId="0" applyFont="1" applyBorder="1"/>
    <xf numFmtId="0" fontId="68" fillId="0" borderId="2" xfId="0" applyFont="1" applyBorder="1" applyAlignment="1">
      <alignment horizontal="center"/>
    </xf>
    <xf numFmtId="0" fontId="68" fillId="0" borderId="2" xfId="0" applyFont="1" applyBorder="1"/>
    <xf numFmtId="3" fontId="68" fillId="0" borderId="2" xfId="0" applyNumberFormat="1" applyFont="1" applyFill="1" applyBorder="1" applyAlignment="1">
      <alignment horizontal="center"/>
    </xf>
    <xf numFmtId="0" fontId="75" fillId="0" borderId="1" xfId="0" applyFont="1" applyFill="1" applyBorder="1" applyAlignment="1">
      <alignment horizontal="center"/>
    </xf>
    <xf numFmtId="169" fontId="58" fillId="0" borderId="2" xfId="0" applyNumberFormat="1" applyFont="1" applyFill="1" applyBorder="1" applyAlignment="1">
      <alignment horizontal="center"/>
    </xf>
    <xf numFmtId="0" fontId="58" fillId="0" borderId="1" xfId="0" applyFont="1" applyFill="1" applyBorder="1"/>
    <xf numFmtId="0" fontId="58" fillId="0" borderId="3" xfId="0" applyFont="1" applyFill="1" applyBorder="1"/>
    <xf numFmtId="165" fontId="58" fillId="0" borderId="36" xfId="0" applyNumberFormat="1" applyFont="1" applyBorder="1" applyAlignment="1">
      <alignment horizontal="center"/>
    </xf>
    <xf numFmtId="165" fontId="58" fillId="0" borderId="35" xfId="0" applyNumberFormat="1" applyFont="1" applyBorder="1" applyAlignment="1">
      <alignment horizontal="center"/>
    </xf>
    <xf numFmtId="3" fontId="58" fillId="0" borderId="2" xfId="0" applyNumberFormat="1" applyFont="1" applyBorder="1" applyAlignment="1">
      <alignment horizontal="center"/>
    </xf>
    <xf numFmtId="165" fontId="65" fillId="0" borderId="2" xfId="0" applyNumberFormat="1" applyFont="1" applyBorder="1" applyAlignment="1">
      <alignment horizontal="center"/>
    </xf>
    <xf numFmtId="165" fontId="58" fillId="0" borderId="1" xfId="0" applyNumberFormat="1" applyFont="1" applyBorder="1" applyAlignment="1">
      <alignment horizontal="center"/>
    </xf>
    <xf numFmtId="165" fontId="58" fillId="0" borderId="3" xfId="0" applyNumberFormat="1" applyFont="1" applyBorder="1" applyAlignment="1">
      <alignment horizontal="center"/>
    </xf>
    <xf numFmtId="1" fontId="58" fillId="0" borderId="2" xfId="0" applyNumberFormat="1" applyFont="1" applyBorder="1" applyAlignment="1">
      <alignment horizontal="center"/>
    </xf>
    <xf numFmtId="0" fontId="64" fillId="0" borderId="0" xfId="0" applyFont="1" applyAlignment="1"/>
    <xf numFmtId="0" fontId="61" fillId="0" borderId="0" xfId="0" applyFont="1" applyAlignment="1"/>
    <xf numFmtId="165" fontId="57" fillId="0" borderId="2" xfId="0" applyNumberFormat="1" applyFont="1" applyBorder="1" applyAlignment="1">
      <alignment horizontal="center"/>
    </xf>
    <xf numFmtId="165" fontId="57" fillId="0" borderId="3" xfId="0" applyNumberFormat="1" applyFont="1" applyBorder="1" applyAlignment="1">
      <alignment horizontal="center"/>
    </xf>
    <xf numFmtId="3" fontId="57" fillId="0" borderId="2" xfId="0" applyNumberFormat="1" applyFont="1" applyFill="1" applyBorder="1" applyAlignment="1">
      <alignment horizontal="center"/>
    </xf>
    <xf numFmtId="1" fontId="57" fillId="0" borderId="2" xfId="0" applyNumberFormat="1" applyFont="1" applyFill="1" applyBorder="1" applyAlignment="1">
      <alignment horizontal="center"/>
    </xf>
    <xf numFmtId="1" fontId="57" fillId="0" borderId="1" xfId="0" applyNumberFormat="1" applyFont="1" applyFill="1" applyBorder="1" applyAlignment="1">
      <alignment horizontal="center"/>
    </xf>
    <xf numFmtId="1" fontId="57" fillId="0" borderId="3" xfId="0" applyNumberFormat="1" applyFont="1" applyFill="1" applyBorder="1" applyAlignment="1">
      <alignment horizontal="center"/>
    </xf>
    <xf numFmtId="165" fontId="65" fillId="0" borderId="3" xfId="0" applyNumberFormat="1" applyFont="1" applyFill="1" applyBorder="1" applyAlignment="1">
      <alignment horizontal="center"/>
    </xf>
    <xf numFmtId="165" fontId="65" fillId="0" borderId="35" xfId="0" applyNumberFormat="1" applyFont="1" applyFill="1" applyBorder="1" applyAlignment="1">
      <alignment horizontal="center"/>
    </xf>
    <xf numFmtId="165" fontId="58" fillId="0" borderId="2" xfId="0" applyNumberFormat="1" applyFont="1" applyFill="1" applyBorder="1"/>
    <xf numFmtId="0" fontId="65" fillId="0" borderId="0" xfId="0" applyFont="1" applyFill="1" applyBorder="1" applyAlignment="1"/>
    <xf numFmtId="0" fontId="56" fillId="0" borderId="0" xfId="0" applyFont="1" applyAlignment="1"/>
    <xf numFmtId="0" fontId="56" fillId="0" borderId="0" xfId="0" applyFont="1" applyBorder="1" applyAlignment="1">
      <alignment horizontal="center"/>
    </xf>
    <xf numFmtId="0" fontId="56" fillId="0" borderId="1" xfId="0" applyFont="1" applyBorder="1" applyAlignment="1">
      <alignment horizontal="center"/>
    </xf>
    <xf numFmtId="0" fontId="61" fillId="0" borderId="0" xfId="0" applyFont="1" applyAlignment="1"/>
    <xf numFmtId="0" fontId="56" fillId="0" borderId="1" xfId="0" applyFont="1" applyFill="1" applyBorder="1" applyAlignment="1">
      <alignment horizontal="center"/>
    </xf>
    <xf numFmtId="165" fontId="57" fillId="55" borderId="43" xfId="0" applyNumberFormat="1" applyFont="1" applyFill="1" applyBorder="1" applyAlignment="1">
      <alignment horizontal="center"/>
    </xf>
    <xf numFmtId="165" fontId="57" fillId="55" borderId="44" xfId="0" applyNumberFormat="1" applyFont="1" applyFill="1" applyBorder="1" applyAlignment="1">
      <alignment horizontal="center"/>
    </xf>
    <xf numFmtId="165" fontId="57" fillId="55" borderId="45" xfId="0" applyNumberFormat="1" applyFont="1" applyFill="1" applyBorder="1" applyAlignment="1">
      <alignment horizontal="center"/>
    </xf>
    <xf numFmtId="165" fontId="65" fillId="0" borderId="1" xfId="0" applyNumberFormat="1" applyFont="1" applyFill="1" applyBorder="1" applyAlignment="1">
      <alignment horizontal="center"/>
    </xf>
    <xf numFmtId="0" fontId="65" fillId="0" borderId="2" xfId="0" applyFont="1" applyFill="1" applyBorder="1" applyAlignment="1">
      <alignment horizontal="center"/>
    </xf>
    <xf numFmtId="0" fontId="57" fillId="55" borderId="52" xfId="0" applyFont="1" applyFill="1" applyBorder="1" applyAlignment="1">
      <alignment horizontal="center"/>
    </xf>
    <xf numFmtId="0" fontId="56" fillId="0" borderId="3" xfId="0" applyFont="1" applyFill="1" applyBorder="1" applyAlignment="1">
      <alignment horizontal="left" indent="2"/>
    </xf>
    <xf numFmtId="3" fontId="68" fillId="0" borderId="5" xfId="0" applyNumberFormat="1" applyFont="1" applyFill="1" applyBorder="1" applyAlignment="1">
      <alignment horizontal="center"/>
    </xf>
    <xf numFmtId="3" fontId="68" fillId="0" borderId="1" xfId="0" applyNumberFormat="1" applyFont="1" applyFill="1" applyBorder="1" applyAlignment="1">
      <alignment horizontal="center"/>
    </xf>
    <xf numFmtId="3" fontId="68" fillId="0" borderId="3" xfId="0" applyNumberFormat="1" applyFont="1" applyFill="1" applyBorder="1" applyAlignment="1">
      <alignment horizontal="center"/>
    </xf>
    <xf numFmtId="0" fontId="77" fillId="0" borderId="0" xfId="0" applyFont="1"/>
    <xf numFmtId="0" fontId="77" fillId="0" borderId="30" xfId="0" applyFont="1" applyBorder="1" applyAlignment="1">
      <alignment horizontal="center" vertical="center"/>
    </xf>
    <xf numFmtId="0" fontId="77" fillId="0" borderId="35" xfId="0" applyFont="1" applyBorder="1" applyAlignment="1">
      <alignment horizontal="center" vertical="center"/>
    </xf>
    <xf numFmtId="0" fontId="77" fillId="0" borderId="36" xfId="0" applyFont="1" applyBorder="1" applyAlignment="1">
      <alignment horizontal="center" vertical="center"/>
    </xf>
    <xf numFmtId="0" fontId="78" fillId="0" borderId="36" xfId="0" applyFont="1" applyBorder="1" applyAlignment="1">
      <alignment horizontal="center" vertical="center"/>
    </xf>
    <xf numFmtId="0" fontId="78" fillId="0" borderId="39" xfId="0" applyFont="1" applyBorder="1" applyAlignment="1">
      <alignment horizontal="center" vertical="center"/>
    </xf>
    <xf numFmtId="0" fontId="76" fillId="0" borderId="36" xfId="0" applyFont="1" applyBorder="1" applyAlignment="1">
      <alignment horizontal="center"/>
    </xf>
    <xf numFmtId="0" fontId="76" fillId="0" borderId="35" xfId="0" applyFont="1" applyBorder="1" applyAlignment="1">
      <alignment horizontal="center"/>
    </xf>
    <xf numFmtId="0" fontId="76" fillId="0" borderId="52" xfId="0" applyFont="1" applyBorder="1" applyAlignment="1">
      <alignment horizontal="center"/>
    </xf>
    <xf numFmtId="0" fontId="77" fillId="0" borderId="26" xfId="0" applyFont="1" applyBorder="1" applyAlignment="1">
      <alignment horizontal="center"/>
    </xf>
    <xf numFmtId="0" fontId="77" fillId="0" borderId="2" xfId="0" applyFont="1" applyBorder="1" applyAlignment="1"/>
    <xf numFmtId="0" fontId="77" fillId="0" borderId="0" xfId="0" applyFont="1" applyBorder="1" applyAlignment="1">
      <alignment horizontal="center"/>
    </xf>
    <xf numFmtId="0" fontId="78" fillId="0" borderId="0" xfId="0" applyFont="1" applyBorder="1" applyAlignment="1">
      <alignment horizontal="center"/>
    </xf>
    <xf numFmtId="0" fontId="78" fillId="0" borderId="27" xfId="0" applyFont="1" applyBorder="1" applyAlignment="1">
      <alignment horizontal="center"/>
    </xf>
    <xf numFmtId="0" fontId="77" fillId="0" borderId="2" xfId="0" applyFont="1" applyBorder="1" applyAlignment="1">
      <alignment horizontal="center"/>
    </xf>
    <xf numFmtId="0" fontId="77" fillId="0" borderId="4" xfId="0" applyFont="1" applyBorder="1" applyAlignment="1">
      <alignment horizontal="center"/>
    </xf>
    <xf numFmtId="0" fontId="77" fillId="0" borderId="0" xfId="0" applyFont="1" applyBorder="1"/>
    <xf numFmtId="0" fontId="77" fillId="0" borderId="28" xfId="0" applyFont="1" applyBorder="1" applyAlignment="1">
      <alignment horizontal="center"/>
    </xf>
    <xf numFmtId="0" fontId="77" fillId="0" borderId="3" xfId="0" applyFont="1" applyBorder="1" applyAlignment="1"/>
    <xf numFmtId="0" fontId="76" fillId="55" borderId="1" xfId="0" applyFont="1" applyFill="1" applyBorder="1" applyAlignment="1">
      <alignment horizontal="center"/>
    </xf>
    <xf numFmtId="0" fontId="79" fillId="55" borderId="1" xfId="0" applyFont="1" applyFill="1" applyBorder="1" applyAlignment="1">
      <alignment horizontal="center"/>
    </xf>
    <xf numFmtId="0" fontId="79" fillId="55" borderId="29" xfId="0" applyFont="1" applyFill="1" applyBorder="1" applyAlignment="1">
      <alignment horizontal="center"/>
    </xf>
    <xf numFmtId="0" fontId="77" fillId="0" borderId="1" xfId="0" applyFont="1" applyBorder="1" applyAlignment="1">
      <alignment horizontal="center"/>
    </xf>
    <xf numFmtId="0" fontId="77" fillId="0" borderId="3" xfId="0" applyFont="1" applyBorder="1" applyAlignment="1">
      <alignment horizontal="center"/>
    </xf>
    <xf numFmtId="0" fontId="77" fillId="0" borderId="5" xfId="0" applyFont="1" applyBorder="1" applyAlignment="1">
      <alignment horizontal="center"/>
    </xf>
    <xf numFmtId="0" fontId="77" fillId="0" borderId="30" xfId="0" applyFont="1" applyBorder="1" applyAlignment="1">
      <alignment horizontal="center"/>
    </xf>
    <xf numFmtId="0" fontId="77" fillId="0" borderId="35" xfId="0" applyFont="1" applyBorder="1" applyAlignment="1"/>
    <xf numFmtId="0" fontId="76" fillId="55" borderId="36" xfId="0" applyFont="1" applyFill="1" applyBorder="1" applyAlignment="1">
      <alignment horizontal="center" vertical="center"/>
    </xf>
    <xf numFmtId="0" fontId="79" fillId="55" borderId="36" xfId="0" applyFont="1" applyFill="1" applyBorder="1" applyAlignment="1">
      <alignment horizontal="center" vertical="center"/>
    </xf>
    <xf numFmtId="0" fontId="79" fillId="55" borderId="39" xfId="0" applyFont="1" applyFill="1" applyBorder="1" applyAlignment="1">
      <alignment horizontal="center" vertical="center"/>
    </xf>
    <xf numFmtId="0" fontId="77" fillId="0" borderId="0" xfId="0" applyFont="1" applyBorder="1" applyAlignment="1">
      <alignment horizontal="center" vertical="center"/>
    </xf>
    <xf numFmtId="0" fontId="77" fillId="0" borderId="2" xfId="0" applyFont="1" applyBorder="1" applyAlignment="1">
      <alignment horizontal="center" vertical="center"/>
    </xf>
    <xf numFmtId="0" fontId="77" fillId="0" borderId="52" xfId="0" applyFont="1" applyBorder="1"/>
    <xf numFmtId="0" fontId="77" fillId="0" borderId="36" xfId="0" applyFont="1" applyBorder="1"/>
    <xf numFmtId="0" fontId="77" fillId="0" borderId="35" xfId="0" applyFont="1" applyBorder="1"/>
    <xf numFmtId="0" fontId="53" fillId="0" borderId="26" xfId="0" applyFont="1" applyBorder="1" applyAlignment="1">
      <alignment horizontal="center"/>
    </xf>
    <xf numFmtId="0" fontId="53" fillId="0" borderId="2" xfId="0" applyFont="1" applyBorder="1"/>
    <xf numFmtId="0" fontId="80" fillId="55" borderId="0" xfId="0" applyFont="1" applyFill="1" applyBorder="1"/>
    <xf numFmtId="0" fontId="77" fillId="55" borderId="0" xfId="0" applyFont="1" applyFill="1" applyBorder="1"/>
    <xf numFmtId="0" fontId="78" fillId="55" borderId="0" xfId="0" applyFont="1" applyFill="1" applyBorder="1"/>
    <xf numFmtId="0" fontId="78" fillId="55" borderId="27" xfId="0" applyFont="1" applyFill="1" applyBorder="1"/>
    <xf numFmtId="0" fontId="77" fillId="0" borderId="2" xfId="0" applyFont="1" applyBorder="1"/>
    <xf numFmtId="0" fontId="77" fillId="0" borderId="4" xfId="0" applyFont="1" applyBorder="1"/>
    <xf numFmtId="0" fontId="78" fillId="0" borderId="26" xfId="0" applyFont="1" applyFill="1" applyBorder="1" applyAlignment="1">
      <alignment horizontal="center"/>
    </xf>
    <xf numFmtId="0" fontId="78" fillId="0" borderId="2" xfId="0" applyFont="1" applyBorder="1"/>
    <xf numFmtId="165" fontId="80" fillId="55" borderId="0" xfId="0" applyNumberFormat="1" applyFont="1" applyFill="1" applyBorder="1" applyAlignment="1">
      <alignment horizontal="center"/>
    </xf>
    <xf numFmtId="165" fontId="78" fillId="55" borderId="0" xfId="0" applyNumberFormat="1" applyFont="1" applyFill="1" applyBorder="1" applyAlignment="1">
      <alignment horizontal="center"/>
    </xf>
    <xf numFmtId="165" fontId="78" fillId="55" borderId="27" xfId="0" applyNumberFormat="1" applyFont="1" applyFill="1" applyBorder="1" applyAlignment="1">
      <alignment horizontal="center"/>
    </xf>
    <xf numFmtId="165" fontId="78" fillId="0" borderId="0" xfId="0" applyNumberFormat="1" applyFont="1" applyFill="1" applyBorder="1" applyAlignment="1">
      <alignment horizontal="center"/>
    </xf>
    <xf numFmtId="165" fontId="78" fillId="0" borderId="2" xfId="0" applyNumberFormat="1" applyFont="1" applyFill="1" applyBorder="1" applyAlignment="1">
      <alignment horizontal="center"/>
    </xf>
    <xf numFmtId="165" fontId="78" fillId="0" borderId="4" xfId="0" applyNumberFormat="1" applyFont="1" applyFill="1" applyBorder="1" applyAlignment="1">
      <alignment horizontal="center"/>
    </xf>
    <xf numFmtId="0" fontId="78" fillId="0" borderId="2" xfId="0" applyFont="1" applyFill="1" applyBorder="1"/>
    <xf numFmtId="0" fontId="53" fillId="0" borderId="26" xfId="0" applyFont="1" applyFill="1" applyBorder="1" applyAlignment="1">
      <alignment horizontal="center"/>
    </xf>
    <xf numFmtId="0" fontId="53" fillId="0" borderId="2" xfId="0" applyFont="1" applyFill="1" applyBorder="1"/>
    <xf numFmtId="0" fontId="78" fillId="55" borderId="0" xfId="0" applyFont="1" applyFill="1" applyBorder="1" applyAlignment="1">
      <alignment horizontal="center"/>
    </xf>
    <xf numFmtId="0" fontId="78" fillId="55" borderId="27" xfId="0" applyFont="1" applyFill="1" applyBorder="1" applyAlignment="1">
      <alignment horizontal="center"/>
    </xf>
    <xf numFmtId="0" fontId="78" fillId="0" borderId="0" xfId="0" applyFont="1" applyFill="1" applyBorder="1" applyAlignment="1">
      <alignment horizontal="center"/>
    </xf>
    <xf numFmtId="0" fontId="78" fillId="0" borderId="2" xfId="0" applyFont="1" applyFill="1" applyBorder="1" applyAlignment="1">
      <alignment horizontal="center"/>
    </xf>
    <xf numFmtId="0" fontId="81" fillId="0" borderId="2" xfId="0" applyFont="1" applyBorder="1"/>
    <xf numFmtId="0" fontId="77" fillId="0" borderId="2" xfId="0" applyFont="1" applyFill="1" applyBorder="1"/>
    <xf numFmtId="0" fontId="77" fillId="0" borderId="26" xfId="0" applyFont="1" applyFill="1" applyBorder="1" applyAlignment="1">
      <alignment horizontal="center"/>
    </xf>
    <xf numFmtId="0" fontId="80" fillId="55" borderId="0" xfId="0" applyFont="1" applyFill="1" applyBorder="1" applyAlignment="1">
      <alignment horizontal="center"/>
    </xf>
    <xf numFmtId="165" fontId="77" fillId="55" borderId="0" xfId="0" applyNumberFormat="1" applyFont="1" applyFill="1" applyBorder="1" applyAlignment="1">
      <alignment horizontal="center"/>
    </xf>
    <xf numFmtId="0" fontId="77" fillId="0" borderId="0" xfId="0" applyFont="1" applyFill="1" applyBorder="1" applyAlignment="1">
      <alignment horizontal="center"/>
    </xf>
    <xf numFmtId="0" fontId="77" fillId="0" borderId="2" xfId="0" applyFont="1" applyFill="1" applyBorder="1" applyAlignment="1">
      <alignment horizontal="center"/>
    </xf>
    <xf numFmtId="0" fontId="78" fillId="0" borderId="4" xfId="0" applyFont="1" applyFill="1" applyBorder="1" applyAlignment="1">
      <alignment horizontal="center"/>
    </xf>
    <xf numFmtId="0" fontId="81" fillId="0" borderId="26" xfId="0" applyFont="1" applyFill="1" applyBorder="1" applyAlignment="1">
      <alignment horizontal="center"/>
    </xf>
    <xf numFmtId="0" fontId="82" fillId="0" borderId="4" xfId="0" applyFont="1" applyFill="1" applyBorder="1" applyAlignment="1">
      <alignment horizontal="center"/>
    </xf>
    <xf numFmtId="0" fontId="82" fillId="0" borderId="0" xfId="0" applyFont="1" applyFill="1" applyBorder="1" applyAlignment="1">
      <alignment horizontal="center"/>
    </xf>
    <xf numFmtId="0" fontId="82" fillId="0" borderId="2" xfId="0" applyFont="1" applyFill="1" applyBorder="1" applyAlignment="1">
      <alignment horizontal="center"/>
    </xf>
    <xf numFmtId="0" fontId="78" fillId="0" borderId="31" xfId="0" applyFont="1" applyFill="1" applyBorder="1" applyAlignment="1">
      <alignment horizontal="center"/>
    </xf>
    <xf numFmtId="0" fontId="78" fillId="0" borderId="53" xfId="0" applyFont="1" applyBorder="1"/>
    <xf numFmtId="165" fontId="80" fillId="55" borderId="32" xfId="0" applyNumberFormat="1" applyFont="1" applyFill="1" applyBorder="1" applyAlignment="1">
      <alignment horizontal="center"/>
    </xf>
    <xf numFmtId="165" fontId="77" fillId="55" borderId="32" xfId="0" applyNumberFormat="1" applyFont="1" applyFill="1" applyBorder="1" applyAlignment="1">
      <alignment horizontal="center"/>
    </xf>
    <xf numFmtId="165" fontId="78" fillId="55" borderId="32" xfId="0" applyNumberFormat="1" applyFont="1" applyFill="1" applyBorder="1" applyAlignment="1">
      <alignment horizontal="center"/>
    </xf>
    <xf numFmtId="165" fontId="78" fillId="55" borderId="33" xfId="0" applyNumberFormat="1" applyFont="1" applyFill="1" applyBorder="1" applyAlignment="1">
      <alignment horizontal="center"/>
    </xf>
    <xf numFmtId="165" fontId="77" fillId="0" borderId="1" xfId="0" applyNumberFormat="1" applyFont="1" applyFill="1" applyBorder="1" applyAlignment="1">
      <alignment horizontal="center"/>
    </xf>
    <xf numFmtId="165" fontId="77" fillId="0" borderId="3" xfId="0" applyNumberFormat="1" applyFont="1" applyFill="1" applyBorder="1" applyAlignment="1">
      <alignment horizontal="center"/>
    </xf>
    <xf numFmtId="165" fontId="78" fillId="0" borderId="5" xfId="0" applyNumberFormat="1" applyFont="1" applyFill="1" applyBorder="1" applyAlignment="1">
      <alignment horizontal="center"/>
    </xf>
    <xf numFmtId="165" fontId="78" fillId="0" borderId="1" xfId="0" applyNumberFormat="1" applyFont="1" applyFill="1" applyBorder="1" applyAlignment="1">
      <alignment horizontal="center"/>
    </xf>
    <xf numFmtId="165" fontId="78" fillId="0" borderId="3" xfId="0" applyNumberFormat="1" applyFont="1" applyFill="1" applyBorder="1" applyAlignment="1">
      <alignment horizontal="center"/>
    </xf>
    <xf numFmtId="165" fontId="80" fillId="55" borderId="37" xfId="0" applyNumberFormat="1" applyFont="1" applyFill="1" applyBorder="1" applyAlignment="1">
      <alignment horizontal="center"/>
    </xf>
    <xf numFmtId="165" fontId="77" fillId="55" borderId="37" xfId="0" applyNumberFormat="1" applyFont="1" applyFill="1" applyBorder="1" applyAlignment="1">
      <alignment horizontal="center"/>
    </xf>
    <xf numFmtId="165" fontId="78" fillId="55" borderId="37" xfId="0" applyNumberFormat="1" applyFont="1" applyFill="1" applyBorder="1" applyAlignment="1">
      <alignment horizontal="center"/>
    </xf>
    <xf numFmtId="165" fontId="78" fillId="55" borderId="38" xfId="0" applyNumberFormat="1" applyFont="1" applyFill="1" applyBorder="1" applyAlignment="1">
      <alignment horizontal="center"/>
    </xf>
    <xf numFmtId="165" fontId="77" fillId="0" borderId="36" xfId="0" applyNumberFormat="1" applyFont="1" applyFill="1" applyBorder="1" applyAlignment="1">
      <alignment horizontal="center"/>
    </xf>
    <xf numFmtId="165" fontId="77" fillId="0" borderId="35" xfId="0" applyNumberFormat="1" applyFont="1" applyFill="1" applyBorder="1" applyAlignment="1">
      <alignment horizontal="center"/>
    </xf>
    <xf numFmtId="165" fontId="78" fillId="0" borderId="52" xfId="0" applyNumberFormat="1" applyFont="1" applyFill="1" applyBorder="1" applyAlignment="1">
      <alignment horizontal="center"/>
    </xf>
    <xf numFmtId="165" fontId="78" fillId="0" borderId="36" xfId="0" applyNumberFormat="1" applyFont="1" applyFill="1" applyBorder="1" applyAlignment="1">
      <alignment horizontal="center"/>
    </xf>
    <xf numFmtId="165" fontId="78" fillId="0" borderId="35" xfId="0" applyNumberFormat="1" applyFont="1" applyFill="1" applyBorder="1" applyAlignment="1">
      <alignment horizontal="center"/>
    </xf>
    <xf numFmtId="165" fontId="78" fillId="55" borderId="2" xfId="0" applyNumberFormat="1" applyFont="1" applyFill="1" applyBorder="1" applyAlignment="1">
      <alignment horizontal="center"/>
    </xf>
    <xf numFmtId="165" fontId="77" fillId="0" borderId="0" xfId="0" applyNumberFormat="1" applyFont="1" applyFill="1" applyBorder="1" applyAlignment="1">
      <alignment horizontal="center"/>
    </xf>
    <xf numFmtId="165" fontId="77" fillId="0" borderId="2" xfId="0" applyNumberFormat="1" applyFont="1" applyFill="1" applyBorder="1" applyAlignment="1">
      <alignment horizontal="center"/>
    </xf>
    <xf numFmtId="165" fontId="77" fillId="0" borderId="4" xfId="0" applyNumberFormat="1" applyFont="1" applyFill="1" applyBorder="1" applyAlignment="1">
      <alignment horizontal="center"/>
    </xf>
    <xf numFmtId="0" fontId="78" fillId="0" borderId="5" xfId="0" applyFont="1" applyFill="1" applyBorder="1" applyAlignment="1">
      <alignment horizontal="center"/>
    </xf>
    <xf numFmtId="0" fontId="77" fillId="0" borderId="3" xfId="0" applyFont="1" applyBorder="1"/>
    <xf numFmtId="0" fontId="80" fillId="55" borderId="1" xfId="0" applyFont="1" applyFill="1" applyBorder="1"/>
    <xf numFmtId="0" fontId="77" fillId="55" borderId="1" xfId="0" applyFont="1" applyFill="1" applyBorder="1"/>
    <xf numFmtId="0" fontId="78" fillId="55" borderId="1" xfId="0" applyFont="1" applyFill="1" applyBorder="1"/>
    <xf numFmtId="0" fontId="78" fillId="55" borderId="3" xfId="0" applyFont="1" applyFill="1" applyBorder="1"/>
    <xf numFmtId="0" fontId="77" fillId="0" borderId="1" xfId="0" applyFont="1" applyBorder="1"/>
    <xf numFmtId="0" fontId="77" fillId="0" borderId="5" xfId="0" applyFont="1" applyBorder="1"/>
    <xf numFmtId="0" fontId="76" fillId="0" borderId="2" xfId="0" applyFont="1" applyBorder="1" applyAlignment="1">
      <alignment horizontal="left"/>
    </xf>
    <xf numFmtId="165" fontId="80" fillId="55" borderId="36" xfId="0" applyNumberFormat="1" applyFont="1" applyFill="1" applyBorder="1" applyAlignment="1">
      <alignment horizontal="center"/>
    </xf>
    <xf numFmtId="165" fontId="77" fillId="55" borderId="36" xfId="0" applyNumberFormat="1" applyFont="1" applyFill="1" applyBorder="1" applyAlignment="1">
      <alignment horizontal="center"/>
    </xf>
    <xf numFmtId="165" fontId="78" fillId="55" borderId="36" xfId="0" applyNumberFormat="1" applyFont="1" applyFill="1" applyBorder="1" applyAlignment="1">
      <alignment horizontal="center"/>
    </xf>
    <xf numFmtId="165" fontId="78" fillId="55" borderId="35" xfId="0" applyNumberFormat="1" applyFont="1" applyFill="1" applyBorder="1" applyAlignment="1">
      <alignment horizontal="center"/>
    </xf>
    <xf numFmtId="0" fontId="78" fillId="0" borderId="4" xfId="0" applyFont="1" applyBorder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53" fillId="0" borderId="4" xfId="0" applyFont="1" applyBorder="1" applyAlignment="1">
      <alignment horizontal="center"/>
    </xf>
    <xf numFmtId="165" fontId="80" fillId="0" borderId="0" xfId="0" applyNumberFormat="1" applyFont="1" applyFill="1" applyBorder="1" applyAlignment="1">
      <alignment horizontal="center"/>
    </xf>
    <xf numFmtId="0" fontId="77" fillId="0" borderId="0" xfId="0" applyFont="1" applyFill="1"/>
    <xf numFmtId="0" fontId="78" fillId="0" borderId="5" xfId="0" applyFont="1" applyBorder="1" applyAlignment="1">
      <alignment horizontal="center" vertical="top"/>
    </xf>
    <xf numFmtId="0" fontId="78" fillId="0" borderId="1" xfId="0" applyFont="1" applyBorder="1"/>
    <xf numFmtId="0" fontId="78" fillId="0" borderId="3" xfId="0" applyFont="1" applyBorder="1"/>
    <xf numFmtId="0" fontId="78" fillId="0" borderId="0" xfId="0" applyFont="1" applyBorder="1" applyAlignment="1">
      <alignment horizontal="center" vertical="top"/>
    </xf>
    <xf numFmtId="0" fontId="78" fillId="0" borderId="0" xfId="0" applyFont="1" applyFill="1" applyBorder="1"/>
    <xf numFmtId="165" fontId="77" fillId="0" borderId="0" xfId="0" applyNumberFormat="1" applyFont="1" applyFill="1" applyBorder="1"/>
    <xf numFmtId="165" fontId="78" fillId="0" borderId="0" xfId="0" applyNumberFormat="1" applyFont="1" applyFill="1" applyBorder="1"/>
    <xf numFmtId="0" fontId="76" fillId="0" borderId="0" xfId="0" applyFont="1" applyAlignment="1"/>
    <xf numFmtId="0" fontId="77" fillId="0" borderId="0" xfId="0" applyFont="1" applyAlignment="1"/>
    <xf numFmtId="0" fontId="78" fillId="0" borderId="0" xfId="0" applyFont="1" applyAlignment="1"/>
    <xf numFmtId="0" fontId="77" fillId="0" borderId="0" xfId="0" applyFont="1" applyAlignment="1">
      <alignment horizontal="center"/>
    </xf>
    <xf numFmtId="0" fontId="76" fillId="0" borderId="0" xfId="0" applyFont="1" applyAlignment="1">
      <alignment horizontal="left"/>
    </xf>
    <xf numFmtId="166" fontId="83" fillId="0" borderId="0" xfId="1365" applyNumberFormat="1" applyFont="1" applyAlignment="1">
      <alignment horizontal="center"/>
    </xf>
    <xf numFmtId="0" fontId="78" fillId="0" borderId="0" xfId="0" applyFont="1"/>
    <xf numFmtId="0" fontId="78" fillId="0" borderId="0" xfId="0" applyFont="1" applyBorder="1"/>
    <xf numFmtId="2" fontId="63" fillId="0" borderId="0" xfId="0" applyNumberFormat="1" applyFont="1"/>
    <xf numFmtId="165" fontId="57" fillId="55" borderId="43" xfId="0" applyNumberFormat="1" applyFont="1" applyFill="1" applyBorder="1" applyAlignment="1">
      <alignment horizontal="center"/>
    </xf>
    <xf numFmtId="165" fontId="57" fillId="55" borderId="44" xfId="0" applyNumberFormat="1" applyFont="1" applyFill="1" applyBorder="1" applyAlignment="1">
      <alignment horizontal="center"/>
    </xf>
    <xf numFmtId="165" fontId="57" fillId="55" borderId="45" xfId="0" applyNumberFormat="1" applyFont="1" applyFill="1" applyBorder="1" applyAlignment="1">
      <alignment horizontal="center"/>
    </xf>
    <xf numFmtId="0" fontId="75" fillId="0" borderId="3" xfId="0" applyFont="1" applyFill="1" applyBorder="1" applyAlignment="1">
      <alignment horizontal="center"/>
    </xf>
    <xf numFmtId="0" fontId="62" fillId="55" borderId="2" xfId="0" applyFont="1" applyFill="1" applyBorder="1"/>
    <xf numFmtId="0" fontId="79" fillId="0" borderId="0" xfId="0" applyFont="1" applyFill="1" applyBorder="1" applyAlignment="1"/>
    <xf numFmtId="0" fontId="76" fillId="0" borderId="0" xfId="0" applyFont="1" applyAlignment="1"/>
    <xf numFmtId="14" fontId="76" fillId="0" borderId="0" xfId="0" applyNumberFormat="1" applyFont="1" applyFill="1" applyAlignment="1">
      <alignment horizontal="left"/>
    </xf>
    <xf numFmtId="0" fontId="76" fillId="0" borderId="0" xfId="0" applyFont="1" applyAlignment="1">
      <alignment horizontal="left"/>
    </xf>
    <xf numFmtId="0" fontId="53" fillId="0" borderId="0" xfId="0" applyFont="1" applyAlignment="1">
      <alignment horizontal="center"/>
    </xf>
    <xf numFmtId="0" fontId="76" fillId="0" borderId="0" xfId="0" applyFont="1" applyBorder="1" applyAlignment="1">
      <alignment horizontal="center"/>
    </xf>
    <xf numFmtId="0" fontId="76" fillId="0" borderId="41" xfId="0" applyFont="1" applyBorder="1" applyAlignment="1">
      <alignment horizontal="center" vertical="center"/>
    </xf>
    <xf numFmtId="0" fontId="76" fillId="0" borderId="37" xfId="0" applyFont="1" applyBorder="1" applyAlignment="1">
      <alignment horizontal="center" vertical="center"/>
    </xf>
    <xf numFmtId="0" fontId="76" fillId="0" borderId="42" xfId="0" applyFont="1" applyBorder="1" applyAlignment="1">
      <alignment horizontal="center" vertical="center"/>
    </xf>
    <xf numFmtId="0" fontId="76" fillId="0" borderId="28" xfId="0" applyFont="1" applyBorder="1" applyAlignment="1">
      <alignment horizontal="center" vertical="center"/>
    </xf>
    <xf numFmtId="0" fontId="76" fillId="0" borderId="1" xfId="0" applyFont="1" applyBorder="1" applyAlignment="1">
      <alignment horizontal="center" vertical="center"/>
    </xf>
    <xf numFmtId="0" fontId="76" fillId="0" borderId="29" xfId="0" applyFont="1" applyBorder="1" applyAlignment="1">
      <alignment horizontal="center" vertical="center"/>
    </xf>
    <xf numFmtId="0" fontId="76" fillId="0" borderId="30" xfId="0" applyFont="1" applyBorder="1" applyAlignment="1">
      <alignment horizontal="center" vertical="center"/>
    </xf>
    <xf numFmtId="0" fontId="76" fillId="0" borderId="36" xfId="0" applyFont="1" applyBorder="1" applyAlignment="1">
      <alignment horizontal="center" vertical="center"/>
    </xf>
    <xf numFmtId="0" fontId="76" fillId="0" borderId="35" xfId="0" applyFont="1" applyBorder="1" applyAlignment="1">
      <alignment horizontal="center" vertical="center"/>
    </xf>
    <xf numFmtId="0" fontId="76" fillId="0" borderId="3" xfId="0" applyFont="1" applyBorder="1" applyAlignment="1">
      <alignment horizontal="center" vertical="center"/>
    </xf>
    <xf numFmtId="0" fontId="76" fillId="0" borderId="52" xfId="0" applyFont="1" applyBorder="1" applyAlignment="1">
      <alignment horizontal="center" vertical="center"/>
    </xf>
    <xf numFmtId="0" fontId="76" fillId="0" borderId="5" xfId="0" applyFont="1" applyBorder="1" applyAlignment="1">
      <alignment horizontal="center" vertical="center"/>
    </xf>
    <xf numFmtId="14" fontId="56" fillId="0" borderId="0" xfId="0" applyNumberFormat="1" applyFont="1" applyFill="1" applyAlignment="1">
      <alignment horizontal="left"/>
    </xf>
    <xf numFmtId="0" fontId="60" fillId="0" borderId="0" xfId="0" applyFont="1" applyAlignment="1">
      <alignment horizontal="left"/>
    </xf>
    <xf numFmtId="0" fontId="61" fillId="0" borderId="0" xfId="0" applyFont="1" applyAlignment="1">
      <alignment horizontal="left"/>
    </xf>
    <xf numFmtId="0" fontId="53" fillId="0" borderId="0" xfId="0" applyFont="1" applyBorder="1" applyAlignment="1">
      <alignment horizontal="center"/>
    </xf>
    <xf numFmtId="0" fontId="64" fillId="0" borderId="0" xfId="0" applyFont="1" applyAlignment="1"/>
    <xf numFmtId="0" fontId="56" fillId="0" borderId="1" xfId="0" applyFont="1" applyBorder="1" applyAlignment="1">
      <alignment horizontal="center"/>
    </xf>
    <xf numFmtId="0" fontId="61" fillId="0" borderId="1" xfId="0" applyFont="1" applyBorder="1" applyAlignment="1"/>
    <xf numFmtId="0" fontId="67" fillId="0" borderId="0" xfId="0" applyFont="1" applyBorder="1" applyAlignment="1"/>
    <xf numFmtId="0" fontId="72" fillId="0" borderId="0" xfId="0" applyFont="1" applyAlignment="1"/>
    <xf numFmtId="14" fontId="56" fillId="0" borderId="0" xfId="0" applyNumberFormat="1" applyFont="1" applyFill="1" applyAlignment="1"/>
    <xf numFmtId="0" fontId="60" fillId="0" borderId="0" xfId="0" applyFont="1" applyAlignment="1"/>
    <xf numFmtId="0" fontId="61" fillId="0" borderId="0" xfId="0" applyFont="1" applyAlignment="1"/>
    <xf numFmtId="14" fontId="56" fillId="55" borderId="0" xfId="0" applyNumberFormat="1" applyFont="1" applyFill="1" applyAlignment="1"/>
    <xf numFmtId="0" fontId="60" fillId="55" borderId="0" xfId="0" applyFont="1" applyFill="1" applyAlignment="1"/>
    <xf numFmtId="0" fontId="61" fillId="55" borderId="0" xfId="0" applyFont="1" applyFill="1" applyAlignment="1"/>
    <xf numFmtId="0" fontId="53" fillId="55" borderId="0" xfId="0" applyFont="1" applyFill="1" applyAlignment="1">
      <alignment horizontal="center"/>
    </xf>
    <xf numFmtId="0" fontId="64" fillId="55" borderId="0" xfId="0" applyFont="1" applyFill="1" applyAlignment="1"/>
    <xf numFmtId="0" fontId="56" fillId="55" borderId="1" xfId="0" applyFont="1" applyFill="1" applyBorder="1" applyAlignment="1">
      <alignment horizontal="center"/>
    </xf>
    <xf numFmtId="0" fontId="61" fillId="55" borderId="1" xfId="0" applyFont="1" applyFill="1" applyBorder="1" applyAlignment="1"/>
    <xf numFmtId="0" fontId="65" fillId="0" borderId="0" xfId="0" applyFont="1" applyFill="1" applyBorder="1" applyAlignment="1"/>
    <xf numFmtId="0" fontId="53" fillId="0" borderId="0" xfId="0" applyFont="1" applyFill="1" applyAlignment="1">
      <alignment horizontal="center"/>
    </xf>
    <xf numFmtId="0" fontId="56" fillId="0" borderId="1" xfId="0" applyFont="1" applyFill="1" applyBorder="1" applyAlignment="1">
      <alignment horizontal="center"/>
    </xf>
    <xf numFmtId="165" fontId="57" fillId="55" borderId="43" xfId="0" applyNumberFormat="1" applyFont="1" applyFill="1" applyBorder="1" applyAlignment="1">
      <alignment horizontal="center"/>
    </xf>
    <xf numFmtId="165" fontId="57" fillId="55" borderId="44" xfId="0" applyNumberFormat="1" applyFont="1" applyFill="1" applyBorder="1" applyAlignment="1">
      <alignment horizontal="center"/>
    </xf>
    <xf numFmtId="165" fontId="57" fillId="55" borderId="45" xfId="0" applyNumberFormat="1" applyFont="1" applyFill="1" applyBorder="1" applyAlignment="1">
      <alignment horizontal="center"/>
    </xf>
    <xf numFmtId="3" fontId="58" fillId="56" borderId="2" xfId="0" applyNumberFormat="1" applyFont="1" applyFill="1" applyBorder="1" applyAlignment="1">
      <alignment horizontal="center"/>
    </xf>
    <xf numFmtId="1" fontId="57" fillId="56" borderId="2" xfId="0" applyNumberFormat="1" applyFont="1" applyFill="1" applyBorder="1" applyAlignment="1">
      <alignment horizontal="center"/>
    </xf>
    <xf numFmtId="3" fontId="57" fillId="56" borderId="2" xfId="0" applyNumberFormat="1" applyFont="1" applyFill="1" applyBorder="1" applyAlignment="1">
      <alignment horizontal="center"/>
    </xf>
  </cellXfs>
  <cellStyles count="1367">
    <cellStyle name="_x000a_386grabber=S" xfId="6"/>
    <cellStyle name="_x000a_386grabber=S 10" xfId="1081"/>
    <cellStyle name="_x000a_386grabber=S 2" xfId="16"/>
    <cellStyle name="_x000a_386grabber=S 2 2" xfId="57"/>
    <cellStyle name="_x000a_386grabber=S 3" xfId="50"/>
    <cellStyle name="_x000a_386grabber=S 4" xfId="197"/>
    <cellStyle name="_x000a_386grabber=S 5" xfId="235"/>
    <cellStyle name="_x000a_386grabber=S 6" xfId="209"/>
    <cellStyle name="_x000a_386grabber=S 7" xfId="657"/>
    <cellStyle name="_x000a_386grabber=S 8" xfId="663"/>
    <cellStyle name="_x000a_386grabber=S 9" xfId="1083"/>
    <cellStyle name="=D:\WINNT\SYSTEM32\COMMAND.COM" xfId="7"/>
    <cellStyle name="=D:\WINNT\SYSTEM32\COMMAND.COM 10" xfId="1088"/>
    <cellStyle name="=D:\WINNT\SYSTEM32\COMMAND.COM 2" xfId="15"/>
    <cellStyle name="=D:\WINNT\SYSTEM32\COMMAND.COM 2 2" xfId="56"/>
    <cellStyle name="=D:\WINNT\SYSTEM32\COMMAND.COM 3" xfId="51"/>
    <cellStyle name="=D:\WINNT\SYSTEM32\COMMAND.COM 4" xfId="198"/>
    <cellStyle name="=D:\WINNT\SYSTEM32\COMMAND.COM 5" xfId="221"/>
    <cellStyle name="=D:\WINNT\SYSTEM32\COMMAND.COM 6" xfId="196"/>
    <cellStyle name="=D:\WINNT\SYSTEM32\COMMAND.COM 7" xfId="658"/>
    <cellStyle name="=D:\WINNT\SYSTEM32\COMMAND.COM 8" xfId="656"/>
    <cellStyle name="=D:\WINNT\SYSTEM32\COMMAND.COM 9" xfId="1084"/>
    <cellStyle name="20 % - zvýraznenie1 2" xfId="1170"/>
    <cellStyle name="20 % - zvýraznenie2 2" xfId="1174"/>
    <cellStyle name="20 % - zvýraznenie3 2" xfId="1178"/>
    <cellStyle name="20 % - zvýraznenie4 2" xfId="1182"/>
    <cellStyle name="20 % - zvýraznenie5 2" xfId="1186"/>
    <cellStyle name="20 % - zvýraznenie6 2" xfId="1190"/>
    <cellStyle name="20% - Accent1" xfId="1285"/>
    <cellStyle name="20% - Accent2" xfId="1249"/>
    <cellStyle name="20% - Accent3" xfId="1234"/>
    <cellStyle name="20% - Accent4" xfId="1272"/>
    <cellStyle name="20% - Accent5" xfId="1258"/>
    <cellStyle name="20% - Accent6" xfId="1359"/>
    <cellStyle name="40 % - zvýraznenie1 2" xfId="1171"/>
    <cellStyle name="40 % - zvýraznenie2 2" xfId="1175"/>
    <cellStyle name="40 % - zvýraznenie3 2" xfId="1179"/>
    <cellStyle name="40 % - zvýraznenie4 2" xfId="1183"/>
    <cellStyle name="40 % - zvýraznenie5 2" xfId="1187"/>
    <cellStyle name="40 % - zvýraznenie6 2" xfId="1191"/>
    <cellStyle name="40% - Accent1" xfId="1238"/>
    <cellStyle name="40% - Accent2" xfId="1254"/>
    <cellStyle name="40% - Accent3" xfId="1242"/>
    <cellStyle name="40% - Accent4" xfId="1248"/>
    <cellStyle name="40% - Accent5" xfId="1218"/>
    <cellStyle name="40% - Accent6" xfId="1252"/>
    <cellStyle name="60 % - zvýraznenie1 2" xfId="1172"/>
    <cellStyle name="60 % - zvýraznenie2 2" xfId="1176"/>
    <cellStyle name="60 % - zvýraznenie3 2" xfId="1180"/>
    <cellStyle name="60 % - zvýraznenie4 2" xfId="1184"/>
    <cellStyle name="60 % - zvýraznenie5 2" xfId="1188"/>
    <cellStyle name="60 % - zvýraznenie6 2" xfId="1192"/>
    <cellStyle name="60% - Accent1" xfId="1282"/>
    <cellStyle name="60% - Accent2" xfId="1262"/>
    <cellStyle name="60% - Accent3" xfId="1219"/>
    <cellStyle name="60% - Accent4" xfId="1358"/>
    <cellStyle name="60% - Accent5" xfId="1217"/>
    <cellStyle name="60% - Accent6" xfId="1281"/>
    <cellStyle name="Accent1" xfId="1256"/>
    <cellStyle name="Accent2" xfId="1275"/>
    <cellStyle name="Accent3" xfId="1235"/>
    <cellStyle name="Accent4" xfId="1233"/>
    <cellStyle name="Accent5" xfId="1261"/>
    <cellStyle name="Accent6" xfId="1270"/>
    <cellStyle name="Bad" xfId="1280"/>
    <cellStyle name="Calculation" xfId="1257"/>
    <cellStyle name="Comma_gdp" xfId="3"/>
    <cellStyle name="Čiarka 2" xfId="2"/>
    <cellStyle name="Čiarka 3" xfId="1288"/>
    <cellStyle name="čiarky 2" xfId="26"/>
    <cellStyle name="čiarky 2 10" xfId="1036"/>
    <cellStyle name="čiarky 2 11" xfId="1057"/>
    <cellStyle name="čiarky 2 2" xfId="64"/>
    <cellStyle name="čiarky 2 3" xfId="990"/>
    <cellStyle name="čiarky 2 4" xfId="1058"/>
    <cellStyle name="čiarky 2 5" xfId="1020"/>
    <cellStyle name="čiarky 2 6" xfId="1047"/>
    <cellStyle name="čiarky 2 7" xfId="1002"/>
    <cellStyle name="čiarky 2 8" xfId="1032"/>
    <cellStyle name="čiarky 2 9" xfId="1012"/>
    <cellStyle name="čiarky 3" xfId="48"/>
    <cellStyle name="čiarky 4" xfId="75"/>
    <cellStyle name="čiarky 5" xfId="114"/>
    <cellStyle name="čiarky 6" xfId="1291"/>
    <cellStyle name="Date" xfId="648"/>
    <cellStyle name="Dobrá 2" xfId="1158"/>
    <cellStyle name="Explanatory Text" xfId="1276"/>
    <cellStyle name="Good" xfId="1221"/>
    <cellStyle name="Heading 1" xfId="1253"/>
    <cellStyle name="Heading 2" xfId="1259"/>
    <cellStyle name="Heading 3" xfId="1251"/>
    <cellStyle name="Heading 4" xfId="1260"/>
    <cellStyle name="Hypertextové prepojenie 2" xfId="12"/>
    <cellStyle name="Check Cell" xfId="1229"/>
    <cellStyle name="Input" xfId="1240"/>
    <cellStyle name="Kontrolná bunka 2" xfId="1165"/>
    <cellStyle name="Linked Cell" xfId="1244"/>
    <cellStyle name="Nadpis 1 2" xfId="1154"/>
    <cellStyle name="Nadpis 2 2" xfId="1155"/>
    <cellStyle name="Nadpis 3 2" xfId="1156"/>
    <cellStyle name="Nadpis 4 2" xfId="1157"/>
    <cellStyle name="Neutral" xfId="1284"/>
    <cellStyle name="Neutrálna 2" xfId="1160"/>
    <cellStyle name="Normal 2" xfId="649"/>
    <cellStyle name="Normal_1.1" xfId="186"/>
    <cellStyle name="Normálna" xfId="0" builtinId="0"/>
    <cellStyle name="Normálna 2" xfId="1"/>
    <cellStyle name="Normálna 2 2" xfId="1211"/>
    <cellStyle name="Normálna 2 3" xfId="1230"/>
    <cellStyle name="Normálna 3" xfId="1212"/>
    <cellStyle name="Normálna 4" xfId="1215"/>
    <cellStyle name="Normálna 5" xfId="1362"/>
    <cellStyle name="Normálna 6" xfId="1366"/>
    <cellStyle name="normálne 10" xfId="34"/>
    <cellStyle name="normálne 10 2" xfId="1268"/>
    <cellStyle name="normálne 11" xfId="47"/>
    <cellStyle name="normálne 11 10" xfId="1031"/>
    <cellStyle name="normálne 11 11" xfId="1018"/>
    <cellStyle name="normálne 11 12" xfId="686"/>
    <cellStyle name="normálne 11 12 2" xfId="1317"/>
    <cellStyle name="normálne 11 13" xfId="1082"/>
    <cellStyle name="normálne 11 13 2" xfId="1343"/>
    <cellStyle name="normálne 11 14" xfId="1099"/>
    <cellStyle name="normálne 11 14 2" xfId="1344"/>
    <cellStyle name="normálne 11 15" xfId="1106"/>
    <cellStyle name="normálne 11 15 2" xfId="1345"/>
    <cellStyle name="normálne 11 16" xfId="1113"/>
    <cellStyle name="normálne 11 16 2" xfId="1346"/>
    <cellStyle name="normálne 11 17" xfId="1120"/>
    <cellStyle name="normálne 11 17 2" xfId="1347"/>
    <cellStyle name="normálne 11 18" xfId="1127"/>
    <cellStyle name="normálne 11 18 2" xfId="1348"/>
    <cellStyle name="normálne 11 19" xfId="1133"/>
    <cellStyle name="normálne 11 19 2" xfId="1349"/>
    <cellStyle name="normálne 11 2" xfId="654"/>
    <cellStyle name="normálne 11 2 2" xfId="685"/>
    <cellStyle name="normálne 11 2 3" xfId="922"/>
    <cellStyle name="normálne 11 2 4" xfId="1313"/>
    <cellStyle name="normálne 11 20" xfId="1139"/>
    <cellStyle name="normálne 11 20 2" xfId="1350"/>
    <cellStyle name="normálne 11 21" xfId="1145"/>
    <cellStyle name="normálne 11 21 2" xfId="1351"/>
    <cellStyle name="normálne 11 22" xfId="1151"/>
    <cellStyle name="normálne 11 22 2" xfId="1352"/>
    <cellStyle name="normálne 11 23" xfId="1224"/>
    <cellStyle name="normálne 11 3" xfId="996"/>
    <cellStyle name="normálne 11 4" xfId="1003"/>
    <cellStyle name="normálne 11 5" xfId="1046"/>
    <cellStyle name="normálne 11 6" xfId="1026"/>
    <cellStyle name="normálne 11 7" xfId="1052"/>
    <cellStyle name="normálne 11 8" xfId="988"/>
    <cellStyle name="normálne 11 9" xfId="1042"/>
    <cellStyle name="normálne 12" xfId="74"/>
    <cellStyle name="normálne 12 2" xfId="1265"/>
    <cellStyle name="normálne 13" xfId="73"/>
    <cellStyle name="normálne 13 2" xfId="150"/>
    <cellStyle name="normálne 13 2 2" xfId="330"/>
    <cellStyle name="normálne 13 2 3" xfId="467"/>
    <cellStyle name="normálne 13 2 4" xfId="607"/>
    <cellStyle name="normálne 13 2 5" xfId="773"/>
    <cellStyle name="normálne 13 2 6" xfId="876"/>
    <cellStyle name="normálne 13 3" xfId="255"/>
    <cellStyle name="normálne 13 4" xfId="394"/>
    <cellStyle name="normálne 13 5" xfId="536"/>
    <cellStyle name="normálne 13 6" xfId="700"/>
    <cellStyle name="normálne 13 7" xfId="947"/>
    <cellStyle name="normálne 13 8" xfId="1255"/>
    <cellStyle name="normálne 14" xfId="111"/>
    <cellStyle name="normálne 14 2" xfId="185"/>
    <cellStyle name="normálne 14 2 2" xfId="365"/>
    <cellStyle name="normálne 14 2 3" xfId="502"/>
    <cellStyle name="normálne 14 2 4" xfId="642"/>
    <cellStyle name="normálne 14 2 5" xfId="808"/>
    <cellStyle name="normálne 14 2 6" xfId="926"/>
    <cellStyle name="normálne 14 3" xfId="292"/>
    <cellStyle name="normálne 14 4" xfId="430"/>
    <cellStyle name="normálne 14 5" xfId="571"/>
    <cellStyle name="normálne 14 6" xfId="736"/>
    <cellStyle name="normálne 14 7" xfId="854"/>
    <cellStyle name="normálne 14 8" xfId="1245"/>
    <cellStyle name="normálne 15" xfId="113"/>
    <cellStyle name="normálne 15 2" xfId="1222"/>
    <cellStyle name="normálne 16" xfId="112"/>
    <cellStyle name="normálne 16 2" xfId="293"/>
    <cellStyle name="normálne 16 3" xfId="431"/>
    <cellStyle name="normálne 16 4" xfId="572"/>
    <cellStyle name="normálne 16 5" xfId="737"/>
    <cellStyle name="normálne 16 6" xfId="976"/>
    <cellStyle name="normálne 16 7" xfId="1239"/>
    <cellStyle name="normálne 17" xfId="187"/>
    <cellStyle name="normálne 17 2" xfId="366"/>
    <cellStyle name="normálne 17 3" xfId="503"/>
    <cellStyle name="normálne 17 4" xfId="643"/>
    <cellStyle name="normálne 17 5" xfId="809"/>
    <cellStyle name="normálne 17 6" xfId="932"/>
    <cellStyle name="normálne 17 7" xfId="1246"/>
    <cellStyle name="normálne 18" xfId="188"/>
    <cellStyle name="normálne 18 2" xfId="1286"/>
    <cellStyle name="normálne 19" xfId="191"/>
    <cellStyle name="normálne 19 2" xfId="369"/>
    <cellStyle name="normálne 19 2 2" xfId="1304"/>
    <cellStyle name="normálne 19 3" xfId="506"/>
    <cellStyle name="normálne 19 3 2" xfId="1309"/>
    <cellStyle name="normálne 19 4" xfId="645"/>
    <cellStyle name="normálne 19 4 2" xfId="1311"/>
    <cellStyle name="normálne 19 5" xfId="812"/>
    <cellStyle name="normálne 19 5 2" xfId="1318"/>
    <cellStyle name="normálne 19 6" xfId="909"/>
    <cellStyle name="normálne 19 6 2" xfId="1336"/>
    <cellStyle name="normálne 19 7" xfId="1295"/>
    <cellStyle name="normálne 19 8" xfId="1237"/>
    <cellStyle name="normálne 2" xfId="11"/>
    <cellStyle name="normálne 2 10" xfId="979"/>
    <cellStyle name="normálne 2 11" xfId="989"/>
    <cellStyle name="normálne 2 12" xfId="1027"/>
    <cellStyle name="normálne 2 13" xfId="1039"/>
    <cellStyle name="normálne 2 14" xfId="994"/>
    <cellStyle name="normálne 2 15" xfId="1029"/>
    <cellStyle name="normálne 2 16" xfId="1017"/>
    <cellStyle name="normálne 2 17" xfId="980"/>
    <cellStyle name="normálne 2 18" xfId="1072"/>
    <cellStyle name="normálne 2 19" xfId="1085"/>
    <cellStyle name="normálne 2 2" xfId="13"/>
    <cellStyle name="normálne 2 2 10" xfId="1053"/>
    <cellStyle name="normálne 2 2 11" xfId="1051"/>
    <cellStyle name="normálne 2 2 12" xfId="1038"/>
    <cellStyle name="normálne 2 2 13" xfId="1030"/>
    <cellStyle name="normálne 2 2 14" xfId="1007"/>
    <cellStyle name="normálne 2 2 15" xfId="818"/>
    <cellStyle name="normálne 2 2 2" xfId="54"/>
    <cellStyle name="normálne 2 2 3" xfId="202"/>
    <cellStyle name="normálne 2 2 4" xfId="250"/>
    <cellStyle name="normálne 2 2 5" xfId="378"/>
    <cellStyle name="normálne 2 2 6" xfId="662"/>
    <cellStyle name="normálne 2 2 6 2" xfId="982"/>
    <cellStyle name="normálne 2 2 6 3" xfId="1075"/>
    <cellStyle name="normálne 2 2 7" xfId="981"/>
    <cellStyle name="normálne 2 2 8" xfId="992"/>
    <cellStyle name="normálne 2 2 9" xfId="1048"/>
    <cellStyle name="normálne 2 20" xfId="1091"/>
    <cellStyle name="normálne 2 21" xfId="1236"/>
    <cellStyle name="normálne 2 3" xfId="20"/>
    <cellStyle name="normálne 2 4" xfId="29"/>
    <cellStyle name="normálne 2 4 10" xfId="852"/>
    <cellStyle name="normálne 2 4 2" xfId="43"/>
    <cellStyle name="normálne 2 4 2 2" xfId="95"/>
    <cellStyle name="normálne 2 4 2 2 2" xfId="169"/>
    <cellStyle name="normálne 2 4 2 2 2 2" xfId="349"/>
    <cellStyle name="normálne 2 4 2 2 2 3" xfId="486"/>
    <cellStyle name="normálne 2 4 2 2 2 4" xfId="626"/>
    <cellStyle name="normálne 2 4 2 2 2 5" xfId="792"/>
    <cellStyle name="normálne 2 4 2 2 2 6" xfId="940"/>
    <cellStyle name="normálne 2 4 2 2 3" xfId="276"/>
    <cellStyle name="normálne 2 4 2 2 4" xfId="414"/>
    <cellStyle name="normálne 2 4 2 2 5" xfId="555"/>
    <cellStyle name="normálne 2 4 2 2 6" xfId="720"/>
    <cellStyle name="normálne 2 4 2 2 7" xfId="905"/>
    <cellStyle name="normálne 2 4 2 3" xfId="134"/>
    <cellStyle name="normálne 2 4 2 3 2" xfId="314"/>
    <cellStyle name="normálne 2 4 2 3 3" xfId="451"/>
    <cellStyle name="normálne 2 4 2 3 4" xfId="591"/>
    <cellStyle name="normálne 2 4 2 3 5" xfId="757"/>
    <cellStyle name="normálne 2 4 2 3 6" xfId="890"/>
    <cellStyle name="normálne 2 4 2 4" xfId="229"/>
    <cellStyle name="normálne 2 4 2 5" xfId="374"/>
    <cellStyle name="normálne 2 4 2 6" xfId="520"/>
    <cellStyle name="normálne 2 4 2 7" xfId="681"/>
    <cellStyle name="normálne 2 4 2 8" xfId="944"/>
    <cellStyle name="normálne 2 4 3" xfId="67"/>
    <cellStyle name="normálne 2 4 3 2" xfId="106"/>
    <cellStyle name="normálne 2 4 3 2 2" xfId="180"/>
    <cellStyle name="normálne 2 4 3 2 2 2" xfId="360"/>
    <cellStyle name="normálne 2 4 3 2 2 3" xfId="497"/>
    <cellStyle name="normálne 2 4 3 2 2 4" xfId="637"/>
    <cellStyle name="normálne 2 4 3 2 2 5" xfId="803"/>
    <cellStyle name="normálne 2 4 3 2 2 6" xfId="867"/>
    <cellStyle name="normálne 2 4 3 2 3" xfId="287"/>
    <cellStyle name="normálne 2 4 3 2 4" xfId="425"/>
    <cellStyle name="normálne 2 4 3 2 5" xfId="566"/>
    <cellStyle name="normálne 2 4 3 2 6" xfId="731"/>
    <cellStyle name="normálne 2 4 3 2 7" xfId="962"/>
    <cellStyle name="normálne 2 4 3 3" xfId="145"/>
    <cellStyle name="normálne 2 4 3 3 2" xfId="325"/>
    <cellStyle name="normálne 2 4 3 3 3" xfId="462"/>
    <cellStyle name="normálne 2 4 3 3 4" xfId="602"/>
    <cellStyle name="normálne 2 4 3 3 5" xfId="768"/>
    <cellStyle name="normálne 2 4 3 3 6" xfId="946"/>
    <cellStyle name="normálne 2 4 3 4" xfId="249"/>
    <cellStyle name="normálne 2 4 3 5" xfId="389"/>
    <cellStyle name="normálne 2 4 3 6" xfId="531"/>
    <cellStyle name="normálne 2 4 3 7" xfId="695"/>
    <cellStyle name="normálne 2 4 3 8" xfId="934"/>
    <cellStyle name="normálne 2 4 4" xfId="84"/>
    <cellStyle name="normálne 2 4 4 2" xfId="158"/>
    <cellStyle name="normálne 2 4 4 2 2" xfId="338"/>
    <cellStyle name="normálne 2 4 4 2 3" xfId="475"/>
    <cellStyle name="normálne 2 4 4 2 4" xfId="615"/>
    <cellStyle name="normálne 2 4 4 2 5" xfId="781"/>
    <cellStyle name="normálne 2 4 4 2 6" xfId="893"/>
    <cellStyle name="normálne 2 4 4 3" xfId="265"/>
    <cellStyle name="normálne 2 4 4 4" xfId="403"/>
    <cellStyle name="normálne 2 4 4 5" xfId="544"/>
    <cellStyle name="normálne 2 4 4 6" xfId="709"/>
    <cellStyle name="normálne 2 4 4 7" xfId="861"/>
    <cellStyle name="normálne 2 4 5" xfId="123"/>
    <cellStyle name="normálne 2 4 5 2" xfId="303"/>
    <cellStyle name="normálne 2 4 5 3" xfId="440"/>
    <cellStyle name="normálne 2 4 5 4" xfId="580"/>
    <cellStyle name="normálne 2 4 5 5" xfId="746"/>
    <cellStyle name="normálne 2 4 5 6" xfId="850"/>
    <cellStyle name="normálne 2 4 6" xfId="216"/>
    <cellStyle name="normálne 2 4 7" xfId="195"/>
    <cellStyle name="normálne 2 4 8" xfId="509"/>
    <cellStyle name="normálne 2 4 9" xfId="672"/>
    <cellStyle name="normálne 2 5" xfId="23"/>
    <cellStyle name="normálne 2 5 2" xfId="212"/>
    <cellStyle name="normálne 2 5 2 2" xfId="819"/>
    <cellStyle name="normálne 2 5 2 2 2" xfId="1321"/>
    <cellStyle name="normálne 2 5 2 3" xfId="884"/>
    <cellStyle name="normálne 2 5 2 3 2" xfId="1333"/>
    <cellStyle name="normálne 2 5 2 4" xfId="1299"/>
    <cellStyle name="normálne 2 5 3" xfId="294"/>
    <cellStyle name="normálne 2 5 3 2" xfId="855"/>
    <cellStyle name="normálne 2 5 3 2 2" xfId="1329"/>
    <cellStyle name="normálne 2 5 3 3" xfId="972"/>
    <cellStyle name="normálne 2 5 3 3 2" xfId="1341"/>
    <cellStyle name="normálne 2 5 3 4" xfId="1303"/>
    <cellStyle name="normálne 2 5 4" xfId="380"/>
    <cellStyle name="normálne 2 5 4 2" xfId="883"/>
    <cellStyle name="normálne 2 5 4 2 2" xfId="1332"/>
    <cellStyle name="normálne 2 5 4 3" xfId="967"/>
    <cellStyle name="normálne 2 5 4 3 2" xfId="1340"/>
    <cellStyle name="normálne 2 5 4 4" xfId="1306"/>
    <cellStyle name="normálne 2 5 5" xfId="669"/>
    <cellStyle name="normálne 2 5 5 2" xfId="1315"/>
    <cellStyle name="normálne 2 5 6" xfId="835"/>
    <cellStyle name="normálne 2 5 6 2" xfId="1325"/>
    <cellStyle name="normálne 2 5 7" xfId="1293"/>
    <cellStyle name="normálne 2 6" xfId="37"/>
    <cellStyle name="normálne 2 6 2" xfId="72"/>
    <cellStyle name="normálne 2 6 2 2" xfId="110"/>
    <cellStyle name="normálne 2 6 2 2 2" xfId="184"/>
    <cellStyle name="normálne 2 6 2 2 2 2" xfId="364"/>
    <cellStyle name="normálne 2 6 2 2 2 3" xfId="501"/>
    <cellStyle name="normálne 2 6 2 2 2 4" xfId="641"/>
    <cellStyle name="normálne 2 6 2 2 2 5" xfId="807"/>
    <cellStyle name="normálne 2 6 2 2 2 6" xfId="975"/>
    <cellStyle name="normálne 2 6 2 2 3" xfId="291"/>
    <cellStyle name="normálne 2 6 2 2 4" xfId="429"/>
    <cellStyle name="normálne 2 6 2 2 5" xfId="570"/>
    <cellStyle name="normálne 2 6 2 2 6" xfId="735"/>
    <cellStyle name="normálne 2 6 2 2 7" xfId="900"/>
    <cellStyle name="normálne 2 6 2 3" xfId="149"/>
    <cellStyle name="normálne 2 6 2 3 2" xfId="329"/>
    <cellStyle name="normálne 2 6 2 3 3" xfId="466"/>
    <cellStyle name="normálne 2 6 2 3 4" xfId="606"/>
    <cellStyle name="normálne 2 6 2 3 5" xfId="772"/>
    <cellStyle name="normálne 2 6 2 3 6" xfId="924"/>
    <cellStyle name="normálne 2 6 2 4" xfId="254"/>
    <cellStyle name="normálne 2 6 2 5" xfId="393"/>
    <cellStyle name="normálne 2 6 2 6" xfId="535"/>
    <cellStyle name="normálne 2 6 2 7" xfId="699"/>
    <cellStyle name="normálne 2 6 2 8" xfId="866"/>
    <cellStyle name="normálne 2 6 3" xfId="89"/>
    <cellStyle name="normálne 2 6 3 2" xfId="163"/>
    <cellStyle name="normálne 2 6 3 2 2" xfId="343"/>
    <cellStyle name="normálne 2 6 3 2 3" xfId="480"/>
    <cellStyle name="normálne 2 6 3 2 4" xfId="620"/>
    <cellStyle name="normálne 2 6 3 2 5" xfId="786"/>
    <cellStyle name="normálne 2 6 3 2 6" xfId="927"/>
    <cellStyle name="normálne 2 6 3 3" xfId="270"/>
    <cellStyle name="normálne 2 6 3 4" xfId="408"/>
    <cellStyle name="normálne 2 6 3 5" xfId="549"/>
    <cellStyle name="normálne 2 6 3 6" xfId="714"/>
    <cellStyle name="normálne 2 6 3 7" xfId="921"/>
    <cellStyle name="normálne 2 6 4" xfId="128"/>
    <cellStyle name="normálne 2 6 4 2" xfId="308"/>
    <cellStyle name="normálne 2 6 4 3" xfId="445"/>
    <cellStyle name="normálne 2 6 4 4" xfId="585"/>
    <cellStyle name="normálne 2 6 4 5" xfId="751"/>
    <cellStyle name="normálne 2 6 4 6" xfId="817"/>
    <cellStyle name="normálne 2 6 5" xfId="223"/>
    <cellStyle name="normálne 2 6 6" xfId="204"/>
    <cellStyle name="normálne 2 6 7" xfId="514"/>
    <cellStyle name="normálne 2 6 8" xfId="676"/>
    <cellStyle name="normálne 2 6 9" xfId="879"/>
    <cellStyle name="normálne 2 7" xfId="53"/>
    <cellStyle name="normálne 2 7 2" xfId="100"/>
    <cellStyle name="normálne 2 7 2 2" xfId="174"/>
    <cellStyle name="normálne 2 7 2 2 2" xfId="354"/>
    <cellStyle name="normálne 2 7 2 2 3" xfId="491"/>
    <cellStyle name="normálne 2 7 2 2 4" xfId="631"/>
    <cellStyle name="normálne 2 7 2 2 5" xfId="797"/>
    <cellStyle name="normálne 2 7 2 2 6" xfId="871"/>
    <cellStyle name="normálne 2 7 2 3" xfId="281"/>
    <cellStyle name="normálne 2 7 2 4" xfId="419"/>
    <cellStyle name="normálne 2 7 2 5" xfId="560"/>
    <cellStyle name="normálne 2 7 2 6" xfId="725"/>
    <cellStyle name="normálne 2 7 2 7" xfId="966"/>
    <cellStyle name="normálne 2 7 3" xfId="139"/>
    <cellStyle name="normálne 2 7 3 2" xfId="319"/>
    <cellStyle name="normálne 2 7 3 3" xfId="456"/>
    <cellStyle name="normálne 2 7 3 4" xfId="596"/>
    <cellStyle name="normálne 2 7 3 5" xfId="762"/>
    <cellStyle name="normálne 2 7 3 6" xfId="933"/>
    <cellStyle name="normálne 2 7 4" xfId="238"/>
    <cellStyle name="normálne 2 7 5" xfId="382"/>
    <cellStyle name="normálne 2 7 6" xfId="525"/>
    <cellStyle name="normálne 2 7 7" xfId="688"/>
    <cellStyle name="normálne 2 7 8" xfId="824"/>
    <cellStyle name="normálne 2 8" xfId="78"/>
    <cellStyle name="normálne 2 8 2" xfId="152"/>
    <cellStyle name="normálne 2 8 2 2" xfId="332"/>
    <cellStyle name="normálne 2 8 2 3" xfId="469"/>
    <cellStyle name="normálne 2 8 2 4" xfId="609"/>
    <cellStyle name="normálne 2 8 2 5" xfId="775"/>
    <cellStyle name="normálne 2 8 2 6" xfId="832"/>
    <cellStyle name="normálne 2 8 3" xfId="259"/>
    <cellStyle name="normálne 2 8 4" xfId="397"/>
    <cellStyle name="normálne 2 8 5" xfId="538"/>
    <cellStyle name="normálne 2 8 6" xfId="703"/>
    <cellStyle name="normálne 2 8 7" xfId="877"/>
    <cellStyle name="normálne 2 9" xfId="117"/>
    <cellStyle name="normálne 2 9 2" xfId="297"/>
    <cellStyle name="normálne 2 9 3" xfId="434"/>
    <cellStyle name="normálne 2 9 4" xfId="574"/>
    <cellStyle name="normálne 2 9 5" xfId="740"/>
    <cellStyle name="normálne 2 9 6" xfId="829"/>
    <cellStyle name="normálne 20" xfId="193"/>
    <cellStyle name="normálne 20 2" xfId="1297"/>
    <cellStyle name="normálne 20 3" xfId="1247"/>
    <cellStyle name="normálne 21" xfId="194"/>
    <cellStyle name="normálne 21 2" xfId="1226"/>
    <cellStyle name="normálne 22" xfId="201"/>
    <cellStyle name="normálne 22 2" xfId="1271"/>
    <cellStyle name="normálne 23" xfId="233"/>
    <cellStyle name="normálne 23 2" xfId="1228"/>
    <cellStyle name="normálne 24" xfId="647"/>
    <cellStyle name="normálne 24 2" xfId="693"/>
    <cellStyle name="normálne 24 3" xfId="916"/>
    <cellStyle name="normálne 24 4" xfId="1227"/>
    <cellStyle name="normálne 25" xfId="978"/>
    <cellStyle name="normálne 25 2" xfId="1241"/>
    <cellStyle name="normálne 26" xfId="1016"/>
    <cellStyle name="normálne 26 2" xfId="1273"/>
    <cellStyle name="normálne 27" xfId="995"/>
    <cellStyle name="normálne 27 2" xfId="1220"/>
    <cellStyle name="normálne 28" xfId="1009"/>
    <cellStyle name="normálne 29" xfId="1013"/>
    <cellStyle name="normálne 3" xfId="17"/>
    <cellStyle name="normálne 3 10" xfId="395"/>
    <cellStyle name="normálne 3 11" xfId="650"/>
    <cellStyle name="normálne 3 11 2" xfId="984"/>
    <cellStyle name="normálne 3 11 3" xfId="1077"/>
    <cellStyle name="normálne 3 12" xfId="1005"/>
    <cellStyle name="normálne 3 13" xfId="1050"/>
    <cellStyle name="normálne 3 14" xfId="1065"/>
    <cellStyle name="normálne 3 15" xfId="999"/>
    <cellStyle name="normálne 3 16" xfId="1040"/>
    <cellStyle name="normálne 3 17" xfId="1062"/>
    <cellStyle name="normálne 3 18" xfId="1004"/>
    <cellStyle name="normálne 3 19" xfId="1006"/>
    <cellStyle name="normálne 3 2" xfId="31"/>
    <cellStyle name="normálne 3 2 10" xfId="844"/>
    <cellStyle name="normálne 3 2 2" xfId="44"/>
    <cellStyle name="normálne 3 2 2 2" xfId="96"/>
    <cellStyle name="normálne 3 2 2 2 2" xfId="170"/>
    <cellStyle name="normálne 3 2 2 2 2 2" xfId="350"/>
    <cellStyle name="normálne 3 2 2 2 2 3" xfId="487"/>
    <cellStyle name="normálne 3 2 2 2 2 4" xfId="627"/>
    <cellStyle name="normálne 3 2 2 2 2 5" xfId="793"/>
    <cellStyle name="normálne 3 2 2 2 2 6" xfId="891"/>
    <cellStyle name="normálne 3 2 2 2 3" xfId="277"/>
    <cellStyle name="normálne 3 2 2 2 4" xfId="415"/>
    <cellStyle name="normálne 3 2 2 2 5" xfId="556"/>
    <cellStyle name="normálne 3 2 2 2 6" xfId="721"/>
    <cellStyle name="normálne 3 2 2 2 7" xfId="859"/>
    <cellStyle name="normálne 3 2 2 3" xfId="135"/>
    <cellStyle name="normálne 3 2 2 3 2" xfId="315"/>
    <cellStyle name="normálne 3 2 2 3 3" xfId="452"/>
    <cellStyle name="normálne 3 2 2 3 4" xfId="592"/>
    <cellStyle name="normálne 3 2 2 3 5" xfId="758"/>
    <cellStyle name="normálne 3 2 2 3 6" xfId="842"/>
    <cellStyle name="normálne 3 2 2 4" xfId="230"/>
    <cellStyle name="normálne 3 2 2 5" xfId="375"/>
    <cellStyle name="normálne 3 2 2 6" xfId="521"/>
    <cellStyle name="normálne 3 2 2 7" xfId="682"/>
    <cellStyle name="normálne 3 2 2 8" xfId="895"/>
    <cellStyle name="normálne 3 2 3" xfId="69"/>
    <cellStyle name="normálne 3 2 3 2" xfId="107"/>
    <cellStyle name="normálne 3 2 3 2 2" xfId="181"/>
    <cellStyle name="normálne 3 2 3 2 2 2" xfId="361"/>
    <cellStyle name="normálne 3 2 3 2 2 3" xfId="498"/>
    <cellStyle name="normálne 3 2 3 2 2 4" xfId="638"/>
    <cellStyle name="normálne 3 2 3 2 2 5" xfId="804"/>
    <cellStyle name="normálne 3 2 3 2 2 6" xfId="948"/>
    <cellStyle name="normálne 3 2 3 2 3" xfId="288"/>
    <cellStyle name="normálne 3 2 3 2 4" xfId="426"/>
    <cellStyle name="normálne 3 2 3 2 5" xfId="567"/>
    <cellStyle name="normálne 3 2 3 2 6" xfId="732"/>
    <cellStyle name="normálne 3 2 3 2 7" xfId="914"/>
    <cellStyle name="normálne 3 2 3 3" xfId="146"/>
    <cellStyle name="normálne 3 2 3 3 2" xfId="326"/>
    <cellStyle name="normálne 3 2 3 3 3" xfId="463"/>
    <cellStyle name="normálne 3 2 3 3 4" xfId="603"/>
    <cellStyle name="normálne 3 2 3 3 5" xfId="769"/>
    <cellStyle name="normálne 3 2 3 3 6" xfId="897"/>
    <cellStyle name="normálne 3 2 3 4" xfId="251"/>
    <cellStyle name="normálne 3 2 3 5" xfId="390"/>
    <cellStyle name="normálne 3 2 3 6" xfId="532"/>
    <cellStyle name="normálne 3 2 3 7" xfId="696"/>
    <cellStyle name="normálne 3 2 3 8" xfId="834"/>
    <cellStyle name="normálne 3 2 4" xfId="85"/>
    <cellStyle name="normálne 3 2 4 2" xfId="159"/>
    <cellStyle name="normálne 3 2 4 2 2" xfId="339"/>
    <cellStyle name="normálne 3 2 4 2 3" xfId="476"/>
    <cellStyle name="normálne 3 2 4 2 4" xfId="616"/>
    <cellStyle name="normálne 3 2 4 2 5" xfId="782"/>
    <cellStyle name="normálne 3 2 4 2 6" xfId="847"/>
    <cellStyle name="normálne 3 2 4 3" xfId="266"/>
    <cellStyle name="normálne 3 2 4 4" xfId="404"/>
    <cellStyle name="normálne 3 2 4 5" xfId="545"/>
    <cellStyle name="normálne 3 2 4 6" xfId="710"/>
    <cellStyle name="normálne 3 2 4 7" xfId="943"/>
    <cellStyle name="normálne 3 2 5" xfId="124"/>
    <cellStyle name="normálne 3 2 5 2" xfId="304"/>
    <cellStyle name="normálne 3 2 5 3" xfId="441"/>
    <cellStyle name="normálne 3 2 5 4" xfId="581"/>
    <cellStyle name="normálne 3 2 5 5" xfId="747"/>
    <cellStyle name="normálne 3 2 5 6" xfId="971"/>
    <cellStyle name="normálne 3 2 6" xfId="217"/>
    <cellStyle name="normálne 3 2 7" xfId="295"/>
    <cellStyle name="normálne 3 2 8" xfId="510"/>
    <cellStyle name="normálne 3 2 9" xfId="664"/>
    <cellStyle name="normálne 3 20" xfId="878"/>
    <cellStyle name="normálne 3 21" xfId="1086"/>
    <cellStyle name="normálne 3 22" xfId="1095"/>
    <cellStyle name="normálne 3 23" xfId="1102"/>
    <cellStyle name="normálne 3 24" xfId="1109"/>
    <cellStyle name="normálne 3 25" xfId="1116"/>
    <cellStyle name="normálne 3 26" xfId="1123"/>
    <cellStyle name="normálne 3 27" xfId="1129"/>
    <cellStyle name="normálne 3 28" xfId="1135"/>
    <cellStyle name="normálne 3 29" xfId="1141"/>
    <cellStyle name="normálne 3 3" xfId="38"/>
    <cellStyle name="normálne 3 3 2" xfId="90"/>
    <cellStyle name="normálne 3 3 2 2" xfId="164"/>
    <cellStyle name="normálne 3 3 2 2 2" xfId="344"/>
    <cellStyle name="normálne 3 3 2 2 3" xfId="481"/>
    <cellStyle name="normálne 3 3 2 2 4" xfId="621"/>
    <cellStyle name="normálne 3 3 2 2 5" xfId="787"/>
    <cellStyle name="normálne 3 3 2 2 6" xfId="841"/>
    <cellStyle name="normálne 3 3 2 3" xfId="271"/>
    <cellStyle name="normálne 3 3 2 4" xfId="409"/>
    <cellStyle name="normálne 3 3 2 5" xfId="550"/>
    <cellStyle name="normálne 3 3 2 6" xfId="715"/>
    <cellStyle name="normálne 3 3 2 7" xfId="874"/>
    <cellStyle name="normálne 3 3 3" xfId="129"/>
    <cellStyle name="normálne 3 3 3 2" xfId="309"/>
    <cellStyle name="normálne 3 3 3 3" xfId="446"/>
    <cellStyle name="normálne 3 3 3 4" xfId="586"/>
    <cellStyle name="normálne 3 3 3 5" xfId="752"/>
    <cellStyle name="normálne 3 3 3 6" xfId="816"/>
    <cellStyle name="normálne 3 3 4" xfId="224"/>
    <cellStyle name="normálne 3 3 5" xfId="236"/>
    <cellStyle name="normálne 3 3 6" xfId="515"/>
    <cellStyle name="normálne 3 3 7" xfId="677"/>
    <cellStyle name="normálne 3 3 8" xfId="827"/>
    <cellStyle name="normálne 3 30" xfId="1147"/>
    <cellStyle name="normálne 3 4" xfId="58"/>
    <cellStyle name="normálne 3 4 2" xfId="101"/>
    <cellStyle name="normálne 3 4 2 2" xfId="175"/>
    <cellStyle name="normálne 3 4 2 2 2" xfId="355"/>
    <cellStyle name="normálne 3 4 2 2 3" xfId="492"/>
    <cellStyle name="normálne 3 4 2 2 4" xfId="632"/>
    <cellStyle name="normálne 3 4 2 2 5" xfId="798"/>
    <cellStyle name="normálne 3 4 2 2 6" xfId="935"/>
    <cellStyle name="normálne 3 4 2 3" xfId="282"/>
    <cellStyle name="normálne 3 4 2 4" xfId="420"/>
    <cellStyle name="normálne 3 4 2 5" xfId="561"/>
    <cellStyle name="normálne 3 4 2 6" xfId="726"/>
    <cellStyle name="normálne 3 4 2 7" xfId="919"/>
    <cellStyle name="normálne 3 4 3" xfId="140"/>
    <cellStyle name="normálne 3 4 3 2" xfId="320"/>
    <cellStyle name="normálne 3 4 3 3" xfId="457"/>
    <cellStyle name="normálne 3 4 3 4" xfId="597"/>
    <cellStyle name="normálne 3 4 3 5" xfId="763"/>
    <cellStyle name="normálne 3 4 3 6" xfId="886"/>
    <cellStyle name="normálne 3 4 4" xfId="241"/>
    <cellStyle name="normálne 3 4 5" xfId="384"/>
    <cellStyle name="normálne 3 4 6" xfId="526"/>
    <cellStyle name="normálne 3 4 7" xfId="689"/>
    <cellStyle name="normálne 3 4 8" xfId="903"/>
    <cellStyle name="normálne 3 5" xfId="79"/>
    <cellStyle name="normálne 3 5 2" xfId="153"/>
    <cellStyle name="normálne 3 5 2 2" xfId="333"/>
    <cellStyle name="normálne 3 5 2 3" xfId="470"/>
    <cellStyle name="normálne 3 5 2 4" xfId="610"/>
    <cellStyle name="normálne 3 5 2 5" xfId="776"/>
    <cellStyle name="normálne 3 5 2 6" xfId="825"/>
    <cellStyle name="normálne 3 5 3" xfId="260"/>
    <cellStyle name="normálne 3 5 4" xfId="398"/>
    <cellStyle name="normálne 3 5 5" xfId="539"/>
    <cellStyle name="normálne 3 5 6" xfId="704"/>
    <cellStyle name="normálne 3 5 7" xfId="930"/>
    <cellStyle name="normálne 3 6" xfId="118"/>
    <cellStyle name="normálne 3 6 2" xfId="298"/>
    <cellStyle name="normálne 3 6 3" xfId="435"/>
    <cellStyle name="normálne 3 6 4" xfId="575"/>
    <cellStyle name="normálne 3 6 5" xfId="741"/>
    <cellStyle name="normálne 3 6 6" xfId="956"/>
    <cellStyle name="normálne 3 7" xfId="189"/>
    <cellStyle name="normálne 3 7 2" xfId="368"/>
    <cellStyle name="normálne 3 7 3" xfId="505"/>
    <cellStyle name="normálne 3 7 4" xfId="644"/>
    <cellStyle name="normálne 3 7 5" xfId="810"/>
    <cellStyle name="normálne 3 7 6" xfId="828"/>
    <cellStyle name="normálne 3 8" xfId="206"/>
    <cellStyle name="normálne 3 9" xfId="244"/>
    <cellStyle name="normálne 30" xfId="1074"/>
    <cellStyle name="normálne 31" xfId="1001"/>
    <cellStyle name="normálne 32" xfId="1066"/>
    <cellStyle name="normálne 33" xfId="8"/>
    <cellStyle name="normálne 33 10" xfId="659"/>
    <cellStyle name="normálne 33 11" xfId="673"/>
    <cellStyle name="normálne 33 2" xfId="28"/>
    <cellStyle name="normálne 33 2 10" xfId="898"/>
    <cellStyle name="normálne 33 2 2" xfId="42"/>
    <cellStyle name="normálne 33 2 2 2" xfId="94"/>
    <cellStyle name="normálne 33 2 2 2 2" xfId="168"/>
    <cellStyle name="normálne 33 2 2 2 2 2" xfId="348"/>
    <cellStyle name="normálne 33 2 2 2 2 3" xfId="485"/>
    <cellStyle name="normálne 33 2 2 2 2 4" xfId="625"/>
    <cellStyle name="normálne 33 2 2 2 2 5" xfId="791"/>
    <cellStyle name="normálne 33 2 2 2 2 6" xfId="858"/>
    <cellStyle name="normálne 33 2 2 2 3" xfId="275"/>
    <cellStyle name="normálne 33 2 2 2 4" xfId="413"/>
    <cellStyle name="normálne 33 2 2 2 5" xfId="554"/>
    <cellStyle name="normálne 33 2 2 2 6" xfId="719"/>
    <cellStyle name="normálne 33 2 2 2 7" xfId="952"/>
    <cellStyle name="normálne 33 2 2 3" xfId="133"/>
    <cellStyle name="normálne 33 2 2 3 2" xfId="313"/>
    <cellStyle name="normálne 33 2 2 3 3" xfId="450"/>
    <cellStyle name="normálne 33 2 2 3 4" xfId="590"/>
    <cellStyle name="normálne 33 2 2 3 5" xfId="756"/>
    <cellStyle name="normálne 33 2 2 3 6" xfId="938"/>
    <cellStyle name="normálne 33 2 2 4" xfId="228"/>
    <cellStyle name="normálne 33 2 2 5" xfId="373"/>
    <cellStyle name="normálne 33 2 2 6" xfId="519"/>
    <cellStyle name="normálne 33 2 2 7" xfId="680"/>
    <cellStyle name="normálne 33 2 2 8" xfId="862"/>
    <cellStyle name="normálne 33 2 3" xfId="66"/>
    <cellStyle name="normálne 33 2 3 2" xfId="105"/>
    <cellStyle name="normálne 33 2 3 2 2" xfId="179"/>
    <cellStyle name="normálne 33 2 3 2 2 2" xfId="359"/>
    <cellStyle name="normálne 33 2 3 2 2 3" xfId="496"/>
    <cellStyle name="normálne 33 2 3 2 2 4" xfId="636"/>
    <cellStyle name="normálne 33 2 3 2 2 5" xfId="802"/>
    <cellStyle name="normálne 33 2 3 2 2 6" xfId="913"/>
    <cellStyle name="normálne 33 2 3 2 3" xfId="286"/>
    <cellStyle name="normálne 33 2 3 2 4" xfId="424"/>
    <cellStyle name="normálne 33 2 3 2 5" xfId="565"/>
    <cellStyle name="normálne 33 2 3 2 6" xfId="730"/>
    <cellStyle name="normálne 33 2 3 2 7" xfId="839"/>
    <cellStyle name="normálne 33 2 3 3" xfId="144"/>
    <cellStyle name="normálne 33 2 3 3 2" xfId="324"/>
    <cellStyle name="normálne 33 2 3 3 3" xfId="461"/>
    <cellStyle name="normálne 33 2 3 3 4" xfId="601"/>
    <cellStyle name="normálne 33 2 3 3 5" xfId="767"/>
    <cellStyle name="normálne 33 2 3 3 6" xfId="865"/>
    <cellStyle name="normálne 33 2 3 4" xfId="248"/>
    <cellStyle name="normálne 33 2 3 5" xfId="388"/>
    <cellStyle name="normálne 33 2 3 6" xfId="530"/>
    <cellStyle name="normálne 33 2 3 7" xfId="694"/>
    <cellStyle name="normálne 33 2 3 8" xfId="870"/>
    <cellStyle name="normálne 33 2 4" xfId="83"/>
    <cellStyle name="normálne 33 2 4 2" xfId="157"/>
    <cellStyle name="normálne 33 2 4 2 2" xfId="337"/>
    <cellStyle name="normálne 33 2 4 2 3" xfId="474"/>
    <cellStyle name="normálne 33 2 4 2 4" xfId="614"/>
    <cellStyle name="normálne 33 2 4 2 5" xfId="780"/>
    <cellStyle name="normálne 33 2 4 2 6" xfId="942"/>
    <cellStyle name="normálne 33 2 4 3" xfId="264"/>
    <cellStyle name="normálne 33 2 4 4" xfId="402"/>
    <cellStyle name="normálne 33 2 4 5" xfId="543"/>
    <cellStyle name="normálne 33 2 4 6" xfId="708"/>
    <cellStyle name="normálne 33 2 4 7" xfId="907"/>
    <cellStyle name="normálne 33 2 5" xfId="122"/>
    <cellStyle name="normálne 33 2 5 2" xfId="302"/>
    <cellStyle name="normálne 33 2 5 3" xfId="439"/>
    <cellStyle name="normálne 33 2 5 4" xfId="579"/>
    <cellStyle name="normálne 33 2 5 5" xfId="745"/>
    <cellStyle name="normálne 33 2 5 6" xfId="896"/>
    <cellStyle name="normálne 33 2 6" xfId="215"/>
    <cellStyle name="normálne 33 2 7" xfId="203"/>
    <cellStyle name="normálne 33 2 8" xfId="508"/>
    <cellStyle name="normálne 33 2 9" xfId="671"/>
    <cellStyle name="normálne 33 3" xfId="36"/>
    <cellStyle name="normálne 33 3 2" xfId="88"/>
    <cellStyle name="normálne 33 3 2 2" xfId="162"/>
    <cellStyle name="normálne 33 3 2 2 2" xfId="342"/>
    <cellStyle name="normálne 33 3 2 2 3" xfId="479"/>
    <cellStyle name="normálne 33 3 2 2 4" xfId="619"/>
    <cellStyle name="normálne 33 3 2 2 5" xfId="785"/>
    <cellStyle name="normálne 33 3 2 2 6" xfId="873"/>
    <cellStyle name="normálne 33 3 2 3" xfId="269"/>
    <cellStyle name="normálne 33 3 2 4" xfId="407"/>
    <cellStyle name="normálne 33 3 2 5" xfId="548"/>
    <cellStyle name="normálne 33 3 2 6" xfId="713"/>
    <cellStyle name="normálne 33 3 2 7" xfId="969"/>
    <cellStyle name="normálne 33 3 3" xfId="127"/>
    <cellStyle name="normálne 33 3 3 2" xfId="307"/>
    <cellStyle name="normálne 33 3 3 3" xfId="444"/>
    <cellStyle name="normálne 33 3 3 4" xfId="584"/>
    <cellStyle name="normálne 33 3 3 5" xfId="750"/>
    <cellStyle name="normálne 33 3 3 6" xfId="882"/>
    <cellStyle name="normálne 33 3 4" xfId="222"/>
    <cellStyle name="normálne 33 3 5" xfId="239"/>
    <cellStyle name="normálne 33 3 6" xfId="513"/>
    <cellStyle name="normálne 33 3 7" xfId="675"/>
    <cellStyle name="normálne 33 3 8" xfId="931"/>
    <cellStyle name="normálne 33 4" xfId="52"/>
    <cellStyle name="normálne 33 4 2" xfId="99"/>
    <cellStyle name="normálne 33 4 2 2" xfId="173"/>
    <cellStyle name="normálne 33 4 2 2 2" xfId="353"/>
    <cellStyle name="normálne 33 4 2 2 3" xfId="490"/>
    <cellStyle name="normálne 33 4 2 2 4" xfId="630"/>
    <cellStyle name="normálne 33 4 2 2 5" xfId="796"/>
    <cellStyle name="normálne 33 4 2 2 6" xfId="918"/>
    <cellStyle name="normálne 33 4 2 3" xfId="280"/>
    <cellStyle name="normálne 33 4 2 4" xfId="418"/>
    <cellStyle name="normálne 33 4 2 5" xfId="559"/>
    <cellStyle name="normálne 33 4 2 6" xfId="724"/>
    <cellStyle name="normálne 33 4 2 7" xfId="846"/>
    <cellStyle name="normálne 33 4 3" xfId="138"/>
    <cellStyle name="normálne 33 4 3 2" xfId="318"/>
    <cellStyle name="normálne 33 4 3 3" xfId="455"/>
    <cellStyle name="normálne 33 4 3 4" xfId="595"/>
    <cellStyle name="normálne 33 4 3 5" xfId="761"/>
    <cellStyle name="normálne 33 4 3 6" xfId="869"/>
    <cellStyle name="normálne 33 4 4" xfId="237"/>
    <cellStyle name="normálne 33 4 5" xfId="381"/>
    <cellStyle name="normálne 33 4 6" xfId="524"/>
    <cellStyle name="normálne 33 4 7" xfId="687"/>
    <cellStyle name="normálne 33 4 8" xfId="667"/>
    <cellStyle name="normálne 33 5" xfId="77"/>
    <cellStyle name="normálne 33 5 2" xfId="151"/>
    <cellStyle name="normálne 33 5 2 2" xfId="331"/>
    <cellStyle name="normálne 33 5 2 3" xfId="468"/>
    <cellStyle name="normálne 33 5 2 4" xfId="608"/>
    <cellStyle name="normálne 33 5 2 5" xfId="774"/>
    <cellStyle name="normálne 33 5 2 6" xfId="929"/>
    <cellStyle name="normálne 33 5 3" xfId="258"/>
    <cellStyle name="normálne 33 5 4" xfId="396"/>
    <cellStyle name="normálne 33 5 5" xfId="537"/>
    <cellStyle name="normálne 33 5 6" xfId="702"/>
    <cellStyle name="normálne 33 5 7" xfId="925"/>
    <cellStyle name="normálne 33 6" xfId="116"/>
    <cellStyle name="normálne 33 6 2" xfId="296"/>
    <cellStyle name="normálne 33 6 3" xfId="433"/>
    <cellStyle name="normálne 33 6 4" xfId="573"/>
    <cellStyle name="normálne 33 6 5" xfId="739"/>
    <cellStyle name="normálne 33 6 6" xfId="880"/>
    <cellStyle name="normálne 33 7" xfId="199"/>
    <cellStyle name="normálne 33 8" xfId="247"/>
    <cellStyle name="normálne 33 9" xfId="504"/>
    <cellStyle name="normálne 34" xfId="661"/>
    <cellStyle name="normálne 35" xfId="1209"/>
    <cellStyle name="normálne 35 2" xfId="1354"/>
    <cellStyle name="normálne 36" xfId="1207"/>
    <cellStyle name="normálne 37" xfId="1094"/>
    <cellStyle name="normálne 38" xfId="1093"/>
    <cellStyle name="normálne 39" xfId="1101"/>
    <cellStyle name="normálne 4" xfId="18"/>
    <cellStyle name="normálne 4 10" xfId="651"/>
    <cellStyle name="normálne 4 10 2" xfId="985"/>
    <cellStyle name="normálne 4 10 3" xfId="1078"/>
    <cellStyle name="normálne 4 11" xfId="993"/>
    <cellStyle name="normálne 4 12" xfId="1055"/>
    <cellStyle name="normálne 4 13" xfId="1044"/>
    <cellStyle name="normálne 4 14" xfId="1034"/>
    <cellStyle name="normálne 4 15" xfId="1000"/>
    <cellStyle name="normálne 4 16" xfId="1023"/>
    <cellStyle name="normálne 4 17" xfId="1028"/>
    <cellStyle name="normálne 4 18" xfId="1045"/>
    <cellStyle name="normálne 4 19" xfId="811"/>
    <cellStyle name="normálne 4 2" xfId="32"/>
    <cellStyle name="normálne 4 2 10" xfId="964"/>
    <cellStyle name="normálne 4 2 2" xfId="45"/>
    <cellStyle name="normálne 4 2 2 2" xfId="97"/>
    <cellStyle name="normálne 4 2 2 2 2" xfId="171"/>
    <cellStyle name="normálne 4 2 2 2 2 2" xfId="351"/>
    <cellStyle name="normálne 4 2 2 2 2 3" xfId="488"/>
    <cellStyle name="normálne 4 2 2 2 2 4" xfId="628"/>
    <cellStyle name="normálne 4 2 2 2 2 5" xfId="794"/>
    <cellStyle name="normálne 4 2 2 2 2 6" xfId="845"/>
    <cellStyle name="normálne 4 2 2 2 3" xfId="278"/>
    <cellStyle name="normálne 4 2 2 2 4" xfId="416"/>
    <cellStyle name="normálne 4 2 2 2 5" xfId="557"/>
    <cellStyle name="normálne 4 2 2 2 6" xfId="722"/>
    <cellStyle name="normálne 4 2 2 2 7" xfId="941"/>
    <cellStyle name="normálne 4 2 2 3" xfId="136"/>
    <cellStyle name="normálne 4 2 2 3 2" xfId="316"/>
    <cellStyle name="normálne 4 2 2 3 3" xfId="453"/>
    <cellStyle name="normálne 4 2 2 3 4" xfId="593"/>
    <cellStyle name="normálne 4 2 2 3 5" xfId="759"/>
    <cellStyle name="normálne 4 2 2 3 6" xfId="963"/>
    <cellStyle name="normálne 4 2 2 4" xfId="231"/>
    <cellStyle name="normálne 4 2 2 5" xfId="376"/>
    <cellStyle name="normálne 4 2 2 6" xfId="522"/>
    <cellStyle name="normálne 4 2 2 7" xfId="683"/>
    <cellStyle name="normálne 4 2 2 8" xfId="849"/>
    <cellStyle name="normálne 4 2 3" xfId="70"/>
    <cellStyle name="normálne 4 2 3 2" xfId="108"/>
    <cellStyle name="normálne 4 2 3 2 2" xfId="182"/>
    <cellStyle name="normálne 4 2 3 2 2 2" xfId="362"/>
    <cellStyle name="normálne 4 2 3 2 2 3" xfId="499"/>
    <cellStyle name="normálne 4 2 3 2 2 4" xfId="639"/>
    <cellStyle name="normálne 4 2 3 2 2 5" xfId="805"/>
    <cellStyle name="normálne 4 2 3 2 2 6" xfId="899"/>
    <cellStyle name="normálne 4 2 3 2 3" xfId="289"/>
    <cellStyle name="normálne 4 2 3 2 4" xfId="427"/>
    <cellStyle name="normálne 4 2 3 2 5" xfId="568"/>
    <cellStyle name="normálne 4 2 3 2 6" xfId="733"/>
    <cellStyle name="normálne 4 2 3 2 7" xfId="868"/>
    <cellStyle name="normálne 4 2 3 3" xfId="147"/>
    <cellStyle name="normálne 4 2 3 3 2" xfId="327"/>
    <cellStyle name="normálne 4 2 3 3 3" xfId="464"/>
    <cellStyle name="normálne 4 2 3 3 4" xfId="604"/>
    <cellStyle name="normálne 4 2 3 3 5" xfId="770"/>
    <cellStyle name="normálne 4 2 3 3 6" xfId="851"/>
    <cellStyle name="normálne 4 2 3 4" xfId="252"/>
    <cellStyle name="normálne 4 2 3 5" xfId="391"/>
    <cellStyle name="normálne 4 2 3 6" xfId="533"/>
    <cellStyle name="normálne 4 2 3 7" xfId="697"/>
    <cellStyle name="normálne 4 2 3 8" xfId="959"/>
    <cellStyle name="normálne 4 2 4" xfId="86"/>
    <cellStyle name="normálne 4 2 4 2" xfId="160"/>
    <cellStyle name="normálne 4 2 4 2 2" xfId="340"/>
    <cellStyle name="normálne 4 2 4 2 3" xfId="477"/>
    <cellStyle name="normálne 4 2 4 2 4" xfId="617"/>
    <cellStyle name="normálne 4 2 4 2 5" xfId="783"/>
    <cellStyle name="normálne 4 2 4 2 6" xfId="968"/>
    <cellStyle name="normálne 4 2 4 3" xfId="267"/>
    <cellStyle name="normálne 4 2 4 4" xfId="405"/>
    <cellStyle name="normálne 4 2 4 5" xfId="546"/>
    <cellStyle name="normálne 4 2 4 6" xfId="711"/>
    <cellStyle name="normálne 4 2 4 7" xfId="894"/>
    <cellStyle name="normálne 4 2 5" xfId="125"/>
    <cellStyle name="normálne 4 2 5 2" xfId="305"/>
    <cellStyle name="normálne 4 2 5 3" xfId="442"/>
    <cellStyle name="normálne 4 2 5 4" xfId="582"/>
    <cellStyle name="normálne 4 2 5 5" xfId="748"/>
    <cellStyle name="normálne 4 2 5 6" xfId="923"/>
    <cellStyle name="normálne 4 2 6" xfId="218"/>
    <cellStyle name="normálne 4 2 7" xfId="257"/>
    <cellStyle name="normálne 4 2 8" xfId="511"/>
    <cellStyle name="normálne 4 2 9" xfId="665"/>
    <cellStyle name="normálne 4 20" xfId="1090"/>
    <cellStyle name="normálne 4 21" xfId="1096"/>
    <cellStyle name="normálne 4 22" xfId="1103"/>
    <cellStyle name="normálne 4 23" xfId="1110"/>
    <cellStyle name="normálne 4 24" xfId="1117"/>
    <cellStyle name="normálne 4 25" xfId="1124"/>
    <cellStyle name="normálne 4 26" xfId="1130"/>
    <cellStyle name="normálne 4 27" xfId="1136"/>
    <cellStyle name="normálne 4 28" xfId="1142"/>
    <cellStyle name="normálne 4 29" xfId="1148"/>
    <cellStyle name="normálne 4 3" xfId="39"/>
    <cellStyle name="normálne 4 3 2" xfId="91"/>
    <cellStyle name="normálne 4 3 2 2" xfId="165"/>
    <cellStyle name="normálne 4 3 2 2 2" xfId="345"/>
    <cellStyle name="normálne 4 3 2 2 3" xfId="482"/>
    <cellStyle name="normálne 4 3 2 2 4" xfId="622"/>
    <cellStyle name="normálne 4 3 2 2 5" xfId="788"/>
    <cellStyle name="normálne 4 3 2 2 6" xfId="822"/>
    <cellStyle name="normálne 4 3 2 3" xfId="272"/>
    <cellStyle name="normálne 4 3 2 4" xfId="410"/>
    <cellStyle name="normálne 4 3 2 5" xfId="551"/>
    <cellStyle name="normálne 4 3 2 6" xfId="716"/>
    <cellStyle name="normálne 4 3 2 7" xfId="928"/>
    <cellStyle name="normálne 4 3 3" xfId="130"/>
    <cellStyle name="normálne 4 3 3 2" xfId="310"/>
    <cellStyle name="normálne 4 3 3 3" xfId="447"/>
    <cellStyle name="normálne 4 3 3 4" xfId="587"/>
    <cellStyle name="normálne 4 3 3 5" xfId="753"/>
    <cellStyle name="normálne 4 3 3 6" xfId="950"/>
    <cellStyle name="normálne 4 3 4" xfId="225"/>
    <cellStyle name="normálne 4 3 5" xfId="240"/>
    <cellStyle name="normálne 4 3 6" xfId="516"/>
    <cellStyle name="normálne 4 3 7" xfId="678"/>
    <cellStyle name="normálne 4 3 8" xfId="955"/>
    <cellStyle name="normálne 4 30" xfId="1264"/>
    <cellStyle name="normálne 4 4" xfId="59"/>
    <cellStyle name="normálne 4 4 2" xfId="102"/>
    <cellStyle name="normálne 4 4 2 2" xfId="176"/>
    <cellStyle name="normálne 4 4 2 2 2" xfId="356"/>
    <cellStyle name="normálne 4 4 2 2 3" xfId="493"/>
    <cellStyle name="normálne 4 4 2 2 4" xfId="633"/>
    <cellStyle name="normálne 4 4 2 2 5" xfId="799"/>
    <cellStyle name="normálne 4 4 2 2 6" xfId="888"/>
    <cellStyle name="normálne 4 4 2 3" xfId="283"/>
    <cellStyle name="normálne 4 4 2 4" xfId="421"/>
    <cellStyle name="normálne 4 4 2 5" xfId="562"/>
    <cellStyle name="normálne 4 4 2 6" xfId="727"/>
    <cellStyle name="normálne 4 4 2 7" xfId="872"/>
    <cellStyle name="normálne 4 4 3" xfId="141"/>
    <cellStyle name="normálne 4 4 3 2" xfId="321"/>
    <cellStyle name="normálne 4 4 3 3" xfId="458"/>
    <cellStyle name="normálne 4 4 3 4" xfId="598"/>
    <cellStyle name="normálne 4 4 3 5" xfId="764"/>
    <cellStyle name="normálne 4 4 3 6" xfId="833"/>
    <cellStyle name="normálne 4 4 4" xfId="242"/>
    <cellStyle name="normálne 4 4 5" xfId="385"/>
    <cellStyle name="normálne 4 4 6" xfId="527"/>
    <cellStyle name="normálne 4 4 7" xfId="690"/>
    <cellStyle name="normálne 4 4 8" xfId="857"/>
    <cellStyle name="normálne 4 5" xfId="80"/>
    <cellStyle name="normálne 4 5 2" xfId="154"/>
    <cellStyle name="normálne 4 5 2 2" xfId="334"/>
    <cellStyle name="normálne 4 5 2 3" xfId="471"/>
    <cellStyle name="normálne 4 5 2 4" xfId="611"/>
    <cellStyle name="normálne 4 5 2 5" xfId="777"/>
    <cellStyle name="normálne 4 5 2 6" xfId="953"/>
    <cellStyle name="normálne 4 5 3" xfId="261"/>
    <cellStyle name="normálne 4 5 4" xfId="399"/>
    <cellStyle name="normálne 4 5 5" xfId="540"/>
    <cellStyle name="normálne 4 5 6" xfId="705"/>
    <cellStyle name="normálne 4 5 7" xfId="815"/>
    <cellStyle name="normálne 4 6" xfId="119"/>
    <cellStyle name="normálne 4 6 2" xfId="299"/>
    <cellStyle name="normálne 4 6 3" xfId="436"/>
    <cellStyle name="normálne 4 6 4" xfId="576"/>
    <cellStyle name="normálne 4 6 5" xfId="742"/>
    <cellStyle name="normálne 4 6 6" xfId="910"/>
    <cellStyle name="normálne 4 7" xfId="207"/>
    <cellStyle name="normálne 4 8" xfId="210"/>
    <cellStyle name="normálne 4 9" xfId="379"/>
    <cellStyle name="normálne 40" xfId="1108"/>
    <cellStyle name="normálne 41" xfId="1115"/>
    <cellStyle name="normálne 42" xfId="1122"/>
    <cellStyle name="normálne 43" xfId="1208"/>
    <cellStyle name="normálne 44" xfId="1287"/>
    <cellStyle name="normálne 45" xfId="1200"/>
    <cellStyle name="normálne 46" xfId="1199"/>
    <cellStyle name="normálne 47" xfId="1290"/>
    <cellStyle name="normálne 48" xfId="1289"/>
    <cellStyle name="normálne 49" xfId="1364"/>
    <cellStyle name="normálne 5" xfId="9"/>
    <cellStyle name="normálne 5 2" xfId="200"/>
    <cellStyle name="normálne 5 2 2" xfId="814"/>
    <cellStyle name="normálne 5 2 2 2" xfId="1320"/>
    <cellStyle name="normálne 5 2 3" xfId="837"/>
    <cellStyle name="normálne 5 2 3 2" xfId="1327"/>
    <cellStyle name="normálne 5 2 4" xfId="1298"/>
    <cellStyle name="normálne 5 3" xfId="214"/>
    <cellStyle name="normálne 5 3 2" xfId="821"/>
    <cellStyle name="normálne 5 3 2 2" xfId="1323"/>
    <cellStyle name="normálne 5 3 3" xfId="957"/>
    <cellStyle name="normálne 5 3 3 2" xfId="1338"/>
    <cellStyle name="normálne 5 3 4" xfId="1301"/>
    <cellStyle name="normálne 5 4" xfId="432"/>
    <cellStyle name="normálne 5 4 2" xfId="901"/>
    <cellStyle name="normálne 5 4 2 2" xfId="1335"/>
    <cellStyle name="normálne 5 4 3" xfId="881"/>
    <cellStyle name="normálne 5 4 3 2" xfId="1331"/>
    <cellStyle name="normálne 5 4 4" xfId="1308"/>
    <cellStyle name="normálne 5 5" xfId="660"/>
    <cellStyle name="normálne 5 5 2" xfId="1314"/>
    <cellStyle name="normálne 5 6" xfId="836"/>
    <cellStyle name="normálne 5 6 2" xfId="1326"/>
    <cellStyle name="normálne 5 7" xfId="1292"/>
    <cellStyle name="normálne 5 8" xfId="1263"/>
    <cellStyle name="normálne 6" xfId="19"/>
    <cellStyle name="normálne 6 10" xfId="652"/>
    <cellStyle name="normálne 6 10 2" xfId="986"/>
    <cellStyle name="normálne 6 10 3" xfId="1079"/>
    <cellStyle name="normálne 6 11" xfId="1019"/>
    <cellStyle name="normálne 6 12" xfId="1035"/>
    <cellStyle name="normálne 6 13" xfId="1054"/>
    <cellStyle name="normálne 6 14" xfId="1014"/>
    <cellStyle name="normálne 6 15" xfId="1011"/>
    <cellStyle name="normálne 6 16" xfId="1070"/>
    <cellStyle name="normálne 6 17" xfId="1059"/>
    <cellStyle name="normálne 6 18" xfId="1064"/>
    <cellStyle name="normálne 6 19" xfId="738"/>
    <cellStyle name="normálne 6 2" xfId="33"/>
    <cellStyle name="normálne 6 2 10" xfId="917"/>
    <cellStyle name="normálne 6 2 2" xfId="46"/>
    <cellStyle name="normálne 6 2 2 2" xfId="98"/>
    <cellStyle name="normálne 6 2 2 2 2" xfId="172"/>
    <cellStyle name="normálne 6 2 2 2 2 2" xfId="352"/>
    <cellStyle name="normálne 6 2 2 2 2 3" xfId="489"/>
    <cellStyle name="normálne 6 2 2 2 2 4" xfId="629"/>
    <cellStyle name="normálne 6 2 2 2 2 5" xfId="795"/>
    <cellStyle name="normálne 6 2 2 2 2 6" xfId="965"/>
    <cellStyle name="normálne 6 2 2 2 3" xfId="279"/>
    <cellStyle name="normálne 6 2 2 2 4" xfId="417"/>
    <cellStyle name="normálne 6 2 2 2 5" xfId="558"/>
    <cellStyle name="normálne 6 2 2 2 6" xfId="723"/>
    <cellStyle name="normálne 6 2 2 2 7" xfId="892"/>
    <cellStyle name="normálne 6 2 2 3" xfId="137"/>
    <cellStyle name="normálne 6 2 2 3 2" xfId="317"/>
    <cellStyle name="normálne 6 2 2 3 3" xfId="454"/>
    <cellStyle name="normálne 6 2 2 3 4" xfId="594"/>
    <cellStyle name="normálne 6 2 2 3 5" xfId="760"/>
    <cellStyle name="normálne 6 2 2 3 6" xfId="915"/>
    <cellStyle name="normálne 6 2 2 4" xfId="232"/>
    <cellStyle name="normálne 6 2 2 5" xfId="377"/>
    <cellStyle name="normálne 6 2 2 6" xfId="523"/>
    <cellStyle name="normálne 6 2 2 7" xfId="684"/>
    <cellStyle name="normálne 6 2 2 8" xfId="970"/>
    <cellStyle name="normálne 6 2 3" xfId="71"/>
    <cellStyle name="normálne 6 2 3 2" xfId="109"/>
    <cellStyle name="normálne 6 2 3 2 2" xfId="183"/>
    <cellStyle name="normálne 6 2 3 2 2 2" xfId="363"/>
    <cellStyle name="normálne 6 2 3 2 2 3" xfId="500"/>
    <cellStyle name="normálne 6 2 3 2 2 4" xfId="640"/>
    <cellStyle name="normálne 6 2 3 2 2 5" xfId="806"/>
    <cellStyle name="normálne 6 2 3 2 2 6" xfId="853"/>
    <cellStyle name="normálne 6 2 3 2 3" xfId="290"/>
    <cellStyle name="normálne 6 2 3 2 4" xfId="428"/>
    <cellStyle name="normálne 6 2 3 2 5" xfId="569"/>
    <cellStyle name="normálne 6 2 3 2 6" xfId="734"/>
    <cellStyle name="normálne 6 2 3 2 7" xfId="949"/>
    <cellStyle name="normálne 6 2 3 3" xfId="148"/>
    <cellStyle name="normálne 6 2 3 3 2" xfId="328"/>
    <cellStyle name="normálne 6 2 3 3 3" xfId="465"/>
    <cellStyle name="normálne 6 2 3 3 4" xfId="605"/>
    <cellStyle name="normálne 6 2 3 3 5" xfId="771"/>
    <cellStyle name="normálne 6 2 3 3 6" xfId="973"/>
    <cellStyle name="normálne 6 2 3 4" xfId="253"/>
    <cellStyle name="normálne 6 2 3 5" xfId="392"/>
    <cellStyle name="normálne 6 2 3 6" xfId="534"/>
    <cellStyle name="normálne 6 2 3 7" xfId="698"/>
    <cellStyle name="normálne 6 2 3 8" xfId="912"/>
    <cellStyle name="normálne 6 2 4" xfId="87"/>
    <cellStyle name="normálne 6 2 4 2" xfId="161"/>
    <cellStyle name="normálne 6 2 4 2 2" xfId="341"/>
    <cellStyle name="normálne 6 2 4 2 3" xfId="478"/>
    <cellStyle name="normálne 6 2 4 2 4" xfId="618"/>
    <cellStyle name="normálne 6 2 4 2 5" xfId="784"/>
    <cellStyle name="normálne 6 2 4 2 6" xfId="920"/>
    <cellStyle name="normálne 6 2 4 3" xfId="268"/>
    <cellStyle name="normálne 6 2 4 4" xfId="406"/>
    <cellStyle name="normálne 6 2 4 5" xfId="547"/>
    <cellStyle name="normálne 6 2 4 6" xfId="712"/>
    <cellStyle name="normálne 6 2 4 7" xfId="848"/>
    <cellStyle name="normálne 6 2 5" xfId="126"/>
    <cellStyle name="normálne 6 2 5 2" xfId="306"/>
    <cellStyle name="normálne 6 2 5 3" xfId="443"/>
    <cellStyle name="normálne 6 2 5 4" xfId="583"/>
    <cellStyle name="normálne 6 2 5 5" xfId="749"/>
    <cellStyle name="normálne 6 2 5 6" xfId="875"/>
    <cellStyle name="normálne 6 2 6" xfId="219"/>
    <cellStyle name="normálne 6 2 7" xfId="234"/>
    <cellStyle name="normálne 6 2 8" xfId="512"/>
    <cellStyle name="normálne 6 2 9" xfId="666"/>
    <cellStyle name="normálne 6 20" xfId="1089"/>
    <cellStyle name="normálne 6 21" xfId="1097"/>
    <cellStyle name="normálne 6 22" xfId="1104"/>
    <cellStyle name="normálne 6 23" xfId="1111"/>
    <cellStyle name="normálne 6 24" xfId="1118"/>
    <cellStyle name="normálne 6 25" xfId="1125"/>
    <cellStyle name="normálne 6 26" xfId="1131"/>
    <cellStyle name="normálne 6 27" xfId="1137"/>
    <cellStyle name="normálne 6 28" xfId="1143"/>
    <cellStyle name="normálne 6 29" xfId="1149"/>
    <cellStyle name="normálne 6 3" xfId="40"/>
    <cellStyle name="normálne 6 3 2" xfId="92"/>
    <cellStyle name="normálne 6 3 2 2" xfId="166"/>
    <cellStyle name="normálne 6 3 2 2 2" xfId="346"/>
    <cellStyle name="normálne 6 3 2 2 3" xfId="483"/>
    <cellStyle name="normálne 6 3 2 2 4" xfId="623"/>
    <cellStyle name="normálne 6 3 2 2 5" xfId="789"/>
    <cellStyle name="normálne 6 3 2 2 6" xfId="951"/>
    <cellStyle name="normálne 6 3 2 3" xfId="273"/>
    <cellStyle name="normálne 6 3 2 4" xfId="411"/>
    <cellStyle name="normálne 6 3 2 5" xfId="552"/>
    <cellStyle name="normálne 6 3 2 6" xfId="717"/>
    <cellStyle name="normálne 6 3 2 7" xfId="830"/>
    <cellStyle name="normálne 6 3 3" xfId="131"/>
    <cellStyle name="normálne 6 3 3 2" xfId="311"/>
    <cellStyle name="normálne 6 3 3 3" xfId="448"/>
    <cellStyle name="normálne 6 3 3 4" xfId="588"/>
    <cellStyle name="normálne 6 3 3 5" xfId="754"/>
    <cellStyle name="normálne 6 3 3 6" xfId="902"/>
    <cellStyle name="normálne 6 3 4" xfId="226"/>
    <cellStyle name="normálne 6 3 5" xfId="205"/>
    <cellStyle name="normálne 6 3 6" xfId="517"/>
    <cellStyle name="normálne 6 3 7" xfId="679"/>
    <cellStyle name="normálne 6 3 8" xfId="908"/>
    <cellStyle name="normálne 6 30" xfId="1243"/>
    <cellStyle name="normálne 6 4" xfId="60"/>
    <cellStyle name="normálne 6 4 2" xfId="103"/>
    <cellStyle name="normálne 6 4 2 2" xfId="177"/>
    <cellStyle name="normálne 6 4 2 2 2" xfId="357"/>
    <cellStyle name="normálne 6 4 2 2 3" xfId="494"/>
    <cellStyle name="normálne 6 4 2 2 4" xfId="634"/>
    <cellStyle name="normálne 6 4 2 2 5" xfId="800"/>
    <cellStyle name="normálne 6 4 2 2 6" xfId="838"/>
    <cellStyle name="normálne 6 4 2 3" xfId="284"/>
    <cellStyle name="normálne 6 4 2 4" xfId="422"/>
    <cellStyle name="normálne 6 4 2 5" xfId="563"/>
    <cellStyle name="normálne 6 4 2 6" xfId="728"/>
    <cellStyle name="normálne 6 4 2 7" xfId="936"/>
    <cellStyle name="normálne 6 4 3" xfId="142"/>
    <cellStyle name="normálne 6 4 3 2" xfId="322"/>
    <cellStyle name="normálne 6 4 3 3" xfId="459"/>
    <cellStyle name="normálne 6 4 3 4" xfId="599"/>
    <cellStyle name="normálne 6 4 3 5" xfId="765"/>
    <cellStyle name="normálne 6 4 3 6" xfId="958"/>
    <cellStyle name="normálne 6 4 4" xfId="243"/>
    <cellStyle name="normálne 6 4 5" xfId="386"/>
    <cellStyle name="normálne 6 4 6" xfId="528"/>
    <cellStyle name="normálne 6 4 7" xfId="691"/>
    <cellStyle name="normálne 6 4 8" xfId="939"/>
    <cellStyle name="normálne 6 5" xfId="81"/>
    <cellStyle name="normálne 6 5 2" xfId="155"/>
    <cellStyle name="normálne 6 5 2 2" xfId="335"/>
    <cellStyle name="normálne 6 5 2 3" xfId="472"/>
    <cellStyle name="normálne 6 5 2 4" xfId="612"/>
    <cellStyle name="normálne 6 5 2 5" xfId="778"/>
    <cellStyle name="normálne 6 5 2 6" xfId="906"/>
    <cellStyle name="normálne 6 5 3" xfId="262"/>
    <cellStyle name="normálne 6 5 4" xfId="400"/>
    <cellStyle name="normálne 6 5 5" xfId="541"/>
    <cellStyle name="normálne 6 5 6" xfId="706"/>
    <cellStyle name="normálne 6 5 7" xfId="826"/>
    <cellStyle name="normálne 6 6" xfId="120"/>
    <cellStyle name="normálne 6 6 2" xfId="300"/>
    <cellStyle name="normálne 6 6 3" xfId="437"/>
    <cellStyle name="normálne 6 6 4" xfId="577"/>
    <cellStyle name="normálne 6 6 5" xfId="743"/>
    <cellStyle name="normálne 6 6 6" xfId="864"/>
    <cellStyle name="normálne 6 7" xfId="208"/>
    <cellStyle name="normálne 6 8" xfId="371"/>
    <cellStyle name="normálne 6 9" xfId="220"/>
    <cellStyle name="normálne 7" xfId="21"/>
    <cellStyle name="normálne 7 2" xfId="61"/>
    <cellStyle name="normálne 7 3" xfId="1357"/>
    <cellStyle name="normálne 8" xfId="25"/>
    <cellStyle name="normálne 8 2" xfId="63"/>
    <cellStyle name="normálne 8 3" xfId="1231"/>
    <cellStyle name="normálne 9" xfId="22"/>
    <cellStyle name="normálne 9 10" xfId="1060"/>
    <cellStyle name="normálne 9 11" xfId="1067"/>
    <cellStyle name="normálne 9 12" xfId="1069"/>
    <cellStyle name="normálne 9 13" xfId="1071"/>
    <cellStyle name="normálne 9 14" xfId="1073"/>
    <cellStyle name="normálne 9 15" xfId="997"/>
    <cellStyle name="normálne 9 16" xfId="1049"/>
    <cellStyle name="normálne 9 17" xfId="1061"/>
    <cellStyle name="normálne 9 18" xfId="674"/>
    <cellStyle name="normálne 9 19" xfId="1087"/>
    <cellStyle name="normálne 9 2" xfId="41"/>
    <cellStyle name="normálne 9 2 2" xfId="93"/>
    <cellStyle name="normálne 9 2 2 2" xfId="167"/>
    <cellStyle name="normálne 9 2 2 2 2" xfId="347"/>
    <cellStyle name="normálne 9 2 2 2 3" xfId="484"/>
    <cellStyle name="normálne 9 2 2 2 4" xfId="624"/>
    <cellStyle name="normálne 9 2 2 2 5" xfId="790"/>
    <cellStyle name="normálne 9 2 2 2 6" xfId="904"/>
    <cellStyle name="normálne 9 2 2 3" xfId="274"/>
    <cellStyle name="normálne 9 2 2 4" xfId="412"/>
    <cellStyle name="normálne 9 2 2 5" xfId="553"/>
    <cellStyle name="normálne 9 2 2 6" xfId="718"/>
    <cellStyle name="normálne 9 2 2 7" xfId="823"/>
    <cellStyle name="normálne 9 2 3" xfId="132"/>
    <cellStyle name="normálne 9 2 3 2" xfId="312"/>
    <cellStyle name="normálne 9 2 3 3" xfId="449"/>
    <cellStyle name="normálne 9 2 3 4" xfId="589"/>
    <cellStyle name="normálne 9 2 3 5" xfId="755"/>
    <cellStyle name="normálne 9 2 3 6" xfId="856"/>
    <cellStyle name="normálne 9 2 4" xfId="227"/>
    <cellStyle name="normálne 9 2 5" xfId="372"/>
    <cellStyle name="normálne 9 2 6" xfId="518"/>
    <cellStyle name="normálne 9 2 7" xfId="668"/>
    <cellStyle name="normálne 9 2 8" xfId="887"/>
    <cellStyle name="normálne 9 20" xfId="1100"/>
    <cellStyle name="normálne 9 21" xfId="1107"/>
    <cellStyle name="normálne 9 22" xfId="1114"/>
    <cellStyle name="normálne 9 23" xfId="1121"/>
    <cellStyle name="normálne 9 24" xfId="1128"/>
    <cellStyle name="normálne 9 25" xfId="1134"/>
    <cellStyle name="normálne 9 26" xfId="1140"/>
    <cellStyle name="normálne 9 27" xfId="1146"/>
    <cellStyle name="normálne 9 28" xfId="1152"/>
    <cellStyle name="normálne 9 3" xfId="62"/>
    <cellStyle name="normálne 9 3 2" xfId="104"/>
    <cellStyle name="normálne 9 3 2 2" xfId="178"/>
    <cellStyle name="normálne 9 3 2 2 2" xfId="358"/>
    <cellStyle name="normálne 9 3 2 2 3" xfId="495"/>
    <cellStyle name="normálne 9 3 2 2 4" xfId="635"/>
    <cellStyle name="normálne 9 3 2 2 5" xfId="801"/>
    <cellStyle name="normálne 9 3 2 2 6" xfId="961"/>
    <cellStyle name="normálne 9 3 2 3" xfId="285"/>
    <cellStyle name="normálne 9 3 2 4" xfId="423"/>
    <cellStyle name="normálne 9 3 2 5" xfId="564"/>
    <cellStyle name="normálne 9 3 2 6" xfId="729"/>
    <cellStyle name="normálne 9 3 2 7" xfId="889"/>
    <cellStyle name="normálne 9 3 3" xfId="143"/>
    <cellStyle name="normálne 9 3 3 2" xfId="323"/>
    <cellStyle name="normálne 9 3 3 3" xfId="460"/>
    <cellStyle name="normálne 9 3 3 4" xfId="600"/>
    <cellStyle name="normálne 9 3 3 5" xfId="766"/>
    <cellStyle name="normálne 9 3 3 6" xfId="911"/>
    <cellStyle name="normálne 9 3 4" xfId="245"/>
    <cellStyle name="normálne 9 3 5" xfId="387"/>
    <cellStyle name="normálne 9 3 6" xfId="529"/>
    <cellStyle name="normálne 9 3 7" xfId="692"/>
    <cellStyle name="normálne 9 3 8" xfId="843"/>
    <cellStyle name="normálne 9 4" xfId="82"/>
    <cellStyle name="normálne 9 4 2" xfId="156"/>
    <cellStyle name="normálne 9 4 2 2" xfId="336"/>
    <cellStyle name="normálne 9 4 2 3" xfId="473"/>
    <cellStyle name="normálne 9 4 2 4" xfId="613"/>
    <cellStyle name="normálne 9 4 2 5" xfId="779"/>
    <cellStyle name="normálne 9 4 2 6" xfId="860"/>
    <cellStyle name="normálne 9 4 3" xfId="263"/>
    <cellStyle name="normálne 9 4 4" xfId="401"/>
    <cellStyle name="normálne 9 4 5" xfId="542"/>
    <cellStyle name="normálne 9 4 6" xfId="707"/>
    <cellStyle name="normálne 9 4 7" xfId="954"/>
    <cellStyle name="normálne 9 5" xfId="121"/>
    <cellStyle name="normálne 9 5 2" xfId="301"/>
    <cellStyle name="normálne 9 5 3" xfId="438"/>
    <cellStyle name="normálne 9 5 4" xfId="578"/>
    <cellStyle name="normálne 9 5 5" xfId="744"/>
    <cellStyle name="normálne 9 5 6" xfId="945"/>
    <cellStyle name="normálne 9 6" xfId="211"/>
    <cellStyle name="normálne 9 7" xfId="367"/>
    <cellStyle name="normálne 9 8" xfId="246"/>
    <cellStyle name="normálne 9 9" xfId="655"/>
    <cellStyle name="normálne 9 9 2" xfId="987"/>
    <cellStyle name="normálne 9 9 3" xfId="1080"/>
    <cellStyle name="normální_CENY.XLS" xfId="4"/>
    <cellStyle name="Note" xfId="1223"/>
    <cellStyle name="Output" xfId="1250"/>
    <cellStyle name="Percentá" xfId="1365" builtinId="5"/>
    <cellStyle name="percentá 10" xfId="1201"/>
    <cellStyle name="percentá 11" xfId="1202"/>
    <cellStyle name="percentá 12" xfId="1203"/>
    <cellStyle name="percentá 13" xfId="1210"/>
    <cellStyle name="percentá 13 2" xfId="1355"/>
    <cellStyle name="percentá 14" xfId="1204"/>
    <cellStyle name="percentá 15" xfId="1205"/>
    <cellStyle name="Percentá 16" xfId="5"/>
    <cellStyle name="percentá 17" xfId="1206"/>
    <cellStyle name="Percentá 18" xfId="1213"/>
    <cellStyle name="Percentá 19" xfId="1214"/>
    <cellStyle name="percentá 2" xfId="14"/>
    <cellStyle name="percentá 2 10" xfId="1041"/>
    <cellStyle name="percentá 2 11" xfId="1024"/>
    <cellStyle name="percentá 2 12" xfId="1056"/>
    <cellStyle name="percentá 2 13" xfId="1063"/>
    <cellStyle name="percentá 2 14" xfId="701"/>
    <cellStyle name="percentá 2 15" xfId="1092"/>
    <cellStyle name="percentá 2 16" xfId="1098"/>
    <cellStyle name="percentá 2 17" xfId="1105"/>
    <cellStyle name="percentá 2 18" xfId="1112"/>
    <cellStyle name="percentá 2 19" xfId="1119"/>
    <cellStyle name="percentá 2 2" xfId="30"/>
    <cellStyle name="percentá 2 2 2" xfId="68"/>
    <cellStyle name="percentá 2 20" xfId="1126"/>
    <cellStyle name="percentá 2 21" xfId="1132"/>
    <cellStyle name="percentá 2 22" xfId="1138"/>
    <cellStyle name="percentá 2 23" xfId="1144"/>
    <cellStyle name="percentá 2 24" xfId="1150"/>
    <cellStyle name="percentá 2 3" xfId="24"/>
    <cellStyle name="percentá 2 3 2" xfId="213"/>
    <cellStyle name="percentá 2 3 2 2" xfId="820"/>
    <cellStyle name="percentá 2 3 2 2 2" xfId="1322"/>
    <cellStyle name="percentá 2 3 2 3" xfId="831"/>
    <cellStyle name="percentá 2 3 2 3 2" xfId="1324"/>
    <cellStyle name="percentá 2 3 2 4" xfId="1300"/>
    <cellStyle name="percentá 2 3 3" xfId="256"/>
    <cellStyle name="percentá 2 3 3 2" xfId="840"/>
    <cellStyle name="percentá 2 3 3 2 2" xfId="1328"/>
    <cellStyle name="percentá 2 3 3 3" xfId="974"/>
    <cellStyle name="percentá 2 3 3 3 2" xfId="1342"/>
    <cellStyle name="percentá 2 3 3 4" xfId="1302"/>
    <cellStyle name="percentá 2 3 4" xfId="383"/>
    <cellStyle name="percentá 2 3 4 2" xfId="885"/>
    <cellStyle name="percentá 2 3 4 2 2" xfId="1334"/>
    <cellStyle name="percentá 2 3 4 3" xfId="937"/>
    <cellStyle name="percentá 2 3 4 3 2" xfId="1337"/>
    <cellStyle name="percentá 2 3 4 4" xfId="1307"/>
    <cellStyle name="percentá 2 3 5" xfId="670"/>
    <cellStyle name="percentá 2 3 5 2" xfId="1316"/>
    <cellStyle name="percentá 2 3 6" xfId="960"/>
    <cellStyle name="percentá 2 3 6 2" xfId="1339"/>
    <cellStyle name="percentá 2 3 7" xfId="1294"/>
    <cellStyle name="percentá 2 4" xfId="55"/>
    <cellStyle name="percentá 2 5" xfId="653"/>
    <cellStyle name="percentá 2 5 2" xfId="983"/>
    <cellStyle name="percentá 2 5 3" xfId="1076"/>
    <cellStyle name="percentá 2 6" xfId="977"/>
    <cellStyle name="percentá 2 7" xfId="998"/>
    <cellStyle name="percentá 2 8" xfId="1008"/>
    <cellStyle name="percentá 2 9" xfId="1021"/>
    <cellStyle name="Percentá 20" xfId="1216"/>
    <cellStyle name="Percentá 21" xfId="1283"/>
    <cellStyle name="Percentá 22" xfId="1274"/>
    <cellStyle name="Percentá 23" xfId="1232"/>
    <cellStyle name="Percentá 24" xfId="1267"/>
    <cellStyle name="Percentá 25" xfId="1277"/>
    <cellStyle name="Percentá 26" xfId="1278"/>
    <cellStyle name="Percentá 27" xfId="1266"/>
    <cellStyle name="Percentá 28" xfId="1353"/>
    <cellStyle name="Percentá 29" xfId="1279"/>
    <cellStyle name="percentá 3" xfId="27"/>
    <cellStyle name="percentá 3 10" xfId="1015"/>
    <cellStyle name="percentá 3 11" xfId="1068"/>
    <cellStyle name="percentá 3 2" xfId="65"/>
    <cellStyle name="percentá 3 3" xfId="991"/>
    <cellStyle name="percentá 3 4" xfId="1037"/>
    <cellStyle name="percentá 3 5" xfId="1025"/>
    <cellStyle name="percentá 3 6" xfId="1022"/>
    <cellStyle name="percentá 3 7" xfId="1010"/>
    <cellStyle name="percentá 3 8" xfId="1043"/>
    <cellStyle name="percentá 3 9" xfId="1033"/>
    <cellStyle name="Percentá 30" xfId="1360"/>
    <cellStyle name="Percentá 31" xfId="1363"/>
    <cellStyle name="Percentá 32" xfId="1361"/>
    <cellStyle name="percentá 4" xfId="35"/>
    <cellStyle name="percentá 5" xfId="49"/>
    <cellStyle name="percentá 6" xfId="76"/>
    <cellStyle name="percentá 7" xfId="115"/>
    <cellStyle name="percentá 8" xfId="190"/>
    <cellStyle name="percentá 9" xfId="192"/>
    <cellStyle name="percentá 9 2" xfId="370"/>
    <cellStyle name="percentá 9 2 2" xfId="1305"/>
    <cellStyle name="percentá 9 3" xfId="507"/>
    <cellStyle name="percentá 9 3 2" xfId="1310"/>
    <cellStyle name="percentá 9 4" xfId="646"/>
    <cellStyle name="percentá 9 4 2" xfId="1312"/>
    <cellStyle name="percentá 9 5" xfId="813"/>
    <cellStyle name="percentá 9 5 2" xfId="1319"/>
    <cellStyle name="percentá 9 6" xfId="863"/>
    <cellStyle name="percentá 9 6 2" xfId="1330"/>
    <cellStyle name="percentá 9 7" xfId="1296"/>
    <cellStyle name="Poznámka 2" xfId="1198"/>
    <cellStyle name="Poznámka 3" xfId="1194"/>
    <cellStyle name="Poznámka 4" xfId="1196"/>
    <cellStyle name="Poznámka 5" xfId="1195"/>
    <cellStyle name="Poznámka 6" xfId="1197"/>
    <cellStyle name="Poznámka 7" xfId="1193"/>
    <cellStyle name="Prepojená bunka 2" xfId="1164"/>
    <cellStyle name="SAPBEXaggData" xfId="10"/>
    <cellStyle name="Spolu 2" xfId="1168"/>
    <cellStyle name="Text upozornenia 2" xfId="1166"/>
    <cellStyle name="Title" xfId="1269"/>
    <cellStyle name="Titul 2" xfId="1153"/>
    <cellStyle name="Total" xfId="1225"/>
    <cellStyle name="Vstup 2" xfId="1161"/>
    <cellStyle name="Výpočet 2" xfId="1163"/>
    <cellStyle name="Výstup 2" xfId="1162"/>
    <cellStyle name="Vysvetľujúci text 2" xfId="1167"/>
    <cellStyle name="Warning Text" xfId="1356"/>
    <cellStyle name="Zlá 2" xfId="1159"/>
    <cellStyle name="Zvýraznenie1 2" xfId="1169"/>
    <cellStyle name="Zvýraznenie2 2" xfId="1173"/>
    <cellStyle name="Zvýraznenie3 2" xfId="1177"/>
    <cellStyle name="Zvýraznenie4 2" xfId="1181"/>
    <cellStyle name="Zvýraznenie5 2" xfId="1185"/>
    <cellStyle name="Zvýraznenie6 2" xfId="1189"/>
  </cellStyles>
  <dxfs count="0"/>
  <tableStyles count="0" defaultTableStyle="TableStyleMedium2" defaultPivotStyle="PivotStyleLight16"/>
  <colors>
    <mruColors>
      <color rgb="FF000000"/>
      <color rgb="FF2C9A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>
            <a:lumMod val="50000"/>
            <a:alpha val="21000"/>
          </a:schemeClr>
        </a:solidFill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a:spPr>
      <a:bodyPr vertOverflow="clip"/>
      <a:lstStyle>
        <a:defPPr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3"/>
  <sheetViews>
    <sheetView showGridLines="0" tabSelected="1" zoomScale="90" zoomScaleNormal="9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11" sqref="C11"/>
    </sheetView>
  </sheetViews>
  <sheetFormatPr defaultColWidth="9.140625" defaultRowHeight="15" customHeight="1" x14ac:dyDescent="0.3"/>
  <cols>
    <col min="1" max="1" width="5.7109375" style="487" customWidth="1"/>
    <col min="2" max="2" width="34.5703125" style="365" customWidth="1"/>
    <col min="3" max="4" width="11.140625" style="365" customWidth="1"/>
    <col min="5" max="9" width="11.140625" style="490" customWidth="1"/>
    <col min="10" max="17" width="11.140625" style="365" customWidth="1"/>
    <col min="18" max="16384" width="9.140625" style="365"/>
  </cols>
  <sheetData>
    <row r="1" spans="1:17" ht="15" customHeight="1" x14ac:dyDescent="0.3">
      <c r="A1" s="500" t="s">
        <v>219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501"/>
    </row>
    <row r="2" spans="1:17" ht="15" customHeight="1" x14ac:dyDescent="0.3">
      <c r="A2" s="502" t="s">
        <v>58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</row>
    <row r="3" spans="1:17" ht="15" customHeight="1" thickBot="1" x14ac:dyDescent="0.35">
      <c r="A3" s="503" t="s">
        <v>61</v>
      </c>
      <c r="B3" s="503"/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</row>
    <row r="4" spans="1:17" ht="15" customHeight="1" x14ac:dyDescent="0.3">
      <c r="A4" s="504" t="s">
        <v>59</v>
      </c>
      <c r="B4" s="505"/>
      <c r="C4" s="505"/>
      <c r="D4" s="505"/>
      <c r="E4" s="505"/>
      <c r="F4" s="505"/>
      <c r="G4" s="505"/>
      <c r="H4" s="505"/>
      <c r="I4" s="506"/>
      <c r="J4" s="510" t="s">
        <v>60</v>
      </c>
      <c r="K4" s="511"/>
      <c r="L4" s="511"/>
      <c r="M4" s="512"/>
      <c r="N4" s="514" t="s">
        <v>122</v>
      </c>
      <c r="O4" s="511"/>
      <c r="P4" s="511"/>
      <c r="Q4" s="512"/>
    </row>
    <row r="5" spans="1:17" ht="15" customHeight="1" x14ac:dyDescent="0.3">
      <c r="A5" s="507"/>
      <c r="B5" s="508"/>
      <c r="C5" s="508"/>
      <c r="D5" s="508"/>
      <c r="E5" s="508"/>
      <c r="F5" s="508"/>
      <c r="G5" s="508"/>
      <c r="H5" s="508"/>
      <c r="I5" s="509"/>
      <c r="J5" s="507"/>
      <c r="K5" s="508"/>
      <c r="L5" s="508"/>
      <c r="M5" s="513"/>
      <c r="N5" s="515"/>
      <c r="O5" s="508"/>
      <c r="P5" s="508"/>
      <c r="Q5" s="513"/>
    </row>
    <row r="6" spans="1:17" ht="15" customHeight="1" x14ac:dyDescent="0.3">
      <c r="A6" s="366"/>
      <c r="B6" s="367"/>
      <c r="C6" s="368"/>
      <c r="D6" s="368"/>
      <c r="E6" s="369"/>
      <c r="F6" s="369"/>
      <c r="G6" s="369"/>
      <c r="H6" s="369"/>
      <c r="I6" s="370"/>
      <c r="J6" s="371"/>
      <c r="K6" s="371"/>
      <c r="L6" s="371"/>
      <c r="M6" s="372"/>
      <c r="N6" s="373"/>
      <c r="O6" s="371"/>
      <c r="P6" s="371"/>
      <c r="Q6" s="372"/>
    </row>
    <row r="7" spans="1:17" s="381" customFormat="1" ht="15" customHeight="1" x14ac:dyDescent="0.3">
      <c r="A7" s="374"/>
      <c r="B7" s="375"/>
      <c r="C7" s="376">
        <v>2022</v>
      </c>
      <c r="D7" s="376">
        <v>2023</v>
      </c>
      <c r="E7" s="377">
        <v>2024</v>
      </c>
      <c r="F7" s="377">
        <v>2025</v>
      </c>
      <c r="G7" s="377">
        <v>2026</v>
      </c>
      <c r="H7" s="377">
        <v>2027</v>
      </c>
      <c r="I7" s="378">
        <v>2028</v>
      </c>
      <c r="J7" s="376">
        <v>2023</v>
      </c>
      <c r="K7" s="376">
        <v>2023</v>
      </c>
      <c r="L7" s="376">
        <v>2024</v>
      </c>
      <c r="M7" s="379">
        <v>2024</v>
      </c>
      <c r="N7" s="380">
        <v>2023</v>
      </c>
      <c r="O7" s="376">
        <v>2023</v>
      </c>
      <c r="P7" s="376">
        <v>2024</v>
      </c>
      <c r="Q7" s="379">
        <v>2024</v>
      </c>
    </row>
    <row r="8" spans="1:17" s="381" customFormat="1" ht="15" customHeight="1" x14ac:dyDescent="0.3">
      <c r="A8" s="382"/>
      <c r="B8" s="383"/>
      <c r="C8" s="384" t="s">
        <v>7</v>
      </c>
      <c r="D8" s="384" t="s">
        <v>62</v>
      </c>
      <c r="E8" s="385" t="s">
        <v>62</v>
      </c>
      <c r="F8" s="385" t="s">
        <v>62</v>
      </c>
      <c r="G8" s="385" t="s">
        <v>62</v>
      </c>
      <c r="H8" s="385" t="s">
        <v>62</v>
      </c>
      <c r="I8" s="386" t="s">
        <v>62</v>
      </c>
      <c r="J8" s="387" t="s">
        <v>2</v>
      </c>
      <c r="K8" s="387" t="s">
        <v>3</v>
      </c>
      <c r="L8" s="387" t="s">
        <v>0</v>
      </c>
      <c r="M8" s="388" t="s">
        <v>1</v>
      </c>
      <c r="N8" s="389" t="s">
        <v>2</v>
      </c>
      <c r="O8" s="387" t="s">
        <v>3</v>
      </c>
      <c r="P8" s="387" t="s">
        <v>0</v>
      </c>
      <c r="Q8" s="388" t="s">
        <v>1</v>
      </c>
    </row>
    <row r="9" spans="1:17" s="381" customFormat="1" ht="15" customHeight="1" x14ac:dyDescent="0.3">
      <c r="A9" s="390"/>
      <c r="B9" s="391"/>
      <c r="C9" s="392"/>
      <c r="D9" s="392"/>
      <c r="E9" s="393"/>
      <c r="F9" s="393"/>
      <c r="G9" s="393"/>
      <c r="H9" s="393"/>
      <c r="I9" s="394"/>
      <c r="J9" s="395"/>
      <c r="K9" s="395"/>
      <c r="L9" s="395"/>
      <c r="M9" s="396"/>
      <c r="N9" s="397"/>
      <c r="O9" s="398"/>
      <c r="P9" s="398"/>
      <c r="Q9" s="399"/>
    </row>
    <row r="10" spans="1:17" s="381" customFormat="1" ht="15" customHeight="1" x14ac:dyDescent="0.3">
      <c r="A10" s="400"/>
      <c r="B10" s="401" t="s">
        <v>164</v>
      </c>
      <c r="C10" s="402"/>
      <c r="D10" s="403"/>
      <c r="E10" s="404"/>
      <c r="F10" s="404"/>
      <c r="G10" s="404"/>
      <c r="H10" s="404"/>
      <c r="I10" s="405"/>
      <c r="M10" s="406"/>
      <c r="N10" s="407"/>
      <c r="Q10" s="406"/>
    </row>
    <row r="11" spans="1:17" ht="15" customHeight="1" x14ac:dyDescent="0.3">
      <c r="A11" s="408" t="s">
        <v>6</v>
      </c>
      <c r="B11" s="409" t="s">
        <v>63</v>
      </c>
      <c r="C11" s="410">
        <v>1.7504481397421001</v>
      </c>
      <c r="D11" s="411">
        <v>1.2271042505635821</v>
      </c>
      <c r="E11" s="411">
        <v>2.7012035841622373</v>
      </c>
      <c r="F11" s="411">
        <v>2.7893047047165886</v>
      </c>
      <c r="G11" s="411">
        <v>2.1447759060593485</v>
      </c>
      <c r="H11" s="411">
        <v>1.661440625055044</v>
      </c>
      <c r="I11" s="412">
        <v>1.8100433021376761</v>
      </c>
      <c r="J11" s="413">
        <v>0.24000000000001798</v>
      </c>
      <c r="K11" s="413">
        <v>0.74455409856650778</v>
      </c>
      <c r="L11" s="413">
        <v>6.7745574010102949E-2</v>
      </c>
      <c r="M11" s="414">
        <v>1.1738260601581674</v>
      </c>
      <c r="N11" s="415">
        <v>1.1470117905949095</v>
      </c>
      <c r="O11" s="413">
        <v>1.6492438546716448</v>
      </c>
      <c r="P11" s="413">
        <v>1.4672279415340439</v>
      </c>
      <c r="Q11" s="414">
        <v>2.2018332213634473</v>
      </c>
    </row>
    <row r="12" spans="1:17" ht="15" customHeight="1" x14ac:dyDescent="0.3">
      <c r="A12" s="408" t="s">
        <v>6</v>
      </c>
      <c r="B12" s="416" t="s">
        <v>65</v>
      </c>
      <c r="C12" s="410">
        <v>5.5038063486809508</v>
      </c>
      <c r="D12" s="411">
        <v>-1.9355694412974356</v>
      </c>
      <c r="E12" s="411">
        <v>3.3334941674563412</v>
      </c>
      <c r="F12" s="411">
        <v>1.6703019837363886</v>
      </c>
      <c r="G12" s="411">
        <v>1.0422414708776362</v>
      </c>
      <c r="H12" s="411">
        <v>1.0941340740787453</v>
      </c>
      <c r="I12" s="412">
        <v>1.7808601204455599</v>
      </c>
      <c r="J12" s="413">
        <v>-0.13999999999997348</v>
      </c>
      <c r="K12" s="413">
        <v>0.16029410288649348</v>
      </c>
      <c r="L12" s="413">
        <v>1.2812775513503238</v>
      </c>
      <c r="M12" s="414">
        <v>1.5220504617526665</v>
      </c>
      <c r="N12" s="415">
        <v>-0.941906499048073</v>
      </c>
      <c r="O12" s="413">
        <v>-1.0592993178296761</v>
      </c>
      <c r="P12" s="413">
        <v>0.53026431115272832</v>
      </c>
      <c r="Q12" s="414">
        <v>2.7696118330145403</v>
      </c>
    </row>
    <row r="13" spans="1:17" ht="15" customHeight="1" x14ac:dyDescent="0.3">
      <c r="A13" s="408"/>
      <c r="B13" s="416" t="s">
        <v>137</v>
      </c>
      <c r="C13" s="410">
        <v>4.4625818664687733</v>
      </c>
      <c r="D13" s="411">
        <v>7.7283959107139255</v>
      </c>
      <c r="E13" s="411">
        <v>5.0870995799580321</v>
      </c>
      <c r="F13" s="411">
        <v>4.2970187885556399</v>
      </c>
      <c r="G13" s="411">
        <v>0.90137709039421754</v>
      </c>
      <c r="H13" s="411">
        <v>-2.6930413210676019</v>
      </c>
      <c r="I13" s="412">
        <v>1.0760421895719574</v>
      </c>
      <c r="J13" s="413">
        <v>1.1308722018710471</v>
      </c>
      <c r="K13" s="413">
        <v>8.1759637193114401</v>
      </c>
      <c r="L13" s="413">
        <v>-3.9750773907526682</v>
      </c>
      <c r="M13" s="414">
        <v>0.5839907247298104</v>
      </c>
      <c r="N13" s="415">
        <v>4.297854784086641</v>
      </c>
      <c r="O13" s="413">
        <v>8.8340257236938733</v>
      </c>
      <c r="P13" s="413">
        <v>8.0205221274876504</v>
      </c>
      <c r="Q13" s="414">
        <v>6.0406378727638099</v>
      </c>
    </row>
    <row r="14" spans="1:17" ht="15" customHeight="1" x14ac:dyDescent="0.3">
      <c r="A14" s="408"/>
      <c r="B14" s="416" t="s">
        <v>68</v>
      </c>
      <c r="C14" s="410">
        <v>-4.2291575149311589</v>
      </c>
      <c r="D14" s="411">
        <v>-1.4941224289199417</v>
      </c>
      <c r="E14" s="411">
        <v>1.3204817583895689</v>
      </c>
      <c r="F14" s="411">
        <v>-0.36077291346466867</v>
      </c>
      <c r="G14" s="411">
        <v>-0.9154179326120615</v>
      </c>
      <c r="H14" s="411">
        <v>0.37477272660446648</v>
      </c>
      <c r="I14" s="412">
        <v>-0.29848993323172701</v>
      </c>
      <c r="J14" s="413">
        <v>0.41850742605240576</v>
      </c>
      <c r="K14" s="413">
        <v>5.1554383462683484</v>
      </c>
      <c r="L14" s="413">
        <v>-1.9901110143287992</v>
      </c>
      <c r="M14" s="414">
        <v>-0.27338221518187211</v>
      </c>
      <c r="N14" s="415">
        <v>-2.890336588080078</v>
      </c>
      <c r="O14" s="413">
        <v>3.3519636877604952</v>
      </c>
      <c r="P14" s="413">
        <v>3.4993231655513712</v>
      </c>
      <c r="Q14" s="414">
        <v>3.5906335808140843</v>
      </c>
    </row>
    <row r="15" spans="1:17" ht="15" customHeight="1" x14ac:dyDescent="0.3">
      <c r="A15" s="408"/>
      <c r="B15" s="416" t="s">
        <v>66</v>
      </c>
      <c r="C15" s="410">
        <v>2.9971180049825685</v>
      </c>
      <c r="D15" s="411">
        <v>-0.72078621438372847</v>
      </c>
      <c r="E15" s="411">
        <v>4.0175986749258819</v>
      </c>
      <c r="F15" s="411">
        <v>3.881100478754318</v>
      </c>
      <c r="G15" s="411">
        <v>4.6318049204558731</v>
      </c>
      <c r="H15" s="411">
        <v>4.3938510918222429</v>
      </c>
      <c r="I15" s="412">
        <v>3.1545608891544008</v>
      </c>
      <c r="J15" s="413">
        <v>3.499999999999992</v>
      </c>
      <c r="K15" s="413">
        <v>0</v>
      </c>
      <c r="L15" s="413">
        <v>0.68276994126643675</v>
      </c>
      <c r="M15" s="414">
        <v>0.51580829564366049</v>
      </c>
      <c r="N15" s="415">
        <v>1.6520200273895114E-2</v>
      </c>
      <c r="O15" s="413">
        <v>1.44568940617682</v>
      </c>
      <c r="P15" s="413">
        <v>7.501776802153115</v>
      </c>
      <c r="Q15" s="414">
        <v>4.7551984641995171</v>
      </c>
    </row>
    <row r="16" spans="1:17" ht="15" customHeight="1" x14ac:dyDescent="0.3">
      <c r="A16" s="408"/>
      <c r="B16" s="416" t="s">
        <v>67</v>
      </c>
      <c r="C16" s="410">
        <v>4.2478858593740343</v>
      </c>
      <c r="D16" s="411">
        <v>-6.4465533741137833</v>
      </c>
      <c r="E16" s="411">
        <v>7.431785734036489</v>
      </c>
      <c r="F16" s="411">
        <v>3.5030095365544911</v>
      </c>
      <c r="G16" s="411">
        <v>3.2464442424895434</v>
      </c>
      <c r="H16" s="411">
        <v>2.9843991214264953</v>
      </c>
      <c r="I16" s="412">
        <v>2.7222181121401956</v>
      </c>
      <c r="J16" s="413">
        <v>5.5958888034120857</v>
      </c>
      <c r="K16" s="413">
        <v>4.8583788399999772</v>
      </c>
      <c r="L16" s="413">
        <v>-1.1778979776014498</v>
      </c>
      <c r="M16" s="414">
        <v>0.85991321493155137</v>
      </c>
      <c r="N16" s="415">
        <v>-4.5124335893193646</v>
      </c>
      <c r="O16" s="413">
        <v>-1.590921128173961</v>
      </c>
      <c r="P16" s="413">
        <v>13.466440159110981</v>
      </c>
      <c r="Q16" s="414">
        <v>10.52350070059993</v>
      </c>
    </row>
    <row r="17" spans="1:17" ht="15" customHeight="1" x14ac:dyDescent="0.3">
      <c r="A17" s="408"/>
      <c r="B17" s="416"/>
      <c r="C17" s="410"/>
      <c r="D17" s="411"/>
      <c r="E17" s="411"/>
      <c r="F17" s="411"/>
      <c r="G17" s="411"/>
      <c r="H17" s="411"/>
      <c r="I17" s="412"/>
      <c r="J17" s="413"/>
      <c r="K17" s="413"/>
      <c r="L17" s="413"/>
      <c r="M17" s="414"/>
      <c r="N17" s="415"/>
      <c r="O17" s="413"/>
      <c r="P17" s="413"/>
      <c r="Q17" s="414"/>
    </row>
    <row r="18" spans="1:17" ht="15" customHeight="1" x14ac:dyDescent="0.3">
      <c r="A18" s="408"/>
      <c r="B18" s="401" t="s">
        <v>177</v>
      </c>
      <c r="C18" s="410"/>
      <c r="D18" s="411"/>
      <c r="E18" s="411"/>
      <c r="F18" s="411"/>
      <c r="G18" s="411"/>
      <c r="H18" s="411"/>
      <c r="I18" s="412"/>
      <c r="J18" s="413"/>
      <c r="K18" s="413"/>
      <c r="L18" s="413"/>
      <c r="M18" s="414"/>
      <c r="N18" s="415"/>
      <c r="O18" s="413"/>
      <c r="P18" s="413"/>
      <c r="Q18" s="414"/>
    </row>
    <row r="19" spans="1:17" ht="15" customHeight="1" x14ac:dyDescent="0.3">
      <c r="A19" s="408" t="s">
        <v>6</v>
      </c>
      <c r="B19" s="409" t="s">
        <v>64</v>
      </c>
      <c r="C19" s="410">
        <v>9.3655134154389188</v>
      </c>
      <c r="D19" s="411">
        <v>11.178589795161598</v>
      </c>
      <c r="E19" s="411">
        <v>7.7383003716809506</v>
      </c>
      <c r="F19" s="411">
        <v>5.9993836622149743</v>
      </c>
      <c r="G19" s="411">
        <v>5.3054128205040518</v>
      </c>
      <c r="H19" s="411">
        <v>3.7563205275932932</v>
      </c>
      <c r="I19" s="412">
        <v>4.2715843175099577</v>
      </c>
      <c r="J19" s="413">
        <v>2.6457599999999637</v>
      </c>
      <c r="K19" s="413">
        <v>1.8317891334708403</v>
      </c>
      <c r="L19" s="413">
        <v>1.5889707906014516</v>
      </c>
      <c r="M19" s="414">
        <v>1.5330298968344591</v>
      </c>
      <c r="N19" s="415">
        <v>10.973362851060653</v>
      </c>
      <c r="O19" s="413">
        <v>10.202745851025341</v>
      </c>
      <c r="P19" s="413">
        <v>8.8633534806506589</v>
      </c>
      <c r="Q19" s="414">
        <v>7.8357036127985946</v>
      </c>
    </row>
    <row r="20" spans="1:17" ht="15" customHeight="1" x14ac:dyDescent="0.3">
      <c r="A20" s="408" t="s">
        <v>6</v>
      </c>
      <c r="B20" s="416" t="s">
        <v>10</v>
      </c>
      <c r="C20" s="410">
        <v>18.371435226804511</v>
      </c>
      <c r="D20" s="411">
        <v>8.9316661556716035</v>
      </c>
      <c r="E20" s="411">
        <v>7.0954353807267889</v>
      </c>
      <c r="F20" s="411">
        <v>5.0415697668617421</v>
      </c>
      <c r="G20" s="411">
        <v>4.3962200515915706</v>
      </c>
      <c r="H20" s="411">
        <v>3.2799546665040369</v>
      </c>
      <c r="I20" s="412">
        <v>4.2357579256818711</v>
      </c>
      <c r="J20" s="413">
        <v>1.3579000000000008</v>
      </c>
      <c r="K20" s="413">
        <v>0.825213047615736</v>
      </c>
      <c r="L20" s="413">
        <v>1.756818805311422</v>
      </c>
      <c r="M20" s="414">
        <v>2.3850854060579962</v>
      </c>
      <c r="N20" s="415">
        <v>9.0139650604963872</v>
      </c>
      <c r="O20" s="413">
        <v>6.3057882674818488</v>
      </c>
      <c r="P20" s="413">
        <v>5.5723527150803642</v>
      </c>
      <c r="Q20" s="414">
        <v>6.4518557639415164</v>
      </c>
    </row>
    <row r="21" spans="1:17" ht="15" customHeight="1" x14ac:dyDescent="0.3">
      <c r="A21" s="408"/>
      <c r="B21" s="416"/>
      <c r="C21" s="410"/>
      <c r="D21" s="411"/>
      <c r="E21" s="411"/>
      <c r="F21" s="411"/>
      <c r="G21" s="411"/>
      <c r="H21" s="411"/>
      <c r="I21" s="412"/>
      <c r="J21" s="413"/>
      <c r="K21" s="413"/>
      <c r="L21" s="413"/>
      <c r="M21" s="414"/>
      <c r="N21" s="415"/>
      <c r="O21" s="413"/>
      <c r="P21" s="413"/>
      <c r="Q21" s="414"/>
    </row>
    <row r="22" spans="1:17" ht="15" customHeight="1" x14ac:dyDescent="0.3">
      <c r="A22" s="408"/>
      <c r="B22" s="401" t="s">
        <v>185</v>
      </c>
      <c r="C22" s="410"/>
      <c r="D22" s="411"/>
      <c r="E22" s="411"/>
      <c r="F22" s="411"/>
      <c r="G22" s="411"/>
      <c r="H22" s="411"/>
      <c r="I22" s="412"/>
      <c r="J22" s="413"/>
      <c r="K22" s="413"/>
      <c r="L22" s="413"/>
      <c r="M22" s="414"/>
      <c r="N22" s="415"/>
      <c r="O22" s="413"/>
      <c r="P22" s="413"/>
      <c r="Q22" s="414"/>
    </row>
    <row r="23" spans="1:17" ht="15" customHeight="1" x14ac:dyDescent="0.3">
      <c r="A23" s="408"/>
      <c r="B23" s="409" t="s">
        <v>70</v>
      </c>
      <c r="C23" s="410">
        <v>109.645184</v>
      </c>
      <c r="D23" s="411">
        <v>121.90196934951014</v>
      </c>
      <c r="E23" s="411">
        <v>131.33510989676969</v>
      </c>
      <c r="F23" s="411">
        <v>139.21440702266858</v>
      </c>
      <c r="G23" s="411">
        <v>146.60030602083791</v>
      </c>
      <c r="H23" s="411">
        <v>152.10708340941324</v>
      </c>
      <c r="I23" s="412">
        <v>158.6044657301515</v>
      </c>
      <c r="J23" s="413" t="s">
        <v>4</v>
      </c>
      <c r="K23" s="413" t="s">
        <v>4</v>
      </c>
      <c r="L23" s="413" t="s">
        <v>4</v>
      </c>
      <c r="M23" s="414" t="s">
        <v>4</v>
      </c>
      <c r="N23" s="415" t="s">
        <v>4</v>
      </c>
      <c r="O23" s="413" t="s">
        <v>4</v>
      </c>
      <c r="P23" s="413" t="s">
        <v>4</v>
      </c>
      <c r="Q23" s="414" t="s">
        <v>4</v>
      </c>
    </row>
    <row r="24" spans="1:17" ht="15" customHeight="1" x14ac:dyDescent="0.3">
      <c r="A24" s="408"/>
      <c r="B24" s="409"/>
      <c r="C24" s="410"/>
      <c r="D24" s="411"/>
      <c r="E24" s="411"/>
      <c r="F24" s="411"/>
      <c r="G24" s="411"/>
      <c r="H24" s="411"/>
      <c r="I24" s="412"/>
      <c r="J24" s="413"/>
      <c r="K24" s="413"/>
      <c r="L24" s="413"/>
      <c r="M24" s="414"/>
      <c r="N24" s="415"/>
      <c r="O24" s="413"/>
      <c r="P24" s="413"/>
      <c r="Q24" s="414"/>
    </row>
    <row r="25" spans="1:17" ht="15" customHeight="1" x14ac:dyDescent="0.3">
      <c r="A25" s="417"/>
      <c r="B25" s="418" t="s">
        <v>5</v>
      </c>
      <c r="C25" s="410"/>
      <c r="D25" s="411"/>
      <c r="E25" s="419"/>
      <c r="F25" s="419"/>
      <c r="G25" s="419"/>
      <c r="H25" s="419"/>
      <c r="I25" s="420"/>
      <c r="J25" s="421"/>
      <c r="K25" s="421"/>
      <c r="L25" s="421"/>
      <c r="M25" s="422"/>
      <c r="N25" s="415"/>
      <c r="O25" s="413"/>
      <c r="P25" s="413"/>
      <c r="Q25" s="414"/>
    </row>
    <row r="26" spans="1:17" ht="15" customHeight="1" x14ac:dyDescent="0.3">
      <c r="A26" s="408" t="s">
        <v>6</v>
      </c>
      <c r="B26" s="416" t="s">
        <v>71</v>
      </c>
      <c r="C26" s="410">
        <v>1.6897002981180798</v>
      </c>
      <c r="D26" s="411">
        <v>0.22948054907985238</v>
      </c>
      <c r="E26" s="411">
        <v>0.36740788702986915</v>
      </c>
      <c r="F26" s="411">
        <v>0.4776785247086579</v>
      </c>
      <c r="G26" s="411">
        <v>0.10888997466436123</v>
      </c>
      <c r="H26" s="411">
        <v>-0.29854069206944889</v>
      </c>
      <c r="I26" s="412">
        <v>-0.28897406453843866</v>
      </c>
      <c r="J26" s="413">
        <v>7.9870885906307976E-2</v>
      </c>
      <c r="K26" s="413">
        <v>4.9999999999994493E-2</v>
      </c>
      <c r="L26" s="413">
        <v>9.9071878003420544E-2</v>
      </c>
      <c r="M26" s="414">
        <v>0.1394175391282948</v>
      </c>
      <c r="N26" s="415">
        <v>0.26645326854870532</v>
      </c>
      <c r="O26" s="413">
        <v>0.16725350044448639</v>
      </c>
      <c r="P26" s="413">
        <v>0.28363587546291757</v>
      </c>
      <c r="Q26" s="414">
        <v>0.36873940761430468</v>
      </c>
    </row>
    <row r="27" spans="1:17" ht="15" customHeight="1" x14ac:dyDescent="0.3">
      <c r="A27" s="408"/>
      <c r="B27" s="416" t="s">
        <v>120</v>
      </c>
      <c r="C27" s="410">
        <v>1.7684240360434922</v>
      </c>
      <c r="D27" s="411">
        <v>0.31170029364977481</v>
      </c>
      <c r="E27" s="411">
        <v>0.37993919052217162</v>
      </c>
      <c r="F27" s="411">
        <v>0.48030655573005898</v>
      </c>
      <c r="G27" s="411">
        <v>0.11456507010882966</v>
      </c>
      <c r="H27" s="411">
        <v>-0.29262340271667409</v>
      </c>
      <c r="I27" s="412">
        <v>-0.2606007923716791</v>
      </c>
      <c r="J27" s="413">
        <v>0.10808456473698769</v>
      </c>
      <c r="K27" s="413">
        <v>5.0000000000016698E-2</v>
      </c>
      <c r="L27" s="413">
        <v>9.9655831139000561E-2</v>
      </c>
      <c r="M27" s="414">
        <v>0.1394258528970127</v>
      </c>
      <c r="N27" s="415">
        <v>0.38165179950691019</v>
      </c>
      <c r="O27" s="413">
        <v>0.26199647461200293</v>
      </c>
      <c r="P27" s="413">
        <v>0.30182895824837352</v>
      </c>
      <c r="Q27" s="414">
        <v>0.39763632985505559</v>
      </c>
    </row>
    <row r="28" spans="1:17" ht="15" customHeight="1" x14ac:dyDescent="0.3">
      <c r="A28" s="408"/>
      <c r="B28" s="416"/>
      <c r="C28" s="410"/>
      <c r="D28" s="411"/>
      <c r="E28" s="411"/>
      <c r="F28" s="411"/>
      <c r="G28" s="411"/>
      <c r="H28" s="411"/>
      <c r="I28" s="412"/>
      <c r="J28" s="413"/>
      <c r="K28" s="413"/>
      <c r="L28" s="413"/>
      <c r="M28" s="414"/>
      <c r="N28" s="415"/>
      <c r="O28" s="413"/>
      <c r="P28" s="413"/>
      <c r="Q28" s="414"/>
    </row>
    <row r="29" spans="1:17" ht="15" customHeight="1" x14ac:dyDescent="0.3">
      <c r="A29" s="408"/>
      <c r="B29" s="423" t="s">
        <v>140</v>
      </c>
      <c r="C29" s="410"/>
      <c r="D29" s="411"/>
      <c r="E29" s="411"/>
      <c r="F29" s="411"/>
      <c r="G29" s="411"/>
      <c r="H29" s="411"/>
      <c r="I29" s="412"/>
      <c r="J29" s="413"/>
      <c r="K29" s="413"/>
      <c r="L29" s="413"/>
      <c r="M29" s="414"/>
      <c r="N29" s="415"/>
      <c r="O29" s="413"/>
      <c r="P29" s="413"/>
      <c r="Q29" s="414"/>
    </row>
    <row r="30" spans="1:17" ht="15" customHeight="1" x14ac:dyDescent="0.3">
      <c r="A30" s="408" t="s">
        <v>6</v>
      </c>
      <c r="B30" s="416" t="s">
        <v>179</v>
      </c>
      <c r="C30" s="410">
        <v>7.6796036333608653</v>
      </c>
      <c r="D30" s="411">
        <v>9.8159509202454096</v>
      </c>
      <c r="E30" s="411">
        <v>7.0530726256983201</v>
      </c>
      <c r="F30" s="411">
        <v>5.2837573385518644</v>
      </c>
      <c r="G30" s="411">
        <v>4.4609665427509215</v>
      </c>
      <c r="H30" s="411">
        <v>4.2111506524317832</v>
      </c>
      <c r="I30" s="412">
        <v>3.9840637450199168</v>
      </c>
      <c r="J30" s="413">
        <v>1.3953391396706927</v>
      </c>
      <c r="K30" s="413">
        <v>3.8000000000000034</v>
      </c>
      <c r="L30" s="413">
        <v>0.85693814541270008</v>
      </c>
      <c r="M30" s="414">
        <v>1.2427565143189323</v>
      </c>
      <c r="N30" s="415">
        <v>8.231591736159217</v>
      </c>
      <c r="O30" s="413">
        <v>11.447607586453667</v>
      </c>
      <c r="P30" s="413">
        <v>8.8936858939455021</v>
      </c>
      <c r="Q30" s="414">
        <v>7.5261772995967036</v>
      </c>
    </row>
    <row r="31" spans="1:17" ht="15" customHeight="1" x14ac:dyDescent="0.3">
      <c r="A31" s="408"/>
      <c r="B31" s="416" t="s">
        <v>180</v>
      </c>
      <c r="C31" s="410">
        <f t="shared" ref="C31:N31" si="0">100*((1+C30/100)/(1+C38/100)-1)</f>
        <v>-4.4899664719986525</v>
      </c>
      <c r="D31" s="411">
        <f t="shared" si="0"/>
        <v>-0.78891293609517632</v>
      </c>
      <c r="E31" s="411">
        <f t="shared" si="0"/>
        <v>3.7174179496940463</v>
      </c>
      <c r="F31" s="411">
        <f t="shared" si="0"/>
        <v>2.1638255769873993</v>
      </c>
      <c r="G31" s="411">
        <f t="shared" si="0"/>
        <v>1.2835698797602602</v>
      </c>
      <c r="H31" s="411">
        <f t="shared" ref="H31:I31" si="1">100*((1+H30/100)/(1+H38/100)-1)</f>
        <v>1.687771958047346</v>
      </c>
      <c r="I31" s="412">
        <f t="shared" si="1"/>
        <v>1.7458394766552976</v>
      </c>
      <c r="J31" s="413">
        <f t="shared" si="0"/>
        <v>0.66717512026936987</v>
      </c>
      <c r="K31" s="413">
        <f t="shared" ref="K31:M31" si="2">100*((1+K30/100)/(1+K38/100)-1)</f>
        <v>3.0046362529497772</v>
      </c>
      <c r="L31" s="413">
        <f t="shared" si="2"/>
        <v>0.13668390816508058</v>
      </c>
      <c r="M31" s="414">
        <f t="shared" si="2"/>
        <v>0.49209655775255268</v>
      </c>
      <c r="N31" s="415">
        <f t="shared" si="0"/>
        <v>-0.64419363265679763</v>
      </c>
      <c r="O31" s="413">
        <f t="shared" ref="O31:Q31" si="3">100*((1+O30/100)/(1+O38/100)-1)</f>
        <v>4.6226182774431468</v>
      </c>
      <c r="P31" s="413">
        <f t="shared" si="3"/>
        <v>5.0541049905172608</v>
      </c>
      <c r="Q31" s="414">
        <f t="shared" si="3"/>
        <v>4.5013380571389705</v>
      </c>
    </row>
    <row r="32" spans="1:17" ht="15" customHeight="1" x14ac:dyDescent="0.3">
      <c r="A32" s="408"/>
      <c r="B32" s="416"/>
      <c r="C32" s="410"/>
      <c r="D32" s="411"/>
      <c r="E32" s="411"/>
      <c r="F32" s="411"/>
      <c r="G32" s="411"/>
      <c r="H32" s="411"/>
      <c r="I32" s="412"/>
      <c r="J32" s="413"/>
      <c r="K32" s="413"/>
      <c r="L32" s="413"/>
      <c r="M32" s="414"/>
      <c r="N32" s="415"/>
      <c r="O32" s="413"/>
      <c r="P32" s="413"/>
      <c r="Q32" s="414"/>
    </row>
    <row r="33" spans="1:17" ht="15" customHeight="1" x14ac:dyDescent="0.3">
      <c r="A33" s="408"/>
      <c r="B33" s="423" t="s">
        <v>154</v>
      </c>
      <c r="C33" s="410"/>
      <c r="D33" s="411"/>
      <c r="E33" s="411"/>
      <c r="F33" s="411"/>
      <c r="G33" s="411"/>
      <c r="H33" s="411"/>
      <c r="I33" s="412"/>
      <c r="J33" s="413"/>
      <c r="K33" s="413"/>
      <c r="L33" s="413"/>
      <c r="M33" s="414"/>
      <c r="N33" s="415"/>
      <c r="O33" s="413"/>
      <c r="P33" s="413"/>
      <c r="Q33" s="414"/>
    </row>
    <row r="34" spans="1:17" ht="15" customHeight="1" x14ac:dyDescent="0.3">
      <c r="A34" s="408"/>
      <c r="B34" s="416" t="s">
        <v>36</v>
      </c>
      <c r="C34" s="410">
        <v>6.1422020427809514</v>
      </c>
      <c r="D34" s="411">
        <v>5.855853516728696</v>
      </c>
      <c r="E34" s="411">
        <v>5.3816201477545205</v>
      </c>
      <c r="F34" s="411">
        <v>5.0785739371795291</v>
      </c>
      <c r="G34" s="411">
        <v>5.0341889009524943</v>
      </c>
      <c r="H34" s="411">
        <v>5.3276353532444167</v>
      </c>
      <c r="I34" s="412">
        <v>5.3013861303255219</v>
      </c>
      <c r="J34" s="413">
        <v>5.8504270206758351</v>
      </c>
      <c r="K34" s="413">
        <v>5.6538619100345633</v>
      </c>
      <c r="L34" s="413">
        <v>5.4380674511655362</v>
      </c>
      <c r="M34" s="414">
        <v>5.3408126031419156</v>
      </c>
      <c r="N34" s="415" t="s">
        <v>4</v>
      </c>
      <c r="O34" s="413" t="s">
        <v>4</v>
      </c>
      <c r="P34" s="413" t="s">
        <v>4</v>
      </c>
      <c r="Q34" s="414" t="s">
        <v>4</v>
      </c>
    </row>
    <row r="35" spans="1:17" ht="15" customHeight="1" x14ac:dyDescent="0.3">
      <c r="A35" s="408"/>
      <c r="B35" s="424" t="s">
        <v>201</v>
      </c>
      <c r="C35" s="410">
        <v>170.40499999999997</v>
      </c>
      <c r="D35" s="411">
        <v>161.97474539616508</v>
      </c>
      <c r="E35" s="411">
        <v>148.17976885547</v>
      </c>
      <c r="F35" s="411">
        <v>139.36055166702522</v>
      </c>
      <c r="G35" s="411">
        <v>137.50487667290781</v>
      </c>
      <c r="H35" s="411">
        <v>145.18582071955609</v>
      </c>
      <c r="I35" s="412">
        <v>143.76345372067203</v>
      </c>
      <c r="J35" s="413">
        <v>0.20462233890365944</v>
      </c>
      <c r="K35" s="413">
        <v>-3.5129672807661771</v>
      </c>
      <c r="L35" s="413">
        <v>-3.976562758890112</v>
      </c>
      <c r="M35" s="414">
        <v>-1.7917449823457776</v>
      </c>
      <c r="N35" s="415">
        <v>-2.8992204475006389</v>
      </c>
      <c r="O35" s="413">
        <v>-6.9274643752744165</v>
      </c>
      <c r="P35" s="413">
        <v>-11.490681151911343</v>
      </c>
      <c r="Q35" s="414">
        <v>-8.8291052010538333</v>
      </c>
    </row>
    <row r="36" spans="1:17" ht="15" customHeight="1" x14ac:dyDescent="0.3">
      <c r="A36" s="425"/>
      <c r="B36" s="424"/>
      <c r="C36" s="426"/>
      <c r="D36" s="427"/>
      <c r="E36" s="419"/>
      <c r="F36" s="419"/>
      <c r="G36" s="419"/>
      <c r="H36" s="419"/>
      <c r="I36" s="420"/>
      <c r="J36" s="428"/>
      <c r="K36" s="428"/>
      <c r="L36" s="428"/>
      <c r="M36" s="429"/>
      <c r="N36" s="430"/>
      <c r="O36" s="421"/>
      <c r="P36" s="421"/>
      <c r="Q36" s="422"/>
    </row>
    <row r="37" spans="1:17" ht="15" customHeight="1" x14ac:dyDescent="0.3">
      <c r="A37" s="431"/>
      <c r="B37" s="423" t="s">
        <v>146</v>
      </c>
      <c r="C37" s="426"/>
      <c r="D37" s="427"/>
      <c r="E37" s="419"/>
      <c r="F37" s="419"/>
      <c r="G37" s="419"/>
      <c r="H37" s="419"/>
      <c r="I37" s="420"/>
      <c r="J37" s="428"/>
      <c r="K37" s="428"/>
      <c r="L37" s="428"/>
      <c r="M37" s="429"/>
      <c r="N37" s="432"/>
      <c r="O37" s="433"/>
      <c r="P37" s="433"/>
      <c r="Q37" s="434"/>
    </row>
    <row r="38" spans="1:17" ht="15" customHeight="1" x14ac:dyDescent="0.3">
      <c r="A38" s="408"/>
      <c r="B38" s="409" t="s">
        <v>119</v>
      </c>
      <c r="C38" s="410">
        <v>12.741666666666667</v>
      </c>
      <c r="D38" s="411">
        <v>10.689192276977746</v>
      </c>
      <c r="E38" s="411">
        <v>3.2160988404302051</v>
      </c>
      <c r="F38" s="411">
        <v>3.0538517366045617</v>
      </c>
      <c r="G38" s="411">
        <v>3.1371294147340287</v>
      </c>
      <c r="H38" s="411">
        <v>2.4814966891254975</v>
      </c>
      <c r="I38" s="412">
        <v>2.1998189605366183</v>
      </c>
      <c r="J38" s="413">
        <v>0.72333808764512075</v>
      </c>
      <c r="K38" s="413">
        <v>0.7721630559395789</v>
      </c>
      <c r="L38" s="413">
        <v>0.71927110938501027</v>
      </c>
      <c r="M38" s="414">
        <v>0.7469840736529787</v>
      </c>
      <c r="N38" s="415">
        <v>8.9333333333333496</v>
      </c>
      <c r="O38" s="413">
        <v>6.5234357745776421</v>
      </c>
      <c r="P38" s="413">
        <v>3.6548604205183812</v>
      </c>
      <c r="Q38" s="414">
        <v>2.8945459442861887</v>
      </c>
    </row>
    <row r="39" spans="1:17" ht="15" customHeight="1" thickBot="1" x14ac:dyDescent="0.35">
      <c r="A39" s="435"/>
      <c r="B39" s="436"/>
      <c r="C39" s="437"/>
      <c r="D39" s="438"/>
      <c r="E39" s="439"/>
      <c r="F39" s="439"/>
      <c r="G39" s="439"/>
      <c r="H39" s="439"/>
      <c r="I39" s="440"/>
      <c r="J39" s="441"/>
      <c r="K39" s="441"/>
      <c r="L39" s="441"/>
      <c r="M39" s="442"/>
      <c r="N39" s="443"/>
      <c r="O39" s="444"/>
      <c r="P39" s="444"/>
      <c r="Q39" s="445"/>
    </row>
    <row r="40" spans="1:17" ht="15" customHeight="1" x14ac:dyDescent="0.3">
      <c r="A40" s="430"/>
      <c r="B40" s="409"/>
      <c r="C40" s="446"/>
      <c r="D40" s="447"/>
      <c r="E40" s="448"/>
      <c r="F40" s="448"/>
      <c r="G40" s="448"/>
      <c r="H40" s="448"/>
      <c r="I40" s="449"/>
      <c r="J40" s="450"/>
      <c r="K40" s="450"/>
      <c r="L40" s="450"/>
      <c r="M40" s="451"/>
      <c r="N40" s="452"/>
      <c r="O40" s="453"/>
      <c r="P40" s="453"/>
      <c r="Q40" s="454"/>
    </row>
    <row r="41" spans="1:17" ht="15" customHeight="1" x14ac:dyDescent="0.3">
      <c r="A41" s="430"/>
      <c r="B41" s="423" t="s">
        <v>13</v>
      </c>
      <c r="C41" s="410">
        <f t="shared" ref="C41:G41" si="4">$C$59*C26+$C$59*C30+$C$60*C20+$C$61*C12+$C$62*C19+$C$63*C11</f>
        <v>11.026019055734212</v>
      </c>
      <c r="D41" s="427">
        <f>$C$59*D26+$C$59*D30+$C$60*D20+$C$61*D12+$C$62*D19+$C$63*D11</f>
        <v>8.956402352495294</v>
      </c>
      <c r="E41" s="411">
        <f t="shared" si="4"/>
        <v>6.9713118017938074</v>
      </c>
      <c r="F41" s="411">
        <f t="shared" si="4"/>
        <v>5.2929072413646958</v>
      </c>
      <c r="G41" s="411">
        <f t="shared" si="4"/>
        <v>4.3379121865546546</v>
      </c>
      <c r="H41" s="411">
        <f t="shared" ref="H41:I41" si="5">$C$59*H26+$C$59*H30+$C$60*H20+$C$61*H12+$C$62*H19+$C$63*H11</f>
        <v>3.5125136024206767</v>
      </c>
      <c r="I41" s="455">
        <f t="shared" si="5"/>
        <v>3.7149218151742485</v>
      </c>
      <c r="J41" s="456" t="s">
        <v>4</v>
      </c>
      <c r="K41" s="456" t="s">
        <v>4</v>
      </c>
      <c r="L41" s="456" t="s">
        <v>4</v>
      </c>
      <c r="M41" s="457" t="s">
        <v>4</v>
      </c>
      <c r="N41" s="458" t="s">
        <v>4</v>
      </c>
      <c r="O41" s="456" t="s">
        <v>4</v>
      </c>
      <c r="P41" s="456" t="s">
        <v>4</v>
      </c>
      <c r="Q41" s="457" t="s">
        <v>4</v>
      </c>
    </row>
    <row r="42" spans="1:17" ht="15" customHeight="1" x14ac:dyDescent="0.3">
      <c r="A42" s="459"/>
      <c r="B42" s="460"/>
      <c r="C42" s="461"/>
      <c r="D42" s="462"/>
      <c r="E42" s="463"/>
      <c r="F42" s="463"/>
      <c r="G42" s="463"/>
      <c r="H42" s="463"/>
      <c r="I42" s="464"/>
      <c r="J42" s="465"/>
      <c r="K42" s="465"/>
      <c r="L42" s="465"/>
      <c r="M42" s="460"/>
      <c r="N42" s="466"/>
      <c r="O42" s="465"/>
      <c r="P42" s="465"/>
      <c r="Q42" s="460"/>
    </row>
    <row r="43" spans="1:17" ht="15" customHeight="1" x14ac:dyDescent="0.3">
      <c r="A43" s="430"/>
      <c r="B43" s="467"/>
      <c r="C43" s="468"/>
      <c r="D43" s="469"/>
      <c r="E43" s="470"/>
      <c r="F43" s="470"/>
      <c r="G43" s="470"/>
      <c r="H43" s="470"/>
      <c r="I43" s="471"/>
      <c r="J43" s="456"/>
      <c r="K43" s="450"/>
      <c r="L43" s="450"/>
      <c r="M43" s="451"/>
      <c r="N43" s="452"/>
      <c r="O43" s="453"/>
      <c r="P43" s="453"/>
      <c r="Q43" s="454"/>
    </row>
    <row r="44" spans="1:17" ht="15" customHeight="1" x14ac:dyDescent="0.3">
      <c r="A44" s="430"/>
      <c r="B44" s="423" t="s">
        <v>14</v>
      </c>
      <c r="C44" s="426"/>
      <c r="D44" s="427"/>
      <c r="E44" s="411"/>
      <c r="F44" s="411"/>
      <c r="G44" s="411"/>
      <c r="H44" s="411"/>
      <c r="I44" s="455"/>
      <c r="J44" s="456"/>
      <c r="K44" s="456"/>
      <c r="L44" s="456"/>
      <c r="M44" s="457"/>
      <c r="N44" s="415"/>
      <c r="O44" s="413"/>
      <c r="P44" s="413"/>
      <c r="Q44" s="414"/>
    </row>
    <row r="45" spans="1:17" ht="15" customHeight="1" x14ac:dyDescent="0.3">
      <c r="A45" s="430"/>
      <c r="B45" s="409" t="s">
        <v>195</v>
      </c>
      <c r="C45" s="410">
        <v>11.024521916243923</v>
      </c>
      <c r="D45" s="427">
        <v>10.488250824065283</v>
      </c>
      <c r="E45" s="411">
        <v>7.4309396745269041</v>
      </c>
      <c r="F45" s="411">
        <v>4.9333244220663985</v>
      </c>
      <c r="G45" s="411">
        <v>3.7678781191205601</v>
      </c>
      <c r="H45" s="411">
        <v>3.27442685056476</v>
      </c>
      <c r="I45" s="455">
        <v>4.3959032045868485</v>
      </c>
      <c r="J45" s="456">
        <v>3.2352067240879689</v>
      </c>
      <c r="K45" s="456">
        <v>2.7229513812057071</v>
      </c>
      <c r="L45" s="456">
        <v>1.5072900138095369</v>
      </c>
      <c r="M45" s="457">
        <v>1.2434627954437172</v>
      </c>
      <c r="N45" s="458">
        <v>8.1236629647434064</v>
      </c>
      <c r="O45" s="456">
        <v>13.969868262159824</v>
      </c>
      <c r="P45" s="456">
        <v>8.4599486995942552</v>
      </c>
      <c r="Q45" s="457">
        <v>8.9775538451298829</v>
      </c>
    </row>
    <row r="46" spans="1:17" ht="15" customHeight="1" x14ac:dyDescent="0.3">
      <c r="A46" s="430"/>
      <c r="B46" s="409" t="s">
        <v>186</v>
      </c>
      <c r="C46" s="410">
        <v>5.068590565650962</v>
      </c>
      <c r="D46" s="411">
        <v>6.3774781763129811</v>
      </c>
      <c r="E46" s="411">
        <v>6.6828126581371174</v>
      </c>
      <c r="F46" s="411">
        <v>6.598687128699086</v>
      </c>
      <c r="G46" s="411">
        <v>6.0509314654208062</v>
      </c>
      <c r="H46" s="411">
        <v>6.0614511778314828</v>
      </c>
      <c r="I46" s="455">
        <v>6.19939815422837</v>
      </c>
      <c r="J46" s="456">
        <v>6.5734774580327295</v>
      </c>
      <c r="K46" s="456">
        <v>8.3197545316332491</v>
      </c>
      <c r="L46" s="456">
        <v>8.0869703241360646</v>
      </c>
      <c r="M46" s="457">
        <v>7.0500677573017576</v>
      </c>
      <c r="N46" s="415" t="s">
        <v>4</v>
      </c>
      <c r="O46" s="413" t="s">
        <v>4</v>
      </c>
      <c r="P46" s="413" t="s">
        <v>4</v>
      </c>
      <c r="Q46" s="414" t="s">
        <v>4</v>
      </c>
    </row>
    <row r="47" spans="1:17" ht="15" customHeight="1" x14ac:dyDescent="0.3">
      <c r="A47" s="472"/>
      <c r="B47" s="409"/>
      <c r="C47" s="410"/>
      <c r="D47" s="427"/>
      <c r="E47" s="411"/>
      <c r="F47" s="411"/>
      <c r="G47" s="411"/>
      <c r="H47" s="411"/>
      <c r="I47" s="455"/>
      <c r="J47" s="456"/>
      <c r="K47" s="456"/>
      <c r="L47" s="456"/>
      <c r="M47" s="457"/>
      <c r="N47" s="415"/>
      <c r="O47" s="413"/>
      <c r="P47" s="413"/>
      <c r="Q47" s="414"/>
    </row>
    <row r="48" spans="1:17" ht="15" customHeight="1" x14ac:dyDescent="0.3">
      <c r="A48" s="472"/>
      <c r="B48" s="401" t="s">
        <v>15</v>
      </c>
      <c r="C48" s="473"/>
      <c r="D48" s="428"/>
      <c r="E48" s="421"/>
      <c r="F48" s="421"/>
      <c r="G48" s="421"/>
      <c r="H48" s="421"/>
      <c r="I48" s="422"/>
      <c r="J48" s="428"/>
      <c r="K48" s="428"/>
      <c r="L48" s="428"/>
      <c r="M48" s="429"/>
      <c r="N48" s="430"/>
      <c r="O48" s="421"/>
      <c r="P48" s="421"/>
      <c r="Q48" s="422"/>
    </row>
    <row r="49" spans="1:18" ht="15" customHeight="1" x14ac:dyDescent="0.3">
      <c r="A49" s="474"/>
      <c r="B49" s="409" t="s">
        <v>16</v>
      </c>
      <c r="C49" s="475">
        <v>1.5011874108845413</v>
      </c>
      <c r="D49" s="413">
        <v>1.9126708400009518</v>
      </c>
      <c r="E49" s="413">
        <v>1.9877716456858874</v>
      </c>
      <c r="F49" s="413">
        <v>2.1858879873281278</v>
      </c>
      <c r="G49" s="413">
        <v>2.1997797456672297</v>
      </c>
      <c r="H49" s="413">
        <v>2.1026555367557487</v>
      </c>
      <c r="I49" s="414">
        <v>1.9740973288965735</v>
      </c>
      <c r="J49" s="413">
        <v>0.42851537357899705</v>
      </c>
      <c r="K49" s="413">
        <v>0.39604919755025225</v>
      </c>
      <c r="L49" s="413">
        <v>0.54932632631454759</v>
      </c>
      <c r="M49" s="414">
        <v>0.51796403253174805</v>
      </c>
      <c r="N49" s="415">
        <v>1.9888436450165692</v>
      </c>
      <c r="O49" s="413">
        <v>1.8917201157803376</v>
      </c>
      <c r="P49" s="413">
        <v>1.8988699408517995</v>
      </c>
      <c r="Q49" s="414">
        <v>1.905239495688571</v>
      </c>
    </row>
    <row r="50" spans="1:18" ht="15" customHeight="1" x14ac:dyDescent="0.3">
      <c r="A50" s="472"/>
      <c r="B50" s="409" t="s">
        <v>69</v>
      </c>
      <c r="C50" s="475">
        <v>0.46063902679513991</v>
      </c>
      <c r="D50" s="413">
        <v>-0.21515974388397474</v>
      </c>
      <c r="E50" s="413">
        <v>0.48286209604595509</v>
      </c>
      <c r="F50" s="413">
        <v>1.0762222947390709</v>
      </c>
      <c r="G50" s="413">
        <v>1.0218231528514199</v>
      </c>
      <c r="H50" s="413">
        <v>0.58527882843681933</v>
      </c>
      <c r="I50" s="414">
        <v>0.42345910699079781</v>
      </c>
      <c r="J50" s="456">
        <v>-0.41043227804757887</v>
      </c>
      <c r="K50" s="456">
        <v>-6.4726916944213286E-2</v>
      </c>
      <c r="L50" s="456">
        <v>-0.54336666274320544</v>
      </c>
      <c r="M50" s="457">
        <v>0.10557036885405768</v>
      </c>
      <c r="N50" s="415" t="s">
        <v>4</v>
      </c>
      <c r="O50" s="413" t="s">
        <v>4</v>
      </c>
      <c r="P50" s="413" t="s">
        <v>4</v>
      </c>
      <c r="Q50" s="414" t="s">
        <v>4</v>
      </c>
    </row>
    <row r="51" spans="1:18" ht="15" customHeight="1" x14ac:dyDescent="0.3">
      <c r="A51" s="472"/>
      <c r="B51" s="409"/>
      <c r="C51" s="475"/>
      <c r="D51" s="413"/>
      <c r="E51" s="413"/>
      <c r="F51" s="413"/>
      <c r="G51" s="413"/>
      <c r="H51" s="413"/>
      <c r="I51" s="414"/>
      <c r="J51" s="456"/>
      <c r="K51" s="456"/>
      <c r="L51" s="456"/>
      <c r="M51" s="457"/>
      <c r="N51" s="415"/>
      <c r="O51" s="413"/>
      <c r="P51" s="413"/>
      <c r="Q51" s="414"/>
    </row>
    <row r="52" spans="1:18" ht="15" customHeight="1" x14ac:dyDescent="0.3">
      <c r="A52" s="472"/>
      <c r="B52" s="423" t="s">
        <v>76</v>
      </c>
      <c r="C52" s="475"/>
      <c r="D52" s="413"/>
      <c r="E52" s="413"/>
      <c r="F52" s="413"/>
      <c r="G52" s="413"/>
      <c r="H52" s="413"/>
      <c r="I52" s="414"/>
      <c r="J52" s="456"/>
      <c r="K52" s="456"/>
      <c r="L52" s="456"/>
      <c r="M52" s="457"/>
      <c r="N52" s="415"/>
      <c r="O52" s="413"/>
      <c r="P52" s="413"/>
      <c r="Q52" s="414"/>
    </row>
    <row r="53" spans="1:18" ht="15" customHeight="1" x14ac:dyDescent="0.3">
      <c r="A53" s="472"/>
      <c r="B53" s="416" t="s">
        <v>204</v>
      </c>
      <c r="C53" s="475">
        <f>'Externé prostredie'!Q$13</f>
        <v>3.9179541308334009</v>
      </c>
      <c r="D53" s="413">
        <f>'Externé prostredie'!R$13</f>
        <v>0.53569055176092562</v>
      </c>
      <c r="E53" s="413">
        <f>'Externé prostredie'!S$13</f>
        <v>0.98717831357721941</v>
      </c>
      <c r="F53" s="413">
        <f>'Externé prostredie'!T$13</f>
        <v>1.8112252576569565</v>
      </c>
      <c r="G53" s="413">
        <f>'Externé prostredie'!U$13</f>
        <v>1.4834541185402061</v>
      </c>
      <c r="H53" s="413">
        <f>'Externé prostredie'!V$13</f>
        <v>1.6096256256000085</v>
      </c>
      <c r="I53" s="414">
        <f>'Externé prostredie'!W$13</f>
        <v>1.3563614814812164</v>
      </c>
      <c r="J53" s="413">
        <v>-6.2459046303808829E-2</v>
      </c>
      <c r="K53" s="413">
        <v>0.2</v>
      </c>
      <c r="L53" s="413">
        <v>0.2</v>
      </c>
      <c r="M53" s="414">
        <v>0.3</v>
      </c>
      <c r="N53" s="415">
        <v>0.11610417532001982</v>
      </c>
      <c r="O53" s="413">
        <v>0.34058669737084823</v>
      </c>
      <c r="P53" s="413">
        <v>0.49429188908156618</v>
      </c>
      <c r="Q53" s="414">
        <v>0.63870394027778499</v>
      </c>
      <c r="R53" s="476"/>
    </row>
    <row r="54" spans="1:18" ht="15" customHeight="1" x14ac:dyDescent="0.3">
      <c r="A54" s="472"/>
      <c r="B54" s="416" t="s">
        <v>205</v>
      </c>
      <c r="C54" s="475">
        <f>'Externé prostredie'!Q$14</f>
        <v>8.3647489249669995</v>
      </c>
      <c r="D54" s="413">
        <f>'Externé prostredie'!R$14</f>
        <v>5.8214930539681413</v>
      </c>
      <c r="E54" s="413">
        <f>'Externé prostredie'!S$14</f>
        <v>2.7545432362346602</v>
      </c>
      <c r="F54" s="413">
        <f>'Externé prostredie'!T$14</f>
        <v>2.2218900000000006</v>
      </c>
      <c r="G54" s="413">
        <f>'Externé prostredie'!U$14</f>
        <v>2.0893100000000002</v>
      </c>
      <c r="H54" s="413">
        <f>'Externé prostredie'!V$14</f>
        <v>2.0893100000000002</v>
      </c>
      <c r="I54" s="414">
        <f>'Externé prostredie'!W$14</f>
        <v>2.0319459999999996</v>
      </c>
      <c r="J54" s="413"/>
      <c r="K54" s="413"/>
      <c r="L54" s="413"/>
      <c r="M54" s="414"/>
      <c r="N54" s="415"/>
      <c r="O54" s="413"/>
      <c r="P54" s="413"/>
      <c r="Q54" s="414"/>
    </row>
    <row r="55" spans="1:18" ht="15" customHeight="1" x14ac:dyDescent="0.3">
      <c r="A55" s="477"/>
      <c r="B55" s="460"/>
      <c r="C55" s="465"/>
      <c r="D55" s="465"/>
      <c r="E55" s="478"/>
      <c r="F55" s="478"/>
      <c r="G55" s="478"/>
      <c r="H55" s="478"/>
      <c r="I55" s="479"/>
      <c r="J55" s="465"/>
      <c r="K55" s="465"/>
      <c r="L55" s="465"/>
      <c r="M55" s="460"/>
      <c r="N55" s="466"/>
      <c r="O55" s="465"/>
      <c r="P55" s="465"/>
      <c r="Q55" s="460"/>
    </row>
    <row r="56" spans="1:18" ht="15" customHeight="1" x14ac:dyDescent="0.3">
      <c r="A56" s="480"/>
      <c r="B56" s="481"/>
      <c r="C56" s="482"/>
      <c r="D56" s="482"/>
      <c r="E56" s="483"/>
      <c r="F56" s="483"/>
      <c r="G56" s="483"/>
      <c r="H56" s="483"/>
      <c r="I56" s="483"/>
      <c r="J56" s="483"/>
      <c r="K56" s="381"/>
      <c r="L56" s="381"/>
      <c r="M56" s="381"/>
      <c r="N56" s="381"/>
      <c r="O56" s="428"/>
      <c r="P56" s="428"/>
    </row>
    <row r="57" spans="1:18" ht="15" customHeight="1" x14ac:dyDescent="0.3">
      <c r="A57" s="376" t="s">
        <v>6</v>
      </c>
      <c r="B57" s="498" t="s">
        <v>79</v>
      </c>
      <c r="C57" s="499"/>
      <c r="D57" s="499"/>
      <c r="E57" s="499"/>
      <c r="F57" s="499"/>
      <c r="G57" s="499"/>
      <c r="H57" s="499"/>
      <c r="I57" s="499"/>
      <c r="J57" s="499"/>
      <c r="K57" s="499"/>
      <c r="L57" s="499"/>
      <c r="M57" s="484"/>
      <c r="N57" s="484"/>
    </row>
    <row r="58" spans="1:18" ht="15" customHeight="1" x14ac:dyDescent="0.3">
      <c r="A58" s="376"/>
      <c r="B58" s="485"/>
      <c r="C58" s="485"/>
      <c r="D58" s="485"/>
      <c r="E58" s="486"/>
      <c r="F58" s="486"/>
      <c r="G58" s="486"/>
      <c r="H58" s="486"/>
      <c r="I58" s="486"/>
      <c r="J58" s="486"/>
      <c r="K58" s="485"/>
      <c r="L58" s="485"/>
      <c r="M58" s="485"/>
      <c r="N58" s="485"/>
    </row>
    <row r="59" spans="1:18" s="381" customFormat="1" ht="15" customHeight="1" x14ac:dyDescent="0.3">
      <c r="A59" s="487"/>
      <c r="B59" s="488" t="s">
        <v>131</v>
      </c>
      <c r="C59" s="489">
        <v>0.55882742405606423</v>
      </c>
      <c r="D59" s="365"/>
      <c r="E59" s="490"/>
      <c r="F59" s="490"/>
      <c r="G59" s="491"/>
      <c r="H59" s="491"/>
      <c r="I59" s="491"/>
      <c r="J59" s="491"/>
      <c r="K59" s="365"/>
      <c r="L59" s="365"/>
      <c r="M59" s="365"/>
      <c r="N59" s="365"/>
    </row>
    <row r="60" spans="1:18" ht="15" customHeight="1" x14ac:dyDescent="0.3">
      <c r="B60" s="488" t="s">
        <v>21</v>
      </c>
      <c r="C60" s="489">
        <v>0.24365495896409611</v>
      </c>
      <c r="J60" s="490"/>
    </row>
    <row r="61" spans="1:18" ht="15" customHeight="1" x14ac:dyDescent="0.3">
      <c r="B61" s="488" t="s">
        <v>22</v>
      </c>
      <c r="C61" s="489">
        <v>4.2278324566337976E-2</v>
      </c>
      <c r="J61" s="490"/>
    </row>
    <row r="62" spans="1:18" ht="15" customHeight="1" x14ac:dyDescent="0.3">
      <c r="B62" s="488" t="s">
        <v>74</v>
      </c>
      <c r="C62" s="489">
        <v>0.10629898853426513</v>
      </c>
      <c r="J62" s="490"/>
    </row>
    <row r="63" spans="1:18" ht="15" customHeight="1" x14ac:dyDescent="0.3">
      <c r="B63" s="488" t="s">
        <v>75</v>
      </c>
      <c r="C63" s="489">
        <v>4.8940303879236535E-2</v>
      </c>
      <c r="J63" s="490"/>
    </row>
  </sheetData>
  <mergeCells count="7">
    <mergeCell ref="B57:L57"/>
    <mergeCell ref="A1:N1"/>
    <mergeCell ref="A2:N2"/>
    <mergeCell ref="A3:N3"/>
    <mergeCell ref="A4:I5"/>
    <mergeCell ref="J4:M5"/>
    <mergeCell ref="N4:Q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7"/>
  <sheetViews>
    <sheetView showGridLines="0" zoomScale="70" zoomScaleNormal="70" workbookViewId="0">
      <pane xSplit="4" ySplit="6" topLeftCell="K7" activePane="bottomRight" state="frozen"/>
      <selection pane="topRight" activeCell="E1" sqref="E1"/>
      <selection pane="bottomLeft" activeCell="A7" sqref="A7"/>
      <selection pane="bottomRight" activeCell="V31" sqref="V31"/>
    </sheetView>
  </sheetViews>
  <sheetFormatPr defaultColWidth="9.140625" defaultRowHeight="15.75" x14ac:dyDescent="0.25"/>
  <cols>
    <col min="1" max="1" width="5.7109375" style="143" customWidth="1"/>
    <col min="2" max="2" width="45.7109375" style="143" customWidth="1"/>
    <col min="3" max="3" width="5.7109375" style="143" customWidth="1"/>
    <col min="4" max="4" width="35.7109375" style="177" customWidth="1"/>
    <col min="5" max="6" width="11.140625" style="177" customWidth="1"/>
    <col min="7" max="13" width="11.140625" style="143" customWidth="1"/>
    <col min="14" max="14" width="11.140625" style="178" customWidth="1"/>
    <col min="15" max="22" width="11.140625" style="143" customWidth="1"/>
    <col min="23" max="26" width="11.28515625" style="143" customWidth="1"/>
    <col min="27" max="16384" width="9.140625" style="143"/>
  </cols>
  <sheetData>
    <row r="1" spans="1:25" x14ac:dyDescent="0.25">
      <c r="A1" s="525" t="str">
        <f>'Súhrnné indikátory'!A1:N1</f>
        <v>67. zasadnutie Výboru pre makroekonomické prognózy, 31.1.2024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6"/>
      <c r="R1" s="527"/>
      <c r="S1" s="527"/>
      <c r="T1" s="527"/>
      <c r="U1" s="339"/>
    </row>
    <row r="2" spans="1:25" ht="18.75" x14ac:dyDescent="0.3">
      <c r="A2" s="536" t="s">
        <v>150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520"/>
      <c r="T2" s="520"/>
      <c r="U2" s="338"/>
    </row>
    <row r="3" spans="1:25" x14ac:dyDescent="0.25">
      <c r="A3" s="537" t="s">
        <v>125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2"/>
      <c r="O3" s="522"/>
      <c r="P3" s="522"/>
      <c r="Q3" s="522"/>
      <c r="R3" s="522"/>
      <c r="S3" s="522"/>
      <c r="T3" s="522"/>
      <c r="U3" s="256"/>
    </row>
    <row r="4" spans="1:25" s="53" customFormat="1" x14ac:dyDescent="0.25">
      <c r="A4" s="157"/>
      <c r="B4" s="158"/>
      <c r="C4" s="159"/>
      <c r="D4" s="160"/>
      <c r="E4" s="253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0"/>
    </row>
    <row r="5" spans="1:25" s="53" customFormat="1" x14ac:dyDescent="0.25">
      <c r="A5" s="142"/>
      <c r="B5" s="29" t="s">
        <v>51</v>
      </c>
      <c r="C5" s="27"/>
      <c r="D5" s="29" t="s">
        <v>52</v>
      </c>
      <c r="E5" s="47">
        <v>2008</v>
      </c>
      <c r="F5" s="10">
        <v>2009</v>
      </c>
      <c r="G5" s="10">
        <v>2010</v>
      </c>
      <c r="H5" s="10">
        <v>2011</v>
      </c>
      <c r="I5" s="10">
        <v>2012</v>
      </c>
      <c r="J5" s="10">
        <v>2013</v>
      </c>
      <c r="K5" s="10">
        <v>2014</v>
      </c>
      <c r="L5" s="10">
        <v>2015</v>
      </c>
      <c r="M5" s="10">
        <v>2016</v>
      </c>
      <c r="N5" s="10">
        <v>2017</v>
      </c>
      <c r="O5" s="10">
        <v>2018</v>
      </c>
      <c r="P5" s="10">
        <v>2019</v>
      </c>
      <c r="Q5" s="10">
        <v>2020</v>
      </c>
      <c r="R5" s="10">
        <v>2021</v>
      </c>
      <c r="S5" s="10">
        <v>2022</v>
      </c>
      <c r="T5" s="10">
        <v>2023</v>
      </c>
      <c r="U5" s="10">
        <v>2024</v>
      </c>
      <c r="V5" s="10">
        <v>2025</v>
      </c>
      <c r="W5" s="10">
        <v>2026</v>
      </c>
      <c r="X5" s="10">
        <v>2027</v>
      </c>
      <c r="Y5" s="11">
        <v>2028</v>
      </c>
    </row>
    <row r="6" spans="1:25" s="53" customFormat="1" x14ac:dyDescent="0.25">
      <c r="A6" s="162"/>
      <c r="B6" s="152"/>
      <c r="C6" s="150"/>
      <c r="D6" s="152"/>
      <c r="E6" s="121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7</v>
      </c>
      <c r="R6" s="6" t="s">
        <v>7</v>
      </c>
      <c r="S6" s="6" t="s">
        <v>62</v>
      </c>
      <c r="T6" s="6" t="s">
        <v>62</v>
      </c>
      <c r="U6" s="6" t="s">
        <v>62</v>
      </c>
      <c r="V6" s="6" t="s">
        <v>62</v>
      </c>
      <c r="W6" s="6" t="s">
        <v>62</v>
      </c>
      <c r="X6" s="6" t="s">
        <v>62</v>
      </c>
      <c r="Y6" s="104" t="s">
        <v>62</v>
      </c>
    </row>
    <row r="7" spans="1:25" x14ac:dyDescent="0.25">
      <c r="A7" s="157"/>
      <c r="B7" s="29"/>
      <c r="C7" s="27"/>
      <c r="D7" s="29"/>
      <c r="E7" s="27"/>
      <c r="F7" s="28"/>
      <c r="G7" s="161"/>
      <c r="H7" s="161"/>
      <c r="I7" s="161"/>
      <c r="J7" s="161"/>
      <c r="K7" s="161"/>
      <c r="L7" s="161"/>
      <c r="M7" s="161"/>
      <c r="N7" s="161"/>
      <c r="O7" s="161"/>
      <c r="P7" s="163"/>
      <c r="Q7" s="163"/>
      <c r="R7" s="163"/>
      <c r="S7" s="163"/>
      <c r="T7" s="163"/>
      <c r="U7" s="163"/>
      <c r="V7" s="163"/>
      <c r="W7" s="163"/>
      <c r="X7" s="163"/>
      <c r="Y7" s="164"/>
    </row>
    <row r="8" spans="1:25" x14ac:dyDescent="0.25">
      <c r="A8" s="142"/>
      <c r="B8" s="26" t="s">
        <v>53</v>
      </c>
      <c r="C8" s="142"/>
      <c r="D8" s="165" t="s">
        <v>114</v>
      </c>
      <c r="E8" s="166">
        <v>49747.347000000002</v>
      </c>
      <c r="F8" s="167">
        <v>38180.275000000001</v>
      </c>
      <c r="G8" s="167">
        <v>47490.465000000004</v>
      </c>
      <c r="H8" s="167">
        <v>54666.452000000005</v>
      </c>
      <c r="I8" s="167">
        <v>57312.983</v>
      </c>
      <c r="J8" s="167">
        <v>58979.456000000006</v>
      </c>
      <c r="K8" s="167">
        <v>59062.518000000004</v>
      </c>
      <c r="L8" s="167">
        <v>63725.141000000003</v>
      </c>
      <c r="M8" s="167">
        <v>65557.514999999999</v>
      </c>
      <c r="N8" s="167">
        <v>70026.698000000004</v>
      </c>
      <c r="O8" s="167">
        <v>75006.187000000005</v>
      </c>
      <c r="P8" s="167">
        <v>76579.735000000001</v>
      </c>
      <c r="Q8" s="167">
        <v>69693.004000000001</v>
      </c>
      <c r="R8" s="167">
        <v>83176.264999999999</v>
      </c>
      <c r="S8" s="167">
        <v>103096.43700000001</v>
      </c>
      <c r="T8" s="167">
        <v>102976.3046721248</v>
      </c>
      <c r="U8" s="169">
        <v>110202.11847529939</v>
      </c>
      <c r="V8" s="169">
        <v>118439.80600835857</v>
      </c>
      <c r="W8" s="169">
        <v>126159.68755809203</v>
      </c>
      <c r="X8" s="169">
        <v>133966.30607326806</v>
      </c>
      <c r="Y8" s="342">
        <v>141945.18527861539</v>
      </c>
    </row>
    <row r="9" spans="1:25" x14ac:dyDescent="0.25">
      <c r="A9" s="142"/>
      <c r="B9" s="26"/>
      <c r="C9" s="142"/>
      <c r="D9" s="165"/>
      <c r="E9" s="99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71"/>
      <c r="V9" s="171"/>
      <c r="W9" s="171"/>
      <c r="X9" s="171"/>
      <c r="Y9" s="343"/>
    </row>
    <row r="10" spans="1:25" x14ac:dyDescent="0.25">
      <c r="A10" s="142"/>
      <c r="B10" s="26" t="s">
        <v>110</v>
      </c>
      <c r="C10" s="142"/>
      <c r="D10" s="165" t="s">
        <v>115</v>
      </c>
      <c r="E10" s="168">
        <v>60029.087</v>
      </c>
      <c r="F10" s="169">
        <v>66531.455000000002</v>
      </c>
      <c r="G10" s="169">
        <v>70240.508000000002</v>
      </c>
      <c r="H10" s="169">
        <v>66408.513999999996</v>
      </c>
      <c r="I10" s="169">
        <v>70868.929999999993</v>
      </c>
      <c r="J10" s="169">
        <v>72762.16</v>
      </c>
      <c r="K10" s="169">
        <v>73721.748999999996</v>
      </c>
      <c r="L10" s="169">
        <v>74188.216</v>
      </c>
      <c r="M10" s="169">
        <v>76189.213000000003</v>
      </c>
      <c r="N10" s="169">
        <v>80126.047999999995</v>
      </c>
      <c r="O10" s="169">
        <v>81683.659</v>
      </c>
      <c r="P10" s="169">
        <v>84083.581000000006</v>
      </c>
      <c r="Q10" s="169">
        <v>87472.477000000014</v>
      </c>
      <c r="R10" s="169">
        <v>89669.134999999995</v>
      </c>
      <c r="S10" s="169">
        <v>86678.221999999994</v>
      </c>
      <c r="T10" s="169">
        <v>90829.369000000006</v>
      </c>
      <c r="U10" s="169">
        <v>92419.29</v>
      </c>
      <c r="V10" s="169">
        <v>93553.371035930671</v>
      </c>
      <c r="W10" s="169">
        <v>96080.438047457836</v>
      </c>
      <c r="X10" s="169">
        <v>98760.414226227876</v>
      </c>
      <c r="Y10" s="342">
        <v>100878.60379527643</v>
      </c>
    </row>
    <row r="11" spans="1:25" x14ac:dyDescent="0.25">
      <c r="A11" s="142"/>
      <c r="B11" s="26"/>
      <c r="C11" s="142"/>
      <c r="D11" s="165"/>
      <c r="E11" s="99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71"/>
      <c r="V11" s="171"/>
      <c r="W11" s="171"/>
      <c r="X11" s="171"/>
      <c r="Y11" s="343"/>
    </row>
    <row r="12" spans="1:25" x14ac:dyDescent="0.25">
      <c r="A12" s="142"/>
      <c r="B12" s="26" t="s">
        <v>54</v>
      </c>
      <c r="C12" s="142"/>
      <c r="D12" s="165" t="s">
        <v>113</v>
      </c>
      <c r="E12" s="168">
        <v>44371.377</v>
      </c>
      <c r="F12" s="169">
        <v>40067.066999999995</v>
      </c>
      <c r="G12" s="169">
        <v>43826.207999999999</v>
      </c>
      <c r="H12" s="169">
        <v>45710.337999999989</v>
      </c>
      <c r="I12" s="169">
        <v>46790.050999999999</v>
      </c>
      <c r="J12" s="169">
        <v>47086.209999999992</v>
      </c>
      <c r="K12" s="169">
        <v>47784.105000000003</v>
      </c>
      <c r="L12" s="169">
        <v>49745.71699999999</v>
      </c>
      <c r="M12" s="169">
        <v>49328.808000000005</v>
      </c>
      <c r="N12" s="169">
        <v>50234.709999999992</v>
      </c>
      <c r="O12" s="169">
        <v>52530.539999999994</v>
      </c>
      <c r="P12" s="169">
        <v>54201.214999999997</v>
      </c>
      <c r="Q12" s="169">
        <v>52440.610000000008</v>
      </c>
      <c r="R12" s="169">
        <v>56870.628999999986</v>
      </c>
      <c r="S12" s="169">
        <v>62977.801999999996</v>
      </c>
      <c r="T12" s="169">
        <v>70869.294602112583</v>
      </c>
      <c r="U12" s="169">
        <v>76503.269205144257</v>
      </c>
      <c r="V12" s="169">
        <v>81279.279525099919</v>
      </c>
      <c r="W12" s="169">
        <v>85721.327233141114</v>
      </c>
      <c r="X12" s="169">
        <v>88307.334970226686</v>
      </c>
      <c r="Y12" s="342">
        <v>91493.644111376751</v>
      </c>
    </row>
    <row r="13" spans="1:25" x14ac:dyDescent="0.25">
      <c r="A13" s="142"/>
      <c r="B13" s="26"/>
      <c r="C13" s="142"/>
      <c r="D13" s="165"/>
      <c r="E13" s="170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343"/>
    </row>
    <row r="14" spans="1:25" x14ac:dyDescent="0.25">
      <c r="A14" s="142"/>
      <c r="B14" s="21" t="s">
        <v>109</v>
      </c>
      <c r="C14" s="172"/>
      <c r="D14" s="165" t="s">
        <v>113</v>
      </c>
      <c r="E14" s="168">
        <v>13464.475949293088</v>
      </c>
      <c r="F14" s="169">
        <v>10148.583892976591</v>
      </c>
      <c r="G14" s="169">
        <v>13528.835210395731</v>
      </c>
      <c r="H14" s="169">
        <v>14677.052976235656</v>
      </c>
      <c r="I14" s="169">
        <v>15785.753375957636</v>
      </c>
      <c r="J14" s="169">
        <v>15311.487986719188</v>
      </c>
      <c r="K14" s="169">
        <v>15826.557440490247</v>
      </c>
      <c r="L14" s="169">
        <v>17160.691079002565</v>
      </c>
      <c r="M14" s="169">
        <v>15751.262337940196</v>
      </c>
      <c r="N14" s="169">
        <v>15194.171242094631</v>
      </c>
      <c r="O14" s="169">
        <v>15113.484546617816</v>
      </c>
      <c r="P14" s="169">
        <v>14950.789789960603</v>
      </c>
      <c r="Q14" s="169">
        <v>14007.627508383506</v>
      </c>
      <c r="R14" s="169">
        <v>15608.81650519775</v>
      </c>
      <c r="S14" s="169">
        <v>14494.724305313935</v>
      </c>
      <c r="T14" s="169">
        <v>21267.292682379804</v>
      </c>
      <c r="U14" s="169">
        <v>22714.45494503943</v>
      </c>
      <c r="V14" s="169">
        <v>24524.29566372891</v>
      </c>
      <c r="W14" s="169">
        <v>25608.915032449779</v>
      </c>
      <c r="X14" s="169">
        <v>25271.096942122218</v>
      </c>
      <c r="Y14" s="342">
        <v>25296.578645659938</v>
      </c>
    </row>
    <row r="15" spans="1:25" x14ac:dyDescent="0.25">
      <c r="A15" s="142"/>
      <c r="B15" s="26"/>
      <c r="C15" s="142"/>
      <c r="D15" s="29"/>
      <c r="E15" s="142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26"/>
    </row>
    <row r="16" spans="1:25" s="53" customFormat="1" x14ac:dyDescent="0.25">
      <c r="A16" s="142"/>
      <c r="B16" s="26" t="s">
        <v>117</v>
      </c>
      <c r="C16" s="142"/>
      <c r="D16" s="165" t="s">
        <v>116</v>
      </c>
      <c r="E16" s="166">
        <v>37666.879000000001</v>
      </c>
      <c r="F16" s="167">
        <v>37599.816999999995</v>
      </c>
      <c r="G16" s="167">
        <v>38295.244999999995</v>
      </c>
      <c r="H16" s="167">
        <v>39015.353000000003</v>
      </c>
      <c r="I16" s="167">
        <v>40545.578000000001</v>
      </c>
      <c r="J16" s="167">
        <v>40593.966</v>
      </c>
      <c r="K16" s="167">
        <v>41335.593999999997</v>
      </c>
      <c r="L16" s="167">
        <v>42425.681000000004</v>
      </c>
      <c r="M16" s="167">
        <v>43921.543000000005</v>
      </c>
      <c r="N16" s="167">
        <v>46625.4</v>
      </c>
      <c r="O16" s="167">
        <v>49698.645000000004</v>
      </c>
      <c r="P16" s="167">
        <v>52363.706999999995</v>
      </c>
      <c r="Q16" s="167">
        <v>52871.105000000003</v>
      </c>
      <c r="R16" s="167">
        <v>56042.135000000002</v>
      </c>
      <c r="S16" s="167">
        <v>66451.92300000001</v>
      </c>
      <c r="T16" s="167">
        <v>72418.103875778761</v>
      </c>
      <c r="U16" s="169">
        <v>77554.150610728349</v>
      </c>
      <c r="V16" s="169">
        <v>81464.097220865267</v>
      </c>
      <c r="W16" s="169">
        <v>85045.438197737021</v>
      </c>
      <c r="X16" s="169">
        <v>87834.890016552527</v>
      </c>
      <c r="Y16" s="342">
        <v>91555.363331942557</v>
      </c>
    </row>
    <row r="17" spans="1:25" x14ac:dyDescent="0.25">
      <c r="A17" s="142"/>
      <c r="B17" s="26"/>
      <c r="C17" s="142"/>
      <c r="D17" s="29"/>
      <c r="E17" s="142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26"/>
    </row>
    <row r="18" spans="1:25" x14ac:dyDescent="0.25">
      <c r="A18" s="142"/>
      <c r="B18" s="26" t="s">
        <v>55</v>
      </c>
      <c r="C18" s="142"/>
      <c r="D18" s="165"/>
      <c r="E18" s="99">
        <v>223.42699999999999</v>
      </c>
      <c r="F18" s="100">
        <v>255.691</v>
      </c>
      <c r="G18" s="100">
        <v>389.95399999999995</v>
      </c>
      <c r="H18" s="100">
        <v>568.02200000000005</v>
      </c>
      <c r="I18" s="100">
        <v>568.08400000000006</v>
      </c>
      <c r="J18" s="100">
        <v>604.21899999999994</v>
      </c>
      <c r="K18" s="100">
        <v>712.24400000000003</v>
      </c>
      <c r="L18" s="100">
        <v>669.43499999999995</v>
      </c>
      <c r="M18" s="100">
        <v>607.101</v>
      </c>
      <c r="N18" s="100">
        <v>792.96799999999996</v>
      </c>
      <c r="O18" s="100">
        <v>779.36</v>
      </c>
      <c r="P18" s="100">
        <v>824.49900000000014</v>
      </c>
      <c r="Q18" s="100">
        <v>776.52100000000019</v>
      </c>
      <c r="R18" s="100">
        <v>772.87900000000002</v>
      </c>
      <c r="S18" s="100">
        <v>902.99300000000005</v>
      </c>
      <c r="T18" s="100">
        <v>931.57536923026328</v>
      </c>
      <c r="U18" s="171">
        <v>897.62321871791869</v>
      </c>
      <c r="V18" s="171">
        <v>924.76927360027082</v>
      </c>
      <c r="W18" s="171">
        <v>948.09054154929254</v>
      </c>
      <c r="X18" s="171">
        <v>971.99993623897967</v>
      </c>
      <c r="Y18" s="542">
        <v>1002.5843703277811</v>
      </c>
    </row>
    <row r="19" spans="1:25" x14ac:dyDescent="0.25">
      <c r="A19" s="142"/>
      <c r="B19" s="26"/>
      <c r="C19" s="142"/>
      <c r="D19" s="165"/>
      <c r="E19" s="99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71"/>
      <c r="V19" s="171"/>
      <c r="W19" s="171"/>
      <c r="X19" s="171"/>
      <c r="Y19" s="343"/>
    </row>
    <row r="20" spans="1:25" x14ac:dyDescent="0.25">
      <c r="A20" s="142"/>
      <c r="B20" s="26" t="s">
        <v>56</v>
      </c>
      <c r="C20" s="142"/>
      <c r="D20" s="165" t="s">
        <v>116</v>
      </c>
      <c r="E20" s="166">
        <f>1000*'Verejná správa'!C15-'Atypické základne'!E18</f>
        <v>3105.1610000000001</v>
      </c>
      <c r="F20" s="167">
        <f>1000*'Verejná správa'!D15-'Atypické základne'!F18</f>
        <v>3661.5990000000006</v>
      </c>
      <c r="G20" s="167">
        <f>1000*'Verejná správa'!E15-'Atypické základne'!G18</f>
        <v>3669.8489999999983</v>
      </c>
      <c r="H20" s="167">
        <f>1000*'Verejná správa'!F15-'Atypické základne'!H18</f>
        <v>3630.3300000000008</v>
      </c>
      <c r="I20" s="167">
        <f>1000*'Verejná správa'!G15-'Atypické základne'!I18</f>
        <v>3714.2430000000013</v>
      </c>
      <c r="J20" s="167">
        <f>1000*'Verejná správa'!H15-'Atypické základne'!J18</f>
        <v>3681.2530000000006</v>
      </c>
      <c r="K20" s="167">
        <f>1000*'Verejná správa'!I15-'Atypické základne'!K18</f>
        <v>3669.9160000000006</v>
      </c>
      <c r="L20" s="167">
        <f>1000*'Verejná správa'!J15-'Atypické základne'!L18</f>
        <v>4065.9829999999997</v>
      </c>
      <c r="M20" s="167">
        <f>1000*'Verejná správa'!K15-'Atypické základne'!M18</f>
        <v>3922.1289999999995</v>
      </c>
      <c r="N20" s="167">
        <f>1000*'Verejná správa'!L15-'Atypické základne'!N18</f>
        <v>4064.3469999999998</v>
      </c>
      <c r="O20" s="167">
        <f>1000*'Verejná správa'!M15-'Atypické základne'!O18</f>
        <v>4114.4440000000004</v>
      </c>
      <c r="P20" s="167">
        <f>1000*'Verejná správa'!N15-'Atypické základne'!P18</f>
        <v>4266.4890000000005</v>
      </c>
      <c r="Q20" s="167">
        <f>1000*'Verejná správa'!O15-'Atypické základne'!Q18</f>
        <v>4384.5169999999998</v>
      </c>
      <c r="R20" s="167">
        <f>1000*'Verejná správa'!P15-'Atypické základne'!R18</f>
        <v>4953.3760000000002</v>
      </c>
      <c r="S20" s="167">
        <f>1000*'Verejná správa'!Q15-'Atypické základne'!S18</f>
        <v>5630.97</v>
      </c>
      <c r="T20" s="167">
        <f>1000*'Verejná správa'!R15-'Atypické základne'!T18</f>
        <v>6502.7331953254452</v>
      </c>
      <c r="U20" s="169">
        <f>1000*'Verejná správa'!S15-'Atypické základne'!U18</f>
        <v>6639.1562534644881</v>
      </c>
      <c r="V20" s="169">
        <f>1000*'Verejná správa'!T15-'Atypické základne'!V18</f>
        <v>6784.5508999243984</v>
      </c>
      <c r="W20" s="169">
        <f>1000*'Verejná správa'!U15-'Atypické základne'!W18</f>
        <v>6774.2434266537221</v>
      </c>
      <c r="X20" s="169">
        <f>1000*'Verejná správa'!V15-'Atypické základne'!X18</f>
        <v>6643.9878715257755</v>
      </c>
      <c r="Y20" s="543">
        <v>6548.4835531090193</v>
      </c>
    </row>
    <row r="21" spans="1:25" x14ac:dyDescent="0.25">
      <c r="A21" s="142"/>
      <c r="B21" s="26"/>
      <c r="C21" s="142"/>
      <c r="D21" s="165"/>
      <c r="E21" s="99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71"/>
      <c r="V21" s="171"/>
      <c r="W21" s="171"/>
      <c r="X21" s="171"/>
      <c r="Y21" s="343"/>
    </row>
    <row r="22" spans="1:25" x14ac:dyDescent="0.25">
      <c r="A22" s="142"/>
      <c r="B22" s="26" t="s">
        <v>111</v>
      </c>
      <c r="C22" s="142"/>
      <c r="D22" s="165"/>
      <c r="E22" s="99">
        <v>523.952</v>
      </c>
      <c r="F22" s="100">
        <v>526.35699999999997</v>
      </c>
      <c r="G22" s="100">
        <v>333.82600000000002</v>
      </c>
      <c r="H22" s="100">
        <v>683.00900000000001</v>
      </c>
      <c r="I22" s="100">
        <v>604.90099999999995</v>
      </c>
      <c r="J22" s="100">
        <v>770.5569999999999</v>
      </c>
      <c r="K22" s="100">
        <v>1178.9639999999999</v>
      </c>
      <c r="L22" s="100">
        <v>1847.6220000000001</v>
      </c>
      <c r="M22" s="100">
        <v>865.303</v>
      </c>
      <c r="N22" s="100">
        <v>775.04800000000012</v>
      </c>
      <c r="O22" s="100">
        <v>1011.359</v>
      </c>
      <c r="P22" s="100">
        <v>824.697</v>
      </c>
      <c r="Q22" s="100">
        <v>857.37</v>
      </c>
      <c r="R22" s="100">
        <v>931.00399999999991</v>
      </c>
      <c r="S22" s="100">
        <v>930.04699999999991</v>
      </c>
      <c r="T22" s="100">
        <v>1581.10763680896</v>
      </c>
      <c r="U22" s="171">
        <v>1077.3808744394607</v>
      </c>
      <c r="V22" s="171">
        <v>1115.7390532750858</v>
      </c>
      <c r="W22" s="171">
        <v>1097.018563289846</v>
      </c>
      <c r="X22" s="171">
        <v>1013.4171562689359</v>
      </c>
      <c r="Y22" s="542">
        <v>1076.924702440446</v>
      </c>
    </row>
    <row r="23" spans="1:25" x14ac:dyDescent="0.25">
      <c r="A23" s="142"/>
      <c r="B23" s="26"/>
      <c r="C23" s="142"/>
      <c r="D23" s="165"/>
      <c r="E23" s="99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71"/>
      <c r="V23" s="171"/>
      <c r="W23" s="171"/>
      <c r="X23" s="171"/>
      <c r="Y23" s="343"/>
    </row>
    <row r="24" spans="1:25" x14ac:dyDescent="0.25">
      <c r="A24" s="142"/>
      <c r="B24" s="26" t="s">
        <v>112</v>
      </c>
      <c r="C24" s="142"/>
      <c r="D24" s="165" t="s">
        <v>116</v>
      </c>
      <c r="E24" s="166">
        <v>1813.3210000000001</v>
      </c>
      <c r="F24" s="167">
        <v>1989.0600000000004</v>
      </c>
      <c r="G24" s="167">
        <v>2161.4879999999998</v>
      </c>
      <c r="H24" s="167">
        <v>1981.8910000000001</v>
      </c>
      <c r="I24" s="167">
        <v>1777.9340000000002</v>
      </c>
      <c r="J24" s="167">
        <v>1742.8720000000003</v>
      </c>
      <c r="K24" s="167">
        <v>1960.0839999999998</v>
      </c>
      <c r="L24" s="167">
        <v>3249.0409999999993</v>
      </c>
      <c r="M24" s="167">
        <v>1893.3900000000003</v>
      </c>
      <c r="N24" s="167">
        <v>2070.4069999999997</v>
      </c>
      <c r="O24" s="167">
        <v>2359.645</v>
      </c>
      <c r="P24" s="167">
        <v>2563.7020000000002</v>
      </c>
      <c r="Q24" s="167">
        <v>2351.71</v>
      </c>
      <c r="R24" s="167">
        <v>2134.848</v>
      </c>
      <c r="S24" s="167">
        <v>2374.8589999999999</v>
      </c>
      <c r="T24" s="167">
        <v>3154.2969930485924</v>
      </c>
      <c r="U24" s="167">
        <v>4334.9343916878479</v>
      </c>
      <c r="V24" s="167">
        <v>4429.6815737289535</v>
      </c>
      <c r="W24" s="167">
        <v>4304.8566730956354</v>
      </c>
      <c r="X24" s="167">
        <v>2950.6098123629395</v>
      </c>
      <c r="Y24" s="541">
        <v>3137.4976466886401</v>
      </c>
    </row>
    <row r="25" spans="1:25" x14ac:dyDescent="0.25">
      <c r="A25" s="142"/>
      <c r="B25" s="26"/>
      <c r="C25" s="142"/>
      <c r="D25" s="165"/>
      <c r="E25" s="166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9"/>
      <c r="V25" s="169"/>
      <c r="W25" s="169"/>
      <c r="X25" s="169"/>
      <c r="Y25" s="342"/>
    </row>
    <row r="26" spans="1:25" x14ac:dyDescent="0.25">
      <c r="A26" s="142"/>
      <c r="B26" s="77" t="s">
        <v>202</v>
      </c>
      <c r="C26" s="142"/>
      <c r="D26" s="165"/>
      <c r="E26" s="166"/>
      <c r="F26" s="167"/>
      <c r="G26" s="167"/>
      <c r="H26" s="167"/>
      <c r="I26" s="167"/>
      <c r="J26" s="167"/>
      <c r="K26" s="167"/>
      <c r="L26" s="167"/>
      <c r="M26" s="167"/>
      <c r="N26" s="38">
        <v>6.2569673236120593</v>
      </c>
      <c r="O26" s="38">
        <v>17.523867988895166</v>
      </c>
      <c r="P26" s="38">
        <v>26.046348194679712</v>
      </c>
      <c r="Q26" s="38">
        <v>25.3997775346634</v>
      </c>
      <c r="R26" s="38">
        <v>53.686501811594205</v>
      </c>
      <c r="S26" s="38">
        <v>82.227391414141408</v>
      </c>
      <c r="T26" s="38">
        <v>85.849125875253023</v>
      </c>
      <c r="U26" s="38">
        <v>79.657083333333333</v>
      </c>
      <c r="V26" s="38">
        <v>83.245416666666657</v>
      </c>
      <c r="W26" s="38">
        <v>86.533124999999998</v>
      </c>
      <c r="X26" s="38">
        <v>89.922083333333319</v>
      </c>
      <c r="Y26" s="39">
        <v>89.922083333333319</v>
      </c>
    </row>
    <row r="27" spans="1:25" x14ac:dyDescent="0.25">
      <c r="A27" s="162"/>
      <c r="B27" s="173"/>
      <c r="C27" s="162"/>
      <c r="D27" s="174"/>
      <c r="E27" s="175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344"/>
      <c r="V27" s="344"/>
      <c r="W27" s="344"/>
      <c r="X27" s="344"/>
      <c r="Y27" s="345"/>
    </row>
  </sheetData>
  <mergeCells count="3">
    <mergeCell ref="A2:T2"/>
    <mergeCell ref="A3:T3"/>
    <mergeCell ref="A1:T1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0"/>
  <sheetViews>
    <sheetView zoomScale="80" zoomScaleNormal="80" workbookViewId="0">
      <pane xSplit="2" ySplit="6" topLeftCell="S7" activePane="bottomRight" state="frozen"/>
      <selection pane="topRight" activeCell="C1" sqref="C1"/>
      <selection pane="bottomLeft" activeCell="A7" sqref="A7"/>
      <selection pane="bottomRight" activeCell="AF37" sqref="AF37"/>
    </sheetView>
  </sheetViews>
  <sheetFormatPr defaultColWidth="9.140625" defaultRowHeight="15.75" x14ac:dyDescent="0.25"/>
  <cols>
    <col min="1" max="1" width="5.7109375" style="179" customWidth="1"/>
    <col min="2" max="2" width="75.7109375" style="179" customWidth="1"/>
    <col min="3" max="3" width="9.140625" style="192" customWidth="1"/>
    <col min="4" max="22" width="9.140625" style="179" customWidth="1"/>
    <col min="23" max="16384" width="9.140625" style="179"/>
  </cols>
  <sheetData>
    <row r="1" spans="1:34" x14ac:dyDescent="0.25">
      <c r="A1" s="528" t="str">
        <f>'Súhrnné indikátory'!A1:N1</f>
        <v>67. zasadnutie Výboru pre makroekonomické prognózy, 31.1.2024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30"/>
      <c r="R1" s="530"/>
      <c r="S1" s="530"/>
      <c r="T1" s="530"/>
      <c r="U1" s="530"/>
      <c r="V1" s="530"/>
    </row>
    <row r="2" spans="1:34" ht="18.75" x14ac:dyDescent="0.3">
      <c r="A2" s="531" t="s">
        <v>132</v>
      </c>
      <c r="B2" s="532"/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532"/>
      <c r="T2" s="532"/>
      <c r="U2" s="532"/>
      <c r="V2" s="532"/>
    </row>
    <row r="3" spans="1:34" x14ac:dyDescent="0.25">
      <c r="A3" s="533" t="s">
        <v>61</v>
      </c>
      <c r="B3" s="534"/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  <c r="P3" s="534"/>
      <c r="Q3" s="534"/>
      <c r="R3" s="534"/>
      <c r="S3" s="534"/>
      <c r="T3" s="534"/>
      <c r="U3" s="534"/>
      <c r="V3" s="534"/>
    </row>
    <row r="4" spans="1:34" s="123" customFormat="1" x14ac:dyDescent="0.25">
      <c r="A4" s="180"/>
      <c r="B4" s="181"/>
      <c r="C4" s="182"/>
      <c r="D4" s="182"/>
      <c r="E4" s="182"/>
      <c r="F4" s="183"/>
      <c r="G4" s="182"/>
      <c r="H4" s="182"/>
      <c r="I4" s="182"/>
      <c r="J4" s="183"/>
      <c r="K4" s="182"/>
      <c r="L4" s="182"/>
      <c r="M4" s="182"/>
      <c r="N4" s="183"/>
      <c r="O4" s="182"/>
      <c r="P4" s="182"/>
      <c r="Q4" s="182"/>
      <c r="R4" s="183"/>
      <c r="S4" s="182"/>
      <c r="T4" s="182"/>
      <c r="U4" s="182"/>
      <c r="V4" s="183"/>
      <c r="W4" s="182"/>
      <c r="X4" s="182"/>
      <c r="Y4" s="182"/>
      <c r="Z4" s="183"/>
      <c r="AA4" s="182"/>
      <c r="AB4" s="182"/>
      <c r="AC4" s="182"/>
      <c r="AD4" s="183"/>
      <c r="AE4" s="182"/>
      <c r="AF4" s="182"/>
      <c r="AG4" s="182"/>
      <c r="AH4" s="183"/>
    </row>
    <row r="5" spans="1:34" s="123" customFormat="1" x14ac:dyDescent="0.25">
      <c r="A5" s="184"/>
      <c r="B5" s="88"/>
      <c r="C5" s="185">
        <v>2021</v>
      </c>
      <c r="D5" s="185">
        <v>2021</v>
      </c>
      <c r="E5" s="185">
        <v>2021</v>
      </c>
      <c r="F5" s="186">
        <v>2021</v>
      </c>
      <c r="G5" s="185">
        <v>2022</v>
      </c>
      <c r="H5" s="185">
        <v>2022</v>
      </c>
      <c r="I5" s="185">
        <v>2022</v>
      </c>
      <c r="J5" s="186">
        <v>2022</v>
      </c>
      <c r="K5" s="185">
        <v>2023</v>
      </c>
      <c r="L5" s="185">
        <v>2023</v>
      </c>
      <c r="M5" s="185">
        <v>2023</v>
      </c>
      <c r="N5" s="186">
        <v>2023</v>
      </c>
      <c r="O5" s="214">
        <v>2024</v>
      </c>
      <c r="P5" s="185">
        <v>2024</v>
      </c>
      <c r="Q5" s="185">
        <v>2024</v>
      </c>
      <c r="R5" s="186">
        <v>2024</v>
      </c>
      <c r="S5" s="214">
        <v>2025</v>
      </c>
      <c r="T5" s="185">
        <v>2025</v>
      </c>
      <c r="U5" s="185">
        <v>2025</v>
      </c>
      <c r="V5" s="186">
        <v>2025</v>
      </c>
      <c r="W5" s="214">
        <v>2026</v>
      </c>
      <c r="X5" s="185">
        <v>2026</v>
      </c>
      <c r="Y5" s="185">
        <v>2026</v>
      </c>
      <c r="Z5" s="186">
        <v>2026</v>
      </c>
      <c r="AA5" s="214">
        <v>2027</v>
      </c>
      <c r="AB5" s="185">
        <v>2027</v>
      </c>
      <c r="AC5" s="185">
        <v>2027</v>
      </c>
      <c r="AD5" s="186">
        <v>2027</v>
      </c>
      <c r="AE5" s="214">
        <v>2028</v>
      </c>
      <c r="AF5" s="185">
        <v>2028</v>
      </c>
      <c r="AG5" s="185">
        <v>2028</v>
      </c>
      <c r="AH5" s="186">
        <v>2028</v>
      </c>
    </row>
    <row r="6" spans="1:34" s="123" customFormat="1" x14ac:dyDescent="0.25">
      <c r="A6" s="187"/>
      <c r="B6" s="105"/>
      <c r="C6" s="3" t="s">
        <v>0</v>
      </c>
      <c r="D6" s="3" t="s">
        <v>1</v>
      </c>
      <c r="E6" s="3" t="s">
        <v>2</v>
      </c>
      <c r="F6" s="2" t="s">
        <v>3</v>
      </c>
      <c r="G6" s="3" t="s">
        <v>0</v>
      </c>
      <c r="H6" s="3" t="s">
        <v>1</v>
      </c>
      <c r="I6" s="3" t="s">
        <v>2</v>
      </c>
      <c r="J6" s="2" t="s">
        <v>3</v>
      </c>
      <c r="K6" s="3" t="s">
        <v>0</v>
      </c>
      <c r="L6" s="3" t="s">
        <v>1</v>
      </c>
      <c r="M6" s="3" t="s">
        <v>2</v>
      </c>
      <c r="N6" s="2" t="s">
        <v>3</v>
      </c>
      <c r="O6" s="1" t="s">
        <v>0</v>
      </c>
      <c r="P6" s="3" t="s">
        <v>1</v>
      </c>
      <c r="Q6" s="3" t="s">
        <v>2</v>
      </c>
      <c r="R6" s="2" t="s">
        <v>3</v>
      </c>
      <c r="S6" s="1" t="s">
        <v>0</v>
      </c>
      <c r="T6" s="3" t="s">
        <v>1</v>
      </c>
      <c r="U6" s="3" t="s">
        <v>2</v>
      </c>
      <c r="V6" s="2" t="s">
        <v>3</v>
      </c>
      <c r="W6" s="1" t="s">
        <v>0</v>
      </c>
      <c r="X6" s="3" t="s">
        <v>1</v>
      </c>
      <c r="Y6" s="3" t="s">
        <v>2</v>
      </c>
      <c r="Z6" s="2" t="s">
        <v>3</v>
      </c>
      <c r="AA6" s="1" t="s">
        <v>0</v>
      </c>
      <c r="AB6" s="3" t="s">
        <v>1</v>
      </c>
      <c r="AC6" s="3" t="s">
        <v>2</v>
      </c>
      <c r="AD6" s="2" t="s">
        <v>3</v>
      </c>
      <c r="AE6" s="1" t="s">
        <v>0</v>
      </c>
      <c r="AF6" s="3" t="s">
        <v>1</v>
      </c>
      <c r="AG6" s="3" t="s">
        <v>2</v>
      </c>
      <c r="AH6" s="2" t="s">
        <v>3</v>
      </c>
    </row>
    <row r="7" spans="1:34" x14ac:dyDescent="0.25">
      <c r="A7" s="184"/>
      <c r="B7" s="186"/>
      <c r="C7" s="205"/>
      <c r="D7" s="206"/>
      <c r="E7" s="206"/>
      <c r="F7" s="207"/>
      <c r="G7" s="205"/>
      <c r="H7" s="206"/>
      <c r="I7" s="206"/>
      <c r="J7" s="207"/>
      <c r="K7" s="205"/>
      <c r="L7" s="206"/>
      <c r="M7" s="206"/>
      <c r="N7" s="207"/>
      <c r="O7" s="205"/>
      <c r="P7" s="206"/>
      <c r="Q7" s="206"/>
      <c r="R7" s="207"/>
      <c r="S7" s="205"/>
      <c r="T7" s="206"/>
      <c r="U7" s="206"/>
      <c r="V7" s="207"/>
      <c r="W7" s="205"/>
      <c r="X7" s="206"/>
      <c r="Y7" s="206"/>
      <c r="Z7" s="207"/>
      <c r="AA7" s="205"/>
      <c r="AB7" s="206"/>
      <c r="AC7" s="206"/>
      <c r="AD7" s="207"/>
      <c r="AE7" s="205"/>
      <c r="AF7" s="206"/>
      <c r="AG7" s="206"/>
      <c r="AH7" s="207"/>
    </row>
    <row r="8" spans="1:34" x14ac:dyDescent="0.25">
      <c r="A8" s="184"/>
      <c r="B8" s="90" t="s">
        <v>119</v>
      </c>
      <c r="C8" s="202">
        <v>1.0000000000000009</v>
      </c>
      <c r="D8" s="203">
        <v>2.2333333333333316</v>
      </c>
      <c r="E8" s="203">
        <v>3.8999999999999924</v>
      </c>
      <c r="F8" s="204">
        <v>5.4999999999999938</v>
      </c>
      <c r="G8" s="202">
        <v>9.2666666666666675</v>
      </c>
      <c r="H8" s="203">
        <v>12.53333333333333</v>
      </c>
      <c r="I8" s="203">
        <v>13.93333333333333</v>
      </c>
      <c r="J8" s="204">
        <v>15.233333333333343</v>
      </c>
      <c r="K8" s="202">
        <v>15.133333333333333</v>
      </c>
      <c r="L8" s="203">
        <v>12.166666666666659</v>
      </c>
      <c r="M8" s="203">
        <v>8.9333333333333496</v>
      </c>
      <c r="N8" s="204">
        <v>6.5234357745776421</v>
      </c>
      <c r="O8" s="202">
        <v>3.6548604205183812</v>
      </c>
      <c r="P8" s="203">
        <v>2.8945459442861887</v>
      </c>
      <c r="Q8" s="203">
        <v>3.1961256252025021</v>
      </c>
      <c r="R8" s="204">
        <v>3.1188633717137484</v>
      </c>
      <c r="S8" s="202">
        <v>3.3825964643772672</v>
      </c>
      <c r="T8" s="203">
        <v>3.0571976619952186</v>
      </c>
      <c r="U8" s="203">
        <v>2.9569319227919166</v>
      </c>
      <c r="V8" s="204">
        <v>2.8186808972538442</v>
      </c>
      <c r="W8" s="202">
        <v>2.9206929990653085</v>
      </c>
      <c r="X8" s="203">
        <v>3.1216234011664019</v>
      </c>
      <c r="Y8" s="203">
        <v>3.2035905840098495</v>
      </c>
      <c r="Z8" s="204">
        <v>3.3026106746945545</v>
      </c>
      <c r="AA8" s="202">
        <v>3.0391416679699499</v>
      </c>
      <c r="AB8" s="203">
        <v>2.6776067701469679</v>
      </c>
      <c r="AC8" s="203">
        <v>2.3059583862255093</v>
      </c>
      <c r="AD8" s="204">
        <v>1.9032799321595624</v>
      </c>
      <c r="AE8" s="202">
        <v>2.2292012189615384</v>
      </c>
      <c r="AF8" s="203">
        <v>2.1242182408413881</v>
      </c>
      <c r="AG8" s="203">
        <v>2.1738908225907907</v>
      </c>
      <c r="AH8" s="204">
        <v>2.2719655597527568</v>
      </c>
    </row>
    <row r="9" spans="1:34" x14ac:dyDescent="0.25">
      <c r="A9" s="184"/>
      <c r="B9" s="188" t="s">
        <v>57</v>
      </c>
      <c r="C9" s="538">
        <f t="shared" ref="C9" si="0">AVERAGE(C8:D8)</f>
        <v>1.6166666666666663</v>
      </c>
      <c r="D9" s="539"/>
      <c r="E9" s="539">
        <f t="shared" ref="E9" si="1">AVERAGE(E8:F8)</f>
        <v>4.6999999999999931</v>
      </c>
      <c r="F9" s="540"/>
      <c r="G9" s="538">
        <f t="shared" ref="G9" si="2">AVERAGE(G8:H8)</f>
        <v>10.899999999999999</v>
      </c>
      <c r="H9" s="539"/>
      <c r="I9" s="539">
        <f t="shared" ref="I9" si="3">AVERAGE(I8:J8)</f>
        <v>14.583333333333336</v>
      </c>
      <c r="J9" s="540"/>
      <c r="K9" s="538">
        <f t="shared" ref="K9" si="4">AVERAGE(K8:L8)</f>
        <v>13.649999999999995</v>
      </c>
      <c r="L9" s="539"/>
      <c r="M9" s="539">
        <f t="shared" ref="M9" si="5">AVERAGE(M8:N8)</f>
        <v>7.7283845539554958</v>
      </c>
      <c r="N9" s="540"/>
      <c r="O9" s="538">
        <f t="shared" ref="O9" si="6">AVERAGE(O8:P8)</f>
        <v>3.274703182402285</v>
      </c>
      <c r="P9" s="539"/>
      <c r="Q9" s="539">
        <f t="shared" ref="Q9" si="7">AVERAGE(Q8:R8)</f>
        <v>3.1574944984581252</v>
      </c>
      <c r="R9" s="540"/>
      <c r="S9" s="538">
        <f t="shared" ref="S9" si="8">AVERAGE(S8:T8)</f>
        <v>3.2198970631862429</v>
      </c>
      <c r="T9" s="539"/>
      <c r="U9" s="539">
        <f t="shared" ref="U9" si="9">AVERAGE(U8:V8)</f>
        <v>2.8878064100228804</v>
      </c>
      <c r="V9" s="540"/>
      <c r="W9" s="538">
        <f t="shared" ref="W9" si="10">AVERAGE(W8:X8)</f>
        <v>3.0211582001158552</v>
      </c>
      <c r="X9" s="539"/>
      <c r="Y9" s="539">
        <f t="shared" ref="Y9" si="11">AVERAGE(Y8:Z8)</f>
        <v>3.2531006293522022</v>
      </c>
      <c r="Z9" s="540"/>
      <c r="AA9" s="538">
        <f t="shared" ref="AA9" si="12">AVERAGE(AA8:AB8)</f>
        <v>2.8583742190584589</v>
      </c>
      <c r="AB9" s="539"/>
      <c r="AC9" s="539">
        <f t="shared" ref="AC9" si="13">AVERAGE(AC8:AD8)</f>
        <v>2.1046191591925361</v>
      </c>
      <c r="AD9" s="540"/>
      <c r="AE9" s="538">
        <f t="shared" ref="AE9" si="14">AVERAGE(AE8:AF8)</f>
        <v>2.1767097299014635</v>
      </c>
      <c r="AF9" s="539"/>
      <c r="AG9" s="539">
        <f t="shared" ref="AG9" si="15">AVERAGE(AG8:AH8)</f>
        <v>2.222928191171774</v>
      </c>
      <c r="AH9" s="540"/>
    </row>
    <row r="10" spans="1:34" x14ac:dyDescent="0.25">
      <c r="A10" s="184"/>
      <c r="B10" s="90"/>
      <c r="C10" s="355"/>
      <c r="D10" s="356"/>
      <c r="E10" s="356"/>
      <c r="F10" s="357"/>
      <c r="G10" s="355"/>
      <c r="H10" s="356"/>
      <c r="I10" s="356"/>
      <c r="J10" s="357"/>
      <c r="K10" s="355"/>
      <c r="L10" s="356"/>
      <c r="M10" s="356"/>
      <c r="N10" s="357"/>
      <c r="O10" s="355"/>
      <c r="P10" s="356"/>
      <c r="Q10" s="356"/>
      <c r="R10" s="357"/>
      <c r="S10" s="355"/>
      <c r="T10" s="356"/>
      <c r="U10" s="356"/>
      <c r="V10" s="357"/>
      <c r="W10" s="355"/>
      <c r="X10" s="356"/>
      <c r="Y10" s="356"/>
      <c r="Z10" s="357"/>
      <c r="AA10" s="355"/>
      <c r="AB10" s="356"/>
      <c r="AC10" s="356"/>
      <c r="AD10" s="357"/>
      <c r="AE10" s="493"/>
      <c r="AF10" s="494"/>
      <c r="AG10" s="494"/>
      <c r="AH10" s="495"/>
    </row>
    <row r="11" spans="1:34" x14ac:dyDescent="0.25">
      <c r="A11" s="184"/>
      <c r="B11" s="90" t="s">
        <v>43</v>
      </c>
      <c r="C11" s="202">
        <v>0.6611101259088592</v>
      </c>
      <c r="D11" s="203">
        <v>1.9089301503094624</v>
      </c>
      <c r="E11" s="203">
        <v>3.767059889004587</v>
      </c>
      <c r="F11" s="204">
        <v>5.4076053541068259</v>
      </c>
      <c r="G11" s="202">
        <v>10.066666666666668</v>
      </c>
      <c r="H11" s="203">
        <v>13.433333333333319</v>
      </c>
      <c r="I11" s="203">
        <v>15.166666666666661</v>
      </c>
      <c r="J11" s="204">
        <v>16.766666666666662</v>
      </c>
      <c r="K11" s="202">
        <v>16.100000000000001</v>
      </c>
      <c r="L11" s="203">
        <v>12.93333333333333</v>
      </c>
      <c r="M11" s="203">
        <v>8.8999999999999968</v>
      </c>
      <c r="N11" s="204">
        <v>6.6968859032416228</v>
      </c>
      <c r="O11" s="202">
        <v>3.4888406628600599</v>
      </c>
      <c r="P11" s="203">
        <v>2.7985404019801097</v>
      </c>
      <c r="Q11" s="203">
        <v>3.1543475979907587</v>
      </c>
      <c r="R11" s="204">
        <v>3.108838347354892</v>
      </c>
      <c r="S11" s="202">
        <v>3.4954614274335327</v>
      </c>
      <c r="T11" s="203">
        <v>3.1774438432981222</v>
      </c>
      <c r="U11" s="203">
        <v>3.0716616133462216</v>
      </c>
      <c r="V11" s="204">
        <v>2.9273228638361903</v>
      </c>
      <c r="W11" s="202">
        <v>3.0089924803062607</v>
      </c>
      <c r="X11" s="203">
        <v>3.183354029558938</v>
      </c>
      <c r="Y11" s="203">
        <v>3.2491188788781988</v>
      </c>
      <c r="Z11" s="204">
        <v>3.3338936236157579</v>
      </c>
      <c r="AA11" s="202">
        <v>2.9698997132566074</v>
      </c>
      <c r="AB11" s="203">
        <v>2.6028988284462873</v>
      </c>
      <c r="AC11" s="203">
        <v>2.2261032686795135</v>
      </c>
      <c r="AD11" s="204">
        <v>1.8193993266957698</v>
      </c>
      <c r="AE11" s="202">
        <v>2.0457115435271955</v>
      </c>
      <c r="AF11" s="203">
        <v>2.00593932223041</v>
      </c>
      <c r="AG11" s="203">
        <v>2.0556474609853215</v>
      </c>
      <c r="AH11" s="204">
        <v>2.1882152131862842</v>
      </c>
    </row>
    <row r="12" spans="1:34" x14ac:dyDescent="0.25">
      <c r="A12" s="184"/>
      <c r="B12" s="188" t="s">
        <v>57</v>
      </c>
      <c r="C12" s="538">
        <f t="shared" ref="C12" si="16">AVERAGE(C11:D11)</f>
        <v>1.2850201381091608</v>
      </c>
      <c r="D12" s="539"/>
      <c r="E12" s="539">
        <f t="shared" ref="E12" si="17">AVERAGE(E11:F11)</f>
        <v>4.5873326215557064</v>
      </c>
      <c r="F12" s="540"/>
      <c r="G12" s="538">
        <f t="shared" ref="G12" si="18">AVERAGE(G11:H11)</f>
        <v>11.749999999999993</v>
      </c>
      <c r="H12" s="539"/>
      <c r="I12" s="539">
        <f t="shared" ref="I12" si="19">AVERAGE(I11:J11)</f>
        <v>15.966666666666661</v>
      </c>
      <c r="J12" s="540"/>
      <c r="K12" s="538">
        <f t="shared" ref="K12" si="20">AVERAGE(K11:L11)</f>
        <v>14.516666666666666</v>
      </c>
      <c r="L12" s="539"/>
      <c r="M12" s="539">
        <f t="shared" ref="M12" si="21">AVERAGE(M11:N11)</f>
        <v>7.7984429516208102</v>
      </c>
      <c r="N12" s="540"/>
      <c r="O12" s="538">
        <f t="shared" ref="O12" si="22">AVERAGE(O11:P11)</f>
        <v>3.1436905324200848</v>
      </c>
      <c r="P12" s="539"/>
      <c r="Q12" s="539">
        <f t="shared" ref="Q12" si="23">AVERAGE(Q11:R11)</f>
        <v>3.1315929726728253</v>
      </c>
      <c r="R12" s="540"/>
      <c r="S12" s="538">
        <f t="shared" ref="S12" si="24">AVERAGE(S11:T11)</f>
        <v>3.3364526353658275</v>
      </c>
      <c r="T12" s="539"/>
      <c r="U12" s="539">
        <f t="shared" ref="U12" si="25">AVERAGE(U11:V11)</f>
        <v>2.999492238591206</v>
      </c>
      <c r="V12" s="540"/>
      <c r="W12" s="538">
        <f t="shared" ref="W12" si="26">AVERAGE(W11:X11)</f>
        <v>3.0961732549325993</v>
      </c>
      <c r="X12" s="539"/>
      <c r="Y12" s="539">
        <f t="shared" ref="Y12" si="27">AVERAGE(Y11:Z11)</f>
        <v>3.2915062512469784</v>
      </c>
      <c r="Z12" s="540"/>
      <c r="AA12" s="538">
        <f t="shared" ref="AA12" si="28">AVERAGE(AA11:AB11)</f>
        <v>2.7863992708514473</v>
      </c>
      <c r="AB12" s="539"/>
      <c r="AC12" s="539">
        <f t="shared" ref="AC12" si="29">AVERAGE(AC11:AD11)</f>
        <v>2.0227512976876416</v>
      </c>
      <c r="AD12" s="540"/>
      <c r="AE12" s="538">
        <f t="shared" ref="AE12" si="30">AVERAGE(AE11:AF11)</f>
        <v>2.0258254328788028</v>
      </c>
      <c r="AF12" s="539"/>
      <c r="AG12" s="539">
        <f t="shared" ref="AG12" si="31">AVERAGE(AG11:AH11)</f>
        <v>2.1219313370858028</v>
      </c>
      <c r="AH12" s="540"/>
    </row>
    <row r="13" spans="1:34" x14ac:dyDescent="0.25">
      <c r="A13" s="184"/>
      <c r="B13" s="123"/>
      <c r="C13" s="355"/>
      <c r="D13" s="356"/>
      <c r="E13" s="356"/>
      <c r="F13" s="357"/>
      <c r="G13" s="355"/>
      <c r="H13" s="356"/>
      <c r="I13" s="356"/>
      <c r="J13" s="357"/>
      <c r="K13" s="355"/>
      <c r="L13" s="356"/>
      <c r="M13" s="356"/>
      <c r="N13" s="357"/>
      <c r="O13" s="355"/>
      <c r="P13" s="356"/>
      <c r="Q13" s="356"/>
      <c r="R13" s="357"/>
      <c r="S13" s="355"/>
      <c r="T13" s="356"/>
      <c r="U13" s="356"/>
      <c r="V13" s="357"/>
      <c r="W13" s="355"/>
      <c r="X13" s="356"/>
      <c r="Y13" s="356"/>
      <c r="Z13" s="357"/>
      <c r="AA13" s="355"/>
      <c r="AB13" s="356"/>
      <c r="AC13" s="356"/>
      <c r="AD13" s="357"/>
      <c r="AE13" s="493"/>
      <c r="AF13" s="494"/>
      <c r="AG13" s="494"/>
      <c r="AH13" s="495"/>
    </row>
    <row r="14" spans="1:34" x14ac:dyDescent="0.25">
      <c r="A14" s="184"/>
      <c r="B14" s="123" t="s">
        <v>179</v>
      </c>
      <c r="C14" s="202">
        <v>3.4990791896869267</v>
      </c>
      <c r="D14" s="203">
        <v>10.477941176470583</v>
      </c>
      <c r="E14" s="203">
        <v>6.4690026954177915</v>
      </c>
      <c r="F14" s="204">
        <v>6.9076305220883594</v>
      </c>
      <c r="G14" s="202">
        <v>7.8291814946619187</v>
      </c>
      <c r="H14" s="203">
        <v>7.4043261231281132</v>
      </c>
      <c r="I14" s="203">
        <v>9.3670886075949422</v>
      </c>
      <c r="J14" s="204">
        <v>6.536438767843733</v>
      </c>
      <c r="K14" s="202">
        <v>9.4884488448844895</v>
      </c>
      <c r="L14" s="203">
        <v>9.9147947327653085</v>
      </c>
      <c r="M14" s="203">
        <v>8.231591736159217</v>
      </c>
      <c r="N14" s="204">
        <v>11.447607586453667</v>
      </c>
      <c r="O14" s="202">
        <v>8.8936858939455021</v>
      </c>
      <c r="P14" s="203">
        <v>7.5261772995967036</v>
      </c>
      <c r="Q14" s="203">
        <v>7.382936192929157</v>
      </c>
      <c r="R14" s="204">
        <v>4.6818016855560973</v>
      </c>
      <c r="S14" s="202">
        <v>5.3153811638415815</v>
      </c>
      <c r="T14" s="203">
        <v>5.31811023765969</v>
      </c>
      <c r="U14" s="203">
        <v>5.2592165821342629</v>
      </c>
      <c r="V14" s="204">
        <v>5.2358152444901718</v>
      </c>
      <c r="W14" s="202">
        <v>4.6129755636081127</v>
      </c>
      <c r="X14" s="203">
        <v>4.3300248541255248</v>
      </c>
      <c r="Y14" s="203">
        <v>4.3598966796315475</v>
      </c>
      <c r="Z14" s="204">
        <v>4.4961136259347834</v>
      </c>
      <c r="AA14" s="202">
        <v>4.3072791268760735</v>
      </c>
      <c r="AB14" s="203">
        <v>4.3141393791969129</v>
      </c>
      <c r="AC14" s="203">
        <v>4.1850088726637535</v>
      </c>
      <c r="AD14" s="204">
        <v>4.1492313756562593</v>
      </c>
      <c r="AE14" s="202">
        <v>4.0600449022633489</v>
      </c>
      <c r="AF14" s="203">
        <v>3.9969868161560562</v>
      </c>
      <c r="AG14" s="203">
        <v>3.9125798856230354</v>
      </c>
      <c r="AH14" s="204">
        <v>4.0381688342544297</v>
      </c>
    </row>
    <row r="15" spans="1:34" x14ac:dyDescent="0.25">
      <c r="A15" s="184"/>
      <c r="B15" s="188" t="s">
        <v>57</v>
      </c>
      <c r="C15" s="538">
        <f t="shared" ref="C15" si="32">AVERAGE(C14:D14)</f>
        <v>6.9885101830787555</v>
      </c>
      <c r="D15" s="539"/>
      <c r="E15" s="539">
        <f t="shared" ref="E15" si="33">AVERAGE(E14:F14)</f>
        <v>6.688316608753075</v>
      </c>
      <c r="F15" s="540"/>
      <c r="G15" s="538">
        <f t="shared" ref="G15" si="34">AVERAGE(G14:H14)</f>
        <v>7.616753808895016</v>
      </c>
      <c r="H15" s="539"/>
      <c r="I15" s="539">
        <f t="shared" ref="I15" si="35">AVERAGE(I14:J14)</f>
        <v>7.9517636877193372</v>
      </c>
      <c r="J15" s="540"/>
      <c r="K15" s="538">
        <f t="shared" ref="K15" si="36">AVERAGE(K14:L14)</f>
        <v>9.7016217888248981</v>
      </c>
      <c r="L15" s="539"/>
      <c r="M15" s="539">
        <f t="shared" ref="M15" si="37">AVERAGE(M14:N14)</f>
        <v>9.8395996613064423</v>
      </c>
      <c r="N15" s="540"/>
      <c r="O15" s="538">
        <f t="shared" ref="O15" si="38">AVERAGE(O14:P14)</f>
        <v>8.2099315967711028</v>
      </c>
      <c r="P15" s="539"/>
      <c r="Q15" s="539">
        <f t="shared" ref="Q15" si="39">AVERAGE(Q14:R14)</f>
        <v>6.0323689392426267</v>
      </c>
      <c r="R15" s="540"/>
      <c r="S15" s="538">
        <f t="shared" ref="S15" si="40">AVERAGE(S14:T14)</f>
        <v>5.3167457007506354</v>
      </c>
      <c r="T15" s="539"/>
      <c r="U15" s="539">
        <f t="shared" ref="U15" si="41">AVERAGE(U14:V14)</f>
        <v>5.2475159133122169</v>
      </c>
      <c r="V15" s="540"/>
      <c r="W15" s="538">
        <f t="shared" ref="W15" si="42">AVERAGE(W14:X14)</f>
        <v>4.4715002088668188</v>
      </c>
      <c r="X15" s="539"/>
      <c r="Y15" s="539">
        <f t="shared" ref="Y15" si="43">AVERAGE(Y14:Z14)</f>
        <v>4.4280051527831654</v>
      </c>
      <c r="Z15" s="540"/>
      <c r="AA15" s="538">
        <f t="shared" ref="AA15" si="44">AVERAGE(AA14:AB14)</f>
        <v>4.3107092530364932</v>
      </c>
      <c r="AB15" s="539"/>
      <c r="AC15" s="539">
        <f t="shared" ref="AC15" si="45">AVERAGE(AC14:AD14)</f>
        <v>4.1671201241600064</v>
      </c>
      <c r="AD15" s="540"/>
      <c r="AE15" s="538">
        <f t="shared" ref="AE15" si="46">AVERAGE(AE14:AF14)</f>
        <v>4.028515859209703</v>
      </c>
      <c r="AF15" s="539"/>
      <c r="AG15" s="539">
        <f t="shared" ref="AG15" si="47">AVERAGE(AG14:AH14)</f>
        <v>3.9753743599387326</v>
      </c>
      <c r="AH15" s="540"/>
    </row>
    <row r="16" spans="1:34" x14ac:dyDescent="0.25">
      <c r="A16" s="184"/>
      <c r="B16" s="189"/>
      <c r="C16" s="355"/>
      <c r="D16" s="356"/>
      <c r="E16" s="356"/>
      <c r="F16" s="357"/>
      <c r="G16" s="355"/>
      <c r="H16" s="356"/>
      <c r="I16" s="356"/>
      <c r="J16" s="357"/>
      <c r="K16" s="355"/>
      <c r="L16" s="356"/>
      <c r="M16" s="356"/>
      <c r="N16" s="357"/>
      <c r="O16" s="355"/>
      <c r="P16" s="356"/>
      <c r="Q16" s="356"/>
      <c r="R16" s="357"/>
      <c r="S16" s="355"/>
      <c r="T16" s="356"/>
      <c r="U16" s="356"/>
      <c r="V16" s="357"/>
      <c r="W16" s="355"/>
      <c r="X16" s="356"/>
      <c r="Y16" s="356"/>
      <c r="Z16" s="357"/>
      <c r="AA16" s="355"/>
      <c r="AB16" s="356"/>
      <c r="AC16" s="356"/>
      <c r="AD16" s="357"/>
      <c r="AE16" s="493"/>
      <c r="AF16" s="494"/>
      <c r="AG16" s="494"/>
      <c r="AH16" s="495"/>
    </row>
    <row r="17" spans="1:34" x14ac:dyDescent="0.25">
      <c r="A17" s="184"/>
      <c r="B17" s="123" t="s">
        <v>180</v>
      </c>
      <c r="C17" s="355">
        <f>100*((1+'Polročné údaje'!G14/100)/(1+'Polročné údaje'!G8/100)-1)</f>
        <v>-1.3155752031770107</v>
      </c>
      <c r="D17" s="356">
        <f>100*((1+'Polročné údaje'!D14/100)/(1+'Polročné údaje'!D8/100)-1)</f>
        <v>8.0645006616927759</v>
      </c>
      <c r="E17" s="356">
        <f>100*((1+'Polročné údaje'!E14/100)/(1+'Polročné údaje'!E8/100)-1)</f>
        <v>2.4725723728756588</v>
      </c>
      <c r="F17" s="357">
        <f>100*((1+'Polročné údaje'!F14/100)/(1+'Polročné údaje'!F8/100)-1)</f>
        <v>1.3342469403681223</v>
      </c>
      <c r="G17" s="355">
        <f>100*((1+'Polročné údaje'!G14/100)/(1+'Polročné údaje'!G8/100)-1)</f>
        <v>-1.3155752031770107</v>
      </c>
      <c r="H17" s="356">
        <f>100*((1+'Polročné údaje'!H14/100)/(1+'Polročné údaje'!H8/100)-1)</f>
        <v>-4.5577670706799855</v>
      </c>
      <c r="I17" s="356">
        <f>100*((1+'Polročné údaje'!I14/100)/(1+'Polročné údaje'!I8/100)-1)</f>
        <v>-4.0078215849078891</v>
      </c>
      <c r="J17" s="357">
        <f>100*((1+'Polročné údaje'!J14/100)/(1+'Polročné údaje'!J8/100)-1)</f>
        <v>-7.5472038462449653</v>
      </c>
      <c r="K17" s="355">
        <f>100*((1+'Polročné údaje'!K14/100)/(1+'Polročné údaje'!K8/100)-1)</f>
        <v>-4.9029106732329293</v>
      </c>
      <c r="L17" s="356">
        <f>100*((1+'Polročné údaje'!L14/100)/(1+'Polročné údaje'!L8/100)-1)</f>
        <v>-2.0076124224974845</v>
      </c>
      <c r="M17" s="356">
        <f>100*((1+'Polročné údaje'!M14/100)/(1+'Polročné údaje'!M8/100)-1)</f>
        <v>-0.64419363265679763</v>
      </c>
      <c r="N17" s="357">
        <f>100*((1+'Polročné údaje'!N14/100)/(1+'Polročné údaje'!N8/100)-1)</f>
        <v>4.6226182774431468</v>
      </c>
      <c r="O17" s="355">
        <f>100*((1+'Polročné údaje'!O14/100)/(1+'Polročné údaje'!O8/100)-1)</f>
        <v>5.0541049905172608</v>
      </c>
      <c r="P17" s="356">
        <f>100*((1+'Polročné údaje'!P14/100)/(1+'Polročné údaje'!P8/100)-1)</f>
        <v>4.5013380571389705</v>
      </c>
      <c r="Q17" s="356">
        <f>100*((1+'Polročné údaje'!Q14/100)/(1+'Polročné údaje'!Q8/100)-1)</f>
        <v>4.05713929894298</v>
      </c>
      <c r="R17" s="357">
        <f>100*((1+'Polročné údaje'!R14/100)/(1+'Polročné údaje'!R8/100)-1)</f>
        <v>1.5156667390799461</v>
      </c>
      <c r="S17" s="355">
        <f>100*((1+'Polročné údaje'!S14/100)/(1+'Polročné údaje'!S8/100)-1)</f>
        <v>1.8695455188439736</v>
      </c>
      <c r="T17" s="356">
        <f>100*((1+'Polročné údaje'!T14/100)/(1+'Polročné údaje'!T8/100)-1)</f>
        <v>2.1938424748165319</v>
      </c>
      <c r="U17" s="356">
        <f>100*((1+'Polročné údaje'!U14/100)/(1+'Polročné údaje'!U8/100)-1)</f>
        <v>2.2361628462946426</v>
      </c>
      <c r="V17" s="357">
        <f>100*((1+'Polročné údaje'!V14/100)/(1+'Polročné údaje'!V8/100)-1)</f>
        <v>2.3508708010480772</v>
      </c>
      <c r="W17" s="355">
        <f>100*((1+'Polročné údaje'!W14/100)/(1+'Polročné údaje'!W8/100)-1)</f>
        <v>1.6442588125190616</v>
      </c>
      <c r="X17" s="356">
        <f>100*((1+'Polročné údaje'!X14/100)/(1+'Polročné údaje'!X8/100)-1)</f>
        <v>1.1718215958045786</v>
      </c>
      <c r="Y17" s="356">
        <f>100*((1+'Polročné údaje'!Y14/100)/(1+'Polročné údaje'!Y8/100)-1)</f>
        <v>1.1204126611083831</v>
      </c>
      <c r="Z17" s="357">
        <f>100*((1+'Polročné údaje'!Z14/100)/(1+'Polročné údaje'!Z8/100)-1)</f>
        <v>1.1553463590563418</v>
      </c>
      <c r="AA17" s="355">
        <f>100*((1+'Polročné údaje'!AA14/100)/(1+'Polročné údaje'!AA8/100)-1)</f>
        <v>1.2307337176706401</v>
      </c>
      <c r="AB17" s="356">
        <f>100*((1+'Polročné údaje'!AB14/100)/(1+'Polročné údaje'!AB8/100)-1)</f>
        <v>1.5938554281981654</v>
      </c>
      <c r="AC17" s="356">
        <f>100*((1+'Polročné údaje'!AC14/100)/(1+'Polročné údaje'!AC8/100)-1)</f>
        <v>1.8366970175328845</v>
      </c>
      <c r="AD17" s="357">
        <f>100*((1+'Polročné údaje'!AD14/100)/(1+'Polročné údaje'!AD8/100)-1)</f>
        <v>2.20400309488753</v>
      </c>
      <c r="AE17" s="493">
        <f>100*((1+'Polročné údaje'!AE14/100)/(1+'Polročné údaje'!AE8/100)-1)</f>
        <v>1.7909204625206732</v>
      </c>
      <c r="AF17" s="494">
        <f>100*((1+'Polročné údaje'!AF14/100)/(1+'Polročné údaje'!AF8/100)-1)</f>
        <v>1.8338143562559139</v>
      </c>
      <c r="AG17" s="494">
        <f>100*((1+'Polročné údaje'!AG14/100)/(1+'Polročné údaje'!AG8/100)-1)</f>
        <v>1.7016960487990174</v>
      </c>
      <c r="AH17" s="495">
        <f>100*((1+'Polročné údaje'!AH14/100)/(1+'Polročné údaje'!AH8/100)-1)</f>
        <v>1.7269671750561599</v>
      </c>
    </row>
    <row r="18" spans="1:34" x14ac:dyDescent="0.25">
      <c r="A18" s="184"/>
      <c r="B18" s="188" t="s">
        <v>57</v>
      </c>
      <c r="C18" s="538">
        <f t="shared" ref="C18" si="48">AVERAGE(C17:D17)</f>
        <v>3.3744627292578828</v>
      </c>
      <c r="D18" s="539"/>
      <c r="E18" s="539">
        <f t="shared" ref="E18" si="49">AVERAGE(E17:F17)</f>
        <v>1.9034096566218905</v>
      </c>
      <c r="F18" s="540"/>
      <c r="G18" s="538">
        <f t="shared" ref="G18" si="50">AVERAGE(G17:H17)</f>
        <v>-2.9366711369284983</v>
      </c>
      <c r="H18" s="539"/>
      <c r="I18" s="539">
        <f t="shared" ref="I18" si="51">AVERAGE(I17:J17)</f>
        <v>-5.7775127155764272</v>
      </c>
      <c r="J18" s="540"/>
      <c r="K18" s="538">
        <f t="shared" ref="K18" si="52">AVERAGE(K17:L17)</f>
        <v>-3.4552615478652067</v>
      </c>
      <c r="L18" s="539"/>
      <c r="M18" s="539">
        <f t="shared" ref="M18" si="53">AVERAGE(M17:N17)</f>
        <v>1.9892123223931746</v>
      </c>
      <c r="N18" s="540"/>
      <c r="O18" s="538">
        <f t="shared" ref="O18" si="54">AVERAGE(O17:P17)</f>
        <v>4.7777215238281157</v>
      </c>
      <c r="P18" s="539"/>
      <c r="Q18" s="539">
        <f t="shared" ref="Q18" si="55">AVERAGE(Q17:R17)</f>
        <v>2.786403019011463</v>
      </c>
      <c r="R18" s="540"/>
      <c r="S18" s="538">
        <f t="shared" ref="S18" si="56">AVERAGE(S17:T17)</f>
        <v>2.0316939968302528</v>
      </c>
      <c r="T18" s="539"/>
      <c r="U18" s="539">
        <f t="shared" ref="U18" si="57">AVERAGE(U17:V17)</f>
        <v>2.2935168236713599</v>
      </c>
      <c r="V18" s="540"/>
      <c r="W18" s="538">
        <f t="shared" ref="W18" si="58">AVERAGE(W17:X17)</f>
        <v>1.4080402041618201</v>
      </c>
      <c r="X18" s="539"/>
      <c r="Y18" s="539">
        <f t="shared" ref="Y18" si="59">AVERAGE(Y17:Z17)</f>
        <v>1.1378795100823624</v>
      </c>
      <c r="Z18" s="540"/>
      <c r="AA18" s="538">
        <f t="shared" ref="AA18" si="60">AVERAGE(AA17:AB17)</f>
        <v>1.4122945729344027</v>
      </c>
      <c r="AB18" s="539"/>
      <c r="AC18" s="539">
        <f t="shared" ref="AC18" si="61">AVERAGE(AC17:AD17)</f>
        <v>2.0203500562102072</v>
      </c>
      <c r="AD18" s="540"/>
      <c r="AE18" s="538">
        <f t="shared" ref="AE18" si="62">AVERAGE(AE17:AF17)</f>
        <v>1.8123674093882935</v>
      </c>
      <c r="AF18" s="539"/>
      <c r="AG18" s="539">
        <f t="shared" ref="AG18" si="63">AVERAGE(AG17:AH17)</f>
        <v>1.7143316119275886</v>
      </c>
      <c r="AH18" s="540"/>
    </row>
    <row r="19" spans="1:34" s="123" customFormat="1" x14ac:dyDescent="0.25">
      <c r="A19" s="187"/>
      <c r="B19" s="190"/>
      <c r="C19" s="208"/>
      <c r="D19" s="209"/>
      <c r="E19" s="209"/>
      <c r="F19" s="210"/>
      <c r="G19" s="208"/>
      <c r="H19" s="209"/>
      <c r="I19" s="209"/>
      <c r="J19" s="210"/>
      <c r="K19" s="208"/>
      <c r="L19" s="209"/>
      <c r="M19" s="209"/>
      <c r="N19" s="210"/>
      <c r="O19" s="208"/>
      <c r="P19" s="209"/>
      <c r="Q19" s="209"/>
      <c r="R19" s="210"/>
      <c r="S19" s="208"/>
      <c r="T19" s="209"/>
      <c r="U19" s="209"/>
      <c r="V19" s="210"/>
      <c r="W19" s="208"/>
      <c r="X19" s="209"/>
      <c r="Y19" s="209"/>
      <c r="Z19" s="210"/>
      <c r="AA19" s="208"/>
      <c r="AB19" s="209"/>
      <c r="AC19" s="209"/>
      <c r="AD19" s="210"/>
      <c r="AE19" s="208"/>
      <c r="AF19" s="209"/>
      <c r="AG19" s="209"/>
      <c r="AH19" s="210"/>
    </row>
    <row r="20" spans="1:34" s="123" customFormat="1" x14ac:dyDescent="0.25">
      <c r="C20" s="191"/>
    </row>
  </sheetData>
  <mergeCells count="67">
    <mergeCell ref="AE18:AF18"/>
    <mergeCell ref="AG18:AH18"/>
    <mergeCell ref="AE9:AF9"/>
    <mergeCell ref="AG9:AH9"/>
    <mergeCell ref="AE12:AF12"/>
    <mergeCell ref="AG12:AH12"/>
    <mergeCell ref="AE15:AF15"/>
    <mergeCell ref="AG15:AH15"/>
    <mergeCell ref="W18:X18"/>
    <mergeCell ref="Y18:Z18"/>
    <mergeCell ref="W9:X9"/>
    <mergeCell ref="Y9:Z9"/>
    <mergeCell ref="W12:X12"/>
    <mergeCell ref="Y12:Z12"/>
    <mergeCell ref="W15:X15"/>
    <mergeCell ref="Y15:Z15"/>
    <mergeCell ref="C12:D12"/>
    <mergeCell ref="Q15:R15"/>
    <mergeCell ref="Q9:R9"/>
    <mergeCell ref="O12:P12"/>
    <mergeCell ref="Q12:R12"/>
    <mergeCell ref="K9:L9"/>
    <mergeCell ref="M9:N9"/>
    <mergeCell ref="K12:L12"/>
    <mergeCell ref="M12:N12"/>
    <mergeCell ref="I12:J12"/>
    <mergeCell ref="G9:H9"/>
    <mergeCell ref="O15:P15"/>
    <mergeCell ref="O9:P9"/>
    <mergeCell ref="C9:D9"/>
    <mergeCell ref="C18:D18"/>
    <mergeCell ref="E18:F18"/>
    <mergeCell ref="K15:L15"/>
    <mergeCell ref="A1:V1"/>
    <mergeCell ref="A2:V2"/>
    <mergeCell ref="A3:V3"/>
    <mergeCell ref="E15:F15"/>
    <mergeCell ref="G15:H15"/>
    <mergeCell ref="I15:J15"/>
    <mergeCell ref="C15:D15"/>
    <mergeCell ref="I9:J9"/>
    <mergeCell ref="E12:F12"/>
    <mergeCell ref="G12:H12"/>
    <mergeCell ref="M15:N15"/>
    <mergeCell ref="E9:F9"/>
    <mergeCell ref="Q18:R18"/>
    <mergeCell ref="G18:H18"/>
    <mergeCell ref="I18:J18"/>
    <mergeCell ref="K18:L18"/>
    <mergeCell ref="M18:N18"/>
    <mergeCell ref="O18:P18"/>
    <mergeCell ref="S18:T18"/>
    <mergeCell ref="U18:V18"/>
    <mergeCell ref="S9:T9"/>
    <mergeCell ref="U9:V9"/>
    <mergeCell ref="S12:T12"/>
    <mergeCell ref="U12:V12"/>
    <mergeCell ref="S15:T15"/>
    <mergeCell ref="U15:V15"/>
    <mergeCell ref="AA18:AB18"/>
    <mergeCell ref="AC18:AD18"/>
    <mergeCell ref="AA9:AB9"/>
    <mergeCell ref="AC9:AD9"/>
    <mergeCell ref="AA12:AB12"/>
    <mergeCell ref="AC12:AD12"/>
    <mergeCell ref="AA15:AB15"/>
    <mergeCell ref="AC15:AD15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4"/>
  <sheetViews>
    <sheetView zoomScale="80" zoomScaleNormal="80" workbookViewId="0">
      <pane xSplit="2" ySplit="6" topLeftCell="S7" activePane="bottomRight" state="frozen"/>
      <selection pane="topRight" activeCell="C1" sqref="C1"/>
      <selection pane="bottomLeft" activeCell="A7" sqref="A7"/>
      <selection pane="bottomRight" activeCell="AH9" sqref="AH9"/>
    </sheetView>
  </sheetViews>
  <sheetFormatPr defaultColWidth="9.140625" defaultRowHeight="15.75" x14ac:dyDescent="0.25"/>
  <cols>
    <col min="1" max="1" width="5.7109375" style="179" customWidth="1"/>
    <col min="2" max="2" width="75.7109375" style="179" customWidth="1"/>
    <col min="3" max="22" width="9.140625" style="179" customWidth="1"/>
    <col min="23" max="16384" width="9.140625" style="179"/>
  </cols>
  <sheetData>
    <row r="1" spans="1:34" x14ac:dyDescent="0.25">
      <c r="A1" s="525" t="str">
        <f>'Súhrnné indikátory'!A1:N1</f>
        <v>67. zasadnutie Výboru pre makroekonomické prognózy, 31.1.2024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7"/>
      <c r="R1" s="527"/>
      <c r="S1" s="527"/>
      <c r="T1" s="527"/>
      <c r="U1" s="527"/>
      <c r="V1" s="527"/>
    </row>
    <row r="2" spans="1:34" ht="18.75" x14ac:dyDescent="0.3">
      <c r="A2" s="531" t="s">
        <v>151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520"/>
      <c r="T2" s="520"/>
      <c r="U2" s="520"/>
      <c r="V2" s="520"/>
    </row>
    <row r="3" spans="1:34" x14ac:dyDescent="0.25">
      <c r="A3" s="533" t="s">
        <v>61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2"/>
      <c r="O3" s="522"/>
      <c r="P3" s="522"/>
      <c r="Q3" s="522"/>
      <c r="R3" s="522"/>
      <c r="S3" s="522"/>
      <c r="T3" s="522"/>
      <c r="U3" s="522"/>
      <c r="V3" s="522"/>
    </row>
    <row r="4" spans="1:34" s="123" customFormat="1" x14ac:dyDescent="0.25">
      <c r="A4" s="180"/>
      <c r="B4" s="181"/>
      <c r="C4" s="182"/>
      <c r="D4" s="182"/>
      <c r="E4" s="182"/>
      <c r="F4" s="183"/>
      <c r="G4" s="182"/>
      <c r="H4" s="182"/>
      <c r="I4" s="182"/>
      <c r="J4" s="183"/>
      <c r="K4" s="182"/>
      <c r="L4" s="182"/>
      <c r="M4" s="182"/>
      <c r="N4" s="183"/>
      <c r="O4" s="182"/>
      <c r="P4" s="182"/>
      <c r="Q4" s="182"/>
      <c r="R4" s="183"/>
      <c r="S4" s="182"/>
      <c r="T4" s="182"/>
      <c r="U4" s="182"/>
      <c r="V4" s="183"/>
      <c r="W4" s="182"/>
      <c r="X4" s="182"/>
      <c r="Y4" s="182"/>
      <c r="Z4" s="183"/>
      <c r="AA4" s="182"/>
      <c r="AB4" s="182"/>
      <c r="AC4" s="182"/>
      <c r="AD4" s="183"/>
      <c r="AE4" s="182"/>
      <c r="AF4" s="182"/>
      <c r="AG4" s="182"/>
      <c r="AH4" s="183"/>
    </row>
    <row r="5" spans="1:34" s="123" customFormat="1" x14ac:dyDescent="0.25">
      <c r="A5" s="184"/>
      <c r="B5" s="186"/>
      <c r="C5" s="185">
        <v>2021</v>
      </c>
      <c r="D5" s="185">
        <v>2021</v>
      </c>
      <c r="E5" s="185">
        <v>2021</v>
      </c>
      <c r="F5" s="186">
        <v>2021</v>
      </c>
      <c r="G5" s="185">
        <v>2022</v>
      </c>
      <c r="H5" s="185">
        <v>2022</v>
      </c>
      <c r="I5" s="185">
        <v>2022</v>
      </c>
      <c r="J5" s="186">
        <v>2022</v>
      </c>
      <c r="K5" s="185">
        <v>2023</v>
      </c>
      <c r="L5" s="185">
        <v>2023</v>
      </c>
      <c r="M5" s="185">
        <v>2023</v>
      </c>
      <c r="N5" s="186">
        <v>2023</v>
      </c>
      <c r="O5" s="214">
        <v>2024</v>
      </c>
      <c r="P5" s="185">
        <v>2024</v>
      </c>
      <c r="Q5" s="185">
        <v>2024</v>
      </c>
      <c r="R5" s="186">
        <v>2024</v>
      </c>
      <c r="S5" s="214">
        <v>2025</v>
      </c>
      <c r="T5" s="185">
        <v>2025</v>
      </c>
      <c r="U5" s="185">
        <v>2025</v>
      </c>
      <c r="V5" s="186">
        <v>2025</v>
      </c>
      <c r="W5" s="214">
        <v>2026</v>
      </c>
      <c r="X5" s="185">
        <v>2026</v>
      </c>
      <c r="Y5" s="185">
        <v>2026</v>
      </c>
      <c r="Z5" s="186">
        <v>2026</v>
      </c>
      <c r="AA5" s="214">
        <v>2027</v>
      </c>
      <c r="AB5" s="185">
        <v>2027</v>
      </c>
      <c r="AC5" s="185">
        <v>2027</v>
      </c>
      <c r="AD5" s="186">
        <v>2027</v>
      </c>
      <c r="AE5" s="214">
        <v>2028</v>
      </c>
      <c r="AF5" s="185">
        <v>2028</v>
      </c>
      <c r="AG5" s="185">
        <v>2028</v>
      </c>
      <c r="AH5" s="186">
        <v>2028</v>
      </c>
    </row>
    <row r="6" spans="1:34" s="123" customFormat="1" x14ac:dyDescent="0.25">
      <c r="A6" s="187"/>
      <c r="B6" s="105"/>
      <c r="C6" s="3" t="s">
        <v>0</v>
      </c>
      <c r="D6" s="3" t="s">
        <v>1</v>
      </c>
      <c r="E6" s="3" t="s">
        <v>2</v>
      </c>
      <c r="F6" s="2" t="s">
        <v>3</v>
      </c>
      <c r="G6" s="3" t="s">
        <v>0</v>
      </c>
      <c r="H6" s="3" t="s">
        <v>1</v>
      </c>
      <c r="I6" s="3" t="s">
        <v>2</v>
      </c>
      <c r="J6" s="2" t="s">
        <v>3</v>
      </c>
      <c r="K6" s="3" t="s">
        <v>0</v>
      </c>
      <c r="L6" s="3" t="s">
        <v>1</v>
      </c>
      <c r="M6" s="3" t="s">
        <v>2</v>
      </c>
      <c r="N6" s="2" t="s">
        <v>3</v>
      </c>
      <c r="O6" s="1" t="s">
        <v>0</v>
      </c>
      <c r="P6" s="3" t="s">
        <v>1</v>
      </c>
      <c r="Q6" s="3" t="s">
        <v>2</v>
      </c>
      <c r="R6" s="2" t="s">
        <v>3</v>
      </c>
      <c r="S6" s="1" t="s">
        <v>0</v>
      </c>
      <c r="T6" s="3" t="s">
        <v>1</v>
      </c>
      <c r="U6" s="3" t="s">
        <v>2</v>
      </c>
      <c r="V6" s="2" t="s">
        <v>3</v>
      </c>
      <c r="W6" s="1" t="s">
        <v>0</v>
      </c>
      <c r="X6" s="3" t="s">
        <v>1</v>
      </c>
      <c r="Y6" s="3" t="s">
        <v>2</v>
      </c>
      <c r="Z6" s="2" t="s">
        <v>3</v>
      </c>
      <c r="AA6" s="1" t="s">
        <v>0</v>
      </c>
      <c r="AB6" s="3" t="s">
        <v>1</v>
      </c>
      <c r="AC6" s="3" t="s">
        <v>2</v>
      </c>
      <c r="AD6" s="2" t="s">
        <v>3</v>
      </c>
      <c r="AE6" s="1" t="s">
        <v>0</v>
      </c>
      <c r="AF6" s="3" t="s">
        <v>1</v>
      </c>
      <c r="AG6" s="3" t="s">
        <v>2</v>
      </c>
      <c r="AH6" s="2" t="s">
        <v>3</v>
      </c>
    </row>
    <row r="7" spans="1:34" x14ac:dyDescent="0.25">
      <c r="A7" s="184"/>
      <c r="B7" s="186"/>
      <c r="C7" s="360"/>
      <c r="D7" s="182"/>
      <c r="E7" s="182"/>
      <c r="F7" s="183"/>
      <c r="G7" s="360"/>
      <c r="H7" s="182"/>
      <c r="I7" s="182"/>
      <c r="J7" s="183"/>
      <c r="K7" s="360"/>
      <c r="L7" s="182"/>
      <c r="M7" s="182"/>
      <c r="N7" s="183"/>
      <c r="O7" s="360"/>
      <c r="P7" s="182"/>
      <c r="Q7" s="182"/>
      <c r="R7" s="183"/>
      <c r="S7" s="360"/>
      <c r="T7" s="182"/>
      <c r="U7" s="182"/>
      <c r="V7" s="183"/>
      <c r="W7" s="360"/>
      <c r="X7" s="182"/>
      <c r="Y7" s="182"/>
      <c r="Z7" s="183"/>
      <c r="AA7" s="360"/>
      <c r="AB7" s="182"/>
      <c r="AC7" s="182"/>
      <c r="AD7" s="183"/>
      <c r="AE7" s="360"/>
      <c r="AF7" s="182"/>
      <c r="AG7" s="182"/>
      <c r="AH7" s="183"/>
    </row>
    <row r="8" spans="1:34" x14ac:dyDescent="0.25">
      <c r="A8" s="184"/>
      <c r="B8" s="90" t="s">
        <v>187</v>
      </c>
      <c r="C8" s="231">
        <v>22.483374000000001</v>
      </c>
      <c r="D8" s="232">
        <v>24.899716999999999</v>
      </c>
      <c r="E8" s="232">
        <v>26.473051999999999</v>
      </c>
      <c r="F8" s="233">
        <v>26.399578000000002</v>
      </c>
      <c r="G8" s="231">
        <v>24.554237000000001</v>
      </c>
      <c r="H8" s="232">
        <v>27.264884000000002</v>
      </c>
      <c r="I8" s="232">
        <v>28.983283</v>
      </c>
      <c r="J8" s="233">
        <v>28.842779999999998</v>
      </c>
      <c r="K8" s="231">
        <v>27.610068999999999</v>
      </c>
      <c r="L8" s="232">
        <v>30.342641</v>
      </c>
      <c r="M8" s="232">
        <v>32.163723809739778</v>
      </c>
      <c r="N8" s="233">
        <v>31.785535539770368</v>
      </c>
      <c r="O8" s="231">
        <v>30.05724701172155</v>
      </c>
      <c r="P8" s="232">
        <v>32.720200417055509</v>
      </c>
      <c r="Q8" s="232">
        <v>34.568670143886401</v>
      </c>
      <c r="R8" s="233">
        <v>33.988992324106214</v>
      </c>
      <c r="S8" s="231">
        <v>32.151083551387252</v>
      </c>
      <c r="T8" s="232">
        <v>34.828453028351021</v>
      </c>
      <c r="U8" s="232">
        <v>36.406881204903016</v>
      </c>
      <c r="V8" s="233">
        <v>35.827989238027271</v>
      </c>
      <c r="W8" s="231">
        <v>33.876545275935911</v>
      </c>
      <c r="X8" s="232">
        <v>36.755164249196277</v>
      </c>
      <c r="Y8" s="232">
        <v>38.362097767453662</v>
      </c>
      <c r="Z8" s="233">
        <v>37.606498728252085</v>
      </c>
      <c r="AA8" s="231">
        <v>35.253021524325206</v>
      </c>
      <c r="AB8" s="232">
        <v>38.128110856334871</v>
      </c>
      <c r="AC8" s="232">
        <v>39.747036622858374</v>
      </c>
      <c r="AD8" s="233">
        <v>38.978914405894784</v>
      </c>
      <c r="AE8" s="231">
        <v>36.770353452100395</v>
      </c>
      <c r="AF8" s="232">
        <v>39.741040665240092</v>
      </c>
      <c r="AG8" s="232">
        <v>41.417526519362937</v>
      </c>
      <c r="AH8" s="233">
        <v>40.675545093448086</v>
      </c>
    </row>
    <row r="9" spans="1:34" x14ac:dyDescent="0.25">
      <c r="A9" s="184"/>
      <c r="B9" s="110" t="s">
        <v>23</v>
      </c>
      <c r="C9" s="193">
        <v>2.3626610097626566</v>
      </c>
      <c r="D9" s="194">
        <v>13.941954105672716</v>
      </c>
      <c r="E9" s="194">
        <v>6.1349683905002284</v>
      </c>
      <c r="F9" s="195">
        <v>6.9507469758078866</v>
      </c>
      <c r="G9" s="193">
        <v>9.2106416056593652</v>
      </c>
      <c r="H9" s="194">
        <v>9.4987706085173595</v>
      </c>
      <c r="I9" s="194">
        <v>9.4822123267086944</v>
      </c>
      <c r="J9" s="195">
        <v>9.2547009652957257</v>
      </c>
      <c r="K9" s="193">
        <v>12.445232975473841</v>
      </c>
      <c r="L9" s="194">
        <v>11.288355380496018</v>
      </c>
      <c r="M9" s="194">
        <v>10.973362851060653</v>
      </c>
      <c r="N9" s="195">
        <v>10.202745851025341</v>
      </c>
      <c r="O9" s="193">
        <v>8.8633534806506589</v>
      </c>
      <c r="P9" s="194">
        <v>7.8357036127985946</v>
      </c>
      <c r="Q9" s="194">
        <v>7.4772011735107613</v>
      </c>
      <c r="R9" s="195">
        <v>6.9322625745249944</v>
      </c>
      <c r="S9" s="193">
        <v>6.9661620668358681</v>
      </c>
      <c r="T9" s="194">
        <v>6.4432753602468029</v>
      </c>
      <c r="U9" s="194">
        <v>5.3175637169881274</v>
      </c>
      <c r="V9" s="195">
        <v>5.4105661514912695</v>
      </c>
      <c r="W9" s="193">
        <v>5.3667296213853799</v>
      </c>
      <c r="X9" s="194">
        <v>5.5320034434974241</v>
      </c>
      <c r="Y9" s="194">
        <v>5.3704588194369407</v>
      </c>
      <c r="Z9" s="195">
        <v>4.964022620440911</v>
      </c>
      <c r="AA9" s="193">
        <v>4.0632131676280103</v>
      </c>
      <c r="AB9" s="194">
        <v>3.7353842247313862</v>
      </c>
      <c r="AC9" s="194">
        <v>3.6101749800025118</v>
      </c>
      <c r="AD9" s="195">
        <v>3.6494109370827088</v>
      </c>
      <c r="AE9" s="193">
        <v>4.3041188022088006</v>
      </c>
      <c r="AF9" s="194">
        <v>4.2302903885867327</v>
      </c>
      <c r="AG9" s="194">
        <v>4.202803626230267</v>
      </c>
      <c r="AH9" s="195">
        <v>4.3526884045203662</v>
      </c>
    </row>
    <row r="10" spans="1:34" x14ac:dyDescent="0.25">
      <c r="A10" s="184"/>
      <c r="B10" s="90" t="s">
        <v>188</v>
      </c>
      <c r="C10" s="231">
        <v>20.617981</v>
      </c>
      <c r="D10" s="232">
        <v>22.747017</v>
      </c>
      <c r="E10" s="232">
        <v>23.833635000000001</v>
      </c>
      <c r="F10" s="233">
        <v>23.630736000000002</v>
      </c>
      <c r="G10" s="231">
        <v>21.261431999999999</v>
      </c>
      <c r="H10" s="232">
        <v>23.066604999999999</v>
      </c>
      <c r="I10" s="232">
        <v>24.182047999999998</v>
      </c>
      <c r="J10" s="233">
        <v>23.909205</v>
      </c>
      <c r="K10" s="231">
        <v>21.368492000000003</v>
      </c>
      <c r="L10" s="232">
        <v>23.421934</v>
      </c>
      <c r="M10" s="232">
        <v>24.459418941767318</v>
      </c>
      <c r="N10" s="233">
        <v>24.303526094163345</v>
      </c>
      <c r="O10" s="231">
        <v>21.682016485308466</v>
      </c>
      <c r="P10" s="232">
        <v>23.937645923897826</v>
      </c>
      <c r="Q10" s="232">
        <v>25.318591713289347</v>
      </c>
      <c r="R10" s="233">
        <v>25.142183924962197</v>
      </c>
      <c r="S10" s="231">
        <v>22.541267324781316</v>
      </c>
      <c r="T10" s="232">
        <v>24.701649722447073</v>
      </c>
      <c r="U10" s="232">
        <v>25.840623661862942</v>
      </c>
      <c r="V10" s="233">
        <v>25.676873517136556</v>
      </c>
      <c r="W10" s="231">
        <v>23.034746542895736</v>
      </c>
      <c r="X10" s="232">
        <v>25.269395168496185</v>
      </c>
      <c r="Y10" s="232">
        <v>26.42260148999317</v>
      </c>
      <c r="Z10" s="233">
        <v>26.151860593891346</v>
      </c>
      <c r="AA10" s="231">
        <v>23.384689318835505</v>
      </c>
      <c r="AB10" s="232">
        <v>25.632078495716243</v>
      </c>
      <c r="AC10" s="232">
        <v>26.859589619485693</v>
      </c>
      <c r="AD10" s="233">
        <v>26.678284466682019</v>
      </c>
      <c r="AE10" s="231">
        <v>23.815365926984786</v>
      </c>
      <c r="AF10" s="232">
        <v>26.117822286960021</v>
      </c>
      <c r="AG10" s="232">
        <v>27.353431306336649</v>
      </c>
      <c r="AH10" s="233">
        <v>27.124305807193252</v>
      </c>
    </row>
    <row r="11" spans="1:34" x14ac:dyDescent="0.25">
      <c r="A11" s="184"/>
      <c r="B11" s="110" t="s">
        <v>23</v>
      </c>
      <c r="C11" s="193">
        <v>1.6970369575698863</v>
      </c>
      <c r="D11" s="194">
        <v>11.727223886807803</v>
      </c>
      <c r="E11" s="194">
        <v>3.0867546673271073</v>
      </c>
      <c r="F11" s="195">
        <v>3.0789189587198562</v>
      </c>
      <c r="G11" s="193">
        <v>3.1208244881009595</v>
      </c>
      <c r="H11" s="194">
        <v>1.4049666380431258</v>
      </c>
      <c r="I11" s="194">
        <v>1.4618542240828925</v>
      </c>
      <c r="J11" s="195">
        <v>1.1784186493387194</v>
      </c>
      <c r="K11" s="193">
        <v>0.50354087156501137</v>
      </c>
      <c r="L11" s="194">
        <v>1.5404477598675692</v>
      </c>
      <c r="M11" s="194">
        <v>1.1470117905949095</v>
      </c>
      <c r="N11" s="195">
        <v>1.6492438546716448</v>
      </c>
      <c r="O11" s="193">
        <v>1.4672279415340439</v>
      </c>
      <c r="P11" s="194">
        <v>2.2018332213634473</v>
      </c>
      <c r="Q11" s="194">
        <v>3.5126458791500115</v>
      </c>
      <c r="R11" s="195">
        <v>3.4507660639427007</v>
      </c>
      <c r="S11" s="193">
        <v>3.9629655297747091</v>
      </c>
      <c r="T11" s="194">
        <v>3.1916413208640471</v>
      </c>
      <c r="U11" s="194">
        <v>2.0618522328774924</v>
      </c>
      <c r="V11" s="195">
        <v>2.1266632754344705</v>
      </c>
      <c r="W11" s="193">
        <v>2.1892257032589457</v>
      </c>
      <c r="X11" s="194">
        <v>2.2984110471503838</v>
      </c>
      <c r="Y11" s="194">
        <v>2.252181819392951</v>
      </c>
      <c r="Z11" s="195">
        <v>1.8498633661056418</v>
      </c>
      <c r="AA11" s="193">
        <v>1.519195252650607</v>
      </c>
      <c r="AB11" s="194">
        <v>1.4352671474789469</v>
      </c>
      <c r="AC11" s="194">
        <v>1.6538421837759776</v>
      </c>
      <c r="AD11" s="195">
        <v>2.0129499807506557</v>
      </c>
      <c r="AE11" s="193">
        <v>1.8417033567445618</v>
      </c>
      <c r="AF11" s="194">
        <v>1.8950620462751644</v>
      </c>
      <c r="AG11" s="194">
        <v>1.8386047361374835</v>
      </c>
      <c r="AH11" s="195">
        <v>1.671851655485046</v>
      </c>
    </row>
    <row r="12" spans="1:34" x14ac:dyDescent="0.25">
      <c r="A12" s="184"/>
      <c r="B12" s="90" t="s">
        <v>189</v>
      </c>
      <c r="C12" s="231">
        <v>12.787214000000001</v>
      </c>
      <c r="D12" s="232">
        <v>14.170913000000001</v>
      </c>
      <c r="E12" s="232">
        <v>14.930676000000002</v>
      </c>
      <c r="F12" s="233">
        <v>15.074814</v>
      </c>
      <c r="G12" s="231">
        <v>15.579893999999999</v>
      </c>
      <c r="H12" s="232">
        <v>16.714508000000002</v>
      </c>
      <c r="I12" s="232">
        <v>17.349556</v>
      </c>
      <c r="J12" s="233">
        <v>17.784693000000001</v>
      </c>
      <c r="K12" s="231">
        <v>17.580492</v>
      </c>
      <c r="L12" s="232">
        <v>18.051064</v>
      </c>
      <c r="M12" s="232">
        <v>18.913438915991254</v>
      </c>
      <c r="N12" s="233">
        <v>18.906158084601667</v>
      </c>
      <c r="O12" s="231">
        <v>18.560139023286482</v>
      </c>
      <c r="P12" s="232">
        <v>19.21569261313677</v>
      </c>
      <c r="Q12" s="232">
        <v>20.325113170579268</v>
      </c>
      <c r="R12" s="233">
        <v>20.561887291146242</v>
      </c>
      <c r="S12" s="231">
        <v>20.041067473956453</v>
      </c>
      <c r="T12" s="232">
        <v>20.300096862761009</v>
      </c>
      <c r="U12" s="232">
        <v>21.150919418048169</v>
      </c>
      <c r="V12" s="233">
        <v>21.136589904200616</v>
      </c>
      <c r="W12" s="231">
        <v>20.751061251439587</v>
      </c>
      <c r="X12" s="232">
        <v>21.208295682053681</v>
      </c>
      <c r="Y12" s="232">
        <v>22.141220433486943</v>
      </c>
      <c r="Z12" s="233">
        <v>22.160634611745667</v>
      </c>
      <c r="AA12" s="231">
        <v>21.551193303671774</v>
      </c>
      <c r="AB12" s="232">
        <v>21.929818805550386</v>
      </c>
      <c r="AC12" s="232">
        <v>22.815935856073796</v>
      </c>
      <c r="AD12" s="233">
        <v>22.793592661109091</v>
      </c>
      <c r="AE12" s="231">
        <v>22.389743477042149</v>
      </c>
      <c r="AF12" s="232">
        <v>22.809491579170675</v>
      </c>
      <c r="AG12" s="232">
        <v>23.79283802918545</v>
      </c>
      <c r="AH12" s="233">
        <v>23.872127176622538</v>
      </c>
    </row>
    <row r="13" spans="1:34" x14ac:dyDescent="0.25">
      <c r="A13" s="184"/>
      <c r="B13" s="110" t="s">
        <v>23</v>
      </c>
      <c r="C13" s="193">
        <v>-3.9028020953903675</v>
      </c>
      <c r="D13" s="194">
        <v>9.326213572009646</v>
      </c>
      <c r="E13" s="194">
        <v>8.2187279069474215</v>
      </c>
      <c r="F13" s="195">
        <v>10.007195252592771</v>
      </c>
      <c r="G13" s="193">
        <v>21.839628241147757</v>
      </c>
      <c r="H13" s="194">
        <v>17.949408058605698</v>
      </c>
      <c r="I13" s="194">
        <v>16.200740006681546</v>
      </c>
      <c r="J13" s="195">
        <v>17.976201895426371</v>
      </c>
      <c r="K13" s="193">
        <v>12.840896093388032</v>
      </c>
      <c r="L13" s="194">
        <v>7.9963825438355451</v>
      </c>
      <c r="M13" s="194">
        <v>9.0139650604963872</v>
      </c>
      <c r="N13" s="195">
        <v>6.3057882674818488</v>
      </c>
      <c r="O13" s="193">
        <v>5.5723527150803642</v>
      </c>
      <c r="P13" s="194">
        <v>6.4518557639415164</v>
      </c>
      <c r="Q13" s="194">
        <v>7.4638687382993618</v>
      </c>
      <c r="R13" s="195">
        <v>8.7576185448967827</v>
      </c>
      <c r="S13" s="193">
        <v>7.9790805920791907</v>
      </c>
      <c r="T13" s="194">
        <v>5.6433263762914798</v>
      </c>
      <c r="U13" s="194">
        <v>4.0629847447258394</v>
      </c>
      <c r="V13" s="195">
        <v>2.7949896082828829</v>
      </c>
      <c r="W13" s="193">
        <v>3.5426944118908787</v>
      </c>
      <c r="X13" s="194">
        <v>4.4738644619902956</v>
      </c>
      <c r="Y13" s="194">
        <v>4.6820707689602559</v>
      </c>
      <c r="Z13" s="195">
        <v>4.8448908371048871</v>
      </c>
      <c r="AA13" s="193">
        <v>3.8558608764006186</v>
      </c>
      <c r="AB13" s="194">
        <v>3.4020797065143382</v>
      </c>
      <c r="AC13" s="194">
        <v>3.047327154407431</v>
      </c>
      <c r="AD13" s="195">
        <v>2.8562270912040555</v>
      </c>
      <c r="AE13" s="193">
        <v>3.8909686417573308</v>
      </c>
      <c r="AF13" s="194">
        <v>4.0113089005443525</v>
      </c>
      <c r="AG13" s="194">
        <v>4.281666021828312</v>
      </c>
      <c r="AH13" s="195">
        <v>4.7317442737039972</v>
      </c>
    </row>
    <row r="14" spans="1:34" x14ac:dyDescent="0.25">
      <c r="A14" s="184"/>
      <c r="B14" s="90" t="s">
        <v>190</v>
      </c>
      <c r="C14" s="231">
        <v>11.634467000000001</v>
      </c>
      <c r="D14" s="232">
        <v>12.749402</v>
      </c>
      <c r="E14" s="232">
        <v>13.256493000000001</v>
      </c>
      <c r="F14" s="233">
        <v>13.186826000000002</v>
      </c>
      <c r="G14" s="231">
        <v>12.775600000000001</v>
      </c>
      <c r="H14" s="232">
        <v>13.331496999999999</v>
      </c>
      <c r="I14" s="232">
        <v>13.679877000000001</v>
      </c>
      <c r="J14" s="233">
        <v>13.837644000000001</v>
      </c>
      <c r="K14" s="231">
        <v>12.496004000000001</v>
      </c>
      <c r="L14" s="232">
        <v>12.848585000000002</v>
      </c>
      <c r="M14" s="232">
        <v>13.551025349475218</v>
      </c>
      <c r="N14" s="233">
        <v>13.691061931504301</v>
      </c>
      <c r="O14" s="231">
        <v>12.562265849532217</v>
      </c>
      <c r="P14" s="232">
        <v>13.204440930534933</v>
      </c>
      <c r="Q14" s="232">
        <v>14.137379650010065</v>
      </c>
      <c r="R14" s="233">
        <v>14.435563637587897</v>
      </c>
      <c r="S14" s="231">
        <v>13.08823958193601</v>
      </c>
      <c r="T14" s="232">
        <v>13.496775409874047</v>
      </c>
      <c r="U14" s="232">
        <v>14.257587842116951</v>
      </c>
      <c r="V14" s="233">
        <v>14.40468348677372</v>
      </c>
      <c r="W14" s="231">
        <v>13.146923449819555</v>
      </c>
      <c r="X14" s="232">
        <v>13.646434725158549</v>
      </c>
      <c r="Y14" s="232">
        <v>14.436370874479795</v>
      </c>
      <c r="Z14" s="233">
        <v>14.59336740081168</v>
      </c>
      <c r="AA14" s="231">
        <v>13.264535551844219</v>
      </c>
      <c r="AB14" s="232">
        <v>13.76999955446845</v>
      </c>
      <c r="AC14" s="232">
        <v>14.597215960412857</v>
      </c>
      <c r="AD14" s="233">
        <v>14.802124903012293</v>
      </c>
      <c r="AE14" s="231">
        <v>13.466456945682213</v>
      </c>
      <c r="AF14" s="232">
        <v>14.008155739612508</v>
      </c>
      <c r="AG14" s="232">
        <v>14.873366063382086</v>
      </c>
      <c r="AH14" s="233">
        <v>15.090905612627784</v>
      </c>
    </row>
    <row r="15" spans="1:34" x14ac:dyDescent="0.25">
      <c r="A15" s="184"/>
      <c r="B15" s="110" t="s">
        <v>23</v>
      </c>
      <c r="C15" s="193">
        <v>-4.3187959225028161</v>
      </c>
      <c r="D15" s="194">
        <v>6.6083289677613788</v>
      </c>
      <c r="E15" s="194">
        <v>4.0257961196901837</v>
      </c>
      <c r="F15" s="195">
        <v>4.0408575819108838</v>
      </c>
      <c r="G15" s="193">
        <v>9.8082103804153711</v>
      </c>
      <c r="H15" s="194">
        <v>4.5656651190385089</v>
      </c>
      <c r="I15" s="194">
        <v>3.1937858678007913</v>
      </c>
      <c r="J15" s="195">
        <v>4.9353650378036296</v>
      </c>
      <c r="K15" s="193">
        <v>-2.188515607877517</v>
      </c>
      <c r="L15" s="194">
        <v>-3.6223388866231443</v>
      </c>
      <c r="M15" s="194">
        <v>-0.941906499048073</v>
      </c>
      <c r="N15" s="195">
        <v>-1.0592993178296761</v>
      </c>
      <c r="O15" s="193">
        <v>0.53026431115272832</v>
      </c>
      <c r="P15" s="194">
        <v>2.7696118330145403</v>
      </c>
      <c r="Q15" s="194">
        <v>4.3270105797385661</v>
      </c>
      <c r="R15" s="195">
        <v>5.4378667616018506</v>
      </c>
      <c r="S15" s="193">
        <v>4.1869336209229946</v>
      </c>
      <c r="T15" s="194">
        <v>2.213910311515721</v>
      </c>
      <c r="U15" s="194">
        <v>0.85028622759522055</v>
      </c>
      <c r="V15" s="195">
        <v>-0.21391718113291658</v>
      </c>
      <c r="W15" s="193">
        <v>0.44837097851218033</v>
      </c>
      <c r="X15" s="194">
        <v>1.1088523794728911</v>
      </c>
      <c r="Y15" s="194">
        <v>1.2539500674491277</v>
      </c>
      <c r="Z15" s="195">
        <v>1.3098789307742109</v>
      </c>
      <c r="AA15" s="193">
        <v>0.89459790705845865</v>
      </c>
      <c r="AB15" s="194">
        <v>0.90547334742381302</v>
      </c>
      <c r="AC15" s="194">
        <v>1.1141656537613676</v>
      </c>
      <c r="AD15" s="195">
        <v>1.4304957619925451</v>
      </c>
      <c r="AE15" s="193">
        <v>1.5222650883537137</v>
      </c>
      <c r="AF15" s="194">
        <v>1.7295293598377448</v>
      </c>
      <c r="AG15" s="194">
        <v>1.8917998042786932</v>
      </c>
      <c r="AH15" s="195">
        <v>1.9509409054961013</v>
      </c>
    </row>
    <row r="16" spans="1:34" x14ac:dyDescent="0.25">
      <c r="A16" s="184"/>
      <c r="B16" s="90" t="s">
        <v>191</v>
      </c>
      <c r="C16" s="231">
        <v>7.8435552479999995</v>
      </c>
      <c r="D16" s="232">
        <v>8.4875179260000007</v>
      </c>
      <c r="E16" s="232">
        <v>8.3843715150000016</v>
      </c>
      <c r="F16" s="233">
        <v>9.5119249500000009</v>
      </c>
      <c r="G16" s="231">
        <v>8.647331544</v>
      </c>
      <c r="H16" s="232">
        <v>9.3308277269999991</v>
      </c>
      <c r="I16" s="232">
        <v>9.2900221920000003</v>
      </c>
      <c r="J16" s="233">
        <v>10.221268722000001</v>
      </c>
      <c r="K16" s="231">
        <v>9.5052864029999995</v>
      </c>
      <c r="L16" s="232">
        <v>10.265278715999999</v>
      </c>
      <c r="M16" s="232">
        <v>10.081530071463254</v>
      </c>
      <c r="N16" s="233">
        <v>11.41041190308928</v>
      </c>
      <c r="O16" s="231">
        <v>10.380014894803837</v>
      </c>
      <c r="P16" s="232">
        <v>11.07856273865074</v>
      </c>
      <c r="Q16" s="232">
        <v>10.86767810709633</v>
      </c>
      <c r="R16" s="233">
        <v>11.996015125958724</v>
      </c>
      <c r="S16" s="231">
        <v>10.981848229689842</v>
      </c>
      <c r="T16" s="232">
        <v>11.721574173811543</v>
      </c>
      <c r="U16" s="232">
        <v>11.49928998760709</v>
      </c>
      <c r="V16" s="233">
        <v>12.682940710350392</v>
      </c>
      <c r="W16" s="231">
        <v>11.533929425415785</v>
      </c>
      <c r="X16" s="232">
        <v>12.255374036156461</v>
      </c>
      <c r="Y16" s="232">
        <v>11.998397092665892</v>
      </c>
      <c r="Z16" s="233">
        <v>13.232727819557404</v>
      </c>
      <c r="AA16" s="231">
        <v>12.00074403685241</v>
      </c>
      <c r="AB16" s="232">
        <v>12.75345036785523</v>
      </c>
      <c r="AC16" s="232">
        <v>12.460360766970719</v>
      </c>
      <c r="AD16" s="233">
        <v>13.728848912292046</v>
      </c>
      <c r="AE16" s="231">
        <v>12.433332378384756</v>
      </c>
      <c r="AF16" s="232">
        <v>13.213416667195764</v>
      </c>
      <c r="AG16" s="232">
        <v>12.918819865722696</v>
      </c>
      <c r="AH16" s="233">
        <v>14.266368447734193</v>
      </c>
    </row>
    <row r="17" spans="1:34" x14ac:dyDescent="0.25">
      <c r="A17" s="184"/>
      <c r="B17" s="110" t="s">
        <v>23</v>
      </c>
      <c r="C17" s="193">
        <v>0.70704894511219862</v>
      </c>
      <c r="D17" s="194">
        <v>9.9273983670421728</v>
      </c>
      <c r="E17" s="194">
        <v>6.6242957413298997</v>
      </c>
      <c r="F17" s="195">
        <v>7.1370026075146864</v>
      </c>
      <c r="G17" s="193">
        <v>10.247601637088643</v>
      </c>
      <c r="H17" s="194">
        <v>9.9358824140644231</v>
      </c>
      <c r="I17" s="194">
        <v>10.801652519568727</v>
      </c>
      <c r="J17" s="195">
        <v>7.4574155676028653</v>
      </c>
      <c r="K17" s="193">
        <v>9.921614022019277</v>
      </c>
      <c r="L17" s="194">
        <v>10.014663396860701</v>
      </c>
      <c r="M17" s="194">
        <v>8.519978349942491</v>
      </c>
      <c r="N17" s="195">
        <v>11.634007611303643</v>
      </c>
      <c r="O17" s="193">
        <v>9.2025474532546383</v>
      </c>
      <c r="P17" s="194">
        <v>7.9226686888015374</v>
      </c>
      <c r="Q17" s="194">
        <v>7.7979039893789848</v>
      </c>
      <c r="R17" s="195">
        <v>5.1321830258458601</v>
      </c>
      <c r="S17" s="193">
        <v>5.7980006867550671</v>
      </c>
      <c r="T17" s="194">
        <v>5.8041051924314413</v>
      </c>
      <c r="U17" s="194">
        <v>5.8118383180518762</v>
      </c>
      <c r="V17" s="195">
        <v>5.726281412443357</v>
      </c>
      <c r="W17" s="193">
        <v>5.0272156760769127</v>
      </c>
      <c r="X17" s="194">
        <v>4.5539946634261641</v>
      </c>
      <c r="Y17" s="194">
        <v>4.3403297559822862</v>
      </c>
      <c r="Z17" s="195">
        <v>4.3348551551481762</v>
      </c>
      <c r="AA17" s="193">
        <v>4.0473163500373666</v>
      </c>
      <c r="AB17" s="194">
        <v>4.0641463102579989</v>
      </c>
      <c r="AC17" s="194">
        <v>3.8502115802385495</v>
      </c>
      <c r="AD17" s="195">
        <v>3.7491974406168582</v>
      </c>
      <c r="AE17" s="193">
        <v>3.6046793449134196</v>
      </c>
      <c r="AF17" s="194">
        <v>3.6066028100118608</v>
      </c>
      <c r="AG17" s="194">
        <v>3.6793404888182391</v>
      </c>
      <c r="AH17" s="195">
        <v>3.9152556698390129</v>
      </c>
    </row>
    <row r="18" spans="1:34" x14ac:dyDescent="0.25">
      <c r="A18" s="184"/>
      <c r="B18" s="90" t="s">
        <v>192</v>
      </c>
      <c r="C18" s="231">
        <v>12.439861000000001</v>
      </c>
      <c r="D18" s="232">
        <v>14.195421999999999</v>
      </c>
      <c r="E18" s="232">
        <v>15.886025999999999</v>
      </c>
      <c r="F18" s="233">
        <v>14.349320000000004</v>
      </c>
      <c r="G18" s="231">
        <v>13.760372</v>
      </c>
      <c r="H18" s="232">
        <v>15.800256999999998</v>
      </c>
      <c r="I18" s="232">
        <v>17.420833999999999</v>
      </c>
      <c r="J18" s="233">
        <v>15.996338999999997</v>
      </c>
      <c r="K18" s="231">
        <v>15.831966</v>
      </c>
      <c r="L18" s="232">
        <v>17.786570000000001</v>
      </c>
      <c r="M18" s="232">
        <v>19.701550945352174</v>
      </c>
      <c r="N18" s="233">
        <v>17.549207656760416</v>
      </c>
      <c r="O18" s="231">
        <v>17.22011324452135</v>
      </c>
      <c r="P18" s="232">
        <v>19.144897686211305</v>
      </c>
      <c r="Q18" s="232">
        <v>21.124539719954679</v>
      </c>
      <c r="R18" s="233">
        <v>19.013718554456894</v>
      </c>
      <c r="S18" s="231">
        <v>18.590064139455627</v>
      </c>
      <c r="T18" s="232">
        <v>20.4854191738448</v>
      </c>
      <c r="U18" s="232">
        <v>22.188476830643857</v>
      </c>
      <c r="V18" s="233">
        <v>20.015319381155617</v>
      </c>
      <c r="W18" s="231">
        <v>19.586679316245593</v>
      </c>
      <c r="X18" s="232">
        <v>21.691776544132296</v>
      </c>
      <c r="Y18" s="232">
        <v>23.440943153149721</v>
      </c>
      <c r="Z18" s="233">
        <v>21.001928219613514</v>
      </c>
      <c r="AA18" s="231">
        <v>20.243416951987413</v>
      </c>
      <c r="AB18" s="232">
        <v>22.308088951942672</v>
      </c>
      <c r="AC18" s="232">
        <v>24.12036859198605</v>
      </c>
      <c r="AD18" s="233">
        <v>21.635460474310563</v>
      </c>
      <c r="AE18" s="231">
        <v>20.985903479295402</v>
      </c>
      <c r="AF18" s="232">
        <v>23.115472597427743</v>
      </c>
      <c r="AG18" s="232">
        <v>24.984324730120857</v>
      </c>
      <c r="AH18" s="233">
        <v>22.407943304532733</v>
      </c>
    </row>
    <row r="19" spans="1:34" x14ac:dyDescent="0.25">
      <c r="A19" s="184"/>
      <c r="B19" s="110" t="s">
        <v>23</v>
      </c>
      <c r="C19" s="193">
        <v>3.057819313599075</v>
      </c>
      <c r="D19" s="194">
        <v>18.030019059680846</v>
      </c>
      <c r="E19" s="194">
        <v>5.9123615644495642</v>
      </c>
      <c r="F19" s="195">
        <v>7.5365000673727423</v>
      </c>
      <c r="G19" s="193">
        <v>10.615158802819447</v>
      </c>
      <c r="H19" s="194">
        <v>11.305299694507131</v>
      </c>
      <c r="I19" s="194">
        <v>9.6613715727268623</v>
      </c>
      <c r="J19" s="195">
        <v>11.478028227121516</v>
      </c>
      <c r="K19" s="193">
        <v>15.054781949208929</v>
      </c>
      <c r="L19" s="194">
        <v>12.571396781710597</v>
      </c>
      <c r="M19" s="194">
        <v>13.091892990612131</v>
      </c>
      <c r="N19" s="195">
        <v>9.7076503364952327</v>
      </c>
      <c r="O19" s="193">
        <v>8.7680029411467473</v>
      </c>
      <c r="P19" s="194">
        <v>7.6368163519515253</v>
      </c>
      <c r="Q19" s="194">
        <v>7.2227246400528022</v>
      </c>
      <c r="R19" s="195">
        <v>8.3451682055417855</v>
      </c>
      <c r="S19" s="193">
        <v>7.9555277917242151</v>
      </c>
      <c r="T19" s="194">
        <v>7.0019778094660534</v>
      </c>
      <c r="U19" s="194">
        <v>5.0364984269179569</v>
      </c>
      <c r="V19" s="195">
        <v>5.2677798076691706</v>
      </c>
      <c r="W19" s="193">
        <v>5.361009888474455</v>
      </c>
      <c r="X19" s="194">
        <v>5.8888586074320681</v>
      </c>
      <c r="Y19" s="194">
        <v>5.6446701234404539</v>
      </c>
      <c r="Z19" s="195">
        <v>4.9292685251217216</v>
      </c>
      <c r="AA19" s="193">
        <v>3.3529809986581283</v>
      </c>
      <c r="AB19" s="194">
        <v>2.8412260589005589</v>
      </c>
      <c r="AC19" s="194">
        <v>2.8984560663679382</v>
      </c>
      <c r="AD19" s="195">
        <v>3.0165432815135729</v>
      </c>
      <c r="AE19" s="193">
        <v>3.6677924930805794</v>
      </c>
      <c r="AF19" s="194">
        <v>3.6192416446984232</v>
      </c>
      <c r="AG19" s="194">
        <v>3.5818529672961175</v>
      </c>
      <c r="AH19" s="195">
        <v>3.5704478355771396</v>
      </c>
    </row>
    <row r="20" spans="1:34" x14ac:dyDescent="0.25">
      <c r="A20" s="184"/>
      <c r="B20" s="90" t="s">
        <v>193</v>
      </c>
      <c r="C20" s="231">
        <v>19.827893</v>
      </c>
      <c r="D20" s="232">
        <v>20.507247</v>
      </c>
      <c r="E20" s="232">
        <v>19.656783000000001</v>
      </c>
      <c r="F20" s="233">
        <v>23.184342000000001</v>
      </c>
      <c r="G20" s="231">
        <v>25.095419000000003</v>
      </c>
      <c r="H20" s="232">
        <v>25.394736000000002</v>
      </c>
      <c r="I20" s="232">
        <v>24.871458999999998</v>
      </c>
      <c r="J20" s="233">
        <v>27.734822999999999</v>
      </c>
      <c r="K20" s="231">
        <v>26.007755</v>
      </c>
      <c r="L20" s="232">
        <v>24.992038000000001</v>
      </c>
      <c r="M20" s="232">
        <v>23.962207086226872</v>
      </c>
      <c r="N20" s="233">
        <v>28.014304585897918</v>
      </c>
      <c r="O20" s="231">
        <v>27.214093197044125</v>
      </c>
      <c r="P20" s="232">
        <v>26.705234480364684</v>
      </c>
      <c r="Q20" s="232">
        <v>26.408270359438159</v>
      </c>
      <c r="R20" s="233">
        <v>29.874520438452418</v>
      </c>
      <c r="S20" s="231">
        <v>29.377321676539513</v>
      </c>
      <c r="T20" s="232">
        <v>28.729932582533198</v>
      </c>
      <c r="U20" s="232">
        <v>28.322897530367008</v>
      </c>
      <c r="V20" s="233">
        <v>32.00965421891884</v>
      </c>
      <c r="W20" s="231">
        <v>31.352220004178793</v>
      </c>
      <c r="X20" s="232">
        <v>30.605705055270263</v>
      </c>
      <c r="Y20" s="232">
        <v>30.158375862634355</v>
      </c>
      <c r="Z20" s="233">
        <v>34.04338663600862</v>
      </c>
      <c r="AA20" s="231">
        <v>33.377995949343109</v>
      </c>
      <c r="AB20" s="232">
        <v>32.553268126739582</v>
      </c>
      <c r="AC20" s="232">
        <v>32.016669059610074</v>
      </c>
      <c r="AD20" s="233">
        <v>36.0183729375753</v>
      </c>
      <c r="AE20" s="231">
        <v>35.438612428267568</v>
      </c>
      <c r="AF20" s="232">
        <v>34.490516889863379</v>
      </c>
      <c r="AG20" s="232">
        <v>33.886685000496705</v>
      </c>
      <c r="AH20" s="233">
        <v>38.129370959987739</v>
      </c>
    </row>
    <row r="21" spans="1:34" x14ac:dyDescent="0.25">
      <c r="A21" s="184"/>
      <c r="B21" s="110" t="s">
        <v>23</v>
      </c>
      <c r="C21" s="193">
        <v>5.7898034682895227</v>
      </c>
      <c r="D21" s="194">
        <v>50.017084931090764</v>
      </c>
      <c r="E21" s="194">
        <v>13.123904760096039</v>
      </c>
      <c r="F21" s="195">
        <v>16.48077696114154</v>
      </c>
      <c r="G21" s="193">
        <v>26.566241808950664</v>
      </c>
      <c r="H21" s="194">
        <v>23.832984505428744</v>
      </c>
      <c r="I21" s="194">
        <v>26.528633907186141</v>
      </c>
      <c r="J21" s="195">
        <v>19.627389036962974</v>
      </c>
      <c r="K21" s="193">
        <v>3.6354682900492596</v>
      </c>
      <c r="L21" s="194">
        <v>-1.5857538349680067</v>
      </c>
      <c r="M21" s="194">
        <v>-3.6558044856681904</v>
      </c>
      <c r="N21" s="195">
        <v>1.007691975888636</v>
      </c>
      <c r="O21" s="193">
        <v>4.6383788106436841</v>
      </c>
      <c r="P21" s="194">
        <v>6.8549690920151729</v>
      </c>
      <c r="Q21" s="194">
        <v>10.20800489875262</v>
      </c>
      <c r="R21" s="195">
        <v>6.6402356940564955</v>
      </c>
      <c r="S21" s="193">
        <v>7.948927284964058</v>
      </c>
      <c r="T21" s="194">
        <v>7.5816525919560673</v>
      </c>
      <c r="U21" s="194">
        <v>7.2501043986190838</v>
      </c>
      <c r="V21" s="195">
        <v>7.1470060410349756</v>
      </c>
      <c r="W21" s="193">
        <v>6.7225268163789709</v>
      </c>
      <c r="X21" s="194">
        <v>6.5289832036621975</v>
      </c>
      <c r="Y21" s="194">
        <v>6.4805457503046782</v>
      </c>
      <c r="Z21" s="195">
        <v>6.3534969893169535</v>
      </c>
      <c r="AA21" s="193">
        <v>6.4613476968913508</v>
      </c>
      <c r="AB21" s="194">
        <v>6.363398810621268</v>
      </c>
      <c r="AC21" s="194">
        <v>6.1617814083884781</v>
      </c>
      <c r="AD21" s="195">
        <v>5.8013802289508032</v>
      </c>
      <c r="AE21" s="193">
        <v>6.1735775930100711</v>
      </c>
      <c r="AF21" s="194">
        <v>5.9510116022192028</v>
      </c>
      <c r="AG21" s="194">
        <v>5.8407573173991034</v>
      </c>
      <c r="AH21" s="195">
        <v>5.8608922342802128</v>
      </c>
    </row>
    <row r="22" spans="1:34" x14ac:dyDescent="0.25">
      <c r="A22" s="184"/>
      <c r="B22" s="107" t="s">
        <v>194</v>
      </c>
      <c r="C22" s="231">
        <v>3.4169660827810731</v>
      </c>
      <c r="D22" s="232">
        <v>4.0115822745733922</v>
      </c>
      <c r="E22" s="232">
        <v>5.1253163308546554</v>
      </c>
      <c r="F22" s="233">
        <v>3.0549518169886296</v>
      </c>
      <c r="G22" s="231">
        <v>2.6151309396050282</v>
      </c>
      <c r="H22" s="232">
        <v>4.0131725056493215</v>
      </c>
      <c r="I22" s="232">
        <v>4.9706513839577546</v>
      </c>
      <c r="J22" s="233">
        <v>2.8957694761018322</v>
      </c>
      <c r="K22" s="231">
        <v>4.0422859795188266</v>
      </c>
      <c r="L22" s="232">
        <v>5.7412296767111295</v>
      </c>
      <c r="M22" s="232">
        <v>7.1928075268168437</v>
      </c>
      <c r="N22" s="233">
        <v>4.2909694993330074</v>
      </c>
      <c r="O22" s="231">
        <v>4.4817667553252853</v>
      </c>
      <c r="P22" s="232">
        <v>6.1967475492768695</v>
      </c>
      <c r="Q22" s="232">
        <v>7.4385356176400856</v>
      </c>
      <c r="R22" s="233">
        <v>4.5974050227971874</v>
      </c>
      <c r="S22" s="231">
        <v>5.0816237188893787</v>
      </c>
      <c r="T22" s="232">
        <v>6.7983142309067874</v>
      </c>
      <c r="U22" s="232">
        <v>7.7748824518898223</v>
      </c>
      <c r="V22" s="233">
        <v>4.8694752620429238</v>
      </c>
      <c r="W22" s="231">
        <v>5.3071931439372513</v>
      </c>
      <c r="X22" s="232">
        <v>7.1867422847062246</v>
      </c>
      <c r="Y22" s="232">
        <v>8.1550791359679788</v>
      </c>
      <c r="Z22" s="233">
        <v>4.9599004678383265</v>
      </c>
      <c r="AA22" s="231">
        <v>5.187415789873989</v>
      </c>
      <c r="AB22" s="232">
        <v>7.0580926044706089</v>
      </c>
      <c r="AC22" s="232">
        <v>8.1143432234429458</v>
      </c>
      <c r="AD22" s="233">
        <v>4.9112453243346739</v>
      </c>
      <c r="AE22" s="231">
        <v>5.1621898341274175</v>
      </c>
      <c r="AF22" s="232">
        <v>7.1089394801566828</v>
      </c>
      <c r="AG22" s="232">
        <v>8.1868433796451594</v>
      </c>
      <c r="AH22" s="233">
        <v>4.8386059517306803</v>
      </c>
    </row>
    <row r="23" spans="1:34" x14ac:dyDescent="0.25">
      <c r="A23" s="184"/>
      <c r="B23" s="110" t="s">
        <v>23</v>
      </c>
      <c r="C23" s="193">
        <v>14.979941807216136</v>
      </c>
      <c r="D23" s="194">
        <v>45.950181292890832</v>
      </c>
      <c r="E23" s="194">
        <v>0.41942650135953219</v>
      </c>
      <c r="F23" s="195">
        <v>-4.0327710679029183</v>
      </c>
      <c r="G23" s="193">
        <v>-23.466289209503365</v>
      </c>
      <c r="H23" s="194">
        <v>3.964099367994578E-2</v>
      </c>
      <c r="I23" s="194">
        <v>-3.0176663626752198</v>
      </c>
      <c r="J23" s="195">
        <v>-5.21063343786905</v>
      </c>
      <c r="K23" s="193">
        <v>54.572985937344562</v>
      </c>
      <c r="L23" s="194">
        <v>43.059628476703438</v>
      </c>
      <c r="M23" s="194">
        <v>44.705531955647906</v>
      </c>
      <c r="N23" s="195">
        <v>48.180631598801725</v>
      </c>
      <c r="O23" s="193">
        <v>10.872085202115557</v>
      </c>
      <c r="P23" s="194">
        <v>7.934151709929238</v>
      </c>
      <c r="Q23" s="194">
        <v>3.4163028818315677</v>
      </c>
      <c r="R23" s="195">
        <v>7.14140530506715</v>
      </c>
      <c r="S23" s="193">
        <v>13.38438603149832</v>
      </c>
      <c r="T23" s="194">
        <v>9.7077810068302295</v>
      </c>
      <c r="U23" s="194">
        <v>4.5216807653929658</v>
      </c>
      <c r="V23" s="195">
        <v>5.9179088615560316</v>
      </c>
      <c r="W23" s="193">
        <v>4.4389242007311092</v>
      </c>
      <c r="X23" s="194">
        <v>5.713593702885178</v>
      </c>
      <c r="Y23" s="194">
        <v>4.8900634373673757</v>
      </c>
      <c r="Z23" s="195">
        <v>1.856980494392424</v>
      </c>
      <c r="AA23" s="193">
        <v>-2.2568870364194638</v>
      </c>
      <c r="AB23" s="194">
        <v>-1.7900973088931793</v>
      </c>
      <c r="AC23" s="194">
        <v>-0.49951584584100317</v>
      </c>
      <c r="AD23" s="195">
        <v>-0.98097015896081441</v>
      </c>
      <c r="AE23" s="193">
        <v>-0.48629137837404857</v>
      </c>
      <c r="AF23" s="194">
        <v>0.72040533520156824</v>
      </c>
      <c r="AG23" s="194">
        <v>0.89348150806285442</v>
      </c>
      <c r="AH23" s="195">
        <v>-1.4790418276210748</v>
      </c>
    </row>
    <row r="24" spans="1:34" x14ac:dyDescent="0.25">
      <c r="A24" s="187"/>
      <c r="B24" s="196"/>
      <c r="C24" s="187"/>
      <c r="D24" s="141"/>
      <c r="E24" s="141"/>
      <c r="F24" s="197"/>
      <c r="G24" s="187"/>
      <c r="H24" s="141"/>
      <c r="I24" s="141"/>
      <c r="J24" s="197"/>
      <c r="K24" s="187"/>
      <c r="L24" s="141"/>
      <c r="M24" s="141"/>
      <c r="N24" s="197"/>
      <c r="O24" s="187"/>
      <c r="P24" s="141"/>
      <c r="Q24" s="141"/>
      <c r="R24" s="197"/>
      <c r="S24" s="187"/>
      <c r="T24" s="141"/>
      <c r="U24" s="141"/>
      <c r="V24" s="197"/>
      <c r="W24" s="187"/>
      <c r="X24" s="141"/>
      <c r="Y24" s="141"/>
      <c r="Z24" s="197"/>
      <c r="AA24" s="187"/>
      <c r="AB24" s="141"/>
      <c r="AC24" s="141"/>
      <c r="AD24" s="197"/>
      <c r="AE24" s="187"/>
      <c r="AF24" s="141"/>
      <c r="AG24" s="141"/>
      <c r="AH24" s="197"/>
    </row>
  </sheetData>
  <mergeCells count="3">
    <mergeCell ref="A1:V1"/>
    <mergeCell ref="A2:V2"/>
    <mergeCell ref="A3:V3"/>
  </mergeCells>
  <pageMargins left="0.7" right="0.7" top="0.75" bottom="0.75" header="0.3" footer="0.3"/>
  <pageSetup paperSize="9" scale="3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0"/>
  <sheetViews>
    <sheetView showGridLines="0" zoomScale="90" zoomScaleNormal="90" workbookViewId="0">
      <pane xSplit="2" ySplit="6" topLeftCell="R7" activePane="bottomRight" state="frozen"/>
      <selection pane="topRight" activeCell="C1" sqref="C1"/>
      <selection pane="bottomLeft" activeCell="A7" sqref="A7"/>
      <selection pane="bottomRight" activeCell="W8" sqref="W8"/>
    </sheetView>
  </sheetViews>
  <sheetFormatPr defaultColWidth="9.140625" defaultRowHeight="15.75" x14ac:dyDescent="0.25"/>
  <cols>
    <col min="1" max="1" width="5.7109375" style="43" customWidth="1"/>
    <col min="2" max="2" width="75.7109375" style="7" customWidth="1"/>
    <col min="3" max="17" width="11.140625" style="7" customWidth="1"/>
    <col min="18" max="18" width="8.140625" style="7" bestFit="1" customWidth="1"/>
    <col min="19" max="20" width="11.140625" style="269" customWidth="1"/>
    <col min="21" max="21" width="9.140625" style="269"/>
    <col min="22" max="16384" width="9.140625" style="7"/>
  </cols>
  <sheetData>
    <row r="1" spans="1:23" x14ac:dyDescent="0.25">
      <c r="A1" s="516" t="s">
        <v>219</v>
      </c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  <c r="P1" s="517"/>
      <c r="Q1" s="518"/>
      <c r="R1" s="518"/>
      <c r="S1" s="283"/>
    </row>
    <row r="2" spans="1:23" ht="18.75" x14ac:dyDescent="0.3">
      <c r="A2" s="519" t="s">
        <v>87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284"/>
    </row>
    <row r="3" spans="1:23" x14ac:dyDescent="0.25">
      <c r="A3" s="521" t="s">
        <v>61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2"/>
      <c r="O3" s="522"/>
      <c r="P3" s="522"/>
      <c r="Q3" s="522"/>
      <c r="R3" s="522"/>
      <c r="S3" s="285"/>
    </row>
    <row r="4" spans="1:23" x14ac:dyDescent="0.25">
      <c r="A4" s="243"/>
      <c r="B4" s="45"/>
      <c r="C4" s="243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83"/>
      <c r="T4" s="83"/>
      <c r="U4" s="83"/>
      <c r="V4" s="83"/>
      <c r="W4" s="286"/>
    </row>
    <row r="5" spans="1:23" s="12" customFormat="1" x14ac:dyDescent="0.25">
      <c r="A5" s="47"/>
      <c r="B5" s="48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85">
        <v>2024</v>
      </c>
      <c r="T5" s="85">
        <v>2025</v>
      </c>
      <c r="U5" s="85">
        <v>2026</v>
      </c>
      <c r="V5" s="85">
        <v>2027</v>
      </c>
      <c r="W5" s="287">
        <v>2028</v>
      </c>
    </row>
    <row r="6" spans="1:23" s="12" customFormat="1" x14ac:dyDescent="0.25">
      <c r="A6" s="47"/>
      <c r="B6" s="14"/>
      <c r="C6" s="121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7</v>
      </c>
      <c r="R6" s="6" t="s">
        <v>62</v>
      </c>
      <c r="S6" s="288" t="s">
        <v>62</v>
      </c>
      <c r="T6" s="288" t="s">
        <v>62</v>
      </c>
      <c r="U6" s="288" t="s">
        <v>62</v>
      </c>
      <c r="V6" s="288" t="s">
        <v>62</v>
      </c>
      <c r="W6" s="289" t="s">
        <v>62</v>
      </c>
    </row>
    <row r="7" spans="1:23" s="12" customFormat="1" x14ac:dyDescent="0.25">
      <c r="A7" s="243"/>
      <c r="B7" s="11"/>
      <c r="C7" s="243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83"/>
      <c r="T7" s="83"/>
      <c r="U7" s="83"/>
      <c r="V7" s="83"/>
      <c r="W7" s="286"/>
    </row>
    <row r="8" spans="1:23" s="53" customFormat="1" x14ac:dyDescent="0.25">
      <c r="A8" s="27" t="s">
        <v>6</v>
      </c>
      <c r="B8" s="21" t="s">
        <v>78</v>
      </c>
      <c r="C8" s="69">
        <v>1.3642364442023602</v>
      </c>
      <c r="D8" s="69">
        <v>-3.8107015606815509</v>
      </c>
      <c r="E8" s="69">
        <v>10.322221085361761</v>
      </c>
      <c r="F8" s="69">
        <v>2.6145620666641944</v>
      </c>
      <c r="G8" s="69">
        <v>-0.1726907586676929</v>
      </c>
      <c r="H8" s="69">
        <v>0.30976955949788554</v>
      </c>
      <c r="I8" s="69">
        <v>2.3090944218266074</v>
      </c>
      <c r="J8" s="69">
        <v>2.8839963347394582</v>
      </c>
      <c r="K8" s="69">
        <v>2.1879147915643271</v>
      </c>
      <c r="L8" s="69">
        <v>3.5554336215775972</v>
      </c>
      <c r="M8" s="69">
        <v>2.5470875186087705</v>
      </c>
      <c r="N8" s="69">
        <v>2.0988237316830416</v>
      </c>
      <c r="O8" s="69">
        <v>-5.0828183110457008</v>
      </c>
      <c r="P8" s="69">
        <v>5.2009031890515978</v>
      </c>
      <c r="Q8" s="69">
        <v>3.5857828004965953</v>
      </c>
      <c r="R8" s="69">
        <v>9.6002153110386068E-2</v>
      </c>
      <c r="S8" s="69">
        <v>1.5013451372095199</v>
      </c>
      <c r="T8" s="69">
        <v>2.2452084170945463</v>
      </c>
      <c r="U8" s="69">
        <v>2.0716374029627671</v>
      </c>
      <c r="V8" s="69">
        <v>2.0828281858484177</v>
      </c>
      <c r="W8" s="290">
        <v>1.9704845482813482</v>
      </c>
    </row>
    <row r="9" spans="1:23" s="53" customFormat="1" x14ac:dyDescent="0.25">
      <c r="A9" s="27"/>
      <c r="B9" s="21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20"/>
    </row>
    <row r="10" spans="1:23" s="53" customFormat="1" x14ac:dyDescent="0.25">
      <c r="A10" s="27" t="s">
        <v>6</v>
      </c>
      <c r="B10" s="21" t="s">
        <v>77</v>
      </c>
      <c r="C10" s="69">
        <v>2.3617302738879964</v>
      </c>
      <c r="D10" s="69">
        <v>-10.617007090444163</v>
      </c>
      <c r="E10" s="69">
        <v>11.697983898356679</v>
      </c>
      <c r="F10" s="69">
        <v>5.6433214511986352</v>
      </c>
      <c r="G10" s="69">
        <v>-0.26164250357053609</v>
      </c>
      <c r="H10" s="69">
        <v>1.5881571674709383</v>
      </c>
      <c r="I10" s="69">
        <v>6.5299406657625569</v>
      </c>
      <c r="J10" s="69">
        <v>6.4308087503101463</v>
      </c>
      <c r="K10" s="69">
        <v>4.3403655547253894</v>
      </c>
      <c r="L10" s="69">
        <v>6.52217360182199</v>
      </c>
      <c r="M10" s="69">
        <v>4.8183431253293607</v>
      </c>
      <c r="N10" s="69">
        <v>3.6480580434109289</v>
      </c>
      <c r="O10" s="69">
        <v>-8.1291988804886088</v>
      </c>
      <c r="P10" s="69">
        <v>10.879472259595957</v>
      </c>
      <c r="Q10" s="69">
        <v>8.1393439948411093</v>
      </c>
      <c r="R10" s="69">
        <v>-1.7254247784957877</v>
      </c>
      <c r="S10" s="69">
        <v>2.6740664988044616</v>
      </c>
      <c r="T10" s="69">
        <v>3.8825857586808343</v>
      </c>
      <c r="U10" s="69">
        <v>3.4807958366142921</v>
      </c>
      <c r="V10" s="69">
        <v>3.2945539069791474</v>
      </c>
      <c r="W10" s="290">
        <v>3.0480734785194752</v>
      </c>
    </row>
    <row r="11" spans="1:23" s="53" customFormat="1" x14ac:dyDescent="0.25">
      <c r="A11" s="27"/>
      <c r="B11" s="21"/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20"/>
    </row>
    <row r="12" spans="1:23" s="276" customFormat="1" x14ac:dyDescent="0.25">
      <c r="A12" s="275"/>
      <c r="B12" s="21" t="s">
        <v>80</v>
      </c>
      <c r="C12" s="19">
        <v>0.68662595631694412</v>
      </c>
      <c r="D12" s="19">
        <v>-5.6400900950328907</v>
      </c>
      <c r="E12" s="19">
        <v>12.931130069575115</v>
      </c>
      <c r="F12" s="19">
        <v>3.9905155420584926</v>
      </c>
      <c r="G12" s="19">
        <v>0.61817110900401762</v>
      </c>
      <c r="H12" s="19">
        <v>0.54930012777880677</v>
      </c>
      <c r="I12" s="19">
        <v>2.2058811199352935</v>
      </c>
      <c r="J12" s="19">
        <v>1.2412603211927387</v>
      </c>
      <c r="K12" s="19">
        <v>2.1418187901221852</v>
      </c>
      <c r="L12" s="19">
        <v>2.9836858819933365</v>
      </c>
      <c r="M12" s="19">
        <v>1.0038090684175716</v>
      </c>
      <c r="N12" s="19">
        <v>1.1045119420851846</v>
      </c>
      <c r="O12" s="19">
        <v>-4.197429785364692</v>
      </c>
      <c r="P12" s="19">
        <v>3.1243150616693471</v>
      </c>
      <c r="Q12" s="19">
        <v>1.8814544955918278</v>
      </c>
      <c r="R12" s="19">
        <v>-0.14298331114787066</v>
      </c>
      <c r="S12" s="19">
        <v>1.0996960805402134</v>
      </c>
      <c r="T12" s="19">
        <v>1.8112517206103629</v>
      </c>
      <c r="U12" s="19">
        <v>1.6096256255999863</v>
      </c>
      <c r="V12" s="19">
        <v>1.6096256256000085</v>
      </c>
      <c r="W12" s="20">
        <v>1.6096256255999863</v>
      </c>
    </row>
    <row r="13" spans="1:23" s="276" customFormat="1" x14ac:dyDescent="0.25">
      <c r="A13" s="275"/>
      <c r="B13" s="21" t="s">
        <v>206</v>
      </c>
      <c r="C13" s="19">
        <v>0.5696396842103324</v>
      </c>
      <c r="D13" s="19">
        <v>-3.7285964945097283</v>
      </c>
      <c r="E13" s="19">
        <v>8.259024947639503</v>
      </c>
      <c r="F13" s="19">
        <v>1.9152928531401603</v>
      </c>
      <c r="G13" s="19">
        <v>-0.84909985822668732</v>
      </c>
      <c r="H13" s="19">
        <v>-0.18492211948607506</v>
      </c>
      <c r="I13" s="19">
        <v>1.6268580009568545</v>
      </c>
      <c r="J13" s="19">
        <v>2.2299327320963291</v>
      </c>
      <c r="K13" s="19">
        <v>1.8428949998290589</v>
      </c>
      <c r="L13" s="19">
        <v>2.7752614898128414</v>
      </c>
      <c r="M13" s="19">
        <v>1.7552028956446364</v>
      </c>
      <c r="N13" s="19">
        <v>1.6057163162629617</v>
      </c>
      <c r="O13" s="19">
        <v>-6.2332146439512677</v>
      </c>
      <c r="P13" s="19">
        <v>5.8641279695296422</v>
      </c>
      <c r="Q13" s="19">
        <v>3.9179541308334009</v>
      </c>
      <c r="R13" s="19">
        <v>0.53569055176092562</v>
      </c>
      <c r="S13" s="19">
        <v>0.98717831357721941</v>
      </c>
      <c r="T13" s="19">
        <v>1.8112252576569565</v>
      </c>
      <c r="U13" s="19">
        <v>1.4834541185402061</v>
      </c>
      <c r="V13" s="19">
        <v>1.6096256256000085</v>
      </c>
      <c r="W13" s="20">
        <v>1.3563614814812164</v>
      </c>
    </row>
    <row r="14" spans="1:23" s="53" customFormat="1" x14ac:dyDescent="0.25">
      <c r="A14" s="27"/>
      <c r="B14" s="21" t="s">
        <v>205</v>
      </c>
      <c r="C14" s="18">
        <v>3.3</v>
      </c>
      <c r="D14" s="19">
        <v>0.3</v>
      </c>
      <c r="E14" s="19">
        <v>1.6</v>
      </c>
      <c r="F14" s="19">
        <v>2.7</v>
      </c>
      <c r="G14" s="19">
        <v>2.5</v>
      </c>
      <c r="H14" s="19">
        <v>1.3</v>
      </c>
      <c r="I14" s="19">
        <v>0.4</v>
      </c>
      <c r="J14" s="19">
        <v>0.2</v>
      </c>
      <c r="K14" s="19">
        <v>0.2</v>
      </c>
      <c r="L14" s="19">
        <v>1.5392640667254061</v>
      </c>
      <c r="M14" s="19">
        <v>1.753205429207026</v>
      </c>
      <c r="N14" s="19">
        <v>1.1974833190292589</v>
      </c>
      <c r="O14" s="19">
        <v>0.25599899804120457</v>
      </c>
      <c r="P14" s="19">
        <v>2.5877505198707547</v>
      </c>
      <c r="Q14" s="19">
        <v>8.3647489249669995</v>
      </c>
      <c r="R14" s="19">
        <v>5.8214930539681413</v>
      </c>
      <c r="S14" s="19">
        <v>2.7545432362346602</v>
      </c>
      <c r="T14" s="19">
        <v>2.2218900000000006</v>
      </c>
      <c r="U14" s="19">
        <v>2.0893100000000002</v>
      </c>
      <c r="V14" s="19">
        <v>2.0893100000000002</v>
      </c>
      <c r="W14" s="20">
        <v>2.0319459999999996</v>
      </c>
    </row>
    <row r="15" spans="1:23" x14ac:dyDescent="0.25">
      <c r="A15" s="47"/>
      <c r="B15" s="21"/>
      <c r="C15" s="22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4"/>
    </row>
    <row r="16" spans="1:23" s="273" customFormat="1" x14ac:dyDescent="0.25">
      <c r="A16" s="272"/>
      <c r="B16" s="21" t="s">
        <v>83</v>
      </c>
      <c r="C16" s="54">
        <v>4.6342326811759298</v>
      </c>
      <c r="D16" s="55">
        <v>1.2283497498274674</v>
      </c>
      <c r="E16" s="55">
        <v>0.81095030977476623</v>
      </c>
      <c r="F16" s="55">
        <v>1.3905997439663056</v>
      </c>
      <c r="G16" s="55">
        <v>0.57318108685745994</v>
      </c>
      <c r="H16" s="55">
        <v>0.22066122325741891</v>
      </c>
      <c r="I16" s="55">
        <v>0.20994567177991094</v>
      </c>
      <c r="J16" s="55">
        <v>-1.9382499686304039E-2</v>
      </c>
      <c r="K16" s="55">
        <v>-0.26369565923207228</v>
      </c>
      <c r="L16" s="55">
        <v>-0.32905611555788905</v>
      </c>
      <c r="M16" s="55">
        <v>-0.32209295810342725</v>
      </c>
      <c r="N16" s="55">
        <v>-0.35631935033565471</v>
      </c>
      <c r="O16" s="55">
        <v>-0.42515962497647281</v>
      </c>
      <c r="P16" s="55">
        <v>-0.5487562927410754</v>
      </c>
      <c r="Q16" s="55">
        <v>0.34155541851994925</v>
      </c>
      <c r="R16" s="55">
        <v>3.4365706129772953</v>
      </c>
      <c r="S16" s="55">
        <v>3.7191666666666667</v>
      </c>
      <c r="T16" s="55">
        <v>2.9300925925925925</v>
      </c>
      <c r="U16" s="55">
        <v>2.3537177887620246</v>
      </c>
      <c r="V16" s="55">
        <v>2.1444487440340816</v>
      </c>
      <c r="W16" s="291">
        <v>2.0601331428343408</v>
      </c>
    </row>
    <row r="17" spans="1:26" x14ac:dyDescent="0.25">
      <c r="A17" s="47"/>
      <c r="B17" s="21" t="s">
        <v>82</v>
      </c>
      <c r="C17" s="54">
        <v>3.8541666666666665</v>
      </c>
      <c r="D17" s="55">
        <v>1.2291666666666667</v>
      </c>
      <c r="E17" s="55">
        <v>1</v>
      </c>
      <c r="F17" s="55">
        <v>1.25</v>
      </c>
      <c r="G17" s="55">
        <v>0.875</v>
      </c>
      <c r="H17" s="55">
        <v>0.54166666666666663</v>
      </c>
      <c r="I17" s="55">
        <v>0.15833333333333333</v>
      </c>
      <c r="J17" s="55">
        <v>4.9999999999999996E-2</v>
      </c>
      <c r="K17" s="55">
        <v>8.3333333333333332E-3</v>
      </c>
      <c r="L17" s="55">
        <v>0</v>
      </c>
      <c r="M17" s="55">
        <v>0</v>
      </c>
      <c r="N17" s="55">
        <v>0</v>
      </c>
      <c r="O17" s="55">
        <v>0</v>
      </c>
      <c r="P17" s="55">
        <v>0</v>
      </c>
      <c r="Q17" s="55">
        <v>0.5760281385281385</v>
      </c>
      <c r="R17" s="55">
        <v>3.8040086423238599</v>
      </c>
      <c r="S17" s="55">
        <v>4.2208333333333332</v>
      </c>
      <c r="T17" s="55">
        <v>3.5101851851851857</v>
      </c>
      <c r="U17" s="55">
        <v>2.9689029739472104</v>
      </c>
      <c r="V17" s="55">
        <v>2.7644487440340817</v>
      </c>
      <c r="W17" s="291">
        <v>2.6801331428343413</v>
      </c>
    </row>
    <row r="18" spans="1:26" x14ac:dyDescent="0.25">
      <c r="A18" s="47"/>
      <c r="B18" s="21"/>
      <c r="C18" s="54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291"/>
    </row>
    <row r="19" spans="1:26" s="273" customFormat="1" x14ac:dyDescent="0.25">
      <c r="A19" s="272"/>
      <c r="B19" s="21" t="s">
        <v>123</v>
      </c>
      <c r="C19" s="54">
        <v>4.6087126375721912</v>
      </c>
      <c r="D19" s="55">
        <v>4.9276557459194761</v>
      </c>
      <c r="E19" s="55">
        <v>4.1231193340729959</v>
      </c>
      <c r="F19" s="55">
        <v>4.7745187115516066</v>
      </c>
      <c r="G19" s="55">
        <v>3.9359903282580624</v>
      </c>
      <c r="H19" s="55">
        <v>2.9067826536862582</v>
      </c>
      <c r="I19" s="55">
        <v>2.1738355217754535</v>
      </c>
      <c r="J19" s="55">
        <v>0.91065391244910687</v>
      </c>
      <c r="K19" s="55">
        <v>0.58498611895351027</v>
      </c>
      <c r="L19" s="55">
        <v>0.98035223351527723</v>
      </c>
      <c r="M19" s="55">
        <v>0.96543571585419397</v>
      </c>
      <c r="N19" s="55">
        <v>0.32305212842712844</v>
      </c>
      <c r="O19" s="55">
        <v>6.2895656879352529E-2</v>
      </c>
      <c r="P19" s="55">
        <v>-6.0742534036012319E-2</v>
      </c>
      <c r="Q19" s="55">
        <v>2.0898903990873103</v>
      </c>
      <c r="R19" s="55">
        <v>3.6998761241722486</v>
      </c>
      <c r="S19" s="55">
        <v>3.8215324597666664</v>
      </c>
      <c r="T19" s="55">
        <v>3.7593719018608334</v>
      </c>
      <c r="U19" s="55">
        <v>3.6898324743022517</v>
      </c>
      <c r="V19" s="55">
        <v>3.6614305960247937</v>
      </c>
      <c r="W19" s="291">
        <v>3.7741062580108622</v>
      </c>
      <c r="X19" s="492"/>
      <c r="Y19" s="492"/>
      <c r="Z19" s="492"/>
    </row>
    <row r="20" spans="1:26" x14ac:dyDescent="0.25">
      <c r="A20" s="47"/>
      <c r="B20" s="21" t="s">
        <v>124</v>
      </c>
      <c r="C20" s="54">
        <v>4.1854321591198014</v>
      </c>
      <c r="D20" s="55">
        <v>3.6048256791517663</v>
      </c>
      <c r="E20" s="55">
        <v>3.0118344783236082</v>
      </c>
      <c r="F20" s="55">
        <v>2.8416613309459415</v>
      </c>
      <c r="G20" s="55">
        <v>1.6847380952866551</v>
      </c>
      <c r="H20" s="55">
        <v>1.6985597643097643</v>
      </c>
      <c r="I20" s="55">
        <v>1.3077586241625143</v>
      </c>
      <c r="J20" s="55">
        <v>0.55007383701348234</v>
      </c>
      <c r="K20" s="55">
        <v>0.11484593606876219</v>
      </c>
      <c r="L20" s="55">
        <v>0.385503515458607</v>
      </c>
      <c r="M20" s="55">
        <v>0.48243285660772872</v>
      </c>
      <c r="N20" s="55">
        <v>-0.21688162600176328</v>
      </c>
      <c r="O20" s="55">
        <v>-0.48420784710458625</v>
      </c>
      <c r="P20" s="55">
        <v>-0.33760701737875648</v>
      </c>
      <c r="Q20" s="55">
        <v>1.1675121165066817</v>
      </c>
      <c r="R20" s="55">
        <v>2.5154839864663239</v>
      </c>
      <c r="S20" s="55">
        <v>2.6147429860824563</v>
      </c>
      <c r="T20" s="55">
        <v>2.5525824281766227</v>
      </c>
      <c r="U20" s="55">
        <v>2.4830430006180415</v>
      </c>
      <c r="V20" s="55">
        <v>2.4546411223405844</v>
      </c>
      <c r="W20" s="291">
        <v>2.4909124827688345</v>
      </c>
    </row>
    <row r="21" spans="1:26" x14ac:dyDescent="0.25">
      <c r="A21" s="47"/>
      <c r="B21" s="21"/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4"/>
    </row>
    <row r="22" spans="1:26" x14ac:dyDescent="0.25">
      <c r="A22" s="47"/>
      <c r="B22" s="21" t="s">
        <v>81</v>
      </c>
      <c r="C22" s="18">
        <v>65.984961958859174</v>
      </c>
      <c r="D22" s="19">
        <v>44.524581819964872</v>
      </c>
      <c r="E22" s="19">
        <v>60.525422105539548</v>
      </c>
      <c r="F22" s="19">
        <v>79.620196643242025</v>
      </c>
      <c r="G22" s="19">
        <v>86.785086101129252</v>
      </c>
      <c r="H22" s="19">
        <v>81.87299553854173</v>
      </c>
      <c r="I22" s="19">
        <v>74.583303729912885</v>
      </c>
      <c r="J22" s="19">
        <v>48.309481101029341</v>
      </c>
      <c r="K22" s="19">
        <v>40.728175896123254</v>
      </c>
      <c r="L22" s="19">
        <v>48.567369474293379</v>
      </c>
      <c r="M22" s="19">
        <v>60.634644798716664</v>
      </c>
      <c r="N22" s="19">
        <v>57.332827788885744</v>
      </c>
      <c r="O22" s="19">
        <v>37.840722756270686</v>
      </c>
      <c r="P22" s="19">
        <v>59.962162214676887</v>
      </c>
      <c r="Q22" s="19">
        <v>93.993299712356475</v>
      </c>
      <c r="R22" s="19">
        <v>75.725221469299711</v>
      </c>
      <c r="S22" s="19">
        <v>73.447051705055188</v>
      </c>
      <c r="T22" s="19">
        <v>67.749109625411037</v>
      </c>
      <c r="U22" s="19">
        <v>63.240019974074841</v>
      </c>
      <c r="V22" s="19">
        <v>60.600282485875709</v>
      </c>
      <c r="W22" s="20">
        <v>59.167372881355938</v>
      </c>
    </row>
    <row r="23" spans="1:26" x14ac:dyDescent="0.25">
      <c r="A23" s="47"/>
      <c r="B23" s="21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20"/>
    </row>
    <row r="24" spans="1:26" x14ac:dyDescent="0.25">
      <c r="A24" s="47"/>
      <c r="B24" s="21" t="s">
        <v>178</v>
      </c>
      <c r="C24" s="54">
        <v>1.4710045187903882</v>
      </c>
      <c r="D24" s="55">
        <v>1.3940793220245939</v>
      </c>
      <c r="E24" s="55">
        <v>1.3271961255411255</v>
      </c>
      <c r="F24" s="55">
        <v>1.3922485782514589</v>
      </c>
      <c r="G24" s="55">
        <v>1.2864058588211305</v>
      </c>
      <c r="H24" s="55">
        <v>1.3284606327247632</v>
      </c>
      <c r="I24" s="55">
        <v>1.3289351708858772</v>
      </c>
      <c r="J24" s="55">
        <v>1.1104218664125731</v>
      </c>
      <c r="K24" s="55">
        <v>1.1068564339042601</v>
      </c>
      <c r="L24" s="55">
        <v>1.129689346963423</v>
      </c>
      <c r="M24" s="55">
        <v>1.1811922203400462</v>
      </c>
      <c r="N24" s="55">
        <v>1.1194735497051258</v>
      </c>
      <c r="O24" s="55">
        <v>1.1414469918125354</v>
      </c>
      <c r="P24" s="55">
        <v>1.1833247272413574</v>
      </c>
      <c r="Q24" s="55">
        <v>1.0539325036075036</v>
      </c>
      <c r="R24" s="55">
        <v>1.0796191688102559</v>
      </c>
      <c r="S24" s="55">
        <v>1.0916666666666668</v>
      </c>
      <c r="T24" s="55">
        <v>1.1316666666666666</v>
      </c>
      <c r="U24" s="55">
        <v>1.16625</v>
      </c>
      <c r="V24" s="55">
        <v>1.18</v>
      </c>
      <c r="W24" s="291">
        <v>1.18</v>
      </c>
    </row>
    <row r="25" spans="1:26" x14ac:dyDescent="0.25">
      <c r="A25" s="47"/>
      <c r="B25" s="21"/>
      <c r="C25" s="54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291"/>
    </row>
    <row r="26" spans="1:26" x14ac:dyDescent="0.25">
      <c r="A26" s="47"/>
      <c r="B26" s="21" t="s">
        <v>147</v>
      </c>
      <c r="C26" s="68">
        <v>-3.6206637318380475</v>
      </c>
      <c r="D26" s="69">
        <v>-7.0928544723549258</v>
      </c>
      <c r="E26" s="69">
        <v>1.833155525974739</v>
      </c>
      <c r="F26" s="69">
        <v>0.42232621267095372</v>
      </c>
      <c r="G26" s="69">
        <v>-1.2617149929873728</v>
      </c>
      <c r="H26" s="69">
        <v>-1.6594156163533547</v>
      </c>
      <c r="I26" s="69">
        <v>-2.3518397596952734</v>
      </c>
      <c r="J26" s="69">
        <v>0.28872172100247173</v>
      </c>
      <c r="K26" s="69">
        <v>-0.11092557902768752</v>
      </c>
      <c r="L26" s="69">
        <v>0.75632986091278553</v>
      </c>
      <c r="M26" s="69">
        <v>0.45933619132683123</v>
      </c>
      <c r="N26" s="69">
        <v>-0.22321140412648877</v>
      </c>
      <c r="O26" s="69">
        <v>-1.5682909356453334</v>
      </c>
      <c r="P26" s="69">
        <v>0.56082899599720903</v>
      </c>
      <c r="Q26" s="69">
        <v>0.61846654067601037</v>
      </c>
      <c r="R26" s="69">
        <v>0.96784556982278946</v>
      </c>
      <c r="S26" s="69">
        <v>-0.57177892586334211</v>
      </c>
      <c r="T26" s="69">
        <v>0.38408804787666284</v>
      </c>
      <c r="U26" s="69">
        <v>-8.0450040750412732E-3</v>
      </c>
      <c r="V26" s="69">
        <v>0</v>
      </c>
      <c r="W26" s="290">
        <v>0.16941355029014282</v>
      </c>
    </row>
    <row r="27" spans="1:26" x14ac:dyDescent="0.25">
      <c r="A27" s="47"/>
      <c r="B27" s="21"/>
      <c r="C27" s="265"/>
      <c r="D27" s="266"/>
      <c r="E27" s="266"/>
      <c r="F27" s="266"/>
      <c r="G27" s="266"/>
      <c r="H27" s="266"/>
      <c r="I27" s="266"/>
      <c r="J27" s="266"/>
      <c r="K27" s="266"/>
      <c r="L27" s="266"/>
      <c r="M27" s="266"/>
      <c r="N27" s="266"/>
      <c r="O27" s="266"/>
      <c r="P27" s="266"/>
      <c r="Q27" s="266"/>
      <c r="R27" s="266"/>
      <c r="S27" s="266"/>
      <c r="T27" s="266"/>
      <c r="U27" s="266"/>
      <c r="V27" s="266"/>
      <c r="W27" s="292"/>
    </row>
    <row r="28" spans="1:26" x14ac:dyDescent="0.25">
      <c r="A28" s="47"/>
      <c r="B28" s="21" t="s">
        <v>99</v>
      </c>
      <c r="C28" s="54">
        <v>1.353595652173913</v>
      </c>
      <c r="D28" s="55">
        <v>1.4568956521739131</v>
      </c>
      <c r="E28" s="55">
        <v>1.3226956521739131</v>
      </c>
      <c r="F28" s="55">
        <v>1.3149045454545454</v>
      </c>
      <c r="G28" s="55">
        <v>1.3126761904761903</v>
      </c>
      <c r="H28" s="55">
        <v>1.3702999999999999</v>
      </c>
      <c r="I28" s="55">
        <v>1.2306739130434783</v>
      </c>
      <c r="J28" s="55">
        <v>1.0898652173913044</v>
      </c>
      <c r="K28" s="55">
        <v>1.0538045454545455</v>
      </c>
      <c r="L28" s="55">
        <v>1.183747619047619</v>
      </c>
      <c r="M28" s="55">
        <v>1.1376095238095241</v>
      </c>
      <c r="N28" s="55">
        <v>1.1113954545454545</v>
      </c>
      <c r="O28" s="55">
        <v>1.2172521739130433</v>
      </c>
      <c r="P28" s="55">
        <v>1.1306826086956521</v>
      </c>
      <c r="Q28" s="55">
        <v>1.0590227272727271</v>
      </c>
      <c r="R28" s="55">
        <v>1.07</v>
      </c>
      <c r="S28" s="55">
        <v>1.1100000000000001</v>
      </c>
      <c r="T28" s="55">
        <v>1.1499999999999999</v>
      </c>
      <c r="U28" s="55">
        <v>1.18</v>
      </c>
      <c r="V28" s="55">
        <v>1.18</v>
      </c>
      <c r="W28" s="291">
        <v>1.18</v>
      </c>
    </row>
    <row r="29" spans="1:26" x14ac:dyDescent="0.25">
      <c r="A29" s="47"/>
      <c r="B29" s="21" t="s">
        <v>100</v>
      </c>
      <c r="C29" s="54">
        <v>26.138217391304348</v>
      </c>
      <c r="D29" s="55">
        <v>26.107130434782611</v>
      </c>
      <c r="E29" s="55">
        <v>25.157173913043483</v>
      </c>
      <c r="F29" s="55">
        <v>25.525409090909093</v>
      </c>
      <c r="G29" s="55">
        <v>25.187333333333331</v>
      </c>
      <c r="H29" s="55">
        <v>27.495863636363637</v>
      </c>
      <c r="I29" s="55">
        <v>27.634869565217389</v>
      </c>
      <c r="J29" s="55">
        <v>27.029304347826088</v>
      </c>
      <c r="K29" s="55">
        <v>27.028772727272727</v>
      </c>
      <c r="L29" s="55">
        <v>25.662809523809521</v>
      </c>
      <c r="M29" s="55">
        <v>25.837666666666667</v>
      </c>
      <c r="N29" s="55">
        <v>25.486000000000004</v>
      </c>
      <c r="O29" s="55">
        <v>26.29808695652174</v>
      </c>
      <c r="P29" s="55">
        <v>25.230000000000004</v>
      </c>
      <c r="Q29" s="55">
        <v>24.259818181818183</v>
      </c>
      <c r="R29" s="55">
        <v>24.7</v>
      </c>
      <c r="S29" s="55">
        <v>24.3</v>
      </c>
      <c r="T29" s="55">
        <v>24.2</v>
      </c>
      <c r="U29" s="55">
        <v>24.2</v>
      </c>
      <c r="V29" s="55">
        <v>24.2</v>
      </c>
      <c r="W29" s="291">
        <v>24.2</v>
      </c>
    </row>
    <row r="30" spans="1:26" x14ac:dyDescent="0.25">
      <c r="A30" s="47"/>
      <c r="B30" s="21"/>
      <c r="C30" s="68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290"/>
    </row>
    <row r="31" spans="1:26" x14ac:dyDescent="0.25">
      <c r="A31" s="47"/>
      <c r="B31" s="21" t="s">
        <v>101</v>
      </c>
      <c r="C31" s="54">
        <v>1.5353286956521741</v>
      </c>
      <c r="D31" s="55">
        <v>1.501191304347826</v>
      </c>
      <c r="E31" s="55">
        <v>1.2790682608695654</v>
      </c>
      <c r="F31" s="55">
        <v>1.227431818181818</v>
      </c>
      <c r="G31" s="55">
        <v>1.2086900000000003</v>
      </c>
      <c r="H31" s="55">
        <v>1.2246018181818183</v>
      </c>
      <c r="I31" s="55">
        <v>1.2024634782608694</v>
      </c>
      <c r="J31" s="55">
        <v>1.0829091304347827</v>
      </c>
      <c r="K31" s="55">
        <v>1.0749204545454543</v>
      </c>
      <c r="L31" s="55">
        <v>1.1683290476190478</v>
      </c>
      <c r="M31" s="55">
        <v>1.1285204761904764</v>
      </c>
      <c r="N31" s="55">
        <v>1.0916127272727272</v>
      </c>
      <c r="O31" s="55">
        <v>1.0813895652173913</v>
      </c>
      <c r="P31" s="55">
        <v>1.0405213043478263</v>
      </c>
      <c r="Q31" s="55">
        <v>0.98707954545454546</v>
      </c>
      <c r="R31" s="55">
        <v>0.96</v>
      </c>
      <c r="S31" s="55">
        <v>1</v>
      </c>
      <c r="T31" s="55">
        <v>1.01</v>
      </c>
      <c r="U31" s="55">
        <v>1.01</v>
      </c>
      <c r="V31" s="55">
        <v>1.04</v>
      </c>
      <c r="W31" s="291">
        <v>1.04</v>
      </c>
    </row>
    <row r="32" spans="1:26" x14ac:dyDescent="0.25">
      <c r="A32" s="47"/>
      <c r="B32" s="21" t="s">
        <v>102</v>
      </c>
      <c r="C32" s="54">
        <v>123.2295652173913</v>
      </c>
      <c r="D32" s="55">
        <v>131.15521739130438</v>
      </c>
      <c r="E32" s="55">
        <v>110.06391304347825</v>
      </c>
      <c r="F32" s="55">
        <v>102.34454545454543</v>
      </c>
      <c r="G32" s="55">
        <v>110.15619047619049</v>
      </c>
      <c r="H32" s="55">
        <v>141.95727272727277</v>
      </c>
      <c r="I32" s="55">
        <v>146.98086956521738</v>
      </c>
      <c r="J32" s="55">
        <v>132.50260869565219</v>
      </c>
      <c r="K32" s="55">
        <v>122.34545454545454</v>
      </c>
      <c r="L32" s="55">
        <v>133.67904761904762</v>
      </c>
      <c r="M32" s="55">
        <v>127.60571428571427</v>
      </c>
      <c r="N32" s="55">
        <v>121.26863636363638</v>
      </c>
      <c r="O32" s="55">
        <v>126.31956521739126</v>
      </c>
      <c r="P32" s="55">
        <v>128.8230434782609</v>
      </c>
      <c r="Q32" s="55">
        <v>142.85272727272729</v>
      </c>
      <c r="R32" s="55">
        <v>159</v>
      </c>
      <c r="S32" s="55">
        <v>153</v>
      </c>
      <c r="T32" s="55">
        <v>145</v>
      </c>
      <c r="U32" s="55">
        <v>146</v>
      </c>
      <c r="V32" s="55">
        <v>134</v>
      </c>
      <c r="W32" s="291">
        <v>134</v>
      </c>
    </row>
    <row r="33" spans="1:23" x14ac:dyDescent="0.25">
      <c r="A33" s="47"/>
      <c r="B33" s="21"/>
      <c r="C33" s="22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4"/>
    </row>
    <row r="34" spans="1:23" x14ac:dyDescent="0.25">
      <c r="A34" s="47"/>
      <c r="B34" s="21" t="s">
        <v>88</v>
      </c>
      <c r="C34" s="18">
        <v>34.598853782687705</v>
      </c>
      <c r="D34" s="19">
        <v>37.241777833333337</v>
      </c>
      <c r="E34" s="19">
        <v>37.308037019580844</v>
      </c>
      <c r="F34" s="19">
        <v>39.848642999999996</v>
      </c>
      <c r="G34" s="19">
        <v>41.868163724999995</v>
      </c>
      <c r="H34" s="19">
        <v>43.164113066666665</v>
      </c>
      <c r="I34" s="19">
        <v>45.153976308333334</v>
      </c>
      <c r="J34" s="19">
        <v>48.401015116666663</v>
      </c>
      <c r="K34" s="19">
        <v>52.071583808333337</v>
      </c>
      <c r="L34" s="19">
        <v>54.835117816666674</v>
      </c>
      <c r="M34" s="19">
        <v>58.18301085833334</v>
      </c>
      <c r="N34" s="19">
        <v>61.142857625000005</v>
      </c>
      <c r="O34" s="19">
        <v>64.205471375000002</v>
      </c>
      <c r="P34" s="19">
        <v>67.851708541666667</v>
      </c>
      <c r="Q34" s="19">
        <v>71.424739091666652</v>
      </c>
      <c r="R34" s="19">
        <v>76.048162913565179</v>
      </c>
      <c r="S34" s="19">
        <v>79.99156162187677</v>
      </c>
      <c r="T34" s="19">
        <v>84.388549087433248</v>
      </c>
      <c r="U34" s="19">
        <v>88.232562314365907</v>
      </c>
      <c r="V34" s="19">
        <v>91.195053844583114</v>
      </c>
      <c r="W34" s="20">
        <v>93.564056930373354</v>
      </c>
    </row>
    <row r="35" spans="1:23" x14ac:dyDescent="0.25">
      <c r="A35" s="47"/>
      <c r="B35" s="21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74"/>
      <c r="R35" s="274"/>
      <c r="S35" s="274"/>
      <c r="T35" s="274"/>
      <c r="U35" s="274"/>
      <c r="V35" s="274"/>
      <c r="W35" s="293"/>
    </row>
    <row r="36" spans="1:23" s="273" customFormat="1" x14ac:dyDescent="0.25">
      <c r="A36" s="272"/>
      <c r="B36" s="21" t="s">
        <v>207</v>
      </c>
      <c r="C36" s="54">
        <v>2.1359608622466659</v>
      </c>
      <c r="D36" s="55">
        <v>1.1832958440142589</v>
      </c>
      <c r="E36" s="55">
        <v>0.9471533212865898</v>
      </c>
      <c r="F36" s="55">
        <v>1.1651145752453076</v>
      </c>
      <c r="G36" s="55">
        <v>1.2080150947964114</v>
      </c>
      <c r="H36" s="55">
        <v>0.98574118360010821</v>
      </c>
      <c r="I36" s="55">
        <v>0.77154398839848315</v>
      </c>
      <c r="J36" s="55">
        <v>0.58468774787914157</v>
      </c>
      <c r="K36" s="55">
        <v>0.41965000000000008</v>
      </c>
      <c r="L36" s="55">
        <v>0.2713916666666667</v>
      </c>
      <c r="M36" s="55">
        <v>0.2113666666666667</v>
      </c>
      <c r="N36" s="55">
        <v>0.17787500000000001</v>
      </c>
      <c r="O36" s="55">
        <v>0.13440833333333335</v>
      </c>
      <c r="P36" s="55">
        <v>9.923333333333334E-2</v>
      </c>
      <c r="Q36" s="55">
        <v>0.12</v>
      </c>
      <c r="R36" s="55">
        <v>0.66863095101111547</v>
      </c>
      <c r="S36" s="55">
        <v>1.0182851122562444</v>
      </c>
      <c r="T36" s="55">
        <v>0.95507849281048585</v>
      </c>
      <c r="U36" s="55">
        <v>0.88098271895399893</v>
      </c>
      <c r="V36" s="55">
        <v>0.84349127075501862</v>
      </c>
      <c r="W36" s="291">
        <v>0.803816512031579</v>
      </c>
    </row>
    <row r="37" spans="1:23" x14ac:dyDescent="0.25">
      <c r="A37" s="58"/>
      <c r="B37" s="267"/>
      <c r="C37" s="153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5"/>
    </row>
    <row r="38" spans="1:23" x14ac:dyDescent="0.25">
      <c r="B38" s="268"/>
      <c r="C38" s="268"/>
      <c r="D38" s="268"/>
      <c r="E38" s="268"/>
      <c r="F38" s="268"/>
      <c r="G38" s="268"/>
      <c r="H38" s="295"/>
      <c r="I38" s="77"/>
      <c r="J38" s="269"/>
      <c r="K38" s="269"/>
      <c r="L38" s="269"/>
      <c r="M38" s="269"/>
      <c r="N38" s="269"/>
      <c r="O38" s="269"/>
      <c r="P38" s="269"/>
      <c r="Q38" s="269"/>
      <c r="R38" s="269"/>
      <c r="V38" s="269"/>
    </row>
    <row r="39" spans="1:23" s="12" customFormat="1" x14ac:dyDescent="0.25">
      <c r="A39" s="10" t="s">
        <v>6</v>
      </c>
      <c r="B39" s="523" t="s">
        <v>135</v>
      </c>
      <c r="C39" s="524"/>
      <c r="D39" s="524"/>
      <c r="E39" s="524"/>
      <c r="F39" s="524"/>
      <c r="G39" s="524"/>
      <c r="H39" s="524"/>
      <c r="I39" s="524"/>
      <c r="J39" s="524"/>
      <c r="K39" s="524"/>
      <c r="L39" s="524"/>
      <c r="M39" s="524"/>
      <c r="N39" s="524"/>
      <c r="O39" s="524"/>
      <c r="P39" s="524"/>
      <c r="Q39" s="524"/>
      <c r="R39" s="524"/>
      <c r="S39" s="77"/>
      <c r="T39" s="77"/>
      <c r="U39" s="77"/>
      <c r="V39" s="77"/>
    </row>
    <row r="40" spans="1:23" x14ac:dyDescent="0.25">
      <c r="B40" s="269"/>
      <c r="C40" s="269"/>
      <c r="D40" s="269"/>
      <c r="E40" s="269"/>
      <c r="F40" s="269"/>
      <c r="G40" s="269"/>
      <c r="H40" s="269"/>
      <c r="I40" s="269"/>
      <c r="J40" s="269"/>
      <c r="K40" s="269"/>
      <c r="L40" s="269"/>
      <c r="M40" s="269"/>
      <c r="N40" s="269"/>
      <c r="O40" s="269"/>
      <c r="P40" s="269"/>
      <c r="Q40" s="269"/>
      <c r="R40" s="269"/>
      <c r="V40" s="269"/>
    </row>
  </sheetData>
  <mergeCells count="4">
    <mergeCell ref="A1:R1"/>
    <mergeCell ref="A2:R2"/>
    <mergeCell ref="A3:R3"/>
    <mergeCell ref="B39:R39"/>
  </mergeCells>
  <pageMargins left="0.7" right="0.7" top="0.75" bottom="0.75" header="0.3" footer="0.3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9"/>
  <sheetViews>
    <sheetView showGridLines="0" zoomScale="90" zoomScaleNormal="90" workbookViewId="0">
      <pane xSplit="2" ySplit="6" topLeftCell="O10" activePane="bottomRight" state="frozen"/>
      <selection pane="topRight" activeCell="C1" sqref="C1"/>
      <selection pane="bottomLeft" activeCell="A7" sqref="A7"/>
      <selection pane="bottomRight" activeCell="W10" sqref="W10"/>
    </sheetView>
  </sheetViews>
  <sheetFormatPr defaultColWidth="9.140625" defaultRowHeight="15.75" x14ac:dyDescent="0.25"/>
  <cols>
    <col min="1" max="1" width="5.7109375" style="7" customWidth="1"/>
    <col min="2" max="2" width="63.28515625" style="7" customWidth="1"/>
    <col min="3" max="16" width="11.140625" style="7" customWidth="1"/>
    <col min="17" max="17" width="11.140625" style="143" customWidth="1"/>
    <col min="18" max="18" width="11.140625" style="7" customWidth="1"/>
    <col min="19" max="20" width="11.140625" style="269" customWidth="1"/>
    <col min="21" max="21" width="10.5703125" style="269" bestFit="1" customWidth="1"/>
    <col min="22" max="16384" width="9.140625" style="7"/>
  </cols>
  <sheetData>
    <row r="1" spans="1:23" x14ac:dyDescent="0.25">
      <c r="A1" s="525" t="str">
        <f>'Súhrnné indikátory'!A1:N1</f>
        <v>67. zasadnutie Výboru pre makroekonomické prognózy, 31.1.2024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7"/>
      <c r="R1" s="527"/>
      <c r="S1" s="294"/>
    </row>
    <row r="2" spans="1:23" ht="18.75" x14ac:dyDescent="0.3">
      <c r="A2" s="502" t="s">
        <v>8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284"/>
    </row>
    <row r="3" spans="1:23" x14ac:dyDescent="0.25">
      <c r="A3" s="521" t="s">
        <v>61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2"/>
      <c r="O3" s="522"/>
      <c r="P3" s="522"/>
      <c r="Q3" s="522"/>
      <c r="R3" s="522"/>
      <c r="S3" s="285"/>
    </row>
    <row r="4" spans="1:23" x14ac:dyDescent="0.25">
      <c r="A4" s="62"/>
      <c r="B4" s="63"/>
      <c r="C4" s="242"/>
      <c r="D4" s="64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257"/>
      <c r="R4" s="63"/>
      <c r="S4" s="295"/>
      <c r="T4" s="295"/>
      <c r="U4" s="295"/>
      <c r="V4" s="295"/>
      <c r="W4" s="296"/>
    </row>
    <row r="5" spans="1:23" s="12" customFormat="1" x14ac:dyDescent="0.25">
      <c r="A5" s="15"/>
      <c r="B5" s="65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28">
        <v>2022</v>
      </c>
      <c r="R5" s="10">
        <v>2023</v>
      </c>
      <c r="S5" s="85">
        <v>2024</v>
      </c>
      <c r="T5" s="85">
        <v>2025</v>
      </c>
      <c r="U5" s="85">
        <v>2026</v>
      </c>
      <c r="V5" s="85">
        <v>2027</v>
      </c>
      <c r="W5" s="287">
        <v>2028</v>
      </c>
    </row>
    <row r="6" spans="1:23" s="12" customFormat="1" x14ac:dyDescent="0.25">
      <c r="A6" s="15"/>
      <c r="B6" s="10"/>
      <c r="C6" s="59" t="s">
        <v>7</v>
      </c>
      <c r="D6" s="60" t="s">
        <v>7</v>
      </c>
      <c r="E6" s="60" t="s">
        <v>7</v>
      </c>
      <c r="F6" s="60" t="s">
        <v>7</v>
      </c>
      <c r="G6" s="60" t="s">
        <v>7</v>
      </c>
      <c r="H6" s="60" t="s">
        <v>7</v>
      </c>
      <c r="I6" s="60" t="s">
        <v>7</v>
      </c>
      <c r="J6" s="60" t="s">
        <v>7</v>
      </c>
      <c r="K6" s="60" t="s">
        <v>7</v>
      </c>
      <c r="L6" s="60" t="s">
        <v>7</v>
      </c>
      <c r="M6" s="60" t="s">
        <v>7</v>
      </c>
      <c r="N6" s="60" t="s">
        <v>7</v>
      </c>
      <c r="O6" s="60" t="s">
        <v>7</v>
      </c>
      <c r="P6" s="6" t="s">
        <v>7</v>
      </c>
      <c r="Q6" s="258" t="s">
        <v>62</v>
      </c>
      <c r="R6" s="60" t="s">
        <v>62</v>
      </c>
      <c r="S6" s="297" t="s">
        <v>62</v>
      </c>
      <c r="T6" s="297" t="s">
        <v>62</v>
      </c>
      <c r="U6" s="297" t="s">
        <v>62</v>
      </c>
      <c r="V6" s="297" t="s">
        <v>62</v>
      </c>
      <c r="W6" s="298" t="s">
        <v>62</v>
      </c>
    </row>
    <row r="7" spans="1:23" s="12" customFormat="1" x14ac:dyDescent="0.25">
      <c r="A7" s="62"/>
      <c r="B7" s="52"/>
      <c r="C7" s="244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259"/>
      <c r="R7" s="66"/>
      <c r="S7" s="299"/>
      <c r="T7" s="299"/>
      <c r="U7" s="299"/>
      <c r="V7" s="299"/>
      <c r="W7" s="300"/>
    </row>
    <row r="8" spans="1:23" s="12" customFormat="1" x14ac:dyDescent="0.25">
      <c r="A8" s="15"/>
      <c r="B8" s="4" t="s">
        <v>159</v>
      </c>
      <c r="C8" s="245"/>
      <c r="D8" s="67"/>
      <c r="J8" s="10"/>
      <c r="K8" s="10"/>
      <c r="L8" s="10"/>
      <c r="M8" s="10"/>
      <c r="N8" s="10"/>
      <c r="O8" s="10"/>
      <c r="P8" s="10"/>
      <c r="Q8" s="28"/>
      <c r="R8" s="10"/>
      <c r="S8" s="85"/>
      <c r="T8" s="85"/>
      <c r="U8" s="85"/>
      <c r="V8" s="85"/>
      <c r="W8" s="287"/>
    </row>
    <row r="9" spans="1:23" s="12" customFormat="1" x14ac:dyDescent="0.25">
      <c r="A9" s="15"/>
      <c r="B9" s="4"/>
      <c r="C9" s="245"/>
      <c r="D9" s="67"/>
      <c r="J9" s="10"/>
      <c r="K9" s="10"/>
      <c r="L9" s="10"/>
      <c r="M9" s="10"/>
      <c r="N9" s="10"/>
      <c r="O9" s="10"/>
      <c r="P9" s="28"/>
      <c r="Q9" s="28"/>
      <c r="R9" s="28"/>
      <c r="S9" s="23"/>
      <c r="T9" s="23"/>
      <c r="U9" s="23"/>
      <c r="V9" s="23"/>
      <c r="W9" s="24"/>
    </row>
    <row r="10" spans="1:23" x14ac:dyDescent="0.25">
      <c r="A10" s="15"/>
      <c r="B10" s="17" t="s">
        <v>70</v>
      </c>
      <c r="C10" s="68">
        <v>70.240508000000005</v>
      </c>
      <c r="D10" s="69">
        <v>66.408513999999997</v>
      </c>
      <c r="E10" s="69">
        <v>70.868929999999992</v>
      </c>
      <c r="F10" s="69">
        <v>72.762160000000009</v>
      </c>
      <c r="G10" s="69">
        <v>73.721749000000003</v>
      </c>
      <c r="H10" s="69">
        <v>74.188215999999997</v>
      </c>
      <c r="I10" s="69">
        <v>76.189213000000009</v>
      </c>
      <c r="J10" s="69">
        <v>80.126047999999997</v>
      </c>
      <c r="K10" s="69">
        <v>81.683659000000006</v>
      </c>
      <c r="L10" s="69">
        <v>84.083581000000009</v>
      </c>
      <c r="M10" s="69">
        <v>87.472477000000012</v>
      </c>
      <c r="N10" s="69">
        <v>89.669134999999997</v>
      </c>
      <c r="O10" s="69">
        <v>86.678221999999991</v>
      </c>
      <c r="P10" s="19">
        <v>90.829369</v>
      </c>
      <c r="Q10" s="19">
        <v>92.41928999999999</v>
      </c>
      <c r="R10" s="19">
        <v>93.553371035930667</v>
      </c>
      <c r="S10" s="19">
        <v>96.080438047457832</v>
      </c>
      <c r="T10" s="19">
        <v>98.76041422622788</v>
      </c>
      <c r="U10" s="19">
        <v>100.87860379527643</v>
      </c>
      <c r="V10" s="19">
        <v>102.55464190071946</v>
      </c>
      <c r="W10" s="20">
        <v>104.41092532747471</v>
      </c>
    </row>
    <row r="11" spans="1:23" x14ac:dyDescent="0.25">
      <c r="A11" s="15"/>
      <c r="B11" s="70" t="s">
        <v>23</v>
      </c>
      <c r="C11" s="71">
        <v>5.574886345113006</v>
      </c>
      <c r="D11" s="72">
        <v>-5.4555328671597962</v>
      </c>
      <c r="E11" s="72">
        <v>6.7166327498308309</v>
      </c>
      <c r="F11" s="72">
        <v>2.6714527790951736</v>
      </c>
      <c r="G11" s="72">
        <v>1.3188022455628001</v>
      </c>
      <c r="H11" s="72">
        <v>0.63274000729418578</v>
      </c>
      <c r="I11" s="72">
        <v>2.6971898070712541</v>
      </c>
      <c r="J11" s="72">
        <v>5.1671816061415354</v>
      </c>
      <c r="K11" s="72">
        <v>1.9439508610233691</v>
      </c>
      <c r="L11" s="72">
        <v>2.9380686778490261</v>
      </c>
      <c r="M11" s="72">
        <v>4.0303897142534906</v>
      </c>
      <c r="N11" s="72">
        <v>2.511256197763756</v>
      </c>
      <c r="O11" s="72">
        <v>-3.3354988871031277</v>
      </c>
      <c r="P11" s="114">
        <v>4.7891464594186139</v>
      </c>
      <c r="Q11" s="114">
        <v>1.7504481397421001</v>
      </c>
      <c r="R11" s="114">
        <v>1.2271042505635821</v>
      </c>
      <c r="S11" s="114">
        <v>2.7012035841622373</v>
      </c>
      <c r="T11" s="114">
        <v>2.7893047047165886</v>
      </c>
      <c r="U11" s="114">
        <v>2.1447759060593485</v>
      </c>
      <c r="V11" s="114">
        <v>1.661440625055044</v>
      </c>
      <c r="W11" s="301">
        <v>1.8100433021376761</v>
      </c>
    </row>
    <row r="12" spans="1:23" x14ac:dyDescent="0.25">
      <c r="A12" s="15"/>
      <c r="B12" s="17" t="s">
        <v>24</v>
      </c>
      <c r="C12" s="68">
        <v>41.387274000000005</v>
      </c>
      <c r="D12" s="69">
        <v>41.292942000000004</v>
      </c>
      <c r="E12" s="69">
        <v>41.630653999999993</v>
      </c>
      <c r="F12" s="69">
        <v>40.816290000000002</v>
      </c>
      <c r="G12" s="69">
        <v>40.997989000000004</v>
      </c>
      <c r="H12" s="69">
        <v>40.504422000000005</v>
      </c>
      <c r="I12" s="69">
        <v>41.283656000000001</v>
      </c>
      <c r="J12" s="69">
        <v>42.425680999999997</v>
      </c>
      <c r="K12" s="69">
        <v>44.071343999999996</v>
      </c>
      <c r="L12" s="69">
        <v>46.14705</v>
      </c>
      <c r="M12" s="69">
        <v>48.08791500000001</v>
      </c>
      <c r="N12" s="69">
        <v>49.338650999999999</v>
      </c>
      <c r="O12" s="69">
        <v>48.792247000000003</v>
      </c>
      <c r="P12" s="19">
        <v>50.091846000000004</v>
      </c>
      <c r="Q12" s="19">
        <v>52.926297999999996</v>
      </c>
      <c r="R12" s="19">
        <v>51.923725250293948</v>
      </c>
      <c r="S12" s="19">
        <v>53.652938083124816</v>
      </c>
      <c r="T12" s="19">
        <v>54.549104172260108</v>
      </c>
      <c r="U12" s="19">
        <v>55.117637557935637</v>
      </c>
      <c r="V12" s="19">
        <v>55.720698411284232</v>
      </c>
      <c r="W12" s="20">
        <v>56.713006108124539</v>
      </c>
    </row>
    <row r="13" spans="1:23" x14ac:dyDescent="0.25">
      <c r="A13" s="15"/>
      <c r="B13" s="70" t="s">
        <v>23</v>
      </c>
      <c r="C13" s="71">
        <v>6.996343968929275</v>
      </c>
      <c r="D13" s="72">
        <v>-0.22792513466821651</v>
      </c>
      <c r="E13" s="72">
        <v>0.81784436672007743</v>
      </c>
      <c r="F13" s="72">
        <v>-1.9561643206469803</v>
      </c>
      <c r="G13" s="72">
        <v>0.44516294842082971</v>
      </c>
      <c r="H13" s="72">
        <v>-1.203881000114404</v>
      </c>
      <c r="I13" s="72">
        <v>1.9238245147653155</v>
      </c>
      <c r="J13" s="72">
        <v>2.7662884314315406</v>
      </c>
      <c r="K13" s="72">
        <v>3.8789312539261322</v>
      </c>
      <c r="L13" s="72">
        <v>4.7098767852416845</v>
      </c>
      <c r="M13" s="72">
        <v>4.2058268079974814</v>
      </c>
      <c r="N13" s="72">
        <v>2.6009362227495059</v>
      </c>
      <c r="O13" s="72">
        <v>-1.1074563023622086</v>
      </c>
      <c r="P13" s="114">
        <v>2.663535868721123</v>
      </c>
      <c r="Q13" s="114">
        <v>5.6585097702328335</v>
      </c>
      <c r="R13" s="114">
        <v>-1.8942808917148168</v>
      </c>
      <c r="S13" s="114">
        <v>3.3302942431332472</v>
      </c>
      <c r="T13" s="114">
        <v>1.6703019837363886</v>
      </c>
      <c r="U13" s="114">
        <v>1.042241470877614</v>
      </c>
      <c r="V13" s="114">
        <v>1.0941340740787453</v>
      </c>
      <c r="W13" s="301">
        <v>1.7808601204455599</v>
      </c>
    </row>
    <row r="14" spans="1:23" x14ac:dyDescent="0.25">
      <c r="A14" s="15"/>
      <c r="B14" s="17" t="s">
        <v>25</v>
      </c>
      <c r="C14" s="68">
        <v>0.65828600000000004</v>
      </c>
      <c r="D14" s="69">
        <v>0.67871599999999987</v>
      </c>
      <c r="E14" s="69">
        <v>0.68976000000000004</v>
      </c>
      <c r="F14" s="69">
        <v>0.69187500000000013</v>
      </c>
      <c r="G14" s="69">
        <v>0.67547999999999997</v>
      </c>
      <c r="H14" s="69">
        <v>0.67717800000000006</v>
      </c>
      <c r="I14" s="69">
        <v>0.67212400000000005</v>
      </c>
      <c r="J14" s="69">
        <v>0.69064800000000004</v>
      </c>
      <c r="K14" s="69">
        <v>0.72752399999999995</v>
      </c>
      <c r="L14" s="69">
        <v>0.72264699999999993</v>
      </c>
      <c r="M14" s="69">
        <v>0.6948430000000001</v>
      </c>
      <c r="N14" s="69">
        <v>0.75983100000000003</v>
      </c>
      <c r="O14" s="69">
        <v>0.74526000000000003</v>
      </c>
      <c r="P14" s="19">
        <v>0.73889499999999997</v>
      </c>
      <c r="Q14" s="19">
        <v>0.71004200000000006</v>
      </c>
      <c r="R14" s="19">
        <v>0.67601918996552801</v>
      </c>
      <c r="S14" s="19">
        <v>0.70007003426893155</v>
      </c>
      <c r="T14" s="19">
        <v>0.71176331793886949</v>
      </c>
      <c r="U14" s="19">
        <v>0.71918161041292261</v>
      </c>
      <c r="V14" s="19">
        <v>0.72705042146695875</v>
      </c>
      <c r="W14" s="20">
        <v>0.73999817247839528</v>
      </c>
    </row>
    <row r="15" spans="1:23" x14ac:dyDescent="0.25">
      <c r="A15" s="15"/>
      <c r="B15" s="70" t="s">
        <v>23</v>
      </c>
      <c r="C15" s="71">
        <v>8.2381454266232446</v>
      </c>
      <c r="D15" s="72">
        <v>3.1035142779885616</v>
      </c>
      <c r="E15" s="72">
        <v>1.6271901649585585</v>
      </c>
      <c r="F15" s="72">
        <v>0.30662839248436491</v>
      </c>
      <c r="G15" s="72">
        <v>-2.369647696476973</v>
      </c>
      <c r="H15" s="72">
        <v>0.25137679872091478</v>
      </c>
      <c r="I15" s="72">
        <v>-0.74633257430101185</v>
      </c>
      <c r="J15" s="72">
        <v>2.7560390642202837</v>
      </c>
      <c r="K15" s="72">
        <v>5.339333495499865</v>
      </c>
      <c r="L15" s="72">
        <v>-0.67035589203930934</v>
      </c>
      <c r="M15" s="72">
        <v>-3.8475216807099311</v>
      </c>
      <c r="N15" s="72">
        <v>9.3529041812322902</v>
      </c>
      <c r="O15" s="72">
        <v>-1.9176632698586937</v>
      </c>
      <c r="P15" s="114">
        <v>-0.85406435338003517</v>
      </c>
      <c r="Q15" s="114">
        <v>-3.9048849971917488</v>
      </c>
      <c r="R15" s="114">
        <v>-4.7916616248717787</v>
      </c>
      <c r="S15" s="114">
        <v>3.5577162098948678</v>
      </c>
      <c r="T15" s="114">
        <v>1.6703019837363886</v>
      </c>
      <c r="U15" s="114">
        <v>1.0422414708775918</v>
      </c>
      <c r="V15" s="114">
        <v>1.0941340740787453</v>
      </c>
      <c r="W15" s="301">
        <v>1.7808601204455821</v>
      </c>
    </row>
    <row r="16" spans="1:23" x14ac:dyDescent="0.25">
      <c r="A16" s="15"/>
      <c r="B16" s="17" t="s">
        <v>136</v>
      </c>
      <c r="C16" s="68">
        <v>12.939945999999999</v>
      </c>
      <c r="D16" s="69">
        <v>13.714922999999999</v>
      </c>
      <c r="E16" s="69">
        <v>14.005614000000001</v>
      </c>
      <c r="F16" s="69">
        <v>13.676168000000002</v>
      </c>
      <c r="G16" s="69">
        <v>13.401536</v>
      </c>
      <c r="H16" s="69">
        <v>13.600327000000002</v>
      </c>
      <c r="I16" s="69">
        <v>14.11434</v>
      </c>
      <c r="J16" s="69">
        <v>14.862878</v>
      </c>
      <c r="K16" s="69">
        <v>15.149528999999999</v>
      </c>
      <c r="L16" s="69">
        <v>15.309517</v>
      </c>
      <c r="M16" s="69">
        <v>15.385</v>
      </c>
      <c r="N16" s="69">
        <v>16.082394000000001</v>
      </c>
      <c r="O16" s="69">
        <v>15.983048999999999</v>
      </c>
      <c r="P16" s="19">
        <v>16.647570999999999</v>
      </c>
      <c r="Q16" s="19">
        <v>15.943519</v>
      </c>
      <c r="R16" s="19">
        <v>15.705303306661888</v>
      </c>
      <c r="S16" s="19">
        <v>15.91268897192611</v>
      </c>
      <c r="T16" s="19">
        <v>15.855280300311522</v>
      </c>
      <c r="U16" s="19">
        <v>15.710138221176564</v>
      </c>
      <c r="V16" s="19">
        <v>15.769015534541397</v>
      </c>
      <c r="W16" s="20">
        <v>15.721946610601044</v>
      </c>
    </row>
    <row r="17" spans="1:25" x14ac:dyDescent="0.25">
      <c r="A17" s="15"/>
      <c r="B17" s="70" t="s">
        <v>23</v>
      </c>
      <c r="C17" s="71">
        <v>6.2742038661468325</v>
      </c>
      <c r="D17" s="72">
        <v>5.9890280840430021</v>
      </c>
      <c r="E17" s="72">
        <v>2.1195233833978033</v>
      </c>
      <c r="F17" s="72">
        <v>-2.3522424650572304</v>
      </c>
      <c r="G17" s="72">
        <v>-2.0081063642973795</v>
      </c>
      <c r="H17" s="72">
        <v>1.4833448941972138</v>
      </c>
      <c r="I17" s="72">
        <v>3.7794164802066765</v>
      </c>
      <c r="J17" s="72">
        <v>5.3033864849507673</v>
      </c>
      <c r="K17" s="72">
        <v>1.9286372397055107</v>
      </c>
      <c r="L17" s="72">
        <v>1.0560592345808306</v>
      </c>
      <c r="M17" s="72">
        <v>0.49304625351669351</v>
      </c>
      <c r="N17" s="72">
        <v>4.5329476763080967</v>
      </c>
      <c r="O17" s="72">
        <v>-0.6177251968830122</v>
      </c>
      <c r="P17" s="114">
        <v>4.1576672886381116</v>
      </c>
      <c r="Q17" s="114">
        <v>-4.2291575149311589</v>
      </c>
      <c r="R17" s="114">
        <v>-1.4941224289199417</v>
      </c>
      <c r="S17" s="114">
        <v>1.3204817583895689</v>
      </c>
      <c r="T17" s="114">
        <v>-0.36077291346466867</v>
      </c>
      <c r="U17" s="114">
        <v>-0.9154179326120615</v>
      </c>
      <c r="V17" s="114">
        <v>0.37477272660446648</v>
      </c>
      <c r="W17" s="301">
        <v>-0.29848993323172701</v>
      </c>
    </row>
    <row r="18" spans="1:25" x14ac:dyDescent="0.25">
      <c r="A18" s="15"/>
      <c r="B18" s="17" t="s">
        <v>139</v>
      </c>
      <c r="C18" s="68">
        <v>16.751147</v>
      </c>
      <c r="D18" s="69">
        <v>13.445321</v>
      </c>
      <c r="E18" s="69">
        <v>14.595858</v>
      </c>
      <c r="F18" s="69">
        <v>16.653268000000004</v>
      </c>
      <c r="G18" s="69">
        <v>14.993024000000002</v>
      </c>
      <c r="H18" s="69">
        <v>15.174053000000001</v>
      </c>
      <c r="I18" s="69">
        <v>15.627580000000002</v>
      </c>
      <c r="J18" s="69">
        <v>18.971017</v>
      </c>
      <c r="K18" s="69">
        <v>17.223419000000003</v>
      </c>
      <c r="L18" s="69">
        <v>17.723839000000002</v>
      </c>
      <c r="M18" s="69">
        <v>18.218177999999998</v>
      </c>
      <c r="N18" s="69">
        <v>19.442806000000001</v>
      </c>
      <c r="O18" s="69">
        <v>17.327030000000001</v>
      </c>
      <c r="P18" s="19">
        <v>17.928432999999998</v>
      </c>
      <c r="Q18" s="19">
        <v>18.728504000000001</v>
      </c>
      <c r="R18" s="19">
        <v>20.175916937273893</v>
      </c>
      <c r="S18" s="19">
        <v>21.202285923042638</v>
      </c>
      <c r="T18" s="19">
        <v>22.113352132759065</v>
      </c>
      <c r="U18" s="19">
        <v>22.312676822801954</v>
      </c>
      <c r="V18" s="19">
        <v>21.711787216127625</v>
      </c>
      <c r="W18" s="20">
        <v>21.945415206683247</v>
      </c>
    </row>
    <row r="19" spans="1:25" x14ac:dyDescent="0.25">
      <c r="A19" s="15"/>
      <c r="B19" s="70" t="s">
        <v>23</v>
      </c>
      <c r="C19" s="71">
        <v>3.6906516124339817</v>
      </c>
      <c r="D19" s="72">
        <v>-19.734923226451308</v>
      </c>
      <c r="E19" s="72">
        <v>8.5571553107582901</v>
      </c>
      <c r="F19" s="72">
        <v>14.095848287918411</v>
      </c>
      <c r="G19" s="72">
        <v>-9.9694786632870009</v>
      </c>
      <c r="H19" s="72">
        <v>1.2074215315069026</v>
      </c>
      <c r="I19" s="72">
        <v>2.9888323179047882</v>
      </c>
      <c r="J19" s="72">
        <v>21.394464146080196</v>
      </c>
      <c r="K19" s="72">
        <v>-9.2119362920817451</v>
      </c>
      <c r="L19" s="72">
        <v>2.9054626145946783</v>
      </c>
      <c r="M19" s="72">
        <v>2.7891192196002335</v>
      </c>
      <c r="N19" s="72">
        <v>6.7220113888446953</v>
      </c>
      <c r="O19" s="72">
        <v>-10.882050666966492</v>
      </c>
      <c r="P19" s="114">
        <v>3.4708948965864295</v>
      </c>
      <c r="Q19" s="114">
        <v>4.4625818664687733</v>
      </c>
      <c r="R19" s="114">
        <v>7.7283959107139255</v>
      </c>
      <c r="S19" s="114">
        <v>5.0870995799580321</v>
      </c>
      <c r="T19" s="114">
        <v>4.2970187885556399</v>
      </c>
      <c r="U19" s="114">
        <v>0.90137709039421754</v>
      </c>
      <c r="V19" s="114">
        <v>-2.6930413210676019</v>
      </c>
      <c r="W19" s="301">
        <v>1.0760421895719574</v>
      </c>
    </row>
    <row r="20" spans="1:25" x14ac:dyDescent="0.25">
      <c r="A20" s="15"/>
      <c r="B20" s="17" t="s">
        <v>26</v>
      </c>
      <c r="C20" s="68">
        <v>52.837835000000005</v>
      </c>
      <c r="D20" s="69">
        <v>44.189901000000006</v>
      </c>
      <c r="E20" s="69">
        <v>51.850507000000007</v>
      </c>
      <c r="F20" s="69">
        <v>57.362293000000008</v>
      </c>
      <c r="G20" s="69">
        <v>62.607472999999999</v>
      </c>
      <c r="H20" s="69">
        <v>66.37036599999999</v>
      </c>
      <c r="I20" s="69">
        <v>68.823053000000002</v>
      </c>
      <c r="J20" s="69">
        <v>73.395839999999993</v>
      </c>
      <c r="K20" s="69">
        <v>77.088296999999997</v>
      </c>
      <c r="L20" s="69">
        <v>79.927084000000008</v>
      </c>
      <c r="M20" s="69">
        <v>84.020714999999996</v>
      </c>
      <c r="N20" s="69">
        <v>84.683250999999998</v>
      </c>
      <c r="O20" s="69">
        <v>79.313600999999991</v>
      </c>
      <c r="P20" s="19">
        <v>87.620206999999994</v>
      </c>
      <c r="Q20" s="19">
        <v>90.246288000000007</v>
      </c>
      <c r="R20" s="19">
        <v>89.595805197102962</v>
      </c>
      <c r="S20" s="19">
        <v>93.195405079490939</v>
      </c>
      <c r="T20" s="19">
        <v>96.812412392208088</v>
      </c>
      <c r="U20" s="19">
        <v>101.29657447300242</v>
      </c>
      <c r="V20" s="19">
        <v>105.74739511646295</v>
      </c>
      <c r="W20" s="20">
        <v>109.08326108410645</v>
      </c>
    </row>
    <row r="21" spans="1:25" x14ac:dyDescent="0.25">
      <c r="A21" s="15"/>
      <c r="B21" s="70" t="s">
        <v>23</v>
      </c>
      <c r="C21" s="71">
        <v>3.0103031290096505</v>
      </c>
      <c r="D21" s="72">
        <v>-16.366934792086006</v>
      </c>
      <c r="E21" s="72">
        <v>17.335648703987804</v>
      </c>
      <c r="F21" s="72">
        <v>10.630148708092669</v>
      </c>
      <c r="G21" s="72">
        <v>9.1439510620678899</v>
      </c>
      <c r="H21" s="72">
        <v>6.0102936912978411</v>
      </c>
      <c r="I21" s="72">
        <v>3.6954549866426989</v>
      </c>
      <c r="J21" s="72">
        <v>6.6442664204390933</v>
      </c>
      <c r="K21" s="72">
        <v>5.0308804967692966</v>
      </c>
      <c r="L21" s="72">
        <v>3.682513572715207</v>
      </c>
      <c r="M21" s="72">
        <v>5.1217069297811335</v>
      </c>
      <c r="N21" s="72">
        <v>0.78853887401459932</v>
      </c>
      <c r="O21" s="72">
        <v>-6.3408642637019286</v>
      </c>
      <c r="P21" s="114">
        <v>10.473116710461806</v>
      </c>
      <c r="Q21" s="114">
        <v>2.9971180049825685</v>
      </c>
      <c r="R21" s="114">
        <v>-0.72078621438372847</v>
      </c>
      <c r="S21" s="114">
        <v>4.0175986749258819</v>
      </c>
      <c r="T21" s="114">
        <v>3.881100478754318</v>
      </c>
      <c r="U21" s="114">
        <v>4.6318049204558731</v>
      </c>
      <c r="V21" s="114">
        <v>4.3938510918222429</v>
      </c>
      <c r="W21" s="301">
        <v>3.1545608891544008</v>
      </c>
    </row>
    <row r="22" spans="1:25" x14ac:dyDescent="0.25">
      <c r="A22" s="15"/>
      <c r="B22" s="17" t="s">
        <v>27</v>
      </c>
      <c r="C22" s="68">
        <v>56.908987000000003</v>
      </c>
      <c r="D22" s="69">
        <v>46.148643999999997</v>
      </c>
      <c r="E22" s="69">
        <v>53.802208000000007</v>
      </c>
      <c r="F22" s="69">
        <v>57.999735000000001</v>
      </c>
      <c r="G22" s="69">
        <v>59.214770999999999</v>
      </c>
      <c r="H22" s="69">
        <v>62.575908000000005</v>
      </c>
      <c r="I22" s="69">
        <v>65.409880999999999</v>
      </c>
      <c r="J22" s="69">
        <v>70.981709000000009</v>
      </c>
      <c r="K22" s="69">
        <v>74.407977000000002</v>
      </c>
      <c r="L22" s="69">
        <v>77.442313999999996</v>
      </c>
      <c r="M22" s="69">
        <v>81.136448999999999</v>
      </c>
      <c r="N22" s="69">
        <v>82.905795000000012</v>
      </c>
      <c r="O22" s="69">
        <v>76.161551000000003</v>
      </c>
      <c r="P22" s="19">
        <v>85.097342999999995</v>
      </c>
      <c r="Q22" s="19">
        <v>88.712181000000015</v>
      </c>
      <c r="R22" s="19">
        <v>82.993302902494591</v>
      </c>
      <c r="S22" s="19">
        <v>89.161187347807868</v>
      </c>
      <c r="T22" s="19">
        <v>92.284512243506796</v>
      </c>
      <c r="U22" s="19">
        <v>95.280477477945681</v>
      </c>
      <c r="V22" s="19">
        <v>98.124027210688467</v>
      </c>
      <c r="W22" s="20">
        <v>100.79517725177919</v>
      </c>
      <c r="Y22" s="156"/>
    </row>
    <row r="23" spans="1:25" x14ac:dyDescent="0.25">
      <c r="A23" s="15"/>
      <c r="B23" s="70" t="s">
        <v>23</v>
      </c>
      <c r="C23" s="71">
        <v>4.108036099843404</v>
      </c>
      <c r="D23" s="72">
        <v>-18.907985482152412</v>
      </c>
      <c r="E23" s="72">
        <v>16.58459130456793</v>
      </c>
      <c r="F23" s="72">
        <v>7.8017746037486013</v>
      </c>
      <c r="G23" s="72">
        <v>2.0948992266947464</v>
      </c>
      <c r="H23" s="72">
        <v>5.6761800193401157</v>
      </c>
      <c r="I23" s="72">
        <v>4.5288563771219925</v>
      </c>
      <c r="J23" s="72">
        <v>8.518327682021031</v>
      </c>
      <c r="K23" s="72">
        <v>4.8269731009153327</v>
      </c>
      <c r="L23" s="72">
        <v>4.077972715210354</v>
      </c>
      <c r="M23" s="72">
        <v>4.7701764180238637</v>
      </c>
      <c r="N23" s="72">
        <v>2.1807042603010807</v>
      </c>
      <c r="O23" s="72">
        <v>-8.134828210742084</v>
      </c>
      <c r="P23" s="114">
        <v>11.732681231767428</v>
      </c>
      <c r="Q23" s="114">
        <v>4.2478858593740343</v>
      </c>
      <c r="R23" s="114">
        <v>-6.4465533741137833</v>
      </c>
      <c r="S23" s="114">
        <v>7.431785734036489</v>
      </c>
      <c r="T23" s="114">
        <v>3.5030095365544911</v>
      </c>
      <c r="U23" s="114">
        <v>3.2464442424895434</v>
      </c>
      <c r="V23" s="114">
        <v>2.9843991214264953</v>
      </c>
      <c r="W23" s="301">
        <v>2.7222181121401956</v>
      </c>
    </row>
    <row r="24" spans="1:25" x14ac:dyDescent="0.25">
      <c r="A24" s="41"/>
      <c r="B24" s="73"/>
      <c r="C24" s="211"/>
      <c r="D24" s="352"/>
      <c r="E24" s="352"/>
      <c r="F24" s="352"/>
      <c r="G24" s="352"/>
      <c r="H24" s="352"/>
      <c r="I24" s="352"/>
      <c r="J24" s="352"/>
      <c r="K24" s="352"/>
      <c r="L24" s="352"/>
      <c r="M24" s="352"/>
      <c r="N24" s="352"/>
      <c r="O24" s="352"/>
      <c r="P24" s="354"/>
      <c r="Q24" s="354"/>
      <c r="R24" s="354"/>
      <c r="S24" s="302"/>
      <c r="T24" s="302"/>
      <c r="U24" s="358"/>
      <c r="V24" s="358"/>
      <c r="W24" s="346"/>
    </row>
    <row r="25" spans="1:25" x14ac:dyDescent="0.25">
      <c r="A25" s="15"/>
      <c r="B25" s="74"/>
      <c r="C25" s="241"/>
      <c r="D25" s="9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260"/>
      <c r="Q25" s="260"/>
      <c r="R25" s="260"/>
      <c r="S25" s="260"/>
      <c r="T25" s="260"/>
      <c r="U25" s="260"/>
      <c r="V25" s="260"/>
      <c r="W25" s="347"/>
    </row>
    <row r="26" spans="1:25" x14ac:dyDescent="0.25">
      <c r="A26" s="15"/>
      <c r="B26" s="4" t="s">
        <v>160</v>
      </c>
      <c r="C26" s="47"/>
      <c r="D26" s="10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25"/>
      <c r="Q26" s="25"/>
      <c r="R26" s="25"/>
      <c r="S26" s="25"/>
      <c r="T26" s="25"/>
      <c r="U26" s="282"/>
      <c r="V26" s="282"/>
      <c r="W26" s="348"/>
    </row>
    <row r="27" spans="1:25" x14ac:dyDescent="0.25">
      <c r="A27" s="15"/>
      <c r="B27" s="67"/>
      <c r="C27" s="47"/>
      <c r="D27" s="10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25"/>
      <c r="Q27" s="25"/>
      <c r="R27" s="25"/>
      <c r="S27" s="25"/>
      <c r="T27" s="25"/>
      <c r="U27" s="282"/>
      <c r="V27" s="282"/>
      <c r="W27" s="348"/>
    </row>
    <row r="28" spans="1:25" x14ac:dyDescent="0.25">
      <c r="A28" s="15"/>
      <c r="B28" s="17" t="s">
        <v>70</v>
      </c>
      <c r="C28" s="68">
        <v>68.590534000000005</v>
      </c>
      <c r="D28" s="69">
        <v>64.095518999999996</v>
      </c>
      <c r="E28" s="69">
        <v>68.764947000000006</v>
      </c>
      <c r="F28" s="69">
        <v>71.785845999999992</v>
      </c>
      <c r="G28" s="69">
        <v>73.649256999999992</v>
      </c>
      <c r="H28" s="69">
        <v>74.492792999999992</v>
      </c>
      <c r="I28" s="69">
        <v>76.354523999999998</v>
      </c>
      <c r="J28" s="69">
        <v>80.126047999999997</v>
      </c>
      <c r="K28" s="69">
        <v>81.265197000000001</v>
      </c>
      <c r="L28" s="69">
        <v>84.669877000000014</v>
      </c>
      <c r="M28" s="69">
        <v>89.874692999999994</v>
      </c>
      <c r="N28" s="69">
        <v>94.42973400000001</v>
      </c>
      <c r="O28" s="69">
        <v>93.444096000000002</v>
      </c>
      <c r="P28" s="19">
        <v>100.25572099999999</v>
      </c>
      <c r="Q28" s="19">
        <v>109.645184</v>
      </c>
      <c r="R28" s="19">
        <v>121.90196934951014</v>
      </c>
      <c r="S28" s="19">
        <v>131.33510989676969</v>
      </c>
      <c r="T28" s="19">
        <v>139.21440702266858</v>
      </c>
      <c r="U28" s="19">
        <v>146.60030602083791</v>
      </c>
      <c r="V28" s="19">
        <v>152.10708340941324</v>
      </c>
      <c r="W28" s="20">
        <v>158.6044657301515</v>
      </c>
    </row>
    <row r="29" spans="1:25" x14ac:dyDescent="0.25">
      <c r="A29" s="15"/>
      <c r="B29" s="70" t="s">
        <v>23</v>
      </c>
      <c r="C29" s="71">
        <v>8.5922957350331952</v>
      </c>
      <c r="D29" s="72">
        <v>-6.5534042933679482</v>
      </c>
      <c r="E29" s="72">
        <v>7.2851083396329175</v>
      </c>
      <c r="F29" s="72">
        <v>4.3930798056166509</v>
      </c>
      <c r="G29" s="72">
        <v>2.5957916550847671</v>
      </c>
      <c r="H29" s="72">
        <v>1.1453421722910084</v>
      </c>
      <c r="I29" s="72">
        <v>2.4992095544061677</v>
      </c>
      <c r="J29" s="72">
        <v>4.9394898984636226</v>
      </c>
      <c r="K29" s="72">
        <v>1.421696225427227</v>
      </c>
      <c r="L29" s="72">
        <v>4.1895917633719693</v>
      </c>
      <c r="M29" s="72">
        <v>6.1471873875522443</v>
      </c>
      <c r="N29" s="72">
        <v>5.0682131398212427</v>
      </c>
      <c r="O29" s="72">
        <v>-1.0437792824874448</v>
      </c>
      <c r="P29" s="114">
        <v>7.2895188584198856</v>
      </c>
      <c r="Q29" s="114">
        <v>9.3655134154389188</v>
      </c>
      <c r="R29" s="114">
        <v>11.178589795161598</v>
      </c>
      <c r="S29" s="114">
        <v>7.7383003716809506</v>
      </c>
      <c r="T29" s="114">
        <v>5.9993836622149743</v>
      </c>
      <c r="U29" s="114">
        <v>5.3054128205040518</v>
      </c>
      <c r="V29" s="114">
        <v>3.7563205275932932</v>
      </c>
      <c r="W29" s="301">
        <v>4.2715843175099577</v>
      </c>
    </row>
    <row r="30" spans="1:25" x14ac:dyDescent="0.25">
      <c r="A30" s="15"/>
      <c r="B30" s="17" t="s">
        <v>24</v>
      </c>
      <c r="C30" s="68">
        <v>37.666879000000002</v>
      </c>
      <c r="D30" s="69">
        <v>37.599816999999994</v>
      </c>
      <c r="E30" s="69">
        <v>38.295244999999994</v>
      </c>
      <c r="F30" s="69">
        <v>39.015353000000005</v>
      </c>
      <c r="G30" s="69">
        <v>40.545577999999999</v>
      </c>
      <c r="H30" s="69">
        <v>40.593966000000002</v>
      </c>
      <c r="I30" s="69">
        <v>41.335594</v>
      </c>
      <c r="J30" s="69">
        <v>42.425681000000004</v>
      </c>
      <c r="K30" s="69">
        <v>43.921543000000007</v>
      </c>
      <c r="L30" s="69">
        <v>46.625399999999999</v>
      </c>
      <c r="M30" s="69">
        <v>49.698645000000006</v>
      </c>
      <c r="N30" s="69">
        <v>52.363706999999998</v>
      </c>
      <c r="O30" s="69">
        <v>52.871105</v>
      </c>
      <c r="P30" s="19">
        <v>56.042135000000002</v>
      </c>
      <c r="Q30" s="19">
        <v>66.451923000000008</v>
      </c>
      <c r="R30" s="19">
        <v>72.418103875778755</v>
      </c>
      <c r="S30" s="19">
        <v>77.554150610728342</v>
      </c>
      <c r="T30" s="19">
        <v>81.46409722086527</v>
      </c>
      <c r="U30" s="19">
        <v>85.045438197737028</v>
      </c>
      <c r="V30" s="19">
        <v>87.834890016552521</v>
      </c>
      <c r="W30" s="20">
        <v>91.555363331942559</v>
      </c>
    </row>
    <row r="31" spans="1:25" x14ac:dyDescent="0.25">
      <c r="A31" s="15"/>
      <c r="B31" s="70" t="s">
        <v>23</v>
      </c>
      <c r="C31" s="71">
        <v>11.800179221602658</v>
      </c>
      <c r="D31" s="72">
        <v>-0.1780397043248616</v>
      </c>
      <c r="E31" s="72">
        <v>1.8495515549982633</v>
      </c>
      <c r="F31" s="72">
        <v>1.8804110014180919</v>
      </c>
      <c r="G31" s="72">
        <v>3.9221098422459466</v>
      </c>
      <c r="H31" s="72">
        <v>0.11934223751848272</v>
      </c>
      <c r="I31" s="72">
        <v>1.8269414720404331</v>
      </c>
      <c r="J31" s="72">
        <v>2.6371630222611797</v>
      </c>
      <c r="K31" s="72">
        <v>3.5258408698259913</v>
      </c>
      <c r="L31" s="72">
        <v>6.1561065830496808</v>
      </c>
      <c r="M31" s="72">
        <v>6.5913536398615413</v>
      </c>
      <c r="N31" s="72">
        <v>5.3624439861488904</v>
      </c>
      <c r="O31" s="72">
        <v>0.96898792898678643</v>
      </c>
      <c r="P31" s="114">
        <v>5.9976616717203113</v>
      </c>
      <c r="Q31" s="114">
        <v>18.574931165631025</v>
      </c>
      <c r="R31" s="114">
        <v>8.9781914599804011</v>
      </c>
      <c r="S31" s="114">
        <v>7.0922137698601118</v>
      </c>
      <c r="T31" s="114">
        <v>5.0415697668617643</v>
      </c>
      <c r="U31" s="114">
        <v>4.3962200515915928</v>
      </c>
      <c r="V31" s="114">
        <v>3.2799546665040591</v>
      </c>
      <c r="W31" s="301">
        <v>4.2357579256818267</v>
      </c>
    </row>
    <row r="32" spans="1:25" x14ac:dyDescent="0.25">
      <c r="A32" s="15"/>
      <c r="B32" s="17" t="s">
        <v>25</v>
      </c>
      <c r="C32" s="68">
        <v>0.625587</v>
      </c>
      <c r="D32" s="69">
        <v>0.64738300000000004</v>
      </c>
      <c r="E32" s="69">
        <v>0.65737000000000001</v>
      </c>
      <c r="F32" s="69">
        <v>0.66988000000000014</v>
      </c>
      <c r="G32" s="69">
        <v>0.66457300000000008</v>
      </c>
      <c r="H32" s="69">
        <v>0.67239700000000002</v>
      </c>
      <c r="I32" s="69">
        <v>0.66843800000000009</v>
      </c>
      <c r="J32" s="69">
        <v>0.69064800000000015</v>
      </c>
      <c r="K32" s="69">
        <v>0.73486899999999999</v>
      </c>
      <c r="L32" s="69">
        <v>0.75113399999999997</v>
      </c>
      <c r="M32" s="69">
        <v>0.74919399999999992</v>
      </c>
      <c r="N32" s="69">
        <v>0.861317</v>
      </c>
      <c r="O32" s="69">
        <v>0.89772000000000007</v>
      </c>
      <c r="P32" s="19">
        <v>0.92148200000000002</v>
      </c>
      <c r="Q32" s="19">
        <v>0.97672800000000004</v>
      </c>
      <c r="R32" s="19">
        <v>1.0330491248141433</v>
      </c>
      <c r="S32" s="19">
        <v>1.1086814874204014</v>
      </c>
      <c r="T32" s="19">
        <v>1.1645764381009822</v>
      </c>
      <c r="U32" s="19">
        <v>1.2157737809888884</v>
      </c>
      <c r="V32" s="19">
        <v>1.2556506098525664</v>
      </c>
      <c r="W32" s="20">
        <v>1.3088369300782681</v>
      </c>
    </row>
    <row r="33" spans="1:23" x14ac:dyDescent="0.25">
      <c r="A33" s="15"/>
      <c r="B33" s="70" t="s">
        <v>23</v>
      </c>
      <c r="C33" s="71">
        <v>12.560388211861184</v>
      </c>
      <c r="D33" s="72">
        <v>3.4840877447900986</v>
      </c>
      <c r="E33" s="72">
        <v>1.5426725755850912</v>
      </c>
      <c r="F33" s="72">
        <v>1.9030378629995459</v>
      </c>
      <c r="G33" s="72">
        <v>-0.79223144443780757</v>
      </c>
      <c r="H33" s="72">
        <v>1.1772973021774824</v>
      </c>
      <c r="I33" s="72">
        <v>-0.58878906360378958</v>
      </c>
      <c r="J33" s="72">
        <v>3.3226716613956819</v>
      </c>
      <c r="K33" s="72">
        <v>6.4028274895460369</v>
      </c>
      <c r="L33" s="72">
        <v>2.2133196528905108</v>
      </c>
      <c r="M33" s="72">
        <v>-0.25827615312314922</v>
      </c>
      <c r="N33" s="72">
        <v>14.965816597570193</v>
      </c>
      <c r="O33" s="72">
        <v>4.2264346344029091</v>
      </c>
      <c r="P33" s="114">
        <v>2.6469277725794216</v>
      </c>
      <c r="Q33" s="114">
        <v>5.9953422855791194</v>
      </c>
      <c r="R33" s="114">
        <v>5.7663059535657091</v>
      </c>
      <c r="S33" s="114">
        <v>7.3212745444090288</v>
      </c>
      <c r="T33" s="114">
        <v>5.0415697668618087</v>
      </c>
      <c r="U33" s="114">
        <v>4.3962200515915706</v>
      </c>
      <c r="V33" s="114">
        <v>3.2799546665040591</v>
      </c>
      <c r="W33" s="301">
        <v>4.2357579256817823</v>
      </c>
    </row>
    <row r="34" spans="1:23" x14ac:dyDescent="0.25">
      <c r="A34" s="15"/>
      <c r="B34" s="17" t="s">
        <v>136</v>
      </c>
      <c r="C34" s="68">
        <v>12.026101000000001</v>
      </c>
      <c r="D34" s="69">
        <v>12.814836000000001</v>
      </c>
      <c r="E34" s="69">
        <v>13.199986999999998</v>
      </c>
      <c r="F34" s="69">
        <v>13.148378000000001</v>
      </c>
      <c r="G34" s="69">
        <v>13.125932000000001</v>
      </c>
      <c r="H34" s="69">
        <v>13.465238000000001</v>
      </c>
      <c r="I34" s="69">
        <v>14.017179000000002</v>
      </c>
      <c r="J34" s="69">
        <v>14.862878</v>
      </c>
      <c r="K34" s="69">
        <v>15.343073</v>
      </c>
      <c r="L34" s="69">
        <v>16.000112000000001</v>
      </c>
      <c r="M34" s="69">
        <v>16.760659</v>
      </c>
      <c r="N34" s="69">
        <v>18.492978000000004</v>
      </c>
      <c r="O34" s="69">
        <v>19.574836999999999</v>
      </c>
      <c r="P34" s="19">
        <v>21.180821000000002</v>
      </c>
      <c r="Q34" s="19">
        <v>22.616430000000001</v>
      </c>
      <c r="R34" s="19">
        <v>25.173042687214604</v>
      </c>
      <c r="S34" s="19">
        <v>26.679179719323692</v>
      </c>
      <c r="T34" s="19">
        <v>27.740136728404657</v>
      </c>
      <c r="U34" s="19">
        <v>28.559146960758174</v>
      </c>
      <c r="V34" s="19">
        <v>29.316856430233113</v>
      </c>
      <c r="W34" s="20">
        <v>30.182845016142899</v>
      </c>
    </row>
    <row r="35" spans="1:23" x14ac:dyDescent="0.25">
      <c r="A35" s="15"/>
      <c r="B35" s="70" t="s">
        <v>23</v>
      </c>
      <c r="C35" s="71">
        <v>11.067087522364915</v>
      </c>
      <c r="D35" s="72">
        <v>6.5585263253651327</v>
      </c>
      <c r="E35" s="72">
        <v>3.0055086151707044</v>
      </c>
      <c r="F35" s="72">
        <v>-0.3909776577810109</v>
      </c>
      <c r="G35" s="72">
        <v>-0.17071307198499586</v>
      </c>
      <c r="H35" s="72">
        <v>2.5850050114536671</v>
      </c>
      <c r="I35" s="72">
        <v>4.0990066421403126</v>
      </c>
      <c r="J35" s="72">
        <v>6.0333038480852474</v>
      </c>
      <c r="K35" s="72">
        <v>3.2308345664951332</v>
      </c>
      <c r="L35" s="72">
        <v>4.2823168474789952</v>
      </c>
      <c r="M35" s="72">
        <v>4.7533854763016636</v>
      </c>
      <c r="N35" s="72">
        <v>10.335625824736393</v>
      </c>
      <c r="O35" s="72">
        <v>5.8501069973694753</v>
      </c>
      <c r="P35" s="114">
        <v>8.2043288534152214</v>
      </c>
      <c r="Q35" s="114">
        <v>6.7778723024948029</v>
      </c>
      <c r="R35" s="114">
        <v>11.304227445333348</v>
      </c>
      <c r="S35" s="114">
        <v>5.9831346207268599</v>
      </c>
      <c r="T35" s="114">
        <v>3.9767227487601975</v>
      </c>
      <c r="U35" s="114">
        <v>2.9524376190795287</v>
      </c>
      <c r="V35" s="114">
        <v>2.6531236052536045</v>
      </c>
      <c r="W35" s="301">
        <v>2.9538930545661479</v>
      </c>
    </row>
    <row r="36" spans="1:23" x14ac:dyDescent="0.25">
      <c r="A36" s="15"/>
      <c r="B36" s="17" t="s">
        <v>139</v>
      </c>
      <c r="C36" s="68">
        <v>16.976618999999999</v>
      </c>
      <c r="D36" s="69">
        <v>13.332713</v>
      </c>
      <c r="E36" s="69">
        <v>14.452515</v>
      </c>
      <c r="F36" s="69">
        <v>16.636611000000002</v>
      </c>
      <c r="G36" s="69">
        <v>15.001258999999999</v>
      </c>
      <c r="H36" s="69">
        <v>15.244318</v>
      </c>
      <c r="I36" s="69">
        <v>15.635483999999998</v>
      </c>
      <c r="J36" s="69">
        <v>18.971017</v>
      </c>
      <c r="K36" s="69">
        <v>17.091296999999997</v>
      </c>
      <c r="L36" s="69">
        <v>17.86936</v>
      </c>
      <c r="M36" s="69">
        <v>18.787341999999999</v>
      </c>
      <c r="N36" s="69">
        <v>20.292404999999999</v>
      </c>
      <c r="O36" s="69">
        <v>18.210227</v>
      </c>
      <c r="P36" s="19">
        <v>19.254642</v>
      </c>
      <c r="Q36" s="19">
        <v>22.019688000000002</v>
      </c>
      <c r="R36" s="19">
        <v>25.913991273600672</v>
      </c>
      <c r="S36" s="19">
        <v>28.069636796271091</v>
      </c>
      <c r="T36" s="19">
        <v>30.500207235904792</v>
      </c>
      <c r="U36" s="19">
        <v>31.906857606369275</v>
      </c>
      <c r="V36" s="19">
        <v>32.081624656802099</v>
      </c>
      <c r="W36" s="20">
        <v>33.540208749949578</v>
      </c>
    </row>
    <row r="37" spans="1:23" x14ac:dyDescent="0.25">
      <c r="A37" s="15"/>
      <c r="B37" s="70" t="s">
        <v>23</v>
      </c>
      <c r="C37" s="71">
        <v>5.7024175744533112</v>
      </c>
      <c r="D37" s="72">
        <v>-21.464262112497188</v>
      </c>
      <c r="E37" s="72">
        <v>8.3989057590904359</v>
      </c>
      <c r="F37" s="72">
        <v>15.112220952547029</v>
      </c>
      <c r="G37" s="72">
        <v>-9.8298385410345972</v>
      </c>
      <c r="H37" s="72">
        <v>1.6202573397339437</v>
      </c>
      <c r="I37" s="72">
        <v>2.5659790093594204</v>
      </c>
      <c r="J37" s="72">
        <v>21.333097203770613</v>
      </c>
      <c r="K37" s="72">
        <v>-9.9083776056918875</v>
      </c>
      <c r="L37" s="72">
        <v>4.5523929518046735</v>
      </c>
      <c r="M37" s="72">
        <v>5.1371845438225039</v>
      </c>
      <c r="N37" s="72">
        <v>8.0110480769445722</v>
      </c>
      <c r="O37" s="72">
        <v>-10.260873464727316</v>
      </c>
      <c r="P37" s="114">
        <v>5.7353211467380483</v>
      </c>
      <c r="Q37" s="114">
        <v>14.36041241379613</v>
      </c>
      <c r="R37" s="114">
        <v>17.685551555501931</v>
      </c>
      <c r="S37" s="114">
        <v>8.3184620227391814</v>
      </c>
      <c r="T37" s="114">
        <v>8.659073351303892</v>
      </c>
      <c r="U37" s="114">
        <v>4.6119370913931812</v>
      </c>
      <c r="V37" s="114">
        <v>0.54774134322128631</v>
      </c>
      <c r="W37" s="301">
        <v>4.5464782683261484</v>
      </c>
    </row>
    <row r="38" spans="1:23" x14ac:dyDescent="0.25">
      <c r="A38" s="15"/>
      <c r="B38" s="17" t="s">
        <v>26</v>
      </c>
      <c r="C38" s="68">
        <v>54.973938000000011</v>
      </c>
      <c r="D38" s="69">
        <v>43.608103</v>
      </c>
      <c r="E38" s="69">
        <v>52.647456000000005</v>
      </c>
      <c r="F38" s="69">
        <v>60.542949</v>
      </c>
      <c r="G38" s="69">
        <v>66.896657000000005</v>
      </c>
      <c r="H38" s="69">
        <v>69.607559999999992</v>
      </c>
      <c r="I38" s="69">
        <v>69.788095999999996</v>
      </c>
      <c r="J38" s="69">
        <v>73.395839999999993</v>
      </c>
      <c r="K38" s="69">
        <v>75.955366000000012</v>
      </c>
      <c r="L38" s="69">
        <v>80.499315999999993</v>
      </c>
      <c r="M38" s="69">
        <v>86.132177000000013</v>
      </c>
      <c r="N38" s="69">
        <v>86.789127000000008</v>
      </c>
      <c r="O38" s="69">
        <v>79.479816999999997</v>
      </c>
      <c r="P38" s="19">
        <v>92.285774000000004</v>
      </c>
      <c r="Q38" s="19">
        <v>108.94869800000001</v>
      </c>
      <c r="R38" s="19">
        <v>113.9224852011526</v>
      </c>
      <c r="S38" s="19">
        <v>118.52935569720968</v>
      </c>
      <c r="T38" s="19">
        <v>127.39443415840366</v>
      </c>
      <c r="U38" s="19">
        <v>137.3548156677885</v>
      </c>
      <c r="V38" s="19">
        <v>147.62528212309019</v>
      </c>
      <c r="W38" s="20">
        <v>156.7588228423237</v>
      </c>
    </row>
    <row r="39" spans="1:23" x14ac:dyDescent="0.25">
      <c r="A39" s="15"/>
      <c r="B39" s="70" t="s">
        <v>23</v>
      </c>
      <c r="C39" s="71">
        <v>4.3819248824107149</v>
      </c>
      <c r="D39" s="72">
        <v>-20.674951465183376</v>
      </c>
      <c r="E39" s="72">
        <v>20.728608625786826</v>
      </c>
      <c r="F39" s="72">
        <v>14.996912671335894</v>
      </c>
      <c r="G39" s="72">
        <v>10.494546606905475</v>
      </c>
      <c r="H39" s="72">
        <v>4.0523743959283154</v>
      </c>
      <c r="I39" s="72">
        <v>0.25936263244967783</v>
      </c>
      <c r="J39" s="72">
        <v>5.1695693202462589</v>
      </c>
      <c r="K39" s="72">
        <v>3.4872902878419376</v>
      </c>
      <c r="L39" s="72">
        <v>5.9823949765444917</v>
      </c>
      <c r="M39" s="72">
        <v>6.99740231333148</v>
      </c>
      <c r="N39" s="72">
        <v>0.76272308779563591</v>
      </c>
      <c r="O39" s="72">
        <v>-8.4219190267923913</v>
      </c>
      <c r="P39" s="114">
        <v>16.112212487857146</v>
      </c>
      <c r="Q39" s="114">
        <v>18.055788316842847</v>
      </c>
      <c r="R39" s="114">
        <v>4.5652562099939731</v>
      </c>
      <c r="S39" s="114">
        <v>4.0438641133247355</v>
      </c>
      <c r="T39" s="114">
        <v>7.4792260609602534</v>
      </c>
      <c r="U39" s="114">
        <v>7.8185374229144067</v>
      </c>
      <c r="V39" s="114">
        <v>7.4773253528600092</v>
      </c>
      <c r="W39" s="301">
        <v>6.1869759623002452</v>
      </c>
    </row>
    <row r="40" spans="1:23" x14ac:dyDescent="0.25">
      <c r="A40" s="15"/>
      <c r="B40" s="17" t="s">
        <v>27</v>
      </c>
      <c r="C40" s="68">
        <v>56.191327999999999</v>
      </c>
      <c r="D40" s="69">
        <v>43.716074999999996</v>
      </c>
      <c r="E40" s="69">
        <v>52.875141000000006</v>
      </c>
      <c r="F40" s="69">
        <v>60.053091000000002</v>
      </c>
      <c r="G40" s="69">
        <v>62.848645000000005</v>
      </c>
      <c r="H40" s="69">
        <v>65.485629000000003</v>
      </c>
      <c r="I40" s="69">
        <v>66.148533</v>
      </c>
      <c r="J40" s="69">
        <v>70.981709000000009</v>
      </c>
      <c r="K40" s="69">
        <v>73.599776000000006</v>
      </c>
      <c r="L40" s="69">
        <v>78.730103999999997</v>
      </c>
      <c r="M40" s="69">
        <v>84.453611999999993</v>
      </c>
      <c r="N40" s="69">
        <v>86.483247000000006</v>
      </c>
      <c r="O40" s="69">
        <v>77.963426999999996</v>
      </c>
      <c r="P40" s="19">
        <v>92.365891000000005</v>
      </c>
      <c r="Q40" s="19">
        <v>114.860662</v>
      </c>
      <c r="R40" s="19">
        <v>113.63113198937549</v>
      </c>
      <c r="S40" s="19">
        <v>121.41733467716674</v>
      </c>
      <c r="T40" s="19">
        <v>130.49336767912351</v>
      </c>
      <c r="U40" s="19">
        <v>138.99889783371992</v>
      </c>
      <c r="V40" s="19">
        <v>147.59999213270612</v>
      </c>
      <c r="W40" s="20">
        <v>156.39087800883817</v>
      </c>
    </row>
    <row r="41" spans="1:23" x14ac:dyDescent="0.25">
      <c r="A41" s="15"/>
      <c r="B41" s="70" t="s">
        <v>23</v>
      </c>
      <c r="C41" s="71">
        <v>7.2493298459070266</v>
      </c>
      <c r="D41" s="72">
        <v>-22.201384882734942</v>
      </c>
      <c r="E41" s="72">
        <v>20.951254201114832</v>
      </c>
      <c r="F41" s="72">
        <v>13.575282948181645</v>
      </c>
      <c r="G41" s="72">
        <v>4.6551375681894713</v>
      </c>
      <c r="H41" s="72">
        <v>4.1957690575508799</v>
      </c>
      <c r="I41" s="72">
        <v>1.0122892764762081</v>
      </c>
      <c r="J41" s="72">
        <v>7.3065505473870473</v>
      </c>
      <c r="K41" s="72">
        <v>3.6883685063147986</v>
      </c>
      <c r="L41" s="72">
        <v>6.9705755626212396</v>
      </c>
      <c r="M41" s="72">
        <v>7.269783360123605</v>
      </c>
      <c r="N41" s="72">
        <v>2.4032542267108825</v>
      </c>
      <c r="O41" s="72">
        <v>-9.8514108749871649</v>
      </c>
      <c r="P41" s="114">
        <v>18.473359309872329</v>
      </c>
      <c r="Q41" s="114">
        <v>24.353980410366006</v>
      </c>
      <c r="R41" s="114">
        <v>-1.0704535297076045</v>
      </c>
      <c r="S41" s="114">
        <v>6.8521738290165723</v>
      </c>
      <c r="T41" s="114">
        <v>7.4750718471038535</v>
      </c>
      <c r="U41" s="114">
        <v>6.5179788872574029</v>
      </c>
      <c r="V41" s="114">
        <v>6.1878866904940599</v>
      </c>
      <c r="W41" s="301">
        <v>5.9558850573841582</v>
      </c>
    </row>
    <row r="42" spans="1:23" x14ac:dyDescent="0.25">
      <c r="A42" s="41"/>
      <c r="B42" s="73"/>
      <c r="C42" s="211"/>
      <c r="D42" s="352"/>
      <c r="E42" s="352"/>
      <c r="F42" s="352"/>
      <c r="G42" s="352"/>
      <c r="H42" s="352"/>
      <c r="I42" s="352"/>
      <c r="J42" s="352"/>
      <c r="K42" s="352"/>
      <c r="L42" s="352"/>
      <c r="M42" s="352"/>
      <c r="N42" s="352"/>
      <c r="O42" s="352"/>
      <c r="P42" s="354"/>
      <c r="Q42" s="354"/>
      <c r="R42" s="354"/>
      <c r="S42" s="302"/>
      <c r="T42" s="302"/>
      <c r="U42" s="358"/>
      <c r="V42" s="358"/>
      <c r="W42" s="346"/>
    </row>
    <row r="43" spans="1:23" x14ac:dyDescent="0.25">
      <c r="A43" s="78"/>
      <c r="B43" s="79"/>
      <c r="C43" s="241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261"/>
      <c r="Q43" s="261"/>
      <c r="R43" s="261"/>
      <c r="S43" s="303"/>
      <c r="T43" s="303"/>
      <c r="U43" s="260"/>
      <c r="V43" s="260"/>
      <c r="W43" s="347"/>
    </row>
    <row r="44" spans="1:23" x14ac:dyDescent="0.25">
      <c r="A44" s="15"/>
      <c r="B44" s="5" t="s">
        <v>142</v>
      </c>
      <c r="C44" s="212"/>
      <c r="D44" s="351"/>
      <c r="E44" s="351"/>
      <c r="F44" s="351"/>
      <c r="G44" s="351"/>
      <c r="H44" s="351"/>
      <c r="I44" s="351"/>
      <c r="J44" s="351"/>
      <c r="K44" s="351"/>
      <c r="L44" s="351"/>
      <c r="M44" s="351"/>
      <c r="N44" s="351"/>
      <c r="O44" s="351"/>
      <c r="P44" s="262"/>
      <c r="Q44" s="262"/>
      <c r="R44" s="262"/>
      <c r="S44" s="304"/>
      <c r="T44" s="304"/>
      <c r="U44" s="114"/>
      <c r="V44" s="114"/>
      <c r="W44" s="301"/>
    </row>
    <row r="45" spans="1:23" x14ac:dyDescent="0.25">
      <c r="A45" s="15"/>
      <c r="B45" s="80"/>
      <c r="C45" s="212"/>
      <c r="D45" s="351"/>
      <c r="E45" s="351"/>
      <c r="F45" s="351"/>
      <c r="G45" s="351"/>
      <c r="H45" s="351"/>
      <c r="I45" s="351"/>
      <c r="J45" s="351"/>
      <c r="K45" s="351"/>
      <c r="L45" s="351"/>
      <c r="M45" s="351"/>
      <c r="N45" s="351"/>
      <c r="O45" s="351"/>
      <c r="P45" s="262"/>
      <c r="Q45" s="262"/>
      <c r="R45" s="262"/>
      <c r="S45" s="304"/>
      <c r="T45" s="304"/>
      <c r="U45" s="114"/>
      <c r="V45" s="114"/>
      <c r="W45" s="301"/>
    </row>
    <row r="46" spans="1:23" x14ac:dyDescent="0.25">
      <c r="A46" s="15"/>
      <c r="B46" s="5" t="s">
        <v>18</v>
      </c>
      <c r="C46" s="56">
        <v>6.8673261391923353</v>
      </c>
      <c r="D46" s="57">
        <v>-7.6310979983230958</v>
      </c>
      <c r="E46" s="57">
        <v>6.25291961810799</v>
      </c>
      <c r="F46" s="57">
        <v>0.42525123492057693</v>
      </c>
      <c r="G46" s="57">
        <v>-4.5942011617027463</v>
      </c>
      <c r="H46" s="57">
        <v>1.5691434558883433E-2</v>
      </c>
      <c r="I46" s="57">
        <v>3.2376934363807974</v>
      </c>
      <c r="J46" s="57">
        <v>6.4932984673302938</v>
      </c>
      <c r="K46" s="57">
        <v>1.6117380455354435</v>
      </c>
      <c r="L46" s="57">
        <v>3.1821321814195502</v>
      </c>
      <c r="M46" s="57">
        <v>3.5866169876851388</v>
      </c>
      <c r="N46" s="57">
        <v>3.7486477032083916</v>
      </c>
      <c r="O46" s="57">
        <v>-5.0293002157319755</v>
      </c>
      <c r="P46" s="38">
        <v>5.6760889719219261</v>
      </c>
      <c r="Q46" s="38">
        <v>3.0005449008458966</v>
      </c>
      <c r="R46" s="38">
        <v>-4.6513533686286967</v>
      </c>
      <c r="S46" s="19">
        <v>5.6528645597082443</v>
      </c>
      <c r="T46" s="19">
        <v>2.2984436717380019</v>
      </c>
      <c r="U46" s="19">
        <v>0.63929615857255084</v>
      </c>
      <c r="V46" s="19">
        <v>6.8253690934150929E-2</v>
      </c>
      <c r="W46" s="20">
        <v>1.1618907385382118</v>
      </c>
    </row>
    <row r="47" spans="1:23" x14ac:dyDescent="0.25">
      <c r="A47" s="15"/>
      <c r="B47" s="21" t="s">
        <v>9</v>
      </c>
      <c r="C47" s="56">
        <v>4.1432928229211177</v>
      </c>
      <c r="D47" s="57">
        <v>-0.10385175460290845</v>
      </c>
      <c r="E47" s="57">
        <v>0.52554556483525261</v>
      </c>
      <c r="F47" s="57">
        <v>-1.1453354805836609</v>
      </c>
      <c r="G47" s="57">
        <v>0.22684455766567871</v>
      </c>
      <c r="H47" s="57">
        <v>-0.66726034945263912</v>
      </c>
      <c r="I47" s="57">
        <v>1.043752015818793</v>
      </c>
      <c r="J47" s="57">
        <v>1.5232458169636154</v>
      </c>
      <c r="K47" s="57">
        <v>2.0998652023871243</v>
      </c>
      <c r="L47" s="57">
        <v>2.5345436594607063</v>
      </c>
      <c r="M47" s="57">
        <v>2.2732059901207067</v>
      </c>
      <c r="N47" s="57">
        <v>1.5063755425606582</v>
      </c>
      <c r="O47" s="57">
        <v>-0.62606157626033254</v>
      </c>
      <c r="P47" s="38">
        <v>1.4886542088969099</v>
      </c>
      <c r="Q47" s="38">
        <v>3.079873867669388</v>
      </c>
      <c r="R47" s="38">
        <v>-1.1230790877321002</v>
      </c>
      <c r="S47" s="19">
        <v>1.8737687025861809</v>
      </c>
      <c r="T47" s="19">
        <v>0.94466290067006498</v>
      </c>
      <c r="U47" s="19">
        <v>0.58303737796183552</v>
      </c>
      <c r="V47" s="19">
        <v>0.60545992558318862</v>
      </c>
      <c r="W47" s="20">
        <v>0.97997357597883683</v>
      </c>
    </row>
    <row r="48" spans="1:23" x14ac:dyDescent="0.25">
      <c r="A48" s="15"/>
      <c r="B48" s="21" t="s">
        <v>11</v>
      </c>
      <c r="C48" s="56">
        <v>1.1482493506267075</v>
      </c>
      <c r="D48" s="57">
        <v>1.1033191844227535</v>
      </c>
      <c r="E48" s="57">
        <v>0.43773152340075333</v>
      </c>
      <c r="F48" s="57">
        <v>-0.46486662067566126</v>
      </c>
      <c r="G48" s="57">
        <v>-0.37743794301873584</v>
      </c>
      <c r="H48" s="57">
        <v>0.26965041211922558</v>
      </c>
      <c r="I48" s="57">
        <v>0.69284992646271348</v>
      </c>
      <c r="J48" s="57">
        <v>0.98247241377857564</v>
      </c>
      <c r="K48" s="57">
        <v>0.35775007897556366</v>
      </c>
      <c r="L48" s="57">
        <v>0.19586292039145944</v>
      </c>
      <c r="M48" s="57">
        <v>8.9771390683277594E-2</v>
      </c>
      <c r="N48" s="57">
        <v>0.79727249521012211</v>
      </c>
      <c r="O48" s="57">
        <v>-0.11079063046610316</v>
      </c>
      <c r="P48" s="38">
        <v>0.76665393528722925</v>
      </c>
      <c r="Q48" s="38">
        <v>-0.77513694937151845</v>
      </c>
      <c r="R48" s="38">
        <v>-0.2577553813041758</v>
      </c>
      <c r="S48" s="19">
        <v>0.22167631477926411</v>
      </c>
      <c r="T48" s="19">
        <v>-5.9750634761086427E-2</v>
      </c>
      <c r="U48" s="19">
        <v>-0.1469638217621142</v>
      </c>
      <c r="V48" s="19">
        <v>5.8364520472864286E-2</v>
      </c>
      <c r="W48" s="20">
        <v>-4.5896434396327949E-2</v>
      </c>
    </row>
    <row r="49" spans="1:23" x14ac:dyDescent="0.25">
      <c r="A49" s="15"/>
      <c r="B49" s="21" t="s">
        <v>138</v>
      </c>
      <c r="C49" s="56">
        <v>0.89615055014203393</v>
      </c>
      <c r="D49" s="57">
        <v>-4.7064380570823907</v>
      </c>
      <c r="E49" s="57">
        <v>1.7325142977901904</v>
      </c>
      <c r="F49" s="57">
        <v>2.9031198862463476</v>
      </c>
      <c r="G49" s="57">
        <v>-2.2817409488668319</v>
      </c>
      <c r="H49" s="57">
        <v>0.24555711503805835</v>
      </c>
      <c r="I49" s="57">
        <v>0.61131945806595733</v>
      </c>
      <c r="J49" s="57">
        <v>4.3883338183319962</v>
      </c>
      <c r="K49" s="57">
        <v>-2.1810610202564815</v>
      </c>
      <c r="L49" s="57">
        <v>0.61263171376786418</v>
      </c>
      <c r="M49" s="57">
        <v>0.58791382826571081</v>
      </c>
      <c r="N49" s="57">
        <v>1.4000152299334114</v>
      </c>
      <c r="O49" s="57">
        <v>-2.3595365339478311</v>
      </c>
      <c r="P49" s="38">
        <v>0.69383402903672675</v>
      </c>
      <c r="Q49" s="38">
        <v>0.88085055396564904</v>
      </c>
      <c r="R49" s="38">
        <v>1.5661372612512967</v>
      </c>
      <c r="S49" s="19">
        <v>1.0970946042922909</v>
      </c>
      <c r="T49" s="19">
        <v>0.94823278102293507</v>
      </c>
      <c r="U49" s="19">
        <v>0.20182650265753405</v>
      </c>
      <c r="V49" s="19">
        <v>-0.59565614914117737</v>
      </c>
      <c r="W49" s="20">
        <v>0.22780830416412687</v>
      </c>
    </row>
    <row r="50" spans="1:23" x14ac:dyDescent="0.25">
      <c r="A50" s="15"/>
      <c r="B50" s="21" t="s">
        <v>19</v>
      </c>
      <c r="C50" s="56">
        <v>0.67963341550248679</v>
      </c>
      <c r="D50" s="57">
        <v>-3.924127371060584</v>
      </c>
      <c r="E50" s="57">
        <v>3.5571282320818076</v>
      </c>
      <c r="F50" s="57">
        <v>-0.86766655006644022</v>
      </c>
      <c r="G50" s="57">
        <v>-2.1618668274828554</v>
      </c>
      <c r="H50" s="57">
        <v>0.16774425685424288</v>
      </c>
      <c r="I50" s="57">
        <v>0.88977203603332278</v>
      </c>
      <c r="J50" s="57">
        <v>-0.40075358174391212</v>
      </c>
      <c r="K50" s="57">
        <v>1.3351837844292527</v>
      </c>
      <c r="L50" s="57">
        <v>-0.1609061122004839</v>
      </c>
      <c r="M50" s="57">
        <v>0.63572577861544766</v>
      </c>
      <c r="N50" s="57">
        <v>4.4984435504208178E-2</v>
      </c>
      <c r="O50" s="57">
        <v>-1.932911475057721</v>
      </c>
      <c r="P50" s="38">
        <v>2.7269467987010625</v>
      </c>
      <c r="Q50" s="38">
        <v>-0.18504257141762037</v>
      </c>
      <c r="R50" s="38">
        <v>-4.836656160843698</v>
      </c>
      <c r="S50" s="19">
        <v>2.460324938050495</v>
      </c>
      <c r="T50" s="19">
        <v>0.46529862480608658</v>
      </c>
      <c r="U50" s="19">
        <v>1.3960997152863064E-3</v>
      </c>
      <c r="V50" s="19">
        <v>8.5394019294751563E-5</v>
      </c>
      <c r="W50" s="20">
        <v>5.2927915594297438E-6</v>
      </c>
    </row>
    <row r="51" spans="1:23" x14ac:dyDescent="0.25">
      <c r="A51" s="15"/>
      <c r="B51" s="81"/>
      <c r="C51" s="56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38"/>
      <c r="Q51" s="38"/>
      <c r="R51" s="38"/>
      <c r="S51" s="19"/>
      <c r="T51" s="19"/>
      <c r="U51" s="19"/>
      <c r="V51" s="19"/>
      <c r="W51" s="20"/>
    </row>
    <row r="52" spans="1:23" x14ac:dyDescent="0.25">
      <c r="A52" s="15"/>
      <c r="B52" s="5" t="s">
        <v>20</v>
      </c>
      <c r="C52" s="56">
        <v>-1.0543809691220449</v>
      </c>
      <c r="D52" s="57">
        <v>3.0073942517613905</v>
      </c>
      <c r="E52" s="57">
        <v>1.0604062003251034E-2</v>
      </c>
      <c r="F52" s="57">
        <v>1.8544925117396325</v>
      </c>
      <c r="G52" s="57">
        <v>5.5387910419371797</v>
      </c>
      <c r="H52" s="57">
        <v>0.54496265410089417</v>
      </c>
      <c r="I52" s="57">
        <v>-0.51394415522809767</v>
      </c>
      <c r="J52" s="57">
        <v>-1.3112630524218662</v>
      </c>
      <c r="K52" s="57">
        <v>0.33221281548790627</v>
      </c>
      <c r="L52" s="57">
        <v>-0.2393991679535262</v>
      </c>
      <c r="M52" s="57">
        <v>0.47511772839455479</v>
      </c>
      <c r="N52" s="57">
        <v>-1.2653237200542451</v>
      </c>
      <c r="O52" s="57">
        <v>1.5329622617637559</v>
      </c>
      <c r="P52" s="38">
        <v>-0.72588706307334738</v>
      </c>
      <c r="Q52" s="38">
        <v>-1.0885873268590045</v>
      </c>
      <c r="R52" s="38">
        <v>5.4841313914101377</v>
      </c>
      <c r="S52" s="19">
        <v>-2.7452613780629189</v>
      </c>
      <c r="T52" s="19">
        <v>0.51382198817035818</v>
      </c>
      <c r="U52" s="19">
        <v>1.5068758652089875</v>
      </c>
      <c r="V52" s="19">
        <v>1.5932723592998375</v>
      </c>
      <c r="W52" s="20">
        <v>0.6481578154173272</v>
      </c>
    </row>
    <row r="53" spans="1:23" x14ac:dyDescent="0.25">
      <c r="A53" s="15"/>
      <c r="B53" s="5"/>
      <c r="C53" s="211"/>
      <c r="D53" s="352"/>
      <c r="E53" s="352"/>
      <c r="F53" s="352"/>
      <c r="G53" s="352"/>
      <c r="H53" s="352"/>
      <c r="I53" s="352"/>
      <c r="J53" s="352"/>
      <c r="K53" s="352"/>
      <c r="L53" s="352"/>
      <c r="M53" s="352"/>
      <c r="N53" s="352"/>
      <c r="O53" s="352"/>
      <c r="P53" s="354"/>
      <c r="Q53" s="354"/>
      <c r="R53" s="354"/>
      <c r="S53" s="302"/>
      <c r="T53" s="302"/>
      <c r="U53" s="358"/>
      <c r="V53" s="358"/>
      <c r="W53" s="346"/>
    </row>
    <row r="54" spans="1:23" s="12" customFormat="1" x14ac:dyDescent="0.25">
      <c r="A54" s="78"/>
      <c r="B54" s="82"/>
      <c r="C54" s="242"/>
      <c r="D54" s="64"/>
      <c r="E54" s="83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35"/>
      <c r="V54" s="35"/>
      <c r="W54" s="36"/>
    </row>
    <row r="55" spans="1:23" s="12" customFormat="1" x14ac:dyDescent="0.25">
      <c r="A55" s="15"/>
      <c r="B55" s="4" t="s">
        <v>143</v>
      </c>
      <c r="C55" s="15"/>
      <c r="E55" s="85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19"/>
      <c r="V55" s="19"/>
      <c r="W55" s="20"/>
    </row>
    <row r="56" spans="1:23" x14ac:dyDescent="0.25">
      <c r="A56" s="15"/>
      <c r="B56" s="86"/>
      <c r="C56" s="15"/>
      <c r="D56" s="12"/>
      <c r="E56" s="85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19"/>
      <c r="V56" s="19"/>
      <c r="W56" s="20"/>
    </row>
    <row r="57" spans="1:23" x14ac:dyDescent="0.25">
      <c r="A57" s="15"/>
      <c r="B57" s="4" t="s">
        <v>84</v>
      </c>
      <c r="C57" s="18">
        <v>1.9816427087007864</v>
      </c>
      <c r="D57" s="19">
        <v>-21.127534086331927</v>
      </c>
      <c r="E57" s="19">
        <v>8.7020936643938533</v>
      </c>
      <c r="F57" s="19">
        <v>13.08288960360939</v>
      </c>
      <c r="G57" s="19">
        <v>-8.2491515492898433</v>
      </c>
      <c r="H57" s="19">
        <v>0.43260189842492652</v>
      </c>
      <c r="I57" s="19">
        <v>-1.2213314352461595</v>
      </c>
      <c r="J57" s="19">
        <v>8.8849566260808484</v>
      </c>
      <c r="K57" s="19">
        <v>2.9636709542609085</v>
      </c>
      <c r="L57" s="19">
        <v>2.6689591506025563</v>
      </c>
      <c r="M57" s="19">
        <v>0.28872883094242596</v>
      </c>
      <c r="N57" s="19">
        <v>6.8299289167018689</v>
      </c>
      <c r="O57" s="19">
        <v>-9.9013014433258721</v>
      </c>
      <c r="P57" s="19">
        <v>4.5906261720434927</v>
      </c>
      <c r="Q57" s="19">
        <v>4.7538931490283396</v>
      </c>
      <c r="R57" s="19">
        <v>3.0345422055783513</v>
      </c>
      <c r="S57" s="19">
        <v>1.9761526891333658</v>
      </c>
      <c r="T57" s="19">
        <v>3.6431680282919201</v>
      </c>
      <c r="U57" s="19">
        <v>2.0719557664128176</v>
      </c>
      <c r="V57" s="19">
        <v>2.3847906227152738</v>
      </c>
      <c r="W57" s="20">
        <v>1.5580990495561922</v>
      </c>
    </row>
    <row r="58" spans="1:23" x14ac:dyDescent="0.25">
      <c r="A58" s="15"/>
      <c r="B58" s="87" t="s">
        <v>161</v>
      </c>
      <c r="C58" s="18">
        <v>2.0442474585089307</v>
      </c>
      <c r="D58" s="19">
        <v>-21.196058070656761</v>
      </c>
      <c r="E58" s="19">
        <v>8.6963089743963415</v>
      </c>
      <c r="F58" s="19">
        <v>11.74784263905422</v>
      </c>
      <c r="G58" s="19">
        <v>-8.5310387545018589</v>
      </c>
      <c r="H58" s="19">
        <v>1.6572863788350864</v>
      </c>
      <c r="I58" s="19">
        <v>-0.60379819085506292</v>
      </c>
      <c r="J58" s="19">
        <v>4.1674452495935714</v>
      </c>
      <c r="K58" s="19">
        <v>6.2090353343749332</v>
      </c>
      <c r="L58" s="19">
        <v>-0.7108979306161517</v>
      </c>
      <c r="M58" s="19">
        <v>2.6507648185034585</v>
      </c>
      <c r="N58" s="19">
        <v>7.3326423647074712</v>
      </c>
      <c r="O58" s="19">
        <v>-9.0617806546314341</v>
      </c>
      <c r="P58" s="19">
        <v>4.6334067418114095</v>
      </c>
      <c r="Q58" s="19">
        <v>5.1592756091264933</v>
      </c>
      <c r="R58" s="19">
        <v>2.5506043979823394</v>
      </c>
      <c r="S58" s="19">
        <v>1.2210195410879536</v>
      </c>
      <c r="T58" s="19">
        <v>1.7894596704284615</v>
      </c>
      <c r="U58" s="19">
        <v>3.7147718756216288</v>
      </c>
      <c r="V58" s="19">
        <v>4.3963721810125751</v>
      </c>
      <c r="W58" s="20">
        <v>2.1105278538226577</v>
      </c>
    </row>
    <row r="59" spans="1:23" x14ac:dyDescent="0.25">
      <c r="A59" s="15"/>
      <c r="B59" s="16" t="s">
        <v>162</v>
      </c>
      <c r="C59" s="18">
        <v>-6.2604749808145482E-2</v>
      </c>
      <c r="D59" s="19">
        <v>6.8523984324834586E-2</v>
      </c>
      <c r="E59" s="19">
        <v>5.7846899975144885E-3</v>
      </c>
      <c r="F59" s="19">
        <v>-0.21488779758263593</v>
      </c>
      <c r="G59" s="19">
        <v>-0.48420503167754964</v>
      </c>
      <c r="H59" s="19">
        <v>-1.195180625878443</v>
      </c>
      <c r="I59" s="19">
        <v>-2.1034212960606754E-2</v>
      </c>
      <c r="J59" s="19">
        <v>3.6672468515008627</v>
      </c>
      <c r="K59" s="19">
        <v>-3.8947226035945803</v>
      </c>
      <c r="L59" s="19">
        <v>0.21641911275369247</v>
      </c>
      <c r="M59" s="19">
        <v>0.86119458419828787</v>
      </c>
      <c r="N59" s="19">
        <v>0.29917954238129613</v>
      </c>
      <c r="O59" s="19">
        <v>-0.2487441262085068</v>
      </c>
      <c r="P59" s="19">
        <v>-0.51407152333255379</v>
      </c>
      <c r="Q59" s="19">
        <v>2.9933278759876267E-2</v>
      </c>
      <c r="R59" s="19">
        <v>0.55550712027003435</v>
      </c>
      <c r="S59" s="19">
        <v>-1.01790481064403</v>
      </c>
      <c r="T59" s="19">
        <v>0.24465152944907412</v>
      </c>
      <c r="U59" s="19">
        <v>0.50713256579405053</v>
      </c>
      <c r="V59" s="19">
        <v>-0.23739133992693365</v>
      </c>
      <c r="W59" s="20">
        <v>-0.19958819469340822</v>
      </c>
    </row>
    <row r="60" spans="1:23" x14ac:dyDescent="0.25">
      <c r="A60" s="15"/>
      <c r="B60" s="16" t="s">
        <v>203</v>
      </c>
      <c r="C60" s="18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3.5144410051641934E-3</v>
      </c>
      <c r="Q60" s="19">
        <v>1.3394663476561658E-2</v>
      </c>
      <c r="R60" s="19">
        <v>0.89783958185426782</v>
      </c>
      <c r="S60" s="19">
        <v>1.9046584922865488</v>
      </c>
      <c r="T60" s="19">
        <v>-6.9903524009870049E-3</v>
      </c>
      <c r="U60" s="19">
        <v>-1.6571808435452113</v>
      </c>
      <c r="V60" s="19">
        <v>-0.84034869699459258</v>
      </c>
      <c r="W60" s="20">
        <v>0</v>
      </c>
    </row>
    <row r="61" spans="1:23" x14ac:dyDescent="0.25">
      <c r="A61" s="15"/>
      <c r="B61" s="87" t="s">
        <v>163</v>
      </c>
      <c r="C61" s="18">
        <v>0</v>
      </c>
      <c r="D61" s="19">
        <v>0</v>
      </c>
      <c r="E61" s="19">
        <v>0</v>
      </c>
      <c r="F61" s="19">
        <v>1.5499347621377997</v>
      </c>
      <c r="G61" s="19">
        <v>0.7660922368895634</v>
      </c>
      <c r="H61" s="19">
        <v>-2.9503854531692221E-2</v>
      </c>
      <c r="I61" s="19">
        <v>-0.59649903143050442</v>
      </c>
      <c r="J61" s="19">
        <v>1.0502645249864111</v>
      </c>
      <c r="K61" s="19">
        <v>0.64935822348055294</v>
      </c>
      <c r="L61" s="19">
        <v>-1.0462199695507173</v>
      </c>
      <c r="M61" s="19">
        <v>-1.0747018134828485</v>
      </c>
      <c r="N61" s="19">
        <v>-0.61630678819305929</v>
      </c>
      <c r="O61" s="19">
        <v>-6.0977443463180417E-2</v>
      </c>
      <c r="P61" s="19">
        <v>0.24084489068842632</v>
      </c>
      <c r="Q61" s="19">
        <v>0.42945545513243188</v>
      </c>
      <c r="R61" s="19">
        <v>-0.49256290107005968</v>
      </c>
      <c r="S61" s="19">
        <v>-0.38589192588743676</v>
      </c>
      <c r="T61" s="19">
        <v>0</v>
      </c>
      <c r="U61" s="19">
        <v>0</v>
      </c>
      <c r="V61" s="19">
        <v>0</v>
      </c>
      <c r="W61" s="20">
        <v>0</v>
      </c>
    </row>
    <row r="62" spans="1:23" x14ac:dyDescent="0.25">
      <c r="A62" s="15"/>
      <c r="B62" s="165" t="s">
        <v>208</v>
      </c>
      <c r="C62" s="18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0</v>
      </c>
      <c r="S62" s="19">
        <v>0.25427139229032492</v>
      </c>
      <c r="T62" s="19">
        <v>1.6160471808153891</v>
      </c>
      <c r="U62" s="19">
        <v>-0.49276783145766323</v>
      </c>
      <c r="V62" s="19">
        <v>-0.93384152137576393</v>
      </c>
      <c r="W62" s="20">
        <v>-0.35284060957305491</v>
      </c>
    </row>
    <row r="63" spans="1:23" x14ac:dyDescent="0.25">
      <c r="A63" s="15"/>
      <c r="B63" s="87"/>
      <c r="C63" s="18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20"/>
    </row>
    <row r="64" spans="1:23" x14ac:dyDescent="0.25">
      <c r="A64" s="15"/>
      <c r="B64" s="4" t="s">
        <v>85</v>
      </c>
      <c r="C64" s="18">
        <v>1.7090089037214227</v>
      </c>
      <c r="D64" s="19">
        <v>1.3926108598812654</v>
      </c>
      <c r="E64" s="19">
        <v>-0.14493835361483481</v>
      </c>
      <c r="F64" s="19">
        <v>1.0129586842900884</v>
      </c>
      <c r="G64" s="19">
        <v>-1.7203271139948468</v>
      </c>
      <c r="H64" s="19">
        <v>0.77481963308193991</v>
      </c>
      <c r="I64" s="19">
        <v>4.2101637531498151</v>
      </c>
      <c r="J64" s="19">
        <v>12.509507520001437</v>
      </c>
      <c r="K64" s="19">
        <v>-12.175607246340508</v>
      </c>
      <c r="L64" s="19">
        <v>0.23650346398363173</v>
      </c>
      <c r="M64" s="19">
        <v>2.5003903886595062</v>
      </c>
      <c r="N64" s="19">
        <v>-0.10791752786034875</v>
      </c>
      <c r="O64" s="19">
        <v>-0.98074922364098427</v>
      </c>
      <c r="P64" s="19">
        <v>-1.1197312754572473</v>
      </c>
      <c r="Q64" s="19">
        <v>-0.2913112825592204</v>
      </c>
      <c r="R64" s="19">
        <v>4.6938537051353562</v>
      </c>
      <c r="S64" s="19">
        <v>3.110946890824585</v>
      </c>
      <c r="T64" s="19">
        <v>0.65385076026371092</v>
      </c>
      <c r="U64" s="19">
        <v>-1.170578676018559</v>
      </c>
      <c r="V64" s="19">
        <v>-5.077831943782904</v>
      </c>
      <c r="W64" s="20">
        <v>-0.48205685998423331</v>
      </c>
    </row>
    <row r="65" spans="1:23" x14ac:dyDescent="0.25">
      <c r="A65" s="15"/>
      <c r="B65" s="16" t="s">
        <v>161</v>
      </c>
      <c r="C65" s="18">
        <v>1.8106244470769368</v>
      </c>
      <c r="D65" s="19">
        <v>1.2813876392567691</v>
      </c>
      <c r="E65" s="19">
        <v>-0.15432764786234912</v>
      </c>
      <c r="F65" s="19">
        <v>1.5852107417824279</v>
      </c>
      <c r="G65" s="19">
        <v>-1.482720033282328</v>
      </c>
      <c r="H65" s="19">
        <v>1.6225284574834197E-2</v>
      </c>
      <c r="I65" s="19">
        <v>4.3497307930512399</v>
      </c>
      <c r="J65" s="19">
        <v>5.0303123178747864</v>
      </c>
      <c r="K65" s="19">
        <v>-3.1407891185066954</v>
      </c>
      <c r="L65" s="19">
        <v>-0.57301674342441267</v>
      </c>
      <c r="M65" s="19">
        <v>0.89513115263117304</v>
      </c>
      <c r="N65" s="19">
        <v>0.58151208064022475</v>
      </c>
      <c r="O65" s="19">
        <v>-0.97255382648752597</v>
      </c>
      <c r="P65" s="19">
        <v>-0.76151083276546017</v>
      </c>
      <c r="Q65" s="19">
        <v>-0.58596180738202586</v>
      </c>
      <c r="R65" s="19">
        <v>-1.1281212086228736</v>
      </c>
      <c r="S65" s="19">
        <v>3.4131432156175396</v>
      </c>
      <c r="T65" s="19">
        <v>-0.94583163241809043</v>
      </c>
      <c r="U65" s="19">
        <v>3.5987235642391613</v>
      </c>
      <c r="V65" s="19">
        <v>-3.1532428309951217</v>
      </c>
      <c r="W65" s="20">
        <v>-0.49576261284925993</v>
      </c>
    </row>
    <row r="66" spans="1:23" x14ac:dyDescent="0.25">
      <c r="A66" s="15"/>
      <c r="B66" s="16" t="s">
        <v>162</v>
      </c>
      <c r="C66" s="18">
        <v>-0.10161554335551401</v>
      </c>
      <c r="D66" s="19">
        <v>0.11122322062449702</v>
      </c>
      <c r="E66" s="19">
        <v>9.3892942475134484E-3</v>
      </c>
      <c r="F66" s="19">
        <v>-0.57225205749234054</v>
      </c>
      <c r="G66" s="19">
        <v>-0.23760708071251727</v>
      </c>
      <c r="H66" s="19">
        <v>0.75859434850710405</v>
      </c>
      <c r="I66" s="19">
        <v>-0.13956703990142424</v>
      </c>
      <c r="J66" s="19">
        <v>7.4791952021266495</v>
      </c>
      <c r="K66" s="19">
        <v>-9.0348181278338124</v>
      </c>
      <c r="L66" s="19">
        <v>0.80952020740804143</v>
      </c>
      <c r="M66" s="19">
        <v>1.6052592360283342</v>
      </c>
      <c r="N66" s="19">
        <v>-0.68942960850057355</v>
      </c>
      <c r="O66" s="19">
        <v>-8.1953971534571395E-3</v>
      </c>
      <c r="P66" s="19">
        <v>-0.35822044269178716</v>
      </c>
      <c r="Q66" s="19">
        <v>0.28171095577015698</v>
      </c>
      <c r="R66" s="19">
        <v>5.4584467832414525</v>
      </c>
      <c r="S66" s="19">
        <v>-6.9729078612709898</v>
      </c>
      <c r="T66" s="19">
        <v>1.2986075886067243</v>
      </c>
      <c r="U66" s="19">
        <v>0.28965589346073439</v>
      </c>
      <c r="V66" s="19">
        <v>-0.30483735251089017</v>
      </c>
      <c r="W66" s="20">
        <v>1.3705752865028398E-2</v>
      </c>
    </row>
    <row r="67" spans="1:23" x14ac:dyDescent="0.25">
      <c r="A67" s="15"/>
      <c r="B67" s="16" t="s">
        <v>203</v>
      </c>
      <c r="C67" s="18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1.2939569052648132E-2</v>
      </c>
      <c r="R67" s="19">
        <v>0.36352813051677835</v>
      </c>
      <c r="S67" s="19">
        <v>6.6707115364780343</v>
      </c>
      <c r="T67" s="19">
        <v>0.30107480407507697</v>
      </c>
      <c r="U67" s="19">
        <v>-5.0589581337184546</v>
      </c>
      <c r="V67" s="19">
        <v>-1.6197517602768945</v>
      </c>
      <c r="W67" s="20">
        <v>0</v>
      </c>
    </row>
    <row r="68" spans="1:23" x14ac:dyDescent="0.25">
      <c r="A68" s="41"/>
      <c r="B68" s="40"/>
      <c r="C68" s="41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263"/>
      <c r="R68" s="42"/>
      <c r="S68" s="103"/>
      <c r="T68" s="103"/>
      <c r="U68" s="103"/>
      <c r="V68" s="103"/>
      <c r="W68" s="267"/>
    </row>
    <row r="69" spans="1:23" x14ac:dyDescent="0.25">
      <c r="O69" s="156"/>
      <c r="P69" s="156"/>
      <c r="Q69" s="264"/>
      <c r="R69" s="156"/>
      <c r="S69" s="305"/>
      <c r="T69" s="305"/>
    </row>
  </sheetData>
  <mergeCells count="3">
    <mergeCell ref="A2:R2"/>
    <mergeCell ref="A3:R3"/>
    <mergeCell ref="A1:R1"/>
  </mergeCells>
  <pageMargins left="0.7" right="0.7" top="0.75" bottom="0.75" header="0.3" footer="0.3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0"/>
  <sheetViews>
    <sheetView zoomScale="90" zoomScaleNormal="90" workbookViewId="0">
      <pane xSplit="2" ySplit="6" topLeftCell="P7" activePane="bottomRight" state="frozen"/>
      <selection pane="topRight" activeCell="C1" sqref="C1"/>
      <selection pane="bottomLeft" activeCell="A7" sqref="A7"/>
      <selection pane="bottomRight" activeCell="W8" sqref="W8"/>
    </sheetView>
  </sheetViews>
  <sheetFormatPr defaultColWidth="9.140625" defaultRowHeight="15.75" x14ac:dyDescent="0.25"/>
  <cols>
    <col min="1" max="1" width="5.7109375" style="179" customWidth="1"/>
    <col min="2" max="2" width="75.7109375" style="179" customWidth="1"/>
    <col min="3" max="18" width="11.140625" style="179" customWidth="1"/>
    <col min="19" max="20" width="11.140625" style="307" customWidth="1"/>
    <col min="21" max="21" width="10" style="307" customWidth="1"/>
    <col min="22" max="22" width="10" style="179" customWidth="1"/>
    <col min="23" max="16384" width="9.140625" style="179"/>
  </cols>
  <sheetData>
    <row r="1" spans="1:23" x14ac:dyDescent="0.25">
      <c r="A1" s="528" t="str">
        <f>'Súhrnné indikátory'!A1:N1</f>
        <v>67. zasadnutie Výboru pre makroekonomické prognózy, 31.1.2024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30"/>
      <c r="R1" s="530"/>
      <c r="S1" s="306"/>
    </row>
    <row r="2" spans="1:23" ht="18.75" x14ac:dyDescent="0.3">
      <c r="A2" s="531" t="s">
        <v>15</v>
      </c>
      <c r="B2" s="532"/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308"/>
    </row>
    <row r="3" spans="1:23" x14ac:dyDescent="0.25">
      <c r="A3" s="533" t="s">
        <v>61</v>
      </c>
      <c r="B3" s="534"/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  <c r="P3" s="534"/>
      <c r="Q3" s="534"/>
      <c r="R3" s="534"/>
      <c r="S3" s="309"/>
    </row>
    <row r="4" spans="1:23" x14ac:dyDescent="0.25">
      <c r="A4" s="222"/>
      <c r="B4" s="213"/>
      <c r="C4" s="222"/>
      <c r="D4" s="138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310"/>
      <c r="T4" s="310"/>
      <c r="U4" s="310"/>
      <c r="V4" s="310"/>
      <c r="W4" s="311"/>
    </row>
    <row r="5" spans="1:23" s="123" customFormat="1" x14ac:dyDescent="0.25">
      <c r="A5" s="184"/>
      <c r="B5" s="191"/>
      <c r="C5" s="214">
        <v>2008</v>
      </c>
      <c r="D5" s="185">
        <v>2009</v>
      </c>
      <c r="E5" s="185">
        <v>2010</v>
      </c>
      <c r="F5" s="185">
        <v>2011</v>
      </c>
      <c r="G5" s="185">
        <v>2012</v>
      </c>
      <c r="H5" s="185">
        <v>2013</v>
      </c>
      <c r="I5" s="185">
        <v>2014</v>
      </c>
      <c r="J5" s="185">
        <v>2015</v>
      </c>
      <c r="K5" s="185">
        <v>2016</v>
      </c>
      <c r="L5" s="185">
        <v>2017</v>
      </c>
      <c r="M5" s="185">
        <v>2018</v>
      </c>
      <c r="N5" s="185">
        <v>2019</v>
      </c>
      <c r="O5" s="185">
        <v>2020</v>
      </c>
      <c r="P5" s="185">
        <v>2021</v>
      </c>
      <c r="Q5" s="185">
        <v>2022</v>
      </c>
      <c r="R5" s="185">
        <v>2023</v>
      </c>
      <c r="S5" s="271">
        <v>2024</v>
      </c>
      <c r="T5" s="271">
        <v>2025</v>
      </c>
      <c r="U5" s="271">
        <v>2026</v>
      </c>
      <c r="V5" s="271">
        <v>2027</v>
      </c>
      <c r="W5" s="312">
        <v>2028</v>
      </c>
    </row>
    <row r="6" spans="1:23" s="123" customFormat="1" x14ac:dyDescent="0.25">
      <c r="A6" s="184"/>
      <c r="B6" s="185"/>
      <c r="C6" s="225" t="s">
        <v>7</v>
      </c>
      <c r="D6" s="226" t="s">
        <v>7</v>
      </c>
      <c r="E6" s="226" t="s">
        <v>7</v>
      </c>
      <c r="F6" s="226" t="s">
        <v>7</v>
      </c>
      <c r="G6" s="226" t="s">
        <v>7</v>
      </c>
      <c r="H6" s="226" t="s">
        <v>7</v>
      </c>
      <c r="I6" s="226" t="s">
        <v>7</v>
      </c>
      <c r="J6" s="226" t="s">
        <v>7</v>
      </c>
      <c r="K6" s="226" t="s">
        <v>7</v>
      </c>
      <c r="L6" s="226" t="s">
        <v>7</v>
      </c>
      <c r="M6" s="226" t="s">
        <v>7</v>
      </c>
      <c r="N6" s="226" t="s">
        <v>7</v>
      </c>
      <c r="O6" s="226" t="s">
        <v>7</v>
      </c>
      <c r="P6" s="6" t="s">
        <v>7</v>
      </c>
      <c r="Q6" s="226" t="s">
        <v>62</v>
      </c>
      <c r="R6" s="226" t="s">
        <v>62</v>
      </c>
      <c r="S6" s="313" t="s">
        <v>62</v>
      </c>
      <c r="T6" s="313" t="s">
        <v>62</v>
      </c>
      <c r="U6" s="313" t="s">
        <v>62</v>
      </c>
      <c r="V6" s="313" t="s">
        <v>62</v>
      </c>
      <c r="W6" s="314" t="s">
        <v>62</v>
      </c>
    </row>
    <row r="7" spans="1:23" s="123" customFormat="1" x14ac:dyDescent="0.25">
      <c r="A7" s="222"/>
      <c r="B7" s="223"/>
      <c r="C7" s="224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80"/>
      <c r="T7" s="280"/>
      <c r="U7" s="280"/>
      <c r="V7" s="280"/>
      <c r="W7" s="281"/>
    </row>
    <row r="8" spans="1:23" x14ac:dyDescent="0.25">
      <c r="A8" s="184"/>
      <c r="B8" s="123" t="s">
        <v>73</v>
      </c>
      <c r="C8" s="198">
        <v>5.2013039076371115</v>
      </c>
      <c r="D8" s="199">
        <v>-4.6879571825509725</v>
      </c>
      <c r="E8" s="199">
        <v>8.9333801202720728</v>
      </c>
      <c r="F8" s="199">
        <v>2.5735034888544783</v>
      </c>
      <c r="G8" s="199">
        <v>2.5438304764370701</v>
      </c>
      <c r="H8" s="199">
        <v>1.9380333941730221</v>
      </c>
      <c r="I8" s="199">
        <v>1.0746444097343266</v>
      </c>
      <c r="J8" s="199">
        <v>2.905222859136436</v>
      </c>
      <c r="K8" s="199">
        <v>-0.9358168450655957</v>
      </c>
      <c r="L8" s="199">
        <v>1.9405779868541861</v>
      </c>
      <c r="M8" s="199">
        <v>4.057231310708076</v>
      </c>
      <c r="N8" s="199">
        <v>3.9816043389183431</v>
      </c>
      <c r="O8" s="199">
        <v>0.85856658465759406</v>
      </c>
      <c r="P8" s="199">
        <v>7.9171202463229839</v>
      </c>
      <c r="Q8" s="199">
        <v>7.4650751953324601</v>
      </c>
      <c r="R8" s="199">
        <v>10.833122626473646</v>
      </c>
      <c r="S8" s="216">
        <v>7.3305097019361165</v>
      </c>
      <c r="T8" s="216">
        <v>5.4926953307251614</v>
      </c>
      <c r="U8" s="216">
        <v>5.1849076573025288</v>
      </c>
      <c r="V8" s="216">
        <v>4.0608268600462738</v>
      </c>
      <c r="W8" s="279">
        <v>4.5440268799363359</v>
      </c>
    </row>
    <row r="9" spans="1:23" x14ac:dyDescent="0.25">
      <c r="A9" s="184"/>
      <c r="B9" s="123"/>
      <c r="C9" s="198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216"/>
      <c r="T9" s="216"/>
      <c r="U9" s="216"/>
      <c r="V9" s="216"/>
      <c r="W9" s="279"/>
    </row>
    <row r="10" spans="1:23" x14ac:dyDescent="0.25">
      <c r="A10" s="184"/>
      <c r="B10" s="123" t="s">
        <v>72</v>
      </c>
      <c r="C10" s="198">
        <v>2.2781186107970974</v>
      </c>
      <c r="D10" s="199">
        <v>-3.5681692695560874</v>
      </c>
      <c r="E10" s="199">
        <v>8.3561707715434039</v>
      </c>
      <c r="F10" s="199">
        <v>0.88188450280455299</v>
      </c>
      <c r="G10" s="199">
        <v>1.2674878173691395</v>
      </c>
      <c r="H10" s="199">
        <v>1.4214138891011752</v>
      </c>
      <c r="I10" s="199">
        <v>1.269873072718819</v>
      </c>
      <c r="J10" s="199">
        <v>3.1285007304548529</v>
      </c>
      <c r="K10" s="199">
        <v>-0.42570184206646156</v>
      </c>
      <c r="L10" s="199">
        <v>0.7160700053673752</v>
      </c>
      <c r="M10" s="199">
        <v>1.982111747490678</v>
      </c>
      <c r="N10" s="199">
        <v>1.4510912834916345</v>
      </c>
      <c r="O10" s="199">
        <v>-1.4772093035033129</v>
      </c>
      <c r="P10" s="199">
        <v>5.402121654525005</v>
      </c>
      <c r="Q10" s="199">
        <v>-1.7663530187905785E-2</v>
      </c>
      <c r="R10" s="199">
        <v>0.91255950625308557</v>
      </c>
      <c r="S10" s="216">
        <v>2.3124783819945094</v>
      </c>
      <c r="T10" s="216">
        <v>2.2979608921733119</v>
      </c>
      <c r="U10" s="216">
        <v>2.0278875851169165</v>
      </c>
      <c r="V10" s="216">
        <v>1.9597988578760273</v>
      </c>
      <c r="W10" s="279">
        <v>2.0760543084873406</v>
      </c>
    </row>
    <row r="11" spans="1:23" x14ac:dyDescent="0.25">
      <c r="A11" s="184"/>
      <c r="B11" s="123"/>
      <c r="C11" s="198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216"/>
      <c r="T11" s="216"/>
      <c r="U11" s="216"/>
      <c r="V11" s="216"/>
      <c r="W11" s="279"/>
    </row>
    <row r="12" spans="1:23" x14ac:dyDescent="0.25">
      <c r="A12" s="184"/>
      <c r="B12" s="123" t="s">
        <v>42</v>
      </c>
      <c r="C12" s="215">
        <v>4.3300844223922663</v>
      </c>
      <c r="D12" s="216">
        <v>6.3436408873557948</v>
      </c>
      <c r="E12" s="216">
        <v>-2.7050662691743277</v>
      </c>
      <c r="F12" s="216">
        <v>1.106189207312358</v>
      </c>
      <c r="G12" s="216">
        <v>1.1733541693402794</v>
      </c>
      <c r="H12" s="216">
        <v>1.1260971921393415</v>
      </c>
      <c r="I12" s="216">
        <v>0.70900713119581571</v>
      </c>
      <c r="J12" s="216">
        <v>0.60281547010840875</v>
      </c>
      <c r="K12" s="216">
        <v>2.6684296208379754</v>
      </c>
      <c r="L12" s="216">
        <v>4.3403834846274858</v>
      </c>
      <c r="M12" s="216">
        <v>3.9310344073901327</v>
      </c>
      <c r="N12" s="216">
        <v>5.3031334526205232</v>
      </c>
      <c r="O12" s="216">
        <v>5.4289853288469692</v>
      </c>
      <c r="P12" s="216">
        <v>1.4180341769030491</v>
      </c>
      <c r="Q12" s="216">
        <v>5.9691631644720911</v>
      </c>
      <c r="R12" s="216">
        <v>7.9906620311522403</v>
      </c>
      <c r="S12" s="216">
        <v>4.6522387104124263</v>
      </c>
      <c r="T12" s="216">
        <v>2.8945665806677123</v>
      </c>
      <c r="U12" s="216">
        <v>2.9014628616129468</v>
      </c>
      <c r="V12" s="216">
        <v>2.9270937437442468</v>
      </c>
      <c r="W12" s="279">
        <v>2.9493463491901295</v>
      </c>
    </row>
    <row r="13" spans="1:23" x14ac:dyDescent="0.25">
      <c r="A13" s="184"/>
      <c r="B13" s="123"/>
      <c r="C13" s="215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79"/>
    </row>
    <row r="14" spans="1:23" x14ac:dyDescent="0.25">
      <c r="A14" s="184"/>
      <c r="B14" s="107" t="s">
        <v>121</v>
      </c>
      <c r="C14" s="215">
        <v>1.1871590842890356</v>
      </c>
      <c r="D14" s="216">
        <v>0.19082538404695537</v>
      </c>
      <c r="E14" s="216">
        <v>0.10441583302545077</v>
      </c>
      <c r="F14" s="216">
        <v>0.97770924236864065</v>
      </c>
      <c r="G14" s="216">
        <v>0.63722680185920311</v>
      </c>
      <c r="H14" s="216">
        <v>0.54378679836826205</v>
      </c>
      <c r="I14" s="216">
        <v>0.98231728386859452</v>
      </c>
      <c r="J14" s="216">
        <v>1.3039220219347225</v>
      </c>
      <c r="K14" s="216">
        <v>1.3798236374107375</v>
      </c>
      <c r="L14" s="216">
        <v>1.2358025155723817</v>
      </c>
      <c r="M14" s="216">
        <v>1.0742353165784868</v>
      </c>
      <c r="N14" s="216">
        <v>0.61724361008788087</v>
      </c>
      <c r="O14" s="216">
        <v>-2.7449564593351461E-2</v>
      </c>
      <c r="P14" s="216">
        <v>-0.25411885276050983</v>
      </c>
      <c r="Q14" s="216">
        <v>-1.4777366479057363E-2</v>
      </c>
      <c r="R14" s="216">
        <v>-1.3462094115346268E-2</v>
      </c>
      <c r="S14" s="216">
        <v>-4.8166078591938E-2</v>
      </c>
      <c r="T14" s="216">
        <v>0.25672001845602477</v>
      </c>
      <c r="U14" s="216">
        <v>0.2098769947703083</v>
      </c>
      <c r="V14" s="216">
        <v>0.21631297690931639</v>
      </c>
      <c r="W14" s="279">
        <v>0.15789411261899478</v>
      </c>
    </row>
    <row r="15" spans="1:23" x14ac:dyDescent="0.25">
      <c r="A15" s="184"/>
      <c r="B15" s="90"/>
      <c r="C15" s="217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218"/>
      <c r="S15" s="315"/>
      <c r="T15" s="315"/>
      <c r="U15" s="315"/>
      <c r="V15" s="315"/>
      <c r="W15" s="316"/>
    </row>
    <row r="16" spans="1:23" x14ac:dyDescent="0.25">
      <c r="A16" s="184"/>
      <c r="B16" s="107" t="s">
        <v>16</v>
      </c>
      <c r="C16" s="198">
        <v>5.505907821603806</v>
      </c>
      <c r="D16" s="199">
        <v>2.5571837649628559</v>
      </c>
      <c r="E16" s="199">
        <v>1.8377585397680418</v>
      </c>
      <c r="F16" s="199">
        <v>2.6535797775797842</v>
      </c>
      <c r="G16" s="199">
        <v>2.3323045065277048</v>
      </c>
      <c r="H16" s="199">
        <v>1.5846284638875163</v>
      </c>
      <c r="I16" s="199">
        <v>1.8964441873245752</v>
      </c>
      <c r="J16" s="199">
        <v>3.2277121444731494</v>
      </c>
      <c r="K16" s="199">
        <v>2.5992382935363656</v>
      </c>
      <c r="L16" s="199">
        <v>1.9959487619993777</v>
      </c>
      <c r="M16" s="199">
        <v>2.3983900563020022</v>
      </c>
      <c r="N16" s="199">
        <v>2.0609766970079102</v>
      </c>
      <c r="O16" s="199">
        <v>1.9313366601503734</v>
      </c>
      <c r="P16" s="199">
        <v>1.5814475307732501</v>
      </c>
      <c r="Q16" s="199">
        <v>1.5011874108845413</v>
      </c>
      <c r="R16" s="199">
        <v>1.9126708400009518</v>
      </c>
      <c r="S16" s="216">
        <v>1.9877716456858874</v>
      </c>
      <c r="T16" s="216">
        <v>2.1858879873281278</v>
      </c>
      <c r="U16" s="216">
        <v>2.1997797456672297</v>
      </c>
      <c r="V16" s="216">
        <v>2.1026555367557487</v>
      </c>
      <c r="W16" s="279">
        <v>1.9740973288965735</v>
      </c>
    </row>
    <row r="17" spans="1:23" x14ac:dyDescent="0.25">
      <c r="A17" s="184"/>
      <c r="B17" s="219"/>
      <c r="C17" s="217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315"/>
      <c r="T17" s="315"/>
      <c r="U17" s="315"/>
      <c r="V17" s="315"/>
      <c r="W17" s="316"/>
    </row>
    <row r="18" spans="1:23" x14ac:dyDescent="0.25">
      <c r="A18" s="184"/>
      <c r="B18" s="107" t="s">
        <v>69</v>
      </c>
      <c r="C18" s="198">
        <v>2.8819526908475002</v>
      </c>
      <c r="D18" s="199">
        <v>-5.1561378963556281</v>
      </c>
      <c r="E18" s="199">
        <v>-0.61232939707954737</v>
      </c>
      <c r="F18" s="199">
        <v>-0.59502502258870216</v>
      </c>
      <c r="G18" s="199">
        <v>-1.5795349227282096</v>
      </c>
      <c r="H18" s="199">
        <v>-2.5017739072701106</v>
      </c>
      <c r="I18" s="199">
        <v>-1.7355913569418679</v>
      </c>
      <c r="J18" s="199">
        <v>0.11062625045201724</v>
      </c>
      <c r="K18" s="199">
        <v>-0.5287667541552854</v>
      </c>
      <c r="L18" s="199">
        <v>0.39003277692912786</v>
      </c>
      <c r="M18" s="199">
        <v>1.9900237442051383</v>
      </c>
      <c r="N18" s="199">
        <v>2.4399902099382142</v>
      </c>
      <c r="O18" s="199">
        <v>-2.8531276827160168</v>
      </c>
      <c r="P18" s="199">
        <v>0.21453797699018118</v>
      </c>
      <c r="Q18" s="199">
        <v>0.46063902679513991</v>
      </c>
      <c r="R18" s="199">
        <v>-0.21515974388397474</v>
      </c>
      <c r="S18" s="216">
        <v>0.48286209604595509</v>
      </c>
      <c r="T18" s="216">
        <v>1.0762222947390709</v>
      </c>
      <c r="U18" s="216">
        <v>1.0218231528514199</v>
      </c>
      <c r="V18" s="216">
        <v>0.58527882843681933</v>
      </c>
      <c r="W18" s="279">
        <v>0.42345910699079781</v>
      </c>
    </row>
    <row r="19" spans="1:23" s="123" customFormat="1" x14ac:dyDescent="0.25">
      <c r="A19" s="187"/>
      <c r="B19" s="220"/>
      <c r="C19" s="200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317"/>
      <c r="T19" s="317"/>
      <c r="U19" s="317"/>
      <c r="V19" s="317"/>
      <c r="W19" s="318"/>
    </row>
    <row r="20" spans="1:23" s="123" customFormat="1" x14ac:dyDescent="0.25">
      <c r="S20" s="129"/>
      <c r="T20" s="129"/>
      <c r="U20" s="129"/>
    </row>
  </sheetData>
  <mergeCells count="3">
    <mergeCell ref="A1:R1"/>
    <mergeCell ref="A2:R2"/>
    <mergeCell ref="A3:R3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9"/>
  <sheetViews>
    <sheetView showGridLines="0" zoomScale="80" zoomScaleNormal="80" workbookViewId="0">
      <pane xSplit="2" ySplit="6" topLeftCell="K7" activePane="bottomRight" state="frozen"/>
      <selection pane="topRight" activeCell="C1" sqref="C1"/>
      <selection pane="bottomLeft" activeCell="A7" sqref="A7"/>
      <selection pane="bottomRight" activeCell="W10" sqref="W10"/>
    </sheetView>
  </sheetViews>
  <sheetFormatPr defaultColWidth="9.140625" defaultRowHeight="15.75" x14ac:dyDescent="0.25"/>
  <cols>
    <col min="1" max="1" width="5.7109375" style="7" customWidth="1"/>
    <col min="2" max="2" width="75.7109375" style="7" customWidth="1"/>
    <col min="3" max="18" width="11.140625" style="7" customWidth="1"/>
    <col min="19" max="20" width="11.140625" style="269" customWidth="1"/>
    <col min="21" max="21" width="10.140625" style="269" customWidth="1"/>
    <col min="22" max="22" width="10.140625" style="7" customWidth="1"/>
    <col min="23" max="16384" width="9.140625" style="7"/>
  </cols>
  <sheetData>
    <row r="1" spans="1:23" x14ac:dyDescent="0.25">
      <c r="A1" s="525" t="str">
        <f>'Súhrnné indikátory'!A1:N1</f>
        <v>67. zasadnutie Výboru pre makroekonomické prognózy, 31.1.2024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7"/>
      <c r="R1" s="527"/>
      <c r="S1" s="294"/>
    </row>
    <row r="2" spans="1:23" ht="18.75" x14ac:dyDescent="0.3">
      <c r="A2" s="502" t="s">
        <v>149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284"/>
    </row>
    <row r="3" spans="1:23" x14ac:dyDescent="0.25">
      <c r="A3" s="521" t="s">
        <v>61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2"/>
      <c r="O3" s="522"/>
      <c r="P3" s="522"/>
      <c r="Q3" s="522"/>
      <c r="R3" s="522"/>
      <c r="S3" s="285"/>
    </row>
    <row r="4" spans="1:23" x14ac:dyDescent="0.25">
      <c r="A4" s="62"/>
      <c r="B4" s="45"/>
      <c r="C4" s="246"/>
      <c r="D4" s="63"/>
      <c r="E4" s="247"/>
      <c r="F4" s="247"/>
      <c r="G4" s="247"/>
      <c r="H4" s="247"/>
      <c r="I4" s="63"/>
      <c r="J4" s="63"/>
      <c r="K4" s="63"/>
      <c r="L4" s="63"/>
      <c r="M4" s="63"/>
      <c r="N4" s="63"/>
      <c r="O4" s="63"/>
      <c r="P4" s="63"/>
      <c r="Q4" s="63"/>
      <c r="R4" s="63"/>
      <c r="S4" s="295"/>
      <c r="T4" s="295"/>
      <c r="U4" s="295"/>
      <c r="V4" s="295"/>
      <c r="W4" s="296"/>
    </row>
    <row r="5" spans="1:23" s="12" customFormat="1" x14ac:dyDescent="0.25">
      <c r="A5" s="15"/>
      <c r="B5" s="88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85">
        <v>2024</v>
      </c>
      <c r="T5" s="85">
        <v>2025</v>
      </c>
      <c r="U5" s="85">
        <v>2026</v>
      </c>
      <c r="V5" s="85">
        <v>2027</v>
      </c>
      <c r="W5" s="287">
        <v>2028</v>
      </c>
    </row>
    <row r="6" spans="1:23" s="12" customFormat="1" x14ac:dyDescent="0.25">
      <c r="A6" s="41"/>
      <c r="B6" s="14"/>
      <c r="C6" s="121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62</v>
      </c>
      <c r="R6" s="6" t="s">
        <v>62</v>
      </c>
      <c r="S6" s="288" t="s">
        <v>62</v>
      </c>
      <c r="T6" s="288" t="s">
        <v>62</v>
      </c>
      <c r="U6" s="288" t="s">
        <v>62</v>
      </c>
      <c r="V6" s="288" t="s">
        <v>62</v>
      </c>
      <c r="W6" s="289" t="s">
        <v>62</v>
      </c>
    </row>
    <row r="7" spans="1:23" s="12" customFormat="1" x14ac:dyDescent="0.25">
      <c r="A7" s="15"/>
      <c r="B7" s="89"/>
      <c r="C7" s="15"/>
      <c r="F7" s="10"/>
      <c r="G7" s="10"/>
      <c r="H7" s="10"/>
      <c r="I7" s="10"/>
      <c r="J7" s="10"/>
      <c r="K7" s="46"/>
      <c r="L7" s="10"/>
      <c r="M7" s="10"/>
      <c r="N7" s="10"/>
      <c r="O7" s="10"/>
      <c r="P7" s="10"/>
      <c r="Q7" s="10"/>
      <c r="R7" s="10"/>
      <c r="S7" s="85"/>
      <c r="T7" s="85"/>
      <c r="U7" s="85"/>
      <c r="V7" s="85"/>
      <c r="W7" s="287"/>
    </row>
    <row r="8" spans="1:23" s="12" customFormat="1" x14ac:dyDescent="0.25">
      <c r="A8" s="15"/>
      <c r="B8" s="4" t="s">
        <v>176</v>
      </c>
      <c r="C8" s="15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85"/>
      <c r="T8" s="85"/>
      <c r="U8" s="85"/>
      <c r="V8" s="85"/>
      <c r="W8" s="287"/>
    </row>
    <row r="9" spans="1:23" s="12" customFormat="1" x14ac:dyDescent="0.25">
      <c r="A9" s="15"/>
      <c r="B9" s="16"/>
      <c r="C9" s="15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85"/>
      <c r="T9" s="85"/>
      <c r="U9" s="85"/>
      <c r="V9" s="85"/>
      <c r="W9" s="287"/>
    </row>
    <row r="10" spans="1:23" s="12" customFormat="1" x14ac:dyDescent="0.25">
      <c r="A10" s="15"/>
      <c r="B10" s="90" t="s">
        <v>86</v>
      </c>
      <c r="C10" s="91">
        <v>12.026101000000001</v>
      </c>
      <c r="D10" s="92">
        <v>12.814836000000001</v>
      </c>
      <c r="E10" s="92">
        <v>13.199986999999998</v>
      </c>
      <c r="F10" s="92">
        <v>13.148378000000001</v>
      </c>
      <c r="G10" s="92">
        <v>13.125932000000001</v>
      </c>
      <c r="H10" s="92">
        <v>13.465238000000001</v>
      </c>
      <c r="I10" s="92">
        <v>14.017179000000002</v>
      </c>
      <c r="J10" s="92">
        <v>14.862878</v>
      </c>
      <c r="K10" s="92">
        <v>15.343073</v>
      </c>
      <c r="L10" s="92">
        <v>16.000112000000001</v>
      </c>
      <c r="M10" s="92">
        <v>16.760659</v>
      </c>
      <c r="N10" s="92">
        <v>18.492978000000004</v>
      </c>
      <c r="O10" s="92">
        <v>19.574836999999999</v>
      </c>
      <c r="P10" s="92">
        <v>21.180821000000002</v>
      </c>
      <c r="Q10" s="92">
        <v>22.616430000000001</v>
      </c>
      <c r="R10" s="92">
        <v>25.173042687214604</v>
      </c>
      <c r="S10" s="92">
        <v>26.679179719323692</v>
      </c>
      <c r="T10" s="92">
        <v>27.740136728404657</v>
      </c>
      <c r="U10" s="92">
        <v>28.559146960758174</v>
      </c>
      <c r="V10" s="92">
        <v>29.316856430233113</v>
      </c>
      <c r="W10" s="319">
        <v>30.182845016142899</v>
      </c>
    </row>
    <row r="11" spans="1:23" s="12" customFormat="1" x14ac:dyDescent="0.25">
      <c r="A11" s="15"/>
      <c r="B11" s="227" t="s">
        <v>23</v>
      </c>
      <c r="C11" s="93">
        <v>11.067087522364915</v>
      </c>
      <c r="D11" s="94">
        <v>6.5585263253651327</v>
      </c>
      <c r="E11" s="94">
        <v>3.0055086151707044</v>
      </c>
      <c r="F11" s="94">
        <v>-0.3909776577810109</v>
      </c>
      <c r="G11" s="94">
        <v>-0.17071307198499586</v>
      </c>
      <c r="H11" s="94">
        <v>2.5850050114536671</v>
      </c>
      <c r="I11" s="94">
        <v>4.0990066421403126</v>
      </c>
      <c r="J11" s="94">
        <v>6.0333038480852474</v>
      </c>
      <c r="K11" s="94">
        <v>3.2308345664951332</v>
      </c>
      <c r="L11" s="94">
        <v>4.2823168474789952</v>
      </c>
      <c r="M11" s="94">
        <v>4.7533854763016636</v>
      </c>
      <c r="N11" s="94">
        <v>10.335625824736393</v>
      </c>
      <c r="O11" s="94">
        <v>5.8501069973694753</v>
      </c>
      <c r="P11" s="94">
        <v>8.2043288534152214</v>
      </c>
      <c r="Q11" s="94">
        <v>6.7778723024948029</v>
      </c>
      <c r="R11" s="94">
        <v>11.304227445333348</v>
      </c>
      <c r="S11" s="94">
        <v>5.9831346207268599</v>
      </c>
      <c r="T11" s="94">
        <v>3.9767227487601975</v>
      </c>
      <c r="U11" s="94">
        <v>2.9524376190795287</v>
      </c>
      <c r="V11" s="94">
        <v>2.6531236052536045</v>
      </c>
      <c r="W11" s="320">
        <v>2.9538930545661479</v>
      </c>
    </row>
    <row r="12" spans="1:23" s="12" customFormat="1" x14ac:dyDescent="0.25">
      <c r="A12" s="15"/>
      <c r="B12" s="17" t="s">
        <v>118</v>
      </c>
      <c r="C12" s="91">
        <v>2.3372730000000002</v>
      </c>
      <c r="D12" s="92">
        <v>2.5154170000000002</v>
      </c>
      <c r="E12" s="92">
        <v>2.495314</v>
      </c>
      <c r="F12" s="92">
        <v>2.6649000000000003</v>
      </c>
      <c r="G12" s="92">
        <v>2.382835</v>
      </c>
      <c r="H12" s="92">
        <v>2.5134289999999999</v>
      </c>
      <c r="I12" s="92">
        <v>3.1390479999999998</v>
      </c>
      <c r="J12" s="92">
        <v>5.0966629999999995</v>
      </c>
      <c r="K12" s="92">
        <v>2.7586930000000001</v>
      </c>
      <c r="L12" s="92">
        <v>2.8454549999999998</v>
      </c>
      <c r="M12" s="92">
        <v>3.3710040000000001</v>
      </c>
      <c r="N12" s="92">
        <v>3.3883990000000002</v>
      </c>
      <c r="O12" s="92">
        <v>3.2090799999999997</v>
      </c>
      <c r="P12" s="92">
        <v>3.065852</v>
      </c>
      <c r="Q12" s="92">
        <v>3.3049059999999999</v>
      </c>
      <c r="R12" s="92">
        <v>4.7354046298575518</v>
      </c>
      <c r="S12" s="92">
        <v>5.715315266127309</v>
      </c>
      <c r="T12" s="92">
        <v>6.1514206270040397</v>
      </c>
      <c r="U12" s="92">
        <v>6.0078752363854813</v>
      </c>
      <c r="V12" s="92">
        <v>4.5190269686318754</v>
      </c>
      <c r="W12" s="319">
        <v>4.5134223491290859</v>
      </c>
    </row>
    <row r="13" spans="1:23" s="12" customFormat="1" x14ac:dyDescent="0.25">
      <c r="A13" s="15"/>
      <c r="B13" s="227" t="s">
        <v>23</v>
      </c>
      <c r="C13" s="93">
        <v>15.834288594405809</v>
      </c>
      <c r="D13" s="94">
        <v>7.6218738675370989</v>
      </c>
      <c r="E13" s="94">
        <v>-0.79919154557676064</v>
      </c>
      <c r="F13" s="94">
        <v>6.7961787574629895</v>
      </c>
      <c r="G13" s="94">
        <v>-10.58444969792488</v>
      </c>
      <c r="H13" s="94">
        <v>5.4806144781321509</v>
      </c>
      <c r="I13" s="94">
        <v>24.891055207845515</v>
      </c>
      <c r="J13" s="94">
        <v>62.363334361245833</v>
      </c>
      <c r="K13" s="94">
        <v>-45.872564067900889</v>
      </c>
      <c r="L13" s="94">
        <v>3.1450400606374052</v>
      </c>
      <c r="M13" s="94">
        <v>18.469770212496762</v>
      </c>
      <c r="N13" s="94">
        <v>0.51601837316124222</v>
      </c>
      <c r="O13" s="94">
        <v>-5.2921453465191171</v>
      </c>
      <c r="P13" s="94">
        <v>-4.463210639809545</v>
      </c>
      <c r="Q13" s="94">
        <v>7.7973105029205625</v>
      </c>
      <c r="R13" s="94">
        <v>43.284094308810971</v>
      </c>
      <c r="S13" s="94">
        <v>20.693282050096617</v>
      </c>
      <c r="T13" s="94">
        <v>7.6304690217419147</v>
      </c>
      <c r="U13" s="94">
        <v>-2.3335323549231957</v>
      </c>
      <c r="V13" s="94">
        <v>-24.781610955179257</v>
      </c>
      <c r="W13" s="320">
        <v>-0.12402270536761018</v>
      </c>
    </row>
    <row r="14" spans="1:23" s="12" customFormat="1" x14ac:dyDescent="0.25">
      <c r="A14" s="15"/>
      <c r="B14" s="227"/>
      <c r="C14" s="95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321"/>
    </row>
    <row r="15" spans="1:23" s="12" customFormat="1" x14ac:dyDescent="0.25">
      <c r="A15" s="15"/>
      <c r="B15" s="17" t="s">
        <v>28</v>
      </c>
      <c r="C15" s="91">
        <v>3.3285880000000003</v>
      </c>
      <c r="D15" s="92">
        <v>3.9172900000000004</v>
      </c>
      <c r="E15" s="92">
        <v>4.0598029999999987</v>
      </c>
      <c r="F15" s="92">
        <v>4.1983520000000007</v>
      </c>
      <c r="G15" s="92">
        <v>4.2823270000000013</v>
      </c>
      <c r="H15" s="92">
        <v>4.2854720000000004</v>
      </c>
      <c r="I15" s="92">
        <v>4.3821600000000007</v>
      </c>
      <c r="J15" s="92">
        <v>4.7354179999999992</v>
      </c>
      <c r="K15" s="92">
        <v>4.5292299999999992</v>
      </c>
      <c r="L15" s="92">
        <v>4.8573149999999998</v>
      </c>
      <c r="M15" s="92">
        <v>4.8938040000000003</v>
      </c>
      <c r="N15" s="92">
        <v>5.0909880000000003</v>
      </c>
      <c r="O15" s="92">
        <v>5.1610380000000005</v>
      </c>
      <c r="P15" s="92">
        <v>5.7262550000000001</v>
      </c>
      <c r="Q15" s="92">
        <v>6.5339630000000009</v>
      </c>
      <c r="R15" s="92">
        <v>7.4343085645557085</v>
      </c>
      <c r="S15" s="92">
        <v>7.5367794721824062</v>
      </c>
      <c r="T15" s="92">
        <v>7.7093201735246693</v>
      </c>
      <c r="U15" s="92">
        <v>7.7223339682030145</v>
      </c>
      <c r="V15" s="92">
        <v>7.6159878077647551</v>
      </c>
      <c r="W15" s="319">
        <v>7.5510679234368006</v>
      </c>
    </row>
    <row r="16" spans="1:23" s="12" customFormat="1" x14ac:dyDescent="0.25">
      <c r="A16" s="15"/>
      <c r="B16" s="227" t="s">
        <v>23</v>
      </c>
      <c r="C16" s="93">
        <v>1.7209749920009454</v>
      </c>
      <c r="D16" s="94">
        <v>17.686238128599886</v>
      </c>
      <c r="E16" s="94">
        <v>3.6380507953202024</v>
      </c>
      <c r="F16" s="94">
        <v>3.4127025375369602</v>
      </c>
      <c r="G16" s="94">
        <v>2.0001895982042495</v>
      </c>
      <c r="H16" s="94">
        <v>7.3441378951200065E-2</v>
      </c>
      <c r="I16" s="94">
        <v>2.2561808827592511</v>
      </c>
      <c r="J16" s="94">
        <v>8.0612757179107764</v>
      </c>
      <c r="K16" s="94">
        <v>-4.3541668338465627</v>
      </c>
      <c r="L16" s="94">
        <v>7.2437257547088629</v>
      </c>
      <c r="M16" s="94">
        <v>0.75121749361530821</v>
      </c>
      <c r="N16" s="94">
        <v>4.0292582212119621</v>
      </c>
      <c r="O16" s="94">
        <v>1.3759608154645164</v>
      </c>
      <c r="P16" s="94">
        <v>10.951614772067163</v>
      </c>
      <c r="Q16" s="94">
        <v>14.105344592582769</v>
      </c>
      <c r="R16" s="94">
        <v>13.779471425774958</v>
      </c>
      <c r="S16" s="94">
        <v>1.3783515539729452</v>
      </c>
      <c r="T16" s="94">
        <v>2.2893160398164136</v>
      </c>
      <c r="U16" s="94">
        <v>0.1688059956705068</v>
      </c>
      <c r="V16" s="94">
        <v>-1.3771245957005185</v>
      </c>
      <c r="W16" s="320">
        <v>-0.85241581219138718</v>
      </c>
    </row>
    <row r="17" spans="1:23" x14ac:dyDescent="0.25">
      <c r="A17" s="15"/>
      <c r="B17" s="17" t="s">
        <v>153</v>
      </c>
      <c r="C17" s="91">
        <v>5.1642740000000007</v>
      </c>
      <c r="D17" s="92">
        <v>5.5435029999999994</v>
      </c>
      <c r="E17" s="92">
        <v>5.8461679999999996</v>
      </c>
      <c r="F17" s="92">
        <v>5.9822939999999996</v>
      </c>
      <c r="G17" s="92">
        <v>6.121554999999999</v>
      </c>
      <c r="H17" s="92">
        <v>6.5070229999999993</v>
      </c>
      <c r="I17" s="92">
        <v>6.7827809999999999</v>
      </c>
      <c r="J17" s="92">
        <v>7.1322179999999999</v>
      </c>
      <c r="K17" s="92">
        <v>7.5467139999999997</v>
      </c>
      <c r="L17" s="92">
        <v>7.9372400000000001</v>
      </c>
      <c r="M17" s="92">
        <v>8.4356219999999986</v>
      </c>
      <c r="N17" s="92">
        <v>9.6841150000000003</v>
      </c>
      <c r="O17" s="92">
        <v>10.569589000000001</v>
      </c>
      <c r="P17" s="92">
        <v>11.354374</v>
      </c>
      <c r="Q17" s="92">
        <v>11.663592999999999</v>
      </c>
      <c r="R17" s="92">
        <v>12.937724487578544</v>
      </c>
      <c r="S17" s="92">
        <v>13.802087155300242</v>
      </c>
      <c r="T17" s="92">
        <v>14.099699605607316</v>
      </c>
      <c r="U17" s="92">
        <v>14.342297631069505</v>
      </c>
      <c r="V17" s="92">
        <v>14.581423658856362</v>
      </c>
      <c r="W17" s="319">
        <v>15.026669671781558</v>
      </c>
    </row>
    <row r="18" spans="1:23" x14ac:dyDescent="0.25">
      <c r="A18" s="15"/>
      <c r="B18" s="227" t="s">
        <v>23</v>
      </c>
      <c r="C18" s="93">
        <v>11.501128446414398</v>
      </c>
      <c r="D18" s="94">
        <v>7.3433167953520506</v>
      </c>
      <c r="E18" s="94">
        <v>5.4598148499243271</v>
      </c>
      <c r="F18" s="94">
        <v>2.3284654152942563</v>
      </c>
      <c r="G18" s="94">
        <v>2.3278862590170091</v>
      </c>
      <c r="H18" s="94">
        <v>6.2968967852122582</v>
      </c>
      <c r="I18" s="94">
        <v>4.2378519332112452</v>
      </c>
      <c r="J18" s="94">
        <v>5.1518248930637833</v>
      </c>
      <c r="K18" s="94">
        <v>5.8116002623587848</v>
      </c>
      <c r="L18" s="94">
        <v>5.1747820309607562</v>
      </c>
      <c r="M18" s="94">
        <v>6.2790340219018193</v>
      </c>
      <c r="N18" s="94">
        <v>14.800248280446905</v>
      </c>
      <c r="O18" s="94">
        <v>9.1435717151231657</v>
      </c>
      <c r="P18" s="94">
        <v>7.42493393073278</v>
      </c>
      <c r="Q18" s="94">
        <v>2.7233469674329935</v>
      </c>
      <c r="R18" s="94">
        <v>10.924005043544849</v>
      </c>
      <c r="S18" s="94">
        <v>6.6809481725443209</v>
      </c>
      <c r="T18" s="94">
        <v>2.1562858353114223</v>
      </c>
      <c r="U18" s="94">
        <v>1.7205900284975595</v>
      </c>
      <c r="V18" s="94">
        <v>1.6672783813162617</v>
      </c>
      <c r="W18" s="320">
        <v>3.0535153723125319</v>
      </c>
    </row>
    <row r="19" spans="1:23" x14ac:dyDescent="0.25">
      <c r="A19" s="15"/>
      <c r="B19" s="17" t="s">
        <v>29</v>
      </c>
      <c r="C19" s="91">
        <v>6.1138999999999999E-2</v>
      </c>
      <c r="D19" s="92">
        <v>6.6901000000000002E-2</v>
      </c>
      <c r="E19" s="92">
        <v>7.4602000000000002E-2</v>
      </c>
      <c r="F19" s="92">
        <v>7.7886999999999998E-2</v>
      </c>
      <c r="G19" s="92">
        <v>8.8843000000000005E-2</v>
      </c>
      <c r="H19" s="92">
        <v>9.2881000000000005E-2</v>
      </c>
      <c r="I19" s="92">
        <v>7.9795999999999992E-2</v>
      </c>
      <c r="J19" s="92">
        <v>0.10192799999999999</v>
      </c>
      <c r="K19" s="92">
        <v>0.107322</v>
      </c>
      <c r="L19" s="92">
        <v>6.2340000000000007E-2</v>
      </c>
      <c r="M19" s="92">
        <v>0.12541400000000003</v>
      </c>
      <c r="N19" s="92">
        <v>0.13456499999999999</v>
      </c>
      <c r="O19" s="92">
        <v>0.13442500000000002</v>
      </c>
      <c r="P19" s="92">
        <v>0.151527</v>
      </c>
      <c r="Q19" s="92">
        <v>0.12641999999999998</v>
      </c>
      <c r="R19" s="92">
        <v>0.18155867183279764</v>
      </c>
      <c r="S19" s="92">
        <v>0.19315704537866124</v>
      </c>
      <c r="T19" s="92">
        <v>0.19638297210995176</v>
      </c>
      <c r="U19" s="92">
        <v>0.19767899669944228</v>
      </c>
      <c r="V19" s="92">
        <v>0.19957198281593216</v>
      </c>
      <c r="W19" s="319">
        <v>0.19917251436066169</v>
      </c>
    </row>
    <row r="20" spans="1:23" x14ac:dyDescent="0.25">
      <c r="A20" s="15"/>
      <c r="B20" s="227" t="s">
        <v>23</v>
      </c>
      <c r="C20" s="93">
        <v>-49.185069441558561</v>
      </c>
      <c r="D20" s="94">
        <v>9.4244263072670531</v>
      </c>
      <c r="E20" s="94">
        <v>11.51103869897312</v>
      </c>
      <c r="F20" s="94">
        <v>4.4033672019516912</v>
      </c>
      <c r="G20" s="94">
        <v>14.066532283949829</v>
      </c>
      <c r="H20" s="94">
        <v>4.5450964060196108</v>
      </c>
      <c r="I20" s="94">
        <v>-14.087918950054378</v>
      </c>
      <c r="J20" s="94">
        <v>27.735726101558988</v>
      </c>
      <c r="K20" s="94">
        <v>5.291970802919721</v>
      </c>
      <c r="L20" s="94">
        <v>-41.913121261251185</v>
      </c>
      <c r="M20" s="94">
        <v>101.1774141803016</v>
      </c>
      <c r="N20" s="94">
        <v>7.29663354968344</v>
      </c>
      <c r="O20" s="94">
        <v>-0.10403894028906402</v>
      </c>
      <c r="P20" s="94">
        <v>12.722335875023226</v>
      </c>
      <c r="Q20" s="94">
        <v>-16.569324278841393</v>
      </c>
      <c r="R20" s="94">
        <v>43.615465775033748</v>
      </c>
      <c r="S20" s="94">
        <v>6.38822339290126</v>
      </c>
      <c r="T20" s="94">
        <v>1.6701056515782131</v>
      </c>
      <c r="U20" s="94">
        <v>0.65994753799982764</v>
      </c>
      <c r="V20" s="94">
        <v>0.95760609275452602</v>
      </c>
      <c r="W20" s="320">
        <v>-0.20016259278182735</v>
      </c>
    </row>
    <row r="21" spans="1:23" x14ac:dyDescent="0.25">
      <c r="A21" s="15"/>
      <c r="B21" s="17" t="s">
        <v>30</v>
      </c>
      <c r="C21" s="91">
        <v>3.1596959999999998</v>
      </c>
      <c r="D21" s="92">
        <v>3.2854580000000002</v>
      </c>
      <c r="E21" s="92">
        <v>3.4819089999999999</v>
      </c>
      <c r="F21" s="92">
        <v>3.3928699999999998</v>
      </c>
      <c r="G21" s="92">
        <v>3.5015099999999997</v>
      </c>
      <c r="H21" s="92">
        <v>3.664453</v>
      </c>
      <c r="I21" s="92">
        <v>3.8299760000000003</v>
      </c>
      <c r="J21" s="92">
        <v>3.9928639999999995</v>
      </c>
      <c r="K21" s="92">
        <v>4.2384310000000003</v>
      </c>
      <c r="L21" s="92">
        <v>2.7860339999999999</v>
      </c>
      <c r="M21" s="92">
        <v>2.876744</v>
      </c>
      <c r="N21" s="92">
        <v>3.1104410000000002</v>
      </c>
      <c r="O21" s="92">
        <v>3.045274</v>
      </c>
      <c r="P21" s="92">
        <v>3.4048229999999999</v>
      </c>
      <c r="Q21" s="92">
        <v>3.7277279999999999</v>
      </c>
      <c r="R21" s="92">
        <v>4.2153659576882632</v>
      </c>
      <c r="S21" s="92">
        <v>4.7433644675758462</v>
      </c>
      <c r="T21" s="92">
        <v>5.0324502153451087</v>
      </c>
      <c r="U21" s="92">
        <v>5.2532522240049753</v>
      </c>
      <c r="V21" s="92">
        <v>5.5516831147056562</v>
      </c>
      <c r="W21" s="319">
        <v>5.7608671539763234</v>
      </c>
    </row>
    <row r="22" spans="1:23" x14ac:dyDescent="0.25">
      <c r="A22" s="15"/>
      <c r="B22" s="227" t="s">
        <v>23</v>
      </c>
      <c r="C22" s="93">
        <v>14.907061791035225</v>
      </c>
      <c r="D22" s="94">
        <v>3.9801930312283185</v>
      </c>
      <c r="E22" s="94">
        <v>5.9794098722309119</v>
      </c>
      <c r="F22" s="94">
        <v>-2.5571891740996167</v>
      </c>
      <c r="G22" s="94">
        <v>3.2020089187030365</v>
      </c>
      <c r="H22" s="94">
        <v>4.6535066299967731</v>
      </c>
      <c r="I22" s="94">
        <v>4.5169906668198534</v>
      </c>
      <c r="J22" s="94">
        <v>4.2529770421537716</v>
      </c>
      <c r="K22" s="94">
        <v>6.1501468620018374</v>
      </c>
      <c r="L22" s="94">
        <v>-34.267326753697304</v>
      </c>
      <c r="M22" s="94">
        <v>3.2558827350994246</v>
      </c>
      <c r="N22" s="94">
        <v>8.1236634194770332</v>
      </c>
      <c r="O22" s="94">
        <v>-2.0951048420465246</v>
      </c>
      <c r="P22" s="94">
        <v>11.806786515761791</v>
      </c>
      <c r="Q22" s="94">
        <v>9.4837528999304865</v>
      </c>
      <c r="R22" s="94">
        <v>13.081371754813187</v>
      </c>
      <c r="S22" s="94">
        <v>12.525567535235815</v>
      </c>
      <c r="T22" s="94">
        <v>6.0945295210891315</v>
      </c>
      <c r="U22" s="94">
        <v>4.3875646893950515</v>
      </c>
      <c r="V22" s="94">
        <v>5.6808787770933122</v>
      </c>
      <c r="W22" s="320">
        <v>3.7679391087104275</v>
      </c>
    </row>
    <row r="23" spans="1:23" x14ac:dyDescent="0.25">
      <c r="A23" s="15"/>
      <c r="B23" s="17" t="s">
        <v>134</v>
      </c>
      <c r="C23" s="91">
        <v>1.7765269999999997</v>
      </c>
      <c r="D23" s="92">
        <v>2.119726</v>
      </c>
      <c r="E23" s="92">
        <v>2.39039</v>
      </c>
      <c r="F23" s="92">
        <v>2.7465110000000004</v>
      </c>
      <c r="G23" s="92">
        <v>3.1810009999999997</v>
      </c>
      <c r="H23" s="92">
        <v>3.4709639999999999</v>
      </c>
      <c r="I23" s="92">
        <v>3.5091540000000001</v>
      </c>
      <c r="J23" s="92">
        <v>3.6737909999999996</v>
      </c>
      <c r="K23" s="92">
        <v>3.7214399999999999</v>
      </c>
      <c r="L23" s="92">
        <v>2.3466669999999996</v>
      </c>
      <c r="M23" s="92">
        <v>2.3958750000000002</v>
      </c>
      <c r="N23" s="92">
        <v>2.4651390000000002</v>
      </c>
      <c r="O23" s="92">
        <v>2.2929020000000002</v>
      </c>
      <c r="P23" s="92">
        <v>2.453084</v>
      </c>
      <c r="Q23" s="92">
        <v>2.7904439999999999</v>
      </c>
      <c r="R23" s="92">
        <v>3.0705423324256698</v>
      </c>
      <c r="S23" s="92">
        <v>3.3516582147620508</v>
      </c>
      <c r="T23" s="92">
        <v>3.4108219066857082</v>
      </c>
      <c r="U23" s="92">
        <v>3.437605113496629</v>
      </c>
      <c r="V23" s="92">
        <v>3.460064579912451</v>
      </c>
      <c r="W23" s="319">
        <v>3.4910239892767088</v>
      </c>
    </row>
    <row r="24" spans="1:23" x14ac:dyDescent="0.25">
      <c r="A24" s="15"/>
      <c r="B24" s="227" t="s">
        <v>23</v>
      </c>
      <c r="C24" s="93">
        <v>-8.6749979437407703</v>
      </c>
      <c r="D24" s="94">
        <v>19.318535547165915</v>
      </c>
      <c r="E24" s="94">
        <v>12.768820121091107</v>
      </c>
      <c r="F24" s="94">
        <v>14.898029191889206</v>
      </c>
      <c r="G24" s="94">
        <v>15.819707257680715</v>
      </c>
      <c r="H24" s="94">
        <v>9.1154639687318628</v>
      </c>
      <c r="I24" s="94">
        <v>1.1002707028940684</v>
      </c>
      <c r="J24" s="94">
        <v>4.6916436269254458</v>
      </c>
      <c r="K24" s="94">
        <v>1.2969981144817622</v>
      </c>
      <c r="L24" s="94">
        <v>-36.94196332602435</v>
      </c>
      <c r="M24" s="94">
        <v>2.0969315203222427</v>
      </c>
      <c r="N24" s="94">
        <v>2.890968852715603</v>
      </c>
      <c r="O24" s="94">
        <v>-6.9869082433079877</v>
      </c>
      <c r="P24" s="94">
        <v>6.9859941680891602</v>
      </c>
      <c r="Q24" s="94">
        <v>13.752484627513773</v>
      </c>
      <c r="R24" s="94">
        <v>10.037769345153325</v>
      </c>
      <c r="S24" s="94">
        <v>9.1552518057715471</v>
      </c>
      <c r="T24" s="94">
        <v>1.7652065972322939</v>
      </c>
      <c r="U24" s="94">
        <v>0.78524201918670489</v>
      </c>
      <c r="V24" s="94">
        <v>0.65334631740108229</v>
      </c>
      <c r="W24" s="320">
        <v>0.89476391695095803</v>
      </c>
    </row>
    <row r="25" spans="1:23" x14ac:dyDescent="0.25">
      <c r="A25" s="15"/>
      <c r="B25" s="17" t="s">
        <v>31</v>
      </c>
      <c r="C25" s="91">
        <v>2.0889310000000001</v>
      </c>
      <c r="D25" s="92">
        <v>2.12141</v>
      </c>
      <c r="E25" s="92">
        <v>2.1278950000000005</v>
      </c>
      <c r="F25" s="92">
        <v>2.2434859999999999</v>
      </c>
      <c r="G25" s="92">
        <v>2.3126980000000001</v>
      </c>
      <c r="H25" s="92">
        <v>2.3863729999999994</v>
      </c>
      <c r="I25" s="92">
        <v>2.4516200000000001</v>
      </c>
      <c r="J25" s="92">
        <v>2.5742409999999998</v>
      </c>
      <c r="K25" s="92">
        <v>2.6428159999999998</v>
      </c>
      <c r="L25" s="92">
        <v>2.7038500000000001</v>
      </c>
      <c r="M25" s="92">
        <v>2.8249499999999999</v>
      </c>
      <c r="N25" s="92">
        <v>2.9380080000000004</v>
      </c>
      <c r="O25" s="92">
        <v>2.9574129999999998</v>
      </c>
      <c r="P25" s="92">
        <v>2.9969259999999998</v>
      </c>
      <c r="Q25" s="92">
        <v>3.3551700000000002</v>
      </c>
      <c r="R25" s="92">
        <v>3.4746273379849582</v>
      </c>
      <c r="S25" s="92">
        <v>3.7554497936485847</v>
      </c>
      <c r="T25" s="92">
        <v>4.1131056685033149</v>
      </c>
      <c r="U25" s="92">
        <v>4.4811892542778677</v>
      </c>
      <c r="V25" s="92">
        <v>4.8282544460028607</v>
      </c>
      <c r="W25" s="319">
        <v>5.1360917418642638</v>
      </c>
    </row>
    <row r="26" spans="1:23" x14ac:dyDescent="0.25">
      <c r="A26" s="15"/>
      <c r="B26" s="227" t="s">
        <v>23</v>
      </c>
      <c r="C26" s="93">
        <v>4.4936766481683321</v>
      </c>
      <c r="D26" s="94">
        <v>1.5548144002841546</v>
      </c>
      <c r="E26" s="94">
        <v>0.30569291178983438</v>
      </c>
      <c r="F26" s="94">
        <v>5.4321759297333516</v>
      </c>
      <c r="G26" s="94">
        <v>3.0850203656274333</v>
      </c>
      <c r="H26" s="94">
        <v>3.1856731834419838</v>
      </c>
      <c r="I26" s="94">
        <v>2.7341492717190885</v>
      </c>
      <c r="J26" s="94">
        <v>5.0016315742243744</v>
      </c>
      <c r="K26" s="94">
        <v>2.6638919976800901</v>
      </c>
      <c r="L26" s="94">
        <v>2.3094305468106757</v>
      </c>
      <c r="M26" s="94">
        <v>4.4787987499306459</v>
      </c>
      <c r="N26" s="94">
        <v>4.002123931397028</v>
      </c>
      <c r="O26" s="94">
        <v>0.66048152353566092</v>
      </c>
      <c r="P26" s="94">
        <v>1.3360663525858518</v>
      </c>
      <c r="Q26" s="94">
        <v>11.953715240216155</v>
      </c>
      <c r="R26" s="94">
        <v>3.5603959854480616</v>
      </c>
      <c r="S26" s="94">
        <v>8.082088475896354</v>
      </c>
      <c r="T26" s="94">
        <v>9.5236494829358698</v>
      </c>
      <c r="U26" s="94">
        <v>8.9490427778990735</v>
      </c>
      <c r="V26" s="94">
        <v>7.7449349275680479</v>
      </c>
      <c r="W26" s="320">
        <v>6.3757471629576346</v>
      </c>
    </row>
    <row r="27" spans="1:23" s="12" customFormat="1" x14ac:dyDescent="0.25">
      <c r="A27" s="41"/>
      <c r="B27" s="16"/>
      <c r="C27" s="97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322"/>
      <c r="T27" s="322"/>
      <c r="U27" s="322"/>
      <c r="V27" s="322"/>
      <c r="W27" s="323"/>
    </row>
    <row r="28" spans="1:23" s="12" customFormat="1" x14ac:dyDescent="0.25">
      <c r="A28" s="15"/>
      <c r="B28" s="89"/>
      <c r="C28" s="248"/>
      <c r="D28" s="228"/>
      <c r="E28" s="228"/>
      <c r="F28" s="229"/>
      <c r="G28" s="229"/>
      <c r="H28" s="229"/>
      <c r="I28" s="229"/>
      <c r="J28" s="229"/>
      <c r="K28" s="24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324"/>
    </row>
    <row r="29" spans="1:23" x14ac:dyDescent="0.25">
      <c r="A29" s="15"/>
      <c r="B29" s="4" t="s">
        <v>175</v>
      </c>
      <c r="C29" s="250"/>
      <c r="D29" s="230"/>
      <c r="E29" s="228"/>
      <c r="F29" s="228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325"/>
    </row>
    <row r="30" spans="1:23" x14ac:dyDescent="0.25">
      <c r="A30" s="15"/>
      <c r="B30" s="4"/>
      <c r="C30" s="250"/>
      <c r="D30" s="230"/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325"/>
    </row>
    <row r="31" spans="1:23" x14ac:dyDescent="0.25">
      <c r="A31" s="15"/>
      <c r="B31" s="21" t="s">
        <v>172</v>
      </c>
      <c r="C31" s="234" t="s">
        <v>4</v>
      </c>
      <c r="D31" s="235" t="s">
        <v>4</v>
      </c>
      <c r="E31" s="235" t="s">
        <v>4</v>
      </c>
      <c r="F31" s="235">
        <f>'Verejná správa'!F32+'Verejná správa'!F33</f>
        <v>1996.9297288399998</v>
      </c>
      <c r="G31" s="235">
        <f>'Verejná správa'!G32+'Verejná správa'!G33</f>
        <v>1919.9631082700002</v>
      </c>
      <c r="H31" s="235">
        <f>'Verejná správa'!H32+'Verejná správa'!H33</f>
        <v>1934.0444355099999</v>
      </c>
      <c r="I31" s="235">
        <f>'Verejná správa'!I32+'Verejná správa'!I33</f>
        <v>1896.9747779499999</v>
      </c>
      <c r="J31" s="235">
        <f>'Verejná správa'!J32+'Verejná správa'!J33</f>
        <v>4096.2634809400006</v>
      </c>
      <c r="K31" s="235">
        <f>'Verejná správa'!K32+'Verejná správa'!K33</f>
        <v>1289.3982751899998</v>
      </c>
      <c r="L31" s="235">
        <f>'Verejná správa'!L32+'Verejná správa'!L33</f>
        <v>1438.9757884800001</v>
      </c>
      <c r="M31" s="235">
        <f>'Verejná správa'!M32+'Verejná správa'!M33</f>
        <v>2068.5454288000001</v>
      </c>
      <c r="N31" s="235">
        <f>'Verejná správa'!N32+'Verejná správa'!N33</f>
        <v>2185.6188074299998</v>
      </c>
      <c r="O31" s="235">
        <f>'Verejná správa'!O32+'Verejná správa'!O33</f>
        <v>2469.3940564599998</v>
      </c>
      <c r="P31" s="235">
        <f>'Verejná správa'!P32+'Verejná správa'!P33</f>
        <v>2366.3225701700003</v>
      </c>
      <c r="Q31" s="235">
        <f>'Verejná správa'!Q32+'Verejná správa'!Q33</f>
        <v>2481.6400118500001</v>
      </c>
      <c r="R31" s="235">
        <f>'Verejná správa'!R32+'Verejná správa'!R33</f>
        <v>5188.4273591099982</v>
      </c>
      <c r="S31" s="235">
        <f>'Verejná správa'!S32+'Verejná správa'!S33</f>
        <v>1724.4758231287587</v>
      </c>
      <c r="T31" s="235">
        <f>'Verejná správa'!T32+'Verejná správa'!T33</f>
        <v>1919.2605788995306</v>
      </c>
      <c r="U31" s="235">
        <f>'Verejná správa'!U32+'Verejná správa'!U33</f>
        <v>2373.0036028989934</v>
      </c>
      <c r="V31" s="235">
        <f>'Verejná správa'!V32+'Verejná správa'!V33</f>
        <v>2720.6777344350448</v>
      </c>
      <c r="W31" s="326">
        <v>2650.3916024304981</v>
      </c>
    </row>
    <row r="32" spans="1:23" x14ac:dyDescent="0.25">
      <c r="A32" s="15"/>
      <c r="B32" s="101" t="s">
        <v>170</v>
      </c>
      <c r="C32" s="234" t="s">
        <v>4</v>
      </c>
      <c r="D32" s="235" t="s">
        <v>4</v>
      </c>
      <c r="E32" s="235" t="s">
        <v>4</v>
      </c>
      <c r="F32" s="235">
        <f>'Verejná správa'!F36+'Verejná správa'!F40</f>
        <v>927.40472384999987</v>
      </c>
      <c r="G32" s="235">
        <f>'Verejná správa'!G36+'Verejná správa'!G40</f>
        <v>913.69804933</v>
      </c>
      <c r="H32" s="235">
        <f>'Verejná správa'!H36+'Verejná správa'!H40</f>
        <v>1103.36847369</v>
      </c>
      <c r="I32" s="235">
        <f>'Verejná správa'!I36+'Verejná správa'!I40</f>
        <v>1145.9282930100001</v>
      </c>
      <c r="J32" s="235">
        <f>'Verejná správa'!J36+'Verejná správa'!J40</f>
        <v>2653.7189340700006</v>
      </c>
      <c r="K32" s="235">
        <f>'Verejná správa'!K36+'Verejná správa'!K40</f>
        <v>577.52535250000005</v>
      </c>
      <c r="L32" s="235">
        <f>'Verejná správa'!L36+'Verejná správa'!L40</f>
        <v>654.40260884000008</v>
      </c>
      <c r="M32" s="235">
        <f>'Verejná správa'!M36+'Verejná správa'!M40</f>
        <v>998.12183404999996</v>
      </c>
      <c r="N32" s="235">
        <f>'Verejná správa'!N36+'Verejná správa'!N40</f>
        <v>1019.30771439</v>
      </c>
      <c r="O32" s="235">
        <f>'Verejná správa'!O36+'Verejná správa'!O40</f>
        <v>1051.0968033300001</v>
      </c>
      <c r="P32" s="235">
        <f>'Verejná správa'!P36+'Verejná správa'!P40</f>
        <v>1059.3288283900001</v>
      </c>
      <c r="Q32" s="235">
        <f>'Verejná správa'!Q36+'Verejná správa'!Q40</f>
        <v>1228.1517407599999</v>
      </c>
      <c r="R32" s="235">
        <f>'Verejná správa'!R36+'Verejná správa'!R40</f>
        <v>3207.1267203711514</v>
      </c>
      <c r="S32" s="235">
        <f>'Verejná správa'!S36+'Verejná správa'!S40</f>
        <v>483.56772402484398</v>
      </c>
      <c r="T32" s="235">
        <f>'Verejná správa'!T36+'Verejná správa'!T40</f>
        <v>944.88295585311198</v>
      </c>
      <c r="U32" s="235">
        <f>'Verejná správa'!U36+'Verejná správa'!U40</f>
        <v>1181.8364156472269</v>
      </c>
      <c r="V32" s="235">
        <f>'Verejná správa'!V36+'Verejná správa'!V40</f>
        <v>1201.2708186175637</v>
      </c>
      <c r="W32" s="326">
        <v>1335.8205072541737</v>
      </c>
    </row>
    <row r="33" spans="1:23" x14ac:dyDescent="0.25">
      <c r="A33" s="15"/>
      <c r="B33" s="101" t="s">
        <v>171</v>
      </c>
      <c r="C33" s="234" t="s">
        <v>4</v>
      </c>
      <c r="D33" s="235" t="s">
        <v>4</v>
      </c>
      <c r="E33" s="235" t="s">
        <v>4</v>
      </c>
      <c r="F33" s="235">
        <f>'Verejná správa'!F37+'Verejná správa'!F41</f>
        <v>1069.5250049900001</v>
      </c>
      <c r="G33" s="235">
        <f>'Verejná správa'!G37+'Verejná správa'!G41</f>
        <v>1006.2650589400001</v>
      </c>
      <c r="H33" s="235">
        <f>'Verejná správa'!H37+'Verejná správa'!H41</f>
        <v>830.67596182</v>
      </c>
      <c r="I33" s="235">
        <f>'Verejná správa'!I37+'Verejná správa'!I41</f>
        <v>751.0464849399998</v>
      </c>
      <c r="J33" s="235">
        <f>'Verejná správa'!J37+'Verejná správa'!J41</f>
        <v>1442.5445468699997</v>
      </c>
      <c r="K33" s="235">
        <f>'Verejná správa'!K37+'Verejná správa'!K41</f>
        <v>711.87292268999988</v>
      </c>
      <c r="L33" s="235">
        <f>'Verejná správa'!L37+'Verejná správa'!L41</f>
        <v>784.57317963999992</v>
      </c>
      <c r="M33" s="235">
        <f>'Verejná správa'!M37+'Verejná správa'!M41</f>
        <v>1070.4235947500001</v>
      </c>
      <c r="N33" s="235">
        <f>'Verejná správa'!N37+'Verejná správa'!N41</f>
        <v>1166.3110930400001</v>
      </c>
      <c r="O33" s="235">
        <f>'Verejná správa'!O37+'Verejná správa'!O41</f>
        <v>1418.2972531299997</v>
      </c>
      <c r="P33" s="235">
        <f>'Verejná správa'!P37+'Verejná správa'!P41</f>
        <v>1306.9937417799999</v>
      </c>
      <c r="Q33" s="235">
        <f>'Verejná správa'!Q37+'Verejná správa'!Q41</f>
        <v>1253.4882710900001</v>
      </c>
      <c r="R33" s="235">
        <f>'Verejná správa'!R37+'Verejná správa'!R41</f>
        <v>1981.3006387388471</v>
      </c>
      <c r="S33" s="235">
        <f>'Verejná správa'!S37+'Verejná správa'!S41</f>
        <v>1240.9080991039148</v>
      </c>
      <c r="T33" s="235">
        <f>'Verejná správa'!T37+'Verejná správa'!T41</f>
        <v>974.37762304641865</v>
      </c>
      <c r="U33" s="235">
        <f>'Verejná správa'!U37+'Verejná správa'!U41</f>
        <v>1191.1671872517663</v>
      </c>
      <c r="V33" s="235">
        <f>'Verejná správa'!V37+'Verejná správa'!V41</f>
        <v>1519.4069158174814</v>
      </c>
      <c r="W33" s="326">
        <v>1314.5710951763247</v>
      </c>
    </row>
    <row r="34" spans="1:23" x14ac:dyDescent="0.25">
      <c r="A34" s="15"/>
      <c r="B34" s="102"/>
      <c r="C34" s="234"/>
      <c r="D34" s="235"/>
      <c r="E34" s="235"/>
      <c r="F34" s="235"/>
      <c r="G34" s="235"/>
      <c r="H34" s="235"/>
      <c r="I34" s="235"/>
      <c r="J34" s="235"/>
      <c r="K34" s="235"/>
      <c r="L34" s="235"/>
      <c r="M34" s="235"/>
      <c r="N34" s="235"/>
      <c r="O34" s="235"/>
      <c r="P34" s="235"/>
      <c r="Q34" s="235"/>
      <c r="R34" s="235"/>
      <c r="S34" s="235"/>
      <c r="T34" s="235"/>
      <c r="U34" s="235"/>
      <c r="V34" s="235"/>
      <c r="W34" s="326"/>
    </row>
    <row r="35" spans="1:23" x14ac:dyDescent="0.25">
      <c r="A35" s="15"/>
      <c r="B35" s="21" t="s">
        <v>173</v>
      </c>
      <c r="C35" s="234" t="s">
        <v>4</v>
      </c>
      <c r="D35" s="235" t="s">
        <v>4</v>
      </c>
      <c r="E35" s="235" t="s">
        <v>4</v>
      </c>
      <c r="F35" s="235">
        <f>'Verejná správa'!F36+'Verejná správa'!F37</f>
        <v>713.55979961999992</v>
      </c>
      <c r="G35" s="235">
        <f>'Verejná správa'!G36+'Verejná správa'!G37</f>
        <v>754.87396156000011</v>
      </c>
      <c r="H35" s="235">
        <f>'Verejná správa'!H36+'Verejná správa'!H37</f>
        <v>829.9633594899999</v>
      </c>
      <c r="I35" s="235">
        <f>'Verejná správa'!I36+'Verejná správa'!I37</f>
        <v>821.80890164999994</v>
      </c>
      <c r="J35" s="235">
        <f>'Verejná správa'!J36+'Verejná správa'!J37</f>
        <v>1279.72196998</v>
      </c>
      <c r="K35" s="235">
        <f>'Verejná správa'!K36+'Verejná správa'!K37</f>
        <v>928.51191842999992</v>
      </c>
      <c r="L35" s="235">
        <f>'Verejná správa'!L36+'Verejná správa'!L37</f>
        <v>894.16106428000001</v>
      </c>
      <c r="M35" s="235">
        <f>'Verejná správa'!M36+'Verejná správa'!M37</f>
        <v>1060.47766409</v>
      </c>
      <c r="N35" s="235">
        <f>'Verejná správa'!N36+'Verejná správa'!N37</f>
        <v>1239.5783225099999</v>
      </c>
      <c r="O35" s="235">
        <f>'Verejná správa'!O36+'Verejná správa'!O37</f>
        <v>1569.26203661</v>
      </c>
      <c r="P35" s="235">
        <f>'Verejná správa'!P36+'Verejná správa'!P37</f>
        <v>1608.81410611</v>
      </c>
      <c r="Q35" s="235">
        <f>'Verejná správa'!Q36+'Verejná správa'!Q37</f>
        <v>1586.6660652200001</v>
      </c>
      <c r="R35" s="235">
        <f>'Verejná správa'!R36+'Verejná správa'!R37</f>
        <v>2764.0800057079286</v>
      </c>
      <c r="S35" s="235">
        <f>'Verejná správa'!S36+'Verejná správa'!S37</f>
        <v>1359.9937175723883</v>
      </c>
      <c r="T35" s="235">
        <f>'Verejná správa'!T36+'Verejná správa'!T37</f>
        <v>1088.2300109213068</v>
      </c>
      <c r="U35" s="235">
        <f>'Verejná správa'!U36+'Verejná správa'!U37</f>
        <v>1259.4535538293458</v>
      </c>
      <c r="V35" s="235">
        <f>'Verejná správa'!V36+'Verejná správa'!V37</f>
        <v>1748.8113211635932</v>
      </c>
      <c r="W35" s="326">
        <v>1682.4449733559161</v>
      </c>
    </row>
    <row r="36" spans="1:23" x14ac:dyDescent="0.25">
      <c r="A36" s="15"/>
      <c r="B36" s="101" t="s">
        <v>170</v>
      </c>
      <c r="C36" s="234" t="s">
        <v>4</v>
      </c>
      <c r="D36" s="235" t="s">
        <v>4</v>
      </c>
      <c r="E36" s="235" t="s">
        <v>4</v>
      </c>
      <c r="F36" s="235">
        <v>145.70809191000001</v>
      </c>
      <c r="G36" s="235">
        <v>170.38005935999999</v>
      </c>
      <c r="H36" s="235">
        <v>242.75551082999996</v>
      </c>
      <c r="I36" s="235">
        <v>310.03753741000003</v>
      </c>
      <c r="J36" s="235">
        <v>649.43352173000017</v>
      </c>
      <c r="K36" s="235">
        <v>289.46364584999998</v>
      </c>
      <c r="L36" s="235">
        <v>221.15885648000003</v>
      </c>
      <c r="M36" s="235">
        <v>261.57906390999995</v>
      </c>
      <c r="N36" s="235">
        <v>404.95861369000005</v>
      </c>
      <c r="O36" s="235">
        <v>434.14015146000008</v>
      </c>
      <c r="P36" s="235">
        <v>495.53063764000001</v>
      </c>
      <c r="Q36" s="235">
        <v>551.55175919999988</v>
      </c>
      <c r="R36" s="235">
        <v>1154.9641271037865</v>
      </c>
      <c r="S36" s="235">
        <v>230.82400048751401</v>
      </c>
      <c r="T36" s="235">
        <v>301.80897210365816</v>
      </c>
      <c r="U36" s="235">
        <v>423.51946609698126</v>
      </c>
      <c r="V36" s="235">
        <v>518.20169512103769</v>
      </c>
      <c r="W36" s="326">
        <v>607.42651704946616</v>
      </c>
    </row>
    <row r="37" spans="1:23" x14ac:dyDescent="0.25">
      <c r="A37" s="15"/>
      <c r="B37" s="101" t="s">
        <v>171</v>
      </c>
      <c r="C37" s="234" t="s">
        <v>4</v>
      </c>
      <c r="D37" s="235" t="s">
        <v>4</v>
      </c>
      <c r="E37" s="235" t="s">
        <v>4</v>
      </c>
      <c r="F37" s="235">
        <v>567.85170770999991</v>
      </c>
      <c r="G37" s="235">
        <v>584.49390220000009</v>
      </c>
      <c r="H37" s="235">
        <v>587.20784865999997</v>
      </c>
      <c r="I37" s="235">
        <v>511.77136423999991</v>
      </c>
      <c r="J37" s="235">
        <v>630.28844824999987</v>
      </c>
      <c r="K37" s="235">
        <v>639.04827257999989</v>
      </c>
      <c r="L37" s="235">
        <v>673.00220779999995</v>
      </c>
      <c r="M37" s="235">
        <v>798.89860018000013</v>
      </c>
      <c r="N37" s="235">
        <v>834.61970881999991</v>
      </c>
      <c r="O37" s="235">
        <v>1135.1218851499998</v>
      </c>
      <c r="P37" s="235">
        <v>1113.2834684699999</v>
      </c>
      <c r="Q37" s="235">
        <v>1035.1143060200002</v>
      </c>
      <c r="R37" s="235">
        <v>1609.1158786041419</v>
      </c>
      <c r="S37" s="235">
        <v>1129.1697170848743</v>
      </c>
      <c r="T37" s="235">
        <v>786.42103881764865</v>
      </c>
      <c r="U37" s="235">
        <v>835.93408773236445</v>
      </c>
      <c r="V37" s="235">
        <v>1230.6096260425554</v>
      </c>
      <c r="W37" s="326">
        <v>1075.0184563064499</v>
      </c>
    </row>
    <row r="38" spans="1:23" x14ac:dyDescent="0.25">
      <c r="A38" s="15"/>
      <c r="B38" s="102"/>
      <c r="C38" s="234"/>
      <c r="D38" s="235"/>
      <c r="E38" s="235"/>
      <c r="F38" s="235"/>
      <c r="G38" s="235"/>
      <c r="H38" s="235"/>
      <c r="I38" s="235"/>
      <c r="J38" s="235"/>
      <c r="K38" s="235"/>
      <c r="L38" s="235"/>
      <c r="M38" s="235"/>
      <c r="N38" s="235"/>
      <c r="O38" s="235"/>
      <c r="P38" s="235"/>
      <c r="Q38" s="235"/>
      <c r="R38" s="235"/>
      <c r="S38" s="235"/>
      <c r="T38" s="235"/>
      <c r="U38" s="235"/>
      <c r="V38" s="235"/>
      <c r="W38" s="326"/>
    </row>
    <row r="39" spans="1:23" x14ac:dyDescent="0.25">
      <c r="A39" s="15"/>
      <c r="B39" s="21" t="s">
        <v>174</v>
      </c>
      <c r="C39" s="234" t="s">
        <v>4</v>
      </c>
      <c r="D39" s="235" t="s">
        <v>4</v>
      </c>
      <c r="E39" s="235" t="s">
        <v>4</v>
      </c>
      <c r="F39" s="235">
        <f>'Verejná správa'!F40+'Verejná správa'!F41</f>
        <v>1283.3699292199999</v>
      </c>
      <c r="G39" s="235">
        <f>'Verejná správa'!G40+'Verejná správa'!G41</f>
        <v>1165.08914671</v>
      </c>
      <c r="H39" s="235">
        <f>'Verejná správa'!H40+'Verejná správa'!H41</f>
        <v>1104.08107602</v>
      </c>
      <c r="I39" s="235">
        <f>'Verejná správa'!I40+'Verejná správa'!I41</f>
        <v>1075.1658763</v>
      </c>
      <c r="J39" s="235">
        <f>'Verejná správa'!J40+'Verejná správa'!J41</f>
        <v>2816.5415109599999</v>
      </c>
      <c r="K39" s="235">
        <f>'Verejná správa'!K40+'Verejná správa'!K41</f>
        <v>360.88635676000001</v>
      </c>
      <c r="L39" s="235">
        <f>'Verejná správa'!L40+'Verejná správa'!L41</f>
        <v>544.81472420000011</v>
      </c>
      <c r="M39" s="235">
        <f>'Verejná správa'!M40+'Verejná správa'!M41</f>
        <v>1008.06776471</v>
      </c>
      <c r="N39" s="235">
        <f>'Verejná správa'!N40+'Verejná správa'!N41</f>
        <v>946.04048491999993</v>
      </c>
      <c r="O39" s="235">
        <f>'Verejná správa'!O40+'Verejná správa'!O41</f>
        <v>900.13201985000001</v>
      </c>
      <c r="P39" s="235">
        <f>'Verejná správa'!P40+'Verejná správa'!P41</f>
        <v>757.50846406000005</v>
      </c>
      <c r="Q39" s="235">
        <f>'Verejná správa'!Q40+'Verejná správa'!Q41</f>
        <v>894.97394662999989</v>
      </c>
      <c r="R39" s="235">
        <f>'Verejná správa'!R40+'Verejná správa'!R41</f>
        <v>2424.3473534020695</v>
      </c>
      <c r="S39" s="235">
        <f>'Verejná správa'!S40+'Verejná správa'!S41</f>
        <v>364.48210555637053</v>
      </c>
      <c r="T39" s="235">
        <f>'Verejná správa'!T40+'Verejná správa'!T41</f>
        <v>831.03056797822376</v>
      </c>
      <c r="U39" s="235">
        <f>'Verejná správa'!U40+'Verejná správa'!U41</f>
        <v>1113.5500490696472</v>
      </c>
      <c r="V39" s="235">
        <f>'Verejná správa'!V40+'Verejná správa'!V41</f>
        <v>971.86641327145185</v>
      </c>
      <c r="W39" s="326">
        <v>967.94662907458235</v>
      </c>
    </row>
    <row r="40" spans="1:23" x14ac:dyDescent="0.25">
      <c r="A40" s="15"/>
      <c r="B40" s="101" t="s">
        <v>170</v>
      </c>
      <c r="C40" s="234" t="s">
        <v>4</v>
      </c>
      <c r="D40" s="235" t="s">
        <v>4</v>
      </c>
      <c r="E40" s="235" t="s">
        <v>4</v>
      </c>
      <c r="F40" s="235">
        <v>781.69663193999986</v>
      </c>
      <c r="G40" s="235">
        <v>743.31798996999999</v>
      </c>
      <c r="H40" s="235">
        <v>860.61296285999993</v>
      </c>
      <c r="I40" s="235">
        <v>835.89075560000003</v>
      </c>
      <c r="J40" s="235">
        <v>2004.2854123400002</v>
      </c>
      <c r="K40" s="235">
        <v>288.06170665000002</v>
      </c>
      <c r="L40" s="235">
        <v>433.24375236000009</v>
      </c>
      <c r="M40" s="235">
        <v>736.54277014000002</v>
      </c>
      <c r="N40" s="235">
        <v>614.34910069999989</v>
      </c>
      <c r="O40" s="235">
        <v>616.95665186999997</v>
      </c>
      <c r="P40" s="235">
        <v>563.79819075</v>
      </c>
      <c r="Q40" s="235">
        <v>676.59998155999995</v>
      </c>
      <c r="R40" s="235">
        <v>2052.1625932673646</v>
      </c>
      <c r="S40" s="235">
        <v>252.74372353733</v>
      </c>
      <c r="T40" s="235">
        <v>643.07398374945376</v>
      </c>
      <c r="U40" s="235">
        <v>758.31694955024557</v>
      </c>
      <c r="V40" s="235">
        <v>683.06912349652589</v>
      </c>
      <c r="W40" s="326">
        <v>728.39399020470751</v>
      </c>
    </row>
    <row r="41" spans="1:23" x14ac:dyDescent="0.25">
      <c r="A41" s="15"/>
      <c r="B41" s="101" t="s">
        <v>171</v>
      </c>
      <c r="C41" s="234" t="s">
        <v>4</v>
      </c>
      <c r="D41" s="235" t="s">
        <v>4</v>
      </c>
      <c r="E41" s="235" t="s">
        <v>4</v>
      </c>
      <c r="F41" s="235">
        <v>501.67329728000004</v>
      </c>
      <c r="G41" s="235">
        <v>421.77115674000004</v>
      </c>
      <c r="H41" s="235">
        <v>243.46811316000003</v>
      </c>
      <c r="I41" s="235">
        <v>239.27512069999995</v>
      </c>
      <c r="J41" s="235">
        <v>812.25609861999988</v>
      </c>
      <c r="K41" s="235">
        <v>72.824650109999993</v>
      </c>
      <c r="L41" s="235">
        <v>111.57097184000001</v>
      </c>
      <c r="M41" s="235">
        <v>271.52499456999999</v>
      </c>
      <c r="N41" s="235">
        <v>331.69138422000009</v>
      </c>
      <c r="O41" s="235">
        <v>283.17536797999998</v>
      </c>
      <c r="P41" s="235">
        <v>193.71027330999999</v>
      </c>
      <c r="Q41" s="235">
        <v>218.37396506999997</v>
      </c>
      <c r="R41" s="235">
        <v>372.18476013470507</v>
      </c>
      <c r="S41" s="235">
        <v>111.73838201904053</v>
      </c>
      <c r="T41" s="235">
        <v>187.95658422877</v>
      </c>
      <c r="U41" s="235">
        <v>355.23309951940178</v>
      </c>
      <c r="V41" s="235">
        <v>288.79728977492596</v>
      </c>
      <c r="W41" s="326">
        <v>239.55263886987481</v>
      </c>
    </row>
    <row r="42" spans="1:23" x14ac:dyDescent="0.25">
      <c r="A42" s="41"/>
      <c r="B42" s="40"/>
      <c r="C42" s="236"/>
      <c r="D42" s="237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8"/>
    </row>
    <row r="43" spans="1:23" x14ac:dyDescent="0.25">
      <c r="A43" s="15"/>
      <c r="B43" s="89"/>
      <c r="C43" s="248"/>
      <c r="D43" s="228"/>
      <c r="E43" s="228"/>
      <c r="F43" s="229"/>
      <c r="G43" s="229"/>
      <c r="H43" s="229"/>
      <c r="I43" s="229"/>
      <c r="J43" s="229"/>
      <c r="K43" s="24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324"/>
    </row>
    <row r="44" spans="1:23" x14ac:dyDescent="0.25">
      <c r="A44" s="15"/>
      <c r="B44" s="4" t="s">
        <v>209</v>
      </c>
      <c r="C44" s="250"/>
      <c r="D44" s="230"/>
      <c r="E44" s="228"/>
      <c r="F44" s="228"/>
      <c r="G44" s="228"/>
      <c r="H44" s="228"/>
      <c r="I44" s="228"/>
      <c r="J44" s="228"/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  <c r="W44" s="325"/>
    </row>
    <row r="45" spans="1:23" x14ac:dyDescent="0.25">
      <c r="A45" s="15"/>
      <c r="B45" s="4"/>
      <c r="C45" s="250"/>
      <c r="D45" s="230"/>
      <c r="E45" s="228"/>
      <c r="F45" s="228"/>
      <c r="G45" s="228"/>
      <c r="H45" s="228"/>
      <c r="I45" s="228"/>
      <c r="J45" s="228"/>
      <c r="K45" s="228"/>
      <c r="L45" s="228"/>
      <c r="M45" s="228"/>
      <c r="N45" s="228"/>
      <c r="O45" s="228"/>
      <c r="P45" s="228"/>
      <c r="Q45" s="228"/>
      <c r="R45" s="228"/>
      <c r="S45" s="228"/>
      <c r="T45" s="228"/>
      <c r="U45" s="228"/>
      <c r="V45" s="228"/>
      <c r="W45" s="325"/>
    </row>
    <row r="46" spans="1:23" x14ac:dyDescent="0.25">
      <c r="A46" s="15"/>
      <c r="B46" s="21" t="s">
        <v>172</v>
      </c>
      <c r="C46" s="234" t="s">
        <v>4</v>
      </c>
      <c r="D46" s="235" t="s">
        <v>4</v>
      </c>
      <c r="E46" s="235" t="s">
        <v>4</v>
      </c>
      <c r="F46" s="235" t="s">
        <v>4</v>
      </c>
      <c r="G46" s="235" t="s">
        <v>4</v>
      </c>
      <c r="H46" s="235" t="s">
        <v>4</v>
      </c>
      <c r="I46" s="235" t="s">
        <v>4</v>
      </c>
      <c r="J46" s="235" t="s">
        <v>4</v>
      </c>
      <c r="K46" s="235" t="s">
        <v>4</v>
      </c>
      <c r="L46" s="235" t="s">
        <v>4</v>
      </c>
      <c r="M46" s="235" t="s">
        <v>4</v>
      </c>
      <c r="N46" s="235" t="s">
        <v>4</v>
      </c>
      <c r="O46" s="235" t="s">
        <v>4</v>
      </c>
      <c r="P46" s="235" t="s">
        <v>4</v>
      </c>
      <c r="Q46" s="235">
        <v>390.84532335999995</v>
      </c>
      <c r="R46" s="235">
        <v>834.65260572753573</v>
      </c>
      <c r="S46" s="235">
        <v>294.10145122003951</v>
      </c>
      <c r="T46" s="235">
        <v>415.23872369983189</v>
      </c>
      <c r="U46" s="235">
        <v>543.26574094127693</v>
      </c>
      <c r="V46" s="235">
        <v>641.36461999450785</v>
      </c>
      <c r="W46" s="326">
        <v>621.53285761353698</v>
      </c>
    </row>
    <row r="47" spans="1:23" x14ac:dyDescent="0.25">
      <c r="A47" s="15"/>
      <c r="B47" s="101" t="s">
        <v>170</v>
      </c>
      <c r="C47" s="234" t="s">
        <v>4</v>
      </c>
      <c r="D47" s="235" t="s">
        <v>4</v>
      </c>
      <c r="E47" s="235" t="s">
        <v>4</v>
      </c>
      <c r="F47" s="235" t="s">
        <v>4</v>
      </c>
      <c r="G47" s="235" t="s">
        <v>4</v>
      </c>
      <c r="H47" s="235" t="s">
        <v>4</v>
      </c>
      <c r="I47" s="235" t="s">
        <v>4</v>
      </c>
      <c r="J47" s="235" t="s">
        <v>4</v>
      </c>
      <c r="K47" s="235" t="s">
        <v>4</v>
      </c>
      <c r="L47" s="235" t="s">
        <v>4</v>
      </c>
      <c r="M47" s="235" t="s">
        <v>4</v>
      </c>
      <c r="N47" s="235" t="s">
        <v>4</v>
      </c>
      <c r="O47" s="235" t="s">
        <v>4</v>
      </c>
      <c r="P47" s="235" t="s">
        <v>4</v>
      </c>
      <c r="Q47" s="235">
        <v>261.90904079999996</v>
      </c>
      <c r="R47" s="235">
        <v>587.48535838602947</v>
      </c>
      <c r="S47" s="235">
        <v>121.29886280892708</v>
      </c>
      <c r="T47" s="235">
        <v>266.60585415478965</v>
      </c>
      <c r="U47" s="235">
        <v>333.46406040352559</v>
      </c>
      <c r="V47" s="235">
        <v>338.94762381399789</v>
      </c>
      <c r="W47" s="326">
        <v>376.91183350051585</v>
      </c>
    </row>
    <row r="48" spans="1:23" x14ac:dyDescent="0.25">
      <c r="A48" s="15"/>
      <c r="B48" s="101" t="s">
        <v>171</v>
      </c>
      <c r="C48" s="234" t="s">
        <v>4</v>
      </c>
      <c r="D48" s="235" t="s">
        <v>4</v>
      </c>
      <c r="E48" s="235" t="s">
        <v>4</v>
      </c>
      <c r="F48" s="235" t="s">
        <v>4</v>
      </c>
      <c r="G48" s="235" t="s">
        <v>4</v>
      </c>
      <c r="H48" s="235" t="s">
        <v>4</v>
      </c>
      <c r="I48" s="235" t="s">
        <v>4</v>
      </c>
      <c r="J48" s="235" t="s">
        <v>4</v>
      </c>
      <c r="K48" s="235" t="s">
        <v>4</v>
      </c>
      <c r="L48" s="235" t="s">
        <v>4</v>
      </c>
      <c r="M48" s="235" t="s">
        <v>4</v>
      </c>
      <c r="N48" s="235" t="s">
        <v>4</v>
      </c>
      <c r="O48" s="235" t="s">
        <v>4</v>
      </c>
      <c r="P48" s="235" t="s">
        <v>4</v>
      </c>
      <c r="Q48" s="235">
        <v>128.93628256000002</v>
      </c>
      <c r="R48" s="235">
        <v>247.16724734150631</v>
      </c>
      <c r="S48" s="235">
        <v>172.80258841111245</v>
      </c>
      <c r="T48" s="235">
        <v>148.63286954504221</v>
      </c>
      <c r="U48" s="235">
        <v>209.80168053775134</v>
      </c>
      <c r="V48" s="235">
        <v>302.41699618051001</v>
      </c>
      <c r="W48" s="326">
        <v>244.62102411302112</v>
      </c>
    </row>
    <row r="49" spans="1:23" x14ac:dyDescent="0.25">
      <c r="A49" s="15"/>
      <c r="B49" s="102"/>
      <c r="C49" s="234"/>
      <c r="D49" s="235"/>
      <c r="E49" s="235"/>
      <c r="F49" s="235"/>
      <c r="G49" s="235"/>
      <c r="H49" s="235"/>
      <c r="I49" s="235"/>
      <c r="J49" s="235"/>
      <c r="K49" s="235"/>
      <c r="L49" s="235"/>
      <c r="M49" s="235"/>
      <c r="N49" s="235"/>
      <c r="O49" s="235"/>
      <c r="P49" s="235"/>
      <c r="Q49" s="235"/>
      <c r="R49" s="235"/>
      <c r="S49" s="235"/>
      <c r="T49" s="235"/>
      <c r="U49" s="235"/>
      <c r="V49" s="235"/>
      <c r="W49" s="326"/>
    </row>
    <row r="50" spans="1:23" x14ac:dyDescent="0.25">
      <c r="A50" s="15"/>
      <c r="B50" s="21" t="s">
        <v>173</v>
      </c>
      <c r="C50" s="234" t="s">
        <v>4</v>
      </c>
      <c r="D50" s="235" t="s">
        <v>4</v>
      </c>
      <c r="E50" s="235" t="s">
        <v>4</v>
      </c>
      <c r="F50" s="235" t="s">
        <v>4</v>
      </c>
      <c r="G50" s="235" t="s">
        <v>4</v>
      </c>
      <c r="H50" s="235" t="s">
        <v>4</v>
      </c>
      <c r="I50" s="235" t="s">
        <v>4</v>
      </c>
      <c r="J50" s="235" t="s">
        <v>4</v>
      </c>
      <c r="K50" s="235" t="s">
        <v>4</v>
      </c>
      <c r="L50" s="235" t="s">
        <v>4</v>
      </c>
      <c r="M50" s="235" t="s">
        <v>4</v>
      </c>
      <c r="N50" s="235" t="s">
        <v>4</v>
      </c>
      <c r="O50" s="235" t="s">
        <v>4</v>
      </c>
      <c r="P50" s="235" t="s">
        <v>4</v>
      </c>
      <c r="Q50" s="235">
        <v>228.83641850000004</v>
      </c>
      <c r="R50" s="235">
        <v>387.63421621129999</v>
      </c>
      <c r="S50" s="235">
        <v>201.52628848193322</v>
      </c>
      <c r="T50" s="235">
        <v>180.75717968199601</v>
      </c>
      <c r="U50" s="235">
        <v>229.06919401734979</v>
      </c>
      <c r="V50" s="235">
        <v>367.14517976696425</v>
      </c>
      <c r="W50" s="326">
        <v>348.41941406784184</v>
      </c>
    </row>
    <row r="51" spans="1:23" x14ac:dyDescent="0.25">
      <c r="A51" s="15"/>
      <c r="B51" s="101" t="s">
        <v>170</v>
      </c>
      <c r="C51" s="234" t="s">
        <v>4</v>
      </c>
      <c r="D51" s="235" t="s">
        <v>4</v>
      </c>
      <c r="E51" s="235" t="s">
        <v>4</v>
      </c>
      <c r="F51" s="235" t="s">
        <v>4</v>
      </c>
      <c r="G51" s="235" t="s">
        <v>4</v>
      </c>
      <c r="H51" s="235" t="s">
        <v>4</v>
      </c>
      <c r="I51" s="235" t="s">
        <v>4</v>
      </c>
      <c r="J51" s="235" t="s">
        <v>4</v>
      </c>
      <c r="K51" s="235" t="s">
        <v>4</v>
      </c>
      <c r="L51" s="235" t="s">
        <v>4</v>
      </c>
      <c r="M51" s="235" t="s">
        <v>4</v>
      </c>
      <c r="N51" s="235" t="s">
        <v>4</v>
      </c>
      <c r="O51" s="235" t="s">
        <v>4</v>
      </c>
      <c r="P51" s="235" t="s">
        <v>4</v>
      </c>
      <c r="Q51" s="235">
        <v>121.46582941</v>
      </c>
      <c r="R51" s="235">
        <v>170.27043665611626</v>
      </c>
      <c r="S51" s="235">
        <v>53.423479441090336</v>
      </c>
      <c r="T51" s="235">
        <v>85.157678314374763</v>
      </c>
      <c r="U51" s="235">
        <v>119.49921237389658</v>
      </c>
      <c r="V51" s="235">
        <v>146.21451757214396</v>
      </c>
      <c r="W51" s="326">
        <v>171.38997418788975</v>
      </c>
    </row>
    <row r="52" spans="1:23" x14ac:dyDescent="0.25">
      <c r="A52" s="15"/>
      <c r="B52" s="101" t="s">
        <v>171</v>
      </c>
      <c r="C52" s="234" t="s">
        <v>4</v>
      </c>
      <c r="D52" s="235" t="s">
        <v>4</v>
      </c>
      <c r="E52" s="235" t="s">
        <v>4</v>
      </c>
      <c r="F52" s="235" t="s">
        <v>4</v>
      </c>
      <c r="G52" s="235" t="s">
        <v>4</v>
      </c>
      <c r="H52" s="235" t="s">
        <v>4</v>
      </c>
      <c r="I52" s="235" t="s">
        <v>4</v>
      </c>
      <c r="J52" s="235" t="s">
        <v>4</v>
      </c>
      <c r="K52" s="235" t="s">
        <v>4</v>
      </c>
      <c r="L52" s="235" t="s">
        <v>4</v>
      </c>
      <c r="M52" s="235" t="s">
        <v>4</v>
      </c>
      <c r="N52" s="235" t="s">
        <v>4</v>
      </c>
      <c r="O52" s="235" t="s">
        <v>4</v>
      </c>
      <c r="P52" s="235" t="s">
        <v>4</v>
      </c>
      <c r="Q52" s="235">
        <v>107.37058909000002</v>
      </c>
      <c r="R52" s="235">
        <v>217.36377955518373</v>
      </c>
      <c r="S52" s="235">
        <v>148.10280904084289</v>
      </c>
      <c r="T52" s="235">
        <v>95.599501367621244</v>
      </c>
      <c r="U52" s="235">
        <v>109.56998164345319</v>
      </c>
      <c r="V52" s="235">
        <v>220.93066219482026</v>
      </c>
      <c r="W52" s="326">
        <v>177.02943987995209</v>
      </c>
    </row>
    <row r="53" spans="1:23" x14ac:dyDescent="0.25">
      <c r="A53" s="15"/>
      <c r="B53" s="102"/>
      <c r="C53" s="234"/>
      <c r="D53" s="235"/>
      <c r="E53" s="235"/>
      <c r="F53" s="235"/>
      <c r="G53" s="235"/>
      <c r="H53" s="235"/>
      <c r="I53" s="235"/>
      <c r="J53" s="235"/>
      <c r="K53" s="235"/>
      <c r="L53" s="235"/>
      <c r="M53" s="235"/>
      <c r="N53" s="235"/>
      <c r="O53" s="235"/>
      <c r="P53" s="235"/>
      <c r="Q53" s="235"/>
      <c r="R53" s="235"/>
      <c r="S53" s="235"/>
      <c r="T53" s="235"/>
      <c r="U53" s="235"/>
      <c r="V53" s="235"/>
      <c r="W53" s="326"/>
    </row>
    <row r="54" spans="1:23" x14ac:dyDescent="0.25">
      <c r="A54" s="15"/>
      <c r="B54" s="21" t="s">
        <v>174</v>
      </c>
      <c r="C54" s="234" t="s">
        <v>4</v>
      </c>
      <c r="D54" s="235" t="s">
        <v>4</v>
      </c>
      <c r="E54" s="235" t="s">
        <v>4</v>
      </c>
      <c r="F54" s="235" t="s">
        <v>4</v>
      </c>
      <c r="G54" s="235" t="s">
        <v>4</v>
      </c>
      <c r="H54" s="235" t="s">
        <v>4</v>
      </c>
      <c r="I54" s="235" t="s">
        <v>4</v>
      </c>
      <c r="J54" s="235" t="s">
        <v>4</v>
      </c>
      <c r="K54" s="235" t="s">
        <v>4</v>
      </c>
      <c r="L54" s="235" t="s">
        <v>4</v>
      </c>
      <c r="M54" s="235" t="s">
        <v>4</v>
      </c>
      <c r="N54" s="235" t="s">
        <v>4</v>
      </c>
      <c r="O54" s="235" t="s">
        <v>4</v>
      </c>
      <c r="P54" s="235" t="s">
        <v>4</v>
      </c>
      <c r="Q54" s="235">
        <v>162.00890485999997</v>
      </c>
      <c r="R54" s="235">
        <v>447.0183895162358</v>
      </c>
      <c r="S54" s="235">
        <v>92.575162738106314</v>
      </c>
      <c r="T54" s="235">
        <v>234.48154401783589</v>
      </c>
      <c r="U54" s="235">
        <v>314.19654692392714</v>
      </c>
      <c r="V54" s="235">
        <v>274.21944022754371</v>
      </c>
      <c r="W54" s="326">
        <v>273.11344354569508</v>
      </c>
    </row>
    <row r="55" spans="1:23" x14ac:dyDescent="0.25">
      <c r="A55" s="15"/>
      <c r="B55" s="101" t="s">
        <v>170</v>
      </c>
      <c r="C55" s="234" t="s">
        <v>4</v>
      </c>
      <c r="D55" s="235" t="s">
        <v>4</v>
      </c>
      <c r="E55" s="235" t="s">
        <v>4</v>
      </c>
      <c r="F55" s="235" t="s">
        <v>4</v>
      </c>
      <c r="G55" s="235" t="s">
        <v>4</v>
      </c>
      <c r="H55" s="235" t="s">
        <v>4</v>
      </c>
      <c r="I55" s="235" t="s">
        <v>4</v>
      </c>
      <c r="J55" s="235" t="s">
        <v>4</v>
      </c>
      <c r="K55" s="235" t="s">
        <v>4</v>
      </c>
      <c r="L55" s="235" t="s">
        <v>4</v>
      </c>
      <c r="M55" s="235" t="s">
        <v>4</v>
      </c>
      <c r="N55" s="235" t="s">
        <v>4</v>
      </c>
      <c r="O55" s="235" t="s">
        <v>4</v>
      </c>
      <c r="P55" s="235" t="s">
        <v>4</v>
      </c>
      <c r="Q55" s="235">
        <v>140.44321138999999</v>
      </c>
      <c r="R55" s="235">
        <v>417.21492172991321</v>
      </c>
      <c r="S55" s="235">
        <v>67.875383367836747</v>
      </c>
      <c r="T55" s="235">
        <v>181.4481758404149</v>
      </c>
      <c r="U55" s="235">
        <v>213.96484802962902</v>
      </c>
      <c r="V55" s="235">
        <v>192.73310624185396</v>
      </c>
      <c r="W55" s="326">
        <v>205.52185931262608</v>
      </c>
    </row>
    <row r="56" spans="1:23" x14ac:dyDescent="0.25">
      <c r="A56" s="15"/>
      <c r="B56" s="101" t="s">
        <v>171</v>
      </c>
      <c r="C56" s="234" t="s">
        <v>4</v>
      </c>
      <c r="D56" s="235" t="s">
        <v>4</v>
      </c>
      <c r="E56" s="235" t="s">
        <v>4</v>
      </c>
      <c r="F56" s="235" t="s">
        <v>4</v>
      </c>
      <c r="G56" s="235" t="s">
        <v>4</v>
      </c>
      <c r="H56" s="235" t="s">
        <v>4</v>
      </c>
      <c r="I56" s="235" t="s">
        <v>4</v>
      </c>
      <c r="J56" s="235" t="s">
        <v>4</v>
      </c>
      <c r="K56" s="235" t="s">
        <v>4</v>
      </c>
      <c r="L56" s="235" t="s">
        <v>4</v>
      </c>
      <c r="M56" s="235" t="s">
        <v>4</v>
      </c>
      <c r="N56" s="235" t="s">
        <v>4</v>
      </c>
      <c r="O56" s="235" t="s">
        <v>4</v>
      </c>
      <c r="P56" s="235" t="s">
        <v>4</v>
      </c>
      <c r="Q56" s="235">
        <v>21.565693469999999</v>
      </c>
      <c r="R56" s="235">
        <v>29.803467786322571</v>
      </c>
      <c r="S56" s="235">
        <v>24.69977937026956</v>
      </c>
      <c r="T56" s="235">
        <v>53.033368177420975</v>
      </c>
      <c r="U56" s="235">
        <v>100.23169889429813</v>
      </c>
      <c r="V56" s="235">
        <v>81.486333985689768</v>
      </c>
      <c r="W56" s="326">
        <v>67.591584233069014</v>
      </c>
    </row>
    <row r="57" spans="1:23" x14ac:dyDescent="0.25">
      <c r="A57" s="41"/>
      <c r="B57" s="40"/>
      <c r="C57" s="236"/>
      <c r="D57" s="237"/>
      <c r="E57" s="237"/>
      <c r="F57" s="237"/>
      <c r="G57" s="237"/>
      <c r="H57" s="237"/>
      <c r="I57" s="237"/>
      <c r="J57" s="237"/>
      <c r="K57" s="237"/>
      <c r="L57" s="237"/>
      <c r="M57" s="237"/>
      <c r="N57" s="237"/>
      <c r="O57" s="237"/>
      <c r="P57" s="237"/>
      <c r="Q57" s="237"/>
      <c r="R57" s="237"/>
      <c r="S57" s="237"/>
      <c r="T57" s="237"/>
      <c r="U57" s="237"/>
      <c r="V57" s="237"/>
      <c r="W57" s="238"/>
    </row>
    <row r="58" spans="1:23" x14ac:dyDescent="0.25">
      <c r="A58" s="15"/>
      <c r="B58" s="89"/>
      <c r="C58" s="248"/>
      <c r="D58" s="228"/>
      <c r="E58" s="228"/>
      <c r="F58" s="229"/>
      <c r="G58" s="229"/>
      <c r="H58" s="229"/>
      <c r="I58" s="229"/>
      <c r="J58" s="229"/>
      <c r="K58" s="24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324"/>
    </row>
    <row r="59" spans="1:23" x14ac:dyDescent="0.25">
      <c r="A59" s="15"/>
      <c r="B59" s="4" t="s">
        <v>210</v>
      </c>
      <c r="C59" s="250"/>
      <c r="D59" s="230"/>
      <c r="E59" s="228"/>
      <c r="F59" s="228"/>
      <c r="G59" s="228"/>
      <c r="H59" s="228"/>
      <c r="I59" s="228"/>
      <c r="J59" s="228"/>
      <c r="K59" s="228"/>
      <c r="L59" s="228"/>
      <c r="M59" s="228"/>
      <c r="N59" s="228"/>
      <c r="O59" s="228"/>
      <c r="P59" s="228"/>
      <c r="Q59" s="228"/>
      <c r="R59" s="228"/>
      <c r="S59" s="228"/>
      <c r="T59" s="228"/>
      <c r="U59" s="228"/>
      <c r="V59" s="228"/>
      <c r="W59" s="325"/>
    </row>
    <row r="60" spans="1:23" x14ac:dyDescent="0.25">
      <c r="A60" s="15"/>
      <c r="B60" s="4"/>
      <c r="C60" s="250"/>
      <c r="D60" s="230"/>
      <c r="E60" s="228"/>
      <c r="F60" s="228"/>
      <c r="G60" s="228"/>
      <c r="H60" s="228"/>
      <c r="I60" s="228"/>
      <c r="J60" s="228"/>
      <c r="K60" s="228"/>
      <c r="L60" s="228"/>
      <c r="M60" s="228"/>
      <c r="N60" s="228"/>
      <c r="O60" s="228"/>
      <c r="P60" s="228"/>
      <c r="Q60" s="228"/>
      <c r="R60" s="228"/>
      <c r="S60" s="228"/>
      <c r="T60" s="228"/>
      <c r="U60" s="228"/>
      <c r="V60" s="228"/>
      <c r="W60" s="325"/>
    </row>
    <row r="61" spans="1:23" x14ac:dyDescent="0.25">
      <c r="A61" s="15"/>
      <c r="B61" s="21" t="s">
        <v>211</v>
      </c>
      <c r="C61" s="234" t="s">
        <v>4</v>
      </c>
      <c r="D61" s="235" t="s">
        <v>4</v>
      </c>
      <c r="E61" s="235" t="s">
        <v>4</v>
      </c>
      <c r="F61" s="235" t="s">
        <v>4</v>
      </c>
      <c r="G61" s="235" t="s">
        <v>4</v>
      </c>
      <c r="H61" s="235" t="s">
        <v>4</v>
      </c>
      <c r="I61" s="235" t="s">
        <v>4</v>
      </c>
      <c r="J61" s="235" t="s">
        <v>4</v>
      </c>
      <c r="K61" s="235" t="s">
        <v>4</v>
      </c>
      <c r="L61" s="235" t="s">
        <v>4</v>
      </c>
      <c r="M61" s="235" t="s">
        <v>4</v>
      </c>
      <c r="N61" s="235" t="s">
        <v>4</v>
      </c>
      <c r="O61" s="235" t="s">
        <v>4</v>
      </c>
      <c r="P61" s="235">
        <v>2.4948787299999995</v>
      </c>
      <c r="Q61" s="235">
        <v>28.824114858799998</v>
      </c>
      <c r="R61" s="235">
        <v>72.003991741803475</v>
      </c>
      <c r="S61" s="235">
        <v>141.14650512856889</v>
      </c>
      <c r="T61" s="235">
        <v>130.91645047389378</v>
      </c>
      <c r="U61" s="235">
        <v>52.527115708178677</v>
      </c>
      <c r="V61" s="235" t="s">
        <v>4</v>
      </c>
      <c r="W61" s="326" t="s">
        <v>4</v>
      </c>
    </row>
    <row r="62" spans="1:23" x14ac:dyDescent="0.25">
      <c r="A62" s="15"/>
      <c r="B62" s="101" t="s">
        <v>212</v>
      </c>
      <c r="C62" s="234" t="s">
        <v>4</v>
      </c>
      <c r="D62" s="235" t="s">
        <v>4</v>
      </c>
      <c r="E62" s="235" t="s">
        <v>4</v>
      </c>
      <c r="F62" s="235" t="s">
        <v>4</v>
      </c>
      <c r="G62" s="235" t="s">
        <v>4</v>
      </c>
      <c r="H62" s="235" t="s">
        <v>4</v>
      </c>
      <c r="I62" s="235" t="s">
        <v>4</v>
      </c>
      <c r="J62" s="235" t="s">
        <v>4</v>
      </c>
      <c r="K62" s="235" t="s">
        <v>4</v>
      </c>
      <c r="L62" s="235" t="s">
        <v>4</v>
      </c>
      <c r="M62" s="235" t="s">
        <v>4</v>
      </c>
      <c r="N62" s="235" t="s">
        <v>4</v>
      </c>
      <c r="O62" s="235" t="s">
        <v>4</v>
      </c>
      <c r="P62" s="235">
        <v>2.9624168267535165</v>
      </c>
      <c r="Q62" s="235">
        <v>13.01893434876998</v>
      </c>
      <c r="R62" s="235">
        <v>38.951704122173673</v>
      </c>
      <c r="S62" s="235">
        <v>108.1746123018679</v>
      </c>
      <c r="T62" s="235">
        <v>94.570651859798474</v>
      </c>
      <c r="U62" s="235">
        <v>35.722319370825211</v>
      </c>
      <c r="V62" s="235" t="s">
        <v>4</v>
      </c>
      <c r="W62" s="326" t="s">
        <v>4</v>
      </c>
    </row>
    <row r="63" spans="1:23" x14ac:dyDescent="0.25">
      <c r="A63" s="15"/>
      <c r="B63" s="101" t="s">
        <v>213</v>
      </c>
      <c r="C63" s="234" t="s">
        <v>4</v>
      </c>
      <c r="D63" s="235" t="s">
        <v>4</v>
      </c>
      <c r="E63" s="235" t="s">
        <v>4</v>
      </c>
      <c r="F63" s="235" t="s">
        <v>4</v>
      </c>
      <c r="G63" s="235" t="s">
        <v>4</v>
      </c>
      <c r="H63" s="235" t="s">
        <v>4</v>
      </c>
      <c r="I63" s="235" t="s">
        <v>4</v>
      </c>
      <c r="J63" s="235" t="s">
        <v>4</v>
      </c>
      <c r="K63" s="235" t="s">
        <v>4</v>
      </c>
      <c r="L63" s="235" t="s">
        <v>4</v>
      </c>
      <c r="M63" s="235" t="s">
        <v>4</v>
      </c>
      <c r="N63" s="235" t="s">
        <v>4</v>
      </c>
      <c r="O63" s="235" t="s">
        <v>4</v>
      </c>
      <c r="P63" s="235">
        <v>0</v>
      </c>
      <c r="Q63" s="235">
        <v>2.7275342835961909</v>
      </c>
      <c r="R63" s="235">
        <v>298.67277758299173</v>
      </c>
      <c r="S63" s="235">
        <v>1822.9473822941243</v>
      </c>
      <c r="T63" s="235">
        <v>1947.7623949016995</v>
      </c>
      <c r="U63" s="235">
        <v>454.33787742733608</v>
      </c>
      <c r="V63" s="235" t="s">
        <v>4</v>
      </c>
      <c r="W63" s="326" t="s">
        <v>4</v>
      </c>
    </row>
    <row r="64" spans="1:23" x14ac:dyDescent="0.25">
      <c r="A64" s="15"/>
      <c r="B64" s="101" t="s">
        <v>214</v>
      </c>
      <c r="C64" s="234" t="s">
        <v>4</v>
      </c>
      <c r="D64" s="235" t="s">
        <v>4</v>
      </c>
      <c r="E64" s="235" t="s">
        <v>4</v>
      </c>
      <c r="F64" s="235" t="s">
        <v>4</v>
      </c>
      <c r="G64" s="235" t="s">
        <v>4</v>
      </c>
      <c r="H64" s="235" t="s">
        <v>4</v>
      </c>
      <c r="I64" s="235" t="s">
        <v>4</v>
      </c>
      <c r="J64" s="235" t="s">
        <v>4</v>
      </c>
      <c r="K64" s="235" t="s">
        <v>4</v>
      </c>
      <c r="L64" s="235" t="s">
        <v>4</v>
      </c>
      <c r="M64" s="235" t="s">
        <v>4</v>
      </c>
      <c r="N64" s="235" t="s">
        <v>4</v>
      </c>
      <c r="O64" s="235" t="s">
        <v>4</v>
      </c>
      <c r="P64" s="235">
        <v>0</v>
      </c>
      <c r="Q64" s="235">
        <v>0.10813409</v>
      </c>
      <c r="R64" s="235">
        <v>7.391104678934477</v>
      </c>
      <c r="S64" s="235">
        <v>8.469868269517498</v>
      </c>
      <c r="T64" s="235">
        <v>4.1530857628210889</v>
      </c>
      <c r="U64" s="235">
        <v>0</v>
      </c>
      <c r="V64" s="235" t="s">
        <v>4</v>
      </c>
      <c r="W64" s="326" t="s">
        <v>4</v>
      </c>
    </row>
    <row r="65" spans="1:23" x14ac:dyDescent="0.25">
      <c r="A65" s="15"/>
      <c r="B65" s="21" t="s">
        <v>215</v>
      </c>
      <c r="C65" s="234" t="s">
        <v>4</v>
      </c>
      <c r="D65" s="235" t="s">
        <v>4</v>
      </c>
      <c r="E65" s="235" t="s">
        <v>4</v>
      </c>
      <c r="F65" s="235" t="s">
        <v>4</v>
      </c>
      <c r="G65" s="235" t="s">
        <v>4</v>
      </c>
      <c r="H65" s="235" t="s">
        <v>4</v>
      </c>
      <c r="I65" s="235" t="s">
        <v>4</v>
      </c>
      <c r="J65" s="235" t="s">
        <v>4</v>
      </c>
      <c r="K65" s="235" t="s">
        <v>4</v>
      </c>
      <c r="L65" s="235" t="s">
        <v>4</v>
      </c>
      <c r="M65" s="235" t="s">
        <v>4</v>
      </c>
      <c r="N65" s="235" t="s">
        <v>4</v>
      </c>
      <c r="O65" s="235" t="s">
        <v>4</v>
      </c>
      <c r="P65" s="235">
        <v>0</v>
      </c>
      <c r="Q65" s="235">
        <v>3.7015499999999997</v>
      </c>
      <c r="R65" s="235">
        <v>11.371171810797932</v>
      </c>
      <c r="S65" s="235">
        <v>22.731721762292814</v>
      </c>
      <c r="T65" s="235">
        <v>22.731652177716757</v>
      </c>
      <c r="U65" s="235">
        <v>11.380147946161399</v>
      </c>
      <c r="V65" s="235" t="s">
        <v>4</v>
      </c>
      <c r="W65" s="326" t="s">
        <v>4</v>
      </c>
    </row>
    <row r="66" spans="1:23" x14ac:dyDescent="0.25">
      <c r="A66" s="15"/>
      <c r="B66" s="101" t="s">
        <v>84</v>
      </c>
      <c r="C66" s="234" t="s">
        <v>4</v>
      </c>
      <c r="D66" s="235" t="s">
        <v>4</v>
      </c>
      <c r="E66" s="235" t="s">
        <v>4</v>
      </c>
      <c r="F66" s="235" t="s">
        <v>4</v>
      </c>
      <c r="G66" s="235" t="s">
        <v>4</v>
      </c>
      <c r="H66" s="235" t="s">
        <v>4</v>
      </c>
      <c r="I66" s="235" t="s">
        <v>4</v>
      </c>
      <c r="J66" s="235" t="s">
        <v>4</v>
      </c>
      <c r="K66" s="235" t="s">
        <v>4</v>
      </c>
      <c r="L66" s="235" t="s">
        <v>4</v>
      </c>
      <c r="M66" s="235" t="s">
        <v>4</v>
      </c>
      <c r="N66" s="235" t="s">
        <v>4</v>
      </c>
      <c r="O66" s="235" t="s">
        <v>4</v>
      </c>
      <c r="P66" s="235">
        <v>0.65399360324648392</v>
      </c>
      <c r="Q66" s="235">
        <v>3.5394232288338312</v>
      </c>
      <c r="R66" s="235">
        <v>101.49848717182405</v>
      </c>
      <c r="S66" s="235">
        <v>578.40841175801825</v>
      </c>
      <c r="T66" s="235">
        <v>622.00974682868014</v>
      </c>
      <c r="U66" s="235">
        <v>149.97237165073332</v>
      </c>
      <c r="V66" s="235" t="s">
        <v>4</v>
      </c>
      <c r="W66" s="326" t="s">
        <v>4</v>
      </c>
    </row>
    <row r="67" spans="1:23" x14ac:dyDescent="0.25">
      <c r="A67" s="15"/>
      <c r="B67" s="101" t="s">
        <v>216</v>
      </c>
      <c r="C67" s="234" t="s">
        <v>4</v>
      </c>
      <c r="D67" s="235" t="s">
        <v>4</v>
      </c>
      <c r="E67" s="235" t="s">
        <v>4</v>
      </c>
      <c r="F67" s="235" t="s">
        <v>4</v>
      </c>
      <c r="G67" s="235" t="s">
        <v>4</v>
      </c>
      <c r="H67" s="235" t="s">
        <v>4</v>
      </c>
      <c r="I67" s="235" t="s">
        <v>4</v>
      </c>
      <c r="J67" s="235" t="s">
        <v>4</v>
      </c>
      <c r="K67" s="235" t="s">
        <v>4</v>
      </c>
      <c r="L67" s="235" t="s">
        <v>4</v>
      </c>
      <c r="M67" s="235" t="s">
        <v>4</v>
      </c>
      <c r="N67" s="235" t="s">
        <v>4</v>
      </c>
      <c r="O67" s="235" t="s">
        <v>4</v>
      </c>
      <c r="P67" s="235">
        <v>0</v>
      </c>
      <c r="Q67" s="235">
        <v>0</v>
      </c>
      <c r="R67" s="235">
        <v>225.04778536521746</v>
      </c>
      <c r="S67" s="235">
        <v>130.26667026181855</v>
      </c>
      <c r="T67" s="235">
        <v>94.034984649691921</v>
      </c>
      <c r="U67" s="235">
        <v>86.144986092884082</v>
      </c>
      <c r="V67" s="235" t="s">
        <v>4</v>
      </c>
      <c r="W67" s="326" t="s">
        <v>4</v>
      </c>
    </row>
    <row r="68" spans="1:23" x14ac:dyDescent="0.25">
      <c r="A68" s="41"/>
      <c r="B68" s="361"/>
      <c r="C68" s="362"/>
      <c r="D68" s="363"/>
      <c r="E68" s="363"/>
      <c r="F68" s="363"/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63"/>
      <c r="R68" s="363"/>
      <c r="S68" s="363"/>
      <c r="T68" s="363"/>
      <c r="U68" s="363"/>
      <c r="V68" s="363"/>
      <c r="W68" s="364"/>
    </row>
    <row r="69" spans="1:23" x14ac:dyDescent="0.25">
      <c r="A69" s="15"/>
      <c r="B69" s="16"/>
      <c r="C69" s="248"/>
      <c r="D69" s="228"/>
      <c r="E69" s="228"/>
      <c r="F69" s="229"/>
      <c r="G69" s="229"/>
      <c r="H69" s="229"/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324"/>
    </row>
    <row r="70" spans="1:23" x14ac:dyDescent="0.25">
      <c r="A70" s="15"/>
      <c r="B70" s="4" t="s">
        <v>217</v>
      </c>
      <c r="C70" s="250"/>
      <c r="D70" s="230"/>
      <c r="E70" s="228"/>
      <c r="F70" s="228"/>
      <c r="G70" s="228"/>
      <c r="H70" s="228"/>
      <c r="I70" s="228"/>
      <c r="J70" s="228"/>
      <c r="K70" s="228"/>
      <c r="L70" s="228"/>
      <c r="M70" s="228"/>
      <c r="N70" s="228"/>
      <c r="O70" s="228"/>
      <c r="P70" s="228"/>
      <c r="Q70" s="228"/>
      <c r="R70" s="228"/>
      <c r="S70" s="228"/>
      <c r="T70" s="228"/>
      <c r="U70" s="228"/>
      <c r="V70" s="228"/>
      <c r="W70" s="325"/>
    </row>
    <row r="71" spans="1:23" x14ac:dyDescent="0.25">
      <c r="A71" s="15"/>
      <c r="B71" s="4"/>
      <c r="C71" s="250"/>
      <c r="D71" s="230"/>
      <c r="E71" s="228"/>
      <c r="F71" s="228"/>
      <c r="G71" s="228"/>
      <c r="H71" s="228"/>
      <c r="I71" s="228"/>
      <c r="J71" s="228"/>
      <c r="K71" s="228"/>
      <c r="L71" s="228"/>
      <c r="M71" s="228"/>
      <c r="N71" s="228"/>
      <c r="O71" s="228"/>
      <c r="P71" s="228"/>
      <c r="Q71" s="228"/>
      <c r="R71" s="228"/>
      <c r="S71" s="228"/>
      <c r="T71" s="228"/>
      <c r="U71" s="228"/>
      <c r="V71" s="228"/>
      <c r="W71" s="325"/>
    </row>
    <row r="72" spans="1:23" x14ac:dyDescent="0.25">
      <c r="A72" s="15"/>
      <c r="B72" s="21" t="s">
        <v>211</v>
      </c>
      <c r="C72" s="234" t="s">
        <v>4</v>
      </c>
      <c r="D72" s="235" t="s">
        <v>4</v>
      </c>
      <c r="E72" s="235" t="s">
        <v>4</v>
      </c>
      <c r="F72" s="235" t="s">
        <v>4</v>
      </c>
      <c r="G72" s="235" t="s">
        <v>4</v>
      </c>
      <c r="H72" s="235" t="s">
        <v>4</v>
      </c>
      <c r="I72" s="235" t="s">
        <v>4</v>
      </c>
      <c r="J72" s="235" t="s">
        <v>4</v>
      </c>
      <c r="K72" s="235" t="s">
        <v>4</v>
      </c>
      <c r="L72" s="235" t="s">
        <v>4</v>
      </c>
      <c r="M72" s="235" t="s">
        <v>4</v>
      </c>
      <c r="N72" s="235" t="s">
        <v>4</v>
      </c>
      <c r="O72" s="235" t="s">
        <v>4</v>
      </c>
      <c r="P72" s="235">
        <v>2.4948787299999995</v>
      </c>
      <c r="Q72" s="235">
        <v>28.824114858799998</v>
      </c>
      <c r="R72" s="235">
        <v>72.003991741803475</v>
      </c>
      <c r="S72" s="235">
        <v>141.14650512856889</v>
      </c>
      <c r="T72" s="235">
        <v>130.91645047389378</v>
      </c>
      <c r="U72" s="235">
        <v>52.527115708178677</v>
      </c>
      <c r="V72" s="235" t="s">
        <v>4</v>
      </c>
      <c r="W72" s="326" t="s">
        <v>4</v>
      </c>
    </row>
    <row r="73" spans="1:23" x14ac:dyDescent="0.25">
      <c r="A73" s="15"/>
      <c r="B73" s="101" t="s">
        <v>212</v>
      </c>
      <c r="C73" s="234" t="s">
        <v>4</v>
      </c>
      <c r="D73" s="235" t="s">
        <v>4</v>
      </c>
      <c r="E73" s="235" t="s">
        <v>4</v>
      </c>
      <c r="F73" s="235" t="s">
        <v>4</v>
      </c>
      <c r="G73" s="235" t="s">
        <v>4</v>
      </c>
      <c r="H73" s="235" t="s">
        <v>4</v>
      </c>
      <c r="I73" s="235" t="s">
        <v>4</v>
      </c>
      <c r="J73" s="235" t="s">
        <v>4</v>
      </c>
      <c r="K73" s="235" t="s">
        <v>4</v>
      </c>
      <c r="L73" s="235" t="s">
        <v>4</v>
      </c>
      <c r="M73" s="235" t="s">
        <v>4</v>
      </c>
      <c r="N73" s="235" t="s">
        <v>4</v>
      </c>
      <c r="O73" s="235" t="s">
        <v>4</v>
      </c>
      <c r="P73" s="235">
        <v>2.9392092200000004</v>
      </c>
      <c r="Q73" s="235">
        <v>11.025080171200001</v>
      </c>
      <c r="R73" s="235">
        <v>33.477977724075075</v>
      </c>
      <c r="S73" s="235">
        <v>93.78582214410477</v>
      </c>
      <c r="T73" s="235">
        <v>81.909197038162887</v>
      </c>
      <c r="U73" s="235">
        <v>30.902681680172861</v>
      </c>
      <c r="V73" s="235" t="s">
        <v>4</v>
      </c>
      <c r="W73" s="326" t="s">
        <v>4</v>
      </c>
    </row>
    <row r="74" spans="1:23" x14ac:dyDescent="0.25">
      <c r="A74" s="15"/>
      <c r="B74" s="101" t="s">
        <v>213</v>
      </c>
      <c r="C74" s="234" t="s">
        <v>4</v>
      </c>
      <c r="D74" s="235" t="s">
        <v>4</v>
      </c>
      <c r="E74" s="235" t="s">
        <v>4</v>
      </c>
      <c r="F74" s="235" t="s">
        <v>4</v>
      </c>
      <c r="G74" s="235" t="s">
        <v>4</v>
      </c>
      <c r="H74" s="235" t="s">
        <v>4</v>
      </c>
      <c r="I74" s="235" t="s">
        <v>4</v>
      </c>
      <c r="J74" s="235" t="s">
        <v>4</v>
      </c>
      <c r="K74" s="235" t="s">
        <v>4</v>
      </c>
      <c r="L74" s="235" t="s">
        <v>4</v>
      </c>
      <c r="M74" s="235" t="s">
        <v>4</v>
      </c>
      <c r="N74" s="235" t="s">
        <v>4</v>
      </c>
      <c r="O74" s="235" t="s">
        <v>4</v>
      </c>
      <c r="P74" s="235">
        <v>0</v>
      </c>
      <c r="Q74" s="235">
        <v>2.30981149</v>
      </c>
      <c r="R74" s="235">
        <v>256.24851714799752</v>
      </c>
      <c r="S74" s="235">
        <v>1572.6753592596858</v>
      </c>
      <c r="T74" s="235">
        <v>1680.5204158910738</v>
      </c>
      <c r="U74" s="235">
        <v>393.69940275355486</v>
      </c>
      <c r="V74" s="235" t="s">
        <v>4</v>
      </c>
      <c r="W74" s="326" t="s">
        <v>4</v>
      </c>
    </row>
    <row r="75" spans="1:23" x14ac:dyDescent="0.25">
      <c r="A75" s="15"/>
      <c r="B75" s="101" t="s">
        <v>214</v>
      </c>
      <c r="C75" s="234" t="s">
        <v>4</v>
      </c>
      <c r="D75" s="235" t="s">
        <v>4</v>
      </c>
      <c r="E75" s="235" t="s">
        <v>4</v>
      </c>
      <c r="F75" s="235" t="s">
        <v>4</v>
      </c>
      <c r="G75" s="235" t="s">
        <v>4</v>
      </c>
      <c r="H75" s="235" t="s">
        <v>4</v>
      </c>
      <c r="I75" s="235" t="s">
        <v>4</v>
      </c>
      <c r="J75" s="235" t="s">
        <v>4</v>
      </c>
      <c r="K75" s="235" t="s">
        <v>4</v>
      </c>
      <c r="L75" s="235" t="s">
        <v>4</v>
      </c>
      <c r="M75" s="235" t="s">
        <v>4</v>
      </c>
      <c r="N75" s="235" t="s">
        <v>4</v>
      </c>
      <c r="O75" s="235" t="s">
        <v>4</v>
      </c>
      <c r="P75" s="235">
        <v>0</v>
      </c>
      <c r="Q75" s="235">
        <v>0.10813409</v>
      </c>
      <c r="R75" s="235">
        <v>7.391104678934477</v>
      </c>
      <c r="S75" s="235">
        <v>8.469868269517498</v>
      </c>
      <c r="T75" s="235">
        <v>4.1530857628210889</v>
      </c>
      <c r="U75" s="235">
        <v>0</v>
      </c>
      <c r="V75" s="235" t="s">
        <v>4</v>
      </c>
      <c r="W75" s="326" t="s">
        <v>4</v>
      </c>
    </row>
    <row r="76" spans="1:23" x14ac:dyDescent="0.25">
      <c r="A76" s="15"/>
      <c r="B76" s="21" t="s">
        <v>215</v>
      </c>
      <c r="C76" s="234" t="s">
        <v>4</v>
      </c>
      <c r="D76" s="235" t="s">
        <v>4</v>
      </c>
      <c r="E76" s="235" t="s">
        <v>4</v>
      </c>
      <c r="F76" s="235" t="s">
        <v>4</v>
      </c>
      <c r="G76" s="235" t="s">
        <v>4</v>
      </c>
      <c r="H76" s="235" t="s">
        <v>4</v>
      </c>
      <c r="I76" s="235" t="s">
        <v>4</v>
      </c>
      <c r="J76" s="235" t="s">
        <v>4</v>
      </c>
      <c r="K76" s="235" t="s">
        <v>4</v>
      </c>
      <c r="L76" s="235" t="s">
        <v>4</v>
      </c>
      <c r="M76" s="235" t="s">
        <v>4</v>
      </c>
      <c r="N76" s="235" t="s">
        <v>4</v>
      </c>
      <c r="O76" s="235" t="s">
        <v>4</v>
      </c>
      <c r="P76" s="235">
        <v>0</v>
      </c>
      <c r="Q76" s="235">
        <v>3.7015499999999997</v>
      </c>
      <c r="R76" s="235">
        <v>11.371171810797932</v>
      </c>
      <c r="S76" s="235">
        <v>22.731721762292814</v>
      </c>
      <c r="T76" s="235">
        <v>22.731652177716757</v>
      </c>
      <c r="U76" s="235">
        <v>11.380147946161399</v>
      </c>
      <c r="V76" s="235" t="s">
        <v>4</v>
      </c>
      <c r="W76" s="326" t="s">
        <v>4</v>
      </c>
    </row>
    <row r="77" spans="1:23" x14ac:dyDescent="0.25">
      <c r="A77" s="15"/>
      <c r="B77" s="101" t="s">
        <v>84</v>
      </c>
      <c r="C77" s="234" t="s">
        <v>4</v>
      </c>
      <c r="D77" s="235" t="s">
        <v>4</v>
      </c>
      <c r="E77" s="235" t="s">
        <v>4</v>
      </c>
      <c r="F77" s="235" t="s">
        <v>4</v>
      </c>
      <c r="G77" s="235" t="s">
        <v>4</v>
      </c>
      <c r="H77" s="235" t="s">
        <v>4</v>
      </c>
      <c r="I77" s="235" t="s">
        <v>4</v>
      </c>
      <c r="J77" s="235" t="s">
        <v>4</v>
      </c>
      <c r="K77" s="235" t="s">
        <v>4</v>
      </c>
      <c r="L77" s="235" t="s">
        <v>4</v>
      </c>
      <c r="M77" s="235" t="s">
        <v>4</v>
      </c>
      <c r="N77" s="235" t="s">
        <v>4</v>
      </c>
      <c r="O77" s="235" t="s">
        <v>4</v>
      </c>
      <c r="P77" s="235">
        <v>0.64887021</v>
      </c>
      <c r="Q77" s="235">
        <v>2.9973593700000007</v>
      </c>
      <c r="R77" s="235">
        <v>87.147322454464359</v>
      </c>
      <c r="S77" s="235">
        <v>505.26262402918968</v>
      </c>
      <c r="T77" s="235">
        <v>541.86861671866416</v>
      </c>
      <c r="U77" s="235">
        <v>128.20008979853893</v>
      </c>
      <c r="V77" s="235" t="s">
        <v>4</v>
      </c>
      <c r="W77" s="326" t="s">
        <v>4</v>
      </c>
    </row>
    <row r="78" spans="1:23" x14ac:dyDescent="0.25">
      <c r="A78" s="15"/>
      <c r="B78" s="101" t="s">
        <v>216</v>
      </c>
      <c r="C78" s="234" t="s">
        <v>4</v>
      </c>
      <c r="D78" s="235" t="s">
        <v>4</v>
      </c>
      <c r="E78" s="235" t="s">
        <v>4</v>
      </c>
      <c r="F78" s="235" t="s">
        <v>4</v>
      </c>
      <c r="G78" s="235" t="s">
        <v>4</v>
      </c>
      <c r="H78" s="235" t="s">
        <v>4</v>
      </c>
      <c r="I78" s="235" t="s">
        <v>4</v>
      </c>
      <c r="J78" s="235" t="s">
        <v>4</v>
      </c>
      <c r="K78" s="235" t="s">
        <v>4</v>
      </c>
      <c r="L78" s="235" t="s">
        <v>4</v>
      </c>
      <c r="M78" s="235" t="s">
        <v>4</v>
      </c>
      <c r="N78" s="235" t="s">
        <v>4</v>
      </c>
      <c r="O78" s="235" t="s">
        <v>4</v>
      </c>
      <c r="P78" s="235">
        <v>0</v>
      </c>
      <c r="Q78" s="235">
        <v>0</v>
      </c>
      <c r="R78" s="235">
        <v>193.00829645000002</v>
      </c>
      <c r="S78" s="235">
        <v>116.18669384705886</v>
      </c>
      <c r="T78" s="235">
        <v>81.171136026470705</v>
      </c>
      <c r="U78" s="235">
        <v>74.096754676470468</v>
      </c>
      <c r="V78" s="235" t="s">
        <v>4</v>
      </c>
      <c r="W78" s="326" t="s">
        <v>4</v>
      </c>
    </row>
    <row r="79" spans="1:23" x14ac:dyDescent="0.25">
      <c r="A79" s="41"/>
      <c r="B79" s="361"/>
      <c r="C79" s="362"/>
      <c r="D79" s="363"/>
      <c r="E79" s="363"/>
      <c r="F79" s="363"/>
      <c r="G79" s="363"/>
      <c r="H79" s="363"/>
      <c r="I79" s="363"/>
      <c r="J79" s="363"/>
      <c r="K79" s="363"/>
      <c r="L79" s="363"/>
      <c r="M79" s="363"/>
      <c r="N79" s="363"/>
      <c r="O79" s="363"/>
      <c r="P79" s="363"/>
      <c r="Q79" s="363"/>
      <c r="R79" s="363"/>
      <c r="S79" s="363"/>
      <c r="T79" s="363"/>
      <c r="U79" s="363"/>
      <c r="V79" s="363"/>
      <c r="W79" s="364"/>
    </row>
  </sheetData>
  <mergeCells count="3">
    <mergeCell ref="A1:R1"/>
    <mergeCell ref="A2:R2"/>
    <mergeCell ref="A3:R3"/>
  </mergeCells>
  <pageMargins left="0.7" right="0.7" top="0.75" bottom="0.75" header="0.3" footer="0.3"/>
  <pageSetup paperSize="9" scale="4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9"/>
  <sheetViews>
    <sheetView showGridLines="0" zoomScale="90" zoomScaleNormal="90" zoomScaleSheetLayoutView="88" workbookViewId="0">
      <pane xSplit="2" ySplit="6" topLeftCell="O7" activePane="bottomRight" state="frozen"/>
      <selection pane="topRight" activeCell="C1" sqref="C1"/>
      <selection pane="bottomLeft" activeCell="A7" sqref="A7"/>
      <selection pane="bottomRight" activeCell="W8" sqref="W8"/>
    </sheetView>
  </sheetViews>
  <sheetFormatPr defaultColWidth="9.140625" defaultRowHeight="15.75" x14ac:dyDescent="0.25"/>
  <cols>
    <col min="1" max="1" width="5.7109375" style="7" customWidth="1"/>
    <col min="2" max="2" width="75.7109375" style="7" customWidth="1"/>
    <col min="3" max="6" width="11.140625" style="7" customWidth="1"/>
    <col min="7" max="7" width="11.140625" style="120" customWidth="1"/>
    <col min="8" max="18" width="11.140625" style="7" customWidth="1"/>
    <col min="19" max="20" width="11.140625" style="269" customWidth="1"/>
    <col min="21" max="21" width="9.140625" style="269"/>
    <col min="22" max="16384" width="9.140625" style="7"/>
  </cols>
  <sheetData>
    <row r="1" spans="1:23" x14ac:dyDescent="0.25">
      <c r="A1" s="525" t="str">
        <f>'Súhrnné indikátory'!A1:N1</f>
        <v>67. zasadnutie Výboru pre makroekonomické prognózy, 31.1.2024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7"/>
      <c r="R1" s="527"/>
      <c r="S1" s="294"/>
    </row>
    <row r="2" spans="1:23" ht="18.75" x14ac:dyDescent="0.3">
      <c r="A2" s="502" t="s">
        <v>14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284"/>
    </row>
    <row r="3" spans="1:23" x14ac:dyDescent="0.25">
      <c r="A3" s="521" t="s">
        <v>61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2"/>
      <c r="O3" s="522"/>
      <c r="P3" s="522"/>
      <c r="Q3" s="522"/>
      <c r="R3" s="522"/>
      <c r="S3" s="285"/>
    </row>
    <row r="4" spans="1:23" x14ac:dyDescent="0.25">
      <c r="A4" s="62"/>
      <c r="B4" s="45"/>
      <c r="C4" s="246"/>
      <c r="D4" s="63"/>
      <c r="E4" s="247"/>
      <c r="F4" s="247"/>
      <c r="G4" s="247"/>
      <c r="H4" s="247"/>
      <c r="I4" s="63"/>
      <c r="J4" s="63"/>
      <c r="K4" s="63"/>
      <c r="L4" s="63"/>
      <c r="M4" s="63"/>
      <c r="N4" s="63"/>
      <c r="O4" s="63"/>
      <c r="P4" s="63"/>
      <c r="Q4" s="63"/>
      <c r="R4" s="63"/>
      <c r="S4" s="295"/>
      <c r="T4" s="295"/>
      <c r="U4" s="295"/>
      <c r="V4" s="295"/>
      <c r="W4" s="296"/>
    </row>
    <row r="5" spans="1:23" s="12" customFormat="1" x14ac:dyDescent="0.25">
      <c r="A5" s="15"/>
      <c r="B5" s="88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85">
        <v>2024</v>
      </c>
      <c r="T5" s="85">
        <v>2025</v>
      </c>
      <c r="U5" s="85">
        <v>2026</v>
      </c>
      <c r="V5" s="85">
        <v>2027</v>
      </c>
      <c r="W5" s="287">
        <v>2028</v>
      </c>
    </row>
    <row r="6" spans="1:23" s="12" customFormat="1" x14ac:dyDescent="0.25">
      <c r="A6" s="41"/>
      <c r="B6" s="105"/>
      <c r="C6" s="121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277" t="s">
        <v>7</v>
      </c>
      <c r="P6" s="277" t="s">
        <v>7</v>
      </c>
      <c r="Q6" s="277" t="s">
        <v>62</v>
      </c>
      <c r="R6" s="277" t="s">
        <v>62</v>
      </c>
      <c r="S6" s="327" t="s">
        <v>62</v>
      </c>
      <c r="T6" s="327" t="s">
        <v>62</v>
      </c>
      <c r="U6" s="327" t="s">
        <v>62</v>
      </c>
      <c r="V6" s="327" t="s">
        <v>62</v>
      </c>
      <c r="W6" s="496" t="s">
        <v>62</v>
      </c>
    </row>
    <row r="7" spans="1:23" s="12" customFormat="1" x14ac:dyDescent="0.25">
      <c r="A7" s="15"/>
      <c r="B7" s="106"/>
      <c r="C7" s="24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261"/>
      <c r="P7" s="261"/>
      <c r="Q7" s="261"/>
      <c r="R7" s="261"/>
      <c r="S7" s="303"/>
      <c r="T7" s="303"/>
      <c r="U7" s="304"/>
      <c r="V7" s="304"/>
      <c r="W7" s="359"/>
    </row>
    <row r="8" spans="1:23" s="12" customFormat="1" x14ac:dyDescent="0.25">
      <c r="A8" s="15"/>
      <c r="B8" s="107" t="s">
        <v>181</v>
      </c>
      <c r="C8" s="108">
        <v>39.603384000000005</v>
      </c>
      <c r="D8" s="109">
        <v>40.107374100000008</v>
      </c>
      <c r="E8" s="109">
        <v>41.382605000000005</v>
      </c>
      <c r="F8" s="109">
        <v>41.639161999999999</v>
      </c>
      <c r="G8" s="109">
        <v>42.775468000000004</v>
      </c>
      <c r="H8" s="109">
        <v>42.896065</v>
      </c>
      <c r="I8" s="109">
        <v>43.828171999999988</v>
      </c>
      <c r="J8" s="109">
        <v>46.097256000000002</v>
      </c>
      <c r="K8" s="109">
        <v>47.551119999999997</v>
      </c>
      <c r="L8" s="109">
        <v>49.928854000000008</v>
      </c>
      <c r="M8" s="109">
        <v>54.576053000000002</v>
      </c>
      <c r="N8" s="109">
        <v>57.228939000000004</v>
      </c>
      <c r="O8" s="270">
        <v>58.831113999999999</v>
      </c>
      <c r="P8" s="270">
        <v>61.777145999999995</v>
      </c>
      <c r="Q8" s="270">
        <v>68.587781000000007</v>
      </c>
      <c r="R8" s="270">
        <v>75.781439505940597</v>
      </c>
      <c r="S8" s="278">
        <v>81.412712560115139</v>
      </c>
      <c r="T8" s="278">
        <v>85.429065791510013</v>
      </c>
      <c r="U8" s="278">
        <v>88.647928868837425</v>
      </c>
      <c r="V8" s="278">
        <v>91.550640454188198</v>
      </c>
      <c r="W8" s="328">
        <v>95.57511799173362</v>
      </c>
    </row>
    <row r="9" spans="1:23" s="12" customFormat="1" x14ac:dyDescent="0.25">
      <c r="A9" s="15"/>
      <c r="B9" s="110" t="s">
        <v>23</v>
      </c>
      <c r="C9" s="111">
        <v>11.555528639293765</v>
      </c>
      <c r="D9" s="112">
        <v>1.2725935238261599</v>
      </c>
      <c r="E9" s="112">
        <v>3.1795422378449789</v>
      </c>
      <c r="F9" s="112">
        <v>0.61996338799839013</v>
      </c>
      <c r="G9" s="112">
        <v>2.7289358032709821</v>
      </c>
      <c r="H9" s="112">
        <v>0.28193028770602258</v>
      </c>
      <c r="I9" s="112">
        <v>2.1729429028046976</v>
      </c>
      <c r="J9" s="112">
        <v>5.1772271040644968</v>
      </c>
      <c r="K9" s="112">
        <v>3.1539057335646881</v>
      </c>
      <c r="L9" s="112">
        <v>5.0003743339799511</v>
      </c>
      <c r="M9" s="112">
        <v>9.3076420299972984</v>
      </c>
      <c r="N9" s="112">
        <v>4.8608975075570271</v>
      </c>
      <c r="O9" s="116">
        <v>2.799588858357116</v>
      </c>
      <c r="P9" s="116">
        <v>5.0076087289457005</v>
      </c>
      <c r="Q9" s="116">
        <v>11.024521916243923</v>
      </c>
      <c r="R9" s="116">
        <v>10.488250824065283</v>
      </c>
      <c r="S9" s="114">
        <v>7.4309396745269041</v>
      </c>
      <c r="T9" s="114">
        <v>4.9333244220663985</v>
      </c>
      <c r="U9" s="114">
        <v>3.7678781191205601</v>
      </c>
      <c r="V9" s="114">
        <v>3.27442685056476</v>
      </c>
      <c r="W9" s="301">
        <v>4.3959032045868485</v>
      </c>
    </row>
    <row r="10" spans="1:23" s="12" customFormat="1" x14ac:dyDescent="0.25">
      <c r="A10" s="15"/>
      <c r="B10" s="107" t="s">
        <v>92</v>
      </c>
      <c r="C10" s="56">
        <v>327.43</v>
      </c>
      <c r="D10" s="57">
        <v>339.91</v>
      </c>
      <c r="E10" s="57">
        <v>340.14</v>
      </c>
      <c r="F10" s="57">
        <v>348.32</v>
      </c>
      <c r="G10" s="57">
        <v>357.02</v>
      </c>
      <c r="H10" s="57">
        <v>373.47</v>
      </c>
      <c r="I10" s="57">
        <v>384.12</v>
      </c>
      <c r="J10" s="57">
        <v>420.1</v>
      </c>
      <c r="K10" s="57">
        <v>427.08</v>
      </c>
      <c r="L10" s="57">
        <v>448.36</v>
      </c>
      <c r="M10" s="57">
        <v>476.4</v>
      </c>
      <c r="N10" s="57">
        <v>504.06</v>
      </c>
      <c r="O10" s="38">
        <v>530.65</v>
      </c>
      <c r="P10" s="38">
        <v>545.17999999999995</v>
      </c>
      <c r="Q10" s="38">
        <v>585.86</v>
      </c>
      <c r="R10" s="38">
        <v>653.83721333069639</v>
      </c>
      <c r="S10" s="19">
        <v>709.15150615733</v>
      </c>
      <c r="T10" s="19">
        <v>747.34688104039799</v>
      </c>
      <c r="U10" s="19">
        <v>779.89975809650593</v>
      </c>
      <c r="V10" s="19">
        <v>805.3413096921123</v>
      </c>
      <c r="W10" s="20">
        <v>842.02516536475036</v>
      </c>
    </row>
    <row r="11" spans="1:23" s="12" customFormat="1" x14ac:dyDescent="0.25">
      <c r="A11" s="15"/>
      <c r="B11" s="110" t="s">
        <v>23</v>
      </c>
      <c r="C11" s="113">
        <v>11.401061513336952</v>
      </c>
      <c r="D11" s="114">
        <v>3.8115016950187819</v>
      </c>
      <c r="E11" s="114">
        <v>6.7664970139147407E-2</v>
      </c>
      <c r="F11" s="114">
        <v>2.4048921032516102</v>
      </c>
      <c r="G11" s="114">
        <v>2.4977032613688444</v>
      </c>
      <c r="H11" s="114">
        <v>4.6075850092431869</v>
      </c>
      <c r="I11" s="114">
        <v>2.8516346694513528</v>
      </c>
      <c r="J11" s="114">
        <v>9.3668645215037039</v>
      </c>
      <c r="K11" s="114">
        <v>1.6615091644846425</v>
      </c>
      <c r="L11" s="114">
        <v>4.9826730354968651</v>
      </c>
      <c r="M11" s="114">
        <v>6.2539031135694367</v>
      </c>
      <c r="N11" s="114">
        <v>5.8060453400503809</v>
      </c>
      <c r="O11" s="114">
        <v>5.2751656548823522</v>
      </c>
      <c r="P11" s="114">
        <v>2.7381513238481148</v>
      </c>
      <c r="Q11" s="114">
        <v>7.4617557503943832</v>
      </c>
      <c r="R11" s="114">
        <v>11.602979095807253</v>
      </c>
      <c r="S11" s="114">
        <v>8.4599486995942552</v>
      </c>
      <c r="T11" s="114">
        <v>5.3860669478144052</v>
      </c>
      <c r="U11" s="114">
        <v>4.3557921872625416</v>
      </c>
      <c r="V11" s="114">
        <v>3.2621566209612984</v>
      </c>
      <c r="W11" s="301">
        <v>4.5550694135710668</v>
      </c>
    </row>
    <row r="12" spans="1:23" s="12" customFormat="1" x14ac:dyDescent="0.25">
      <c r="A12" s="15"/>
      <c r="B12" s="110"/>
      <c r="C12" s="18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20"/>
    </row>
    <row r="13" spans="1:23" x14ac:dyDescent="0.25">
      <c r="A13" s="15"/>
      <c r="B13" s="107" t="s">
        <v>182</v>
      </c>
      <c r="C13" s="108">
        <v>44.185222948126402</v>
      </c>
      <c r="D13" s="109">
        <v>44.028660900485676</v>
      </c>
      <c r="E13" s="109">
        <v>44.995220254722874</v>
      </c>
      <c r="F13" s="109">
        <v>43.571567491957602</v>
      </c>
      <c r="G13" s="109">
        <v>43.198577595940812</v>
      </c>
      <c r="H13" s="109">
        <v>42.725483643143804</v>
      </c>
      <c r="I13" s="109">
        <v>43.684035654285765</v>
      </c>
      <c r="J13" s="109">
        <v>46.097256000000002</v>
      </c>
      <c r="K13" s="109">
        <v>47.799220878200508</v>
      </c>
      <c r="L13" s="109">
        <v>49.541199859828929</v>
      </c>
      <c r="M13" s="109">
        <v>52.834288242794109</v>
      </c>
      <c r="N13" s="109">
        <v>53.958190510091818</v>
      </c>
      <c r="O13" s="270">
        <v>54.415568981327979</v>
      </c>
      <c r="P13" s="270">
        <v>55.391053652355545</v>
      </c>
      <c r="Q13" s="270">
        <v>54.547404096590647</v>
      </c>
      <c r="R13" s="270">
        <v>54.448380565870998</v>
      </c>
      <c r="S13" s="278">
        <v>56.671786220005032</v>
      </c>
      <c r="T13" s="278">
        <v>57.705353354487976</v>
      </c>
      <c r="U13" s="278">
        <v>58.058258046242081</v>
      </c>
      <c r="V13" s="278">
        <v>58.50747224990598</v>
      </c>
      <c r="W13" s="328">
        <v>59.764689134182824</v>
      </c>
    </row>
    <row r="14" spans="1:23" s="12" customFormat="1" x14ac:dyDescent="0.25">
      <c r="A14" s="15"/>
      <c r="B14" s="110" t="s">
        <v>23</v>
      </c>
      <c r="C14" s="113">
        <f>100*((1+Domácnosti!C9/100)/(1+'Cenová inflácia'!C10/100)-1)</f>
        <v>6.6640013296795253</v>
      </c>
      <c r="D14" s="114">
        <f>100*((1+Domácnosti!D9/100)/(1+'Cenová inflácia'!D10/100)-1)</f>
        <v>-0.35433123835207914</v>
      </c>
      <c r="E14" s="114">
        <f>100*((1+Domácnosti!E9/100)/(1+'Cenová inflácia'!E10/100)-1)</f>
        <v>2.1952958242855258</v>
      </c>
      <c r="F14" s="114">
        <f>100*((1+Domácnosti!F9/100)/(1+'Cenová inflácia'!F10/100)-1)</f>
        <v>-3.1640088762891039</v>
      </c>
      <c r="G14" s="114">
        <f>100*((1+Domácnosti!G9/100)/(1+'Cenová inflácia'!G10/100)-1)</f>
        <v>-0.85603965495536505</v>
      </c>
      <c r="H14" s="114">
        <f>100*((1+Domácnosti!H9/100)/(1+'Cenová inflácia'!H10/100)-1)</f>
        <v>-1.0951609500250425</v>
      </c>
      <c r="I14" s="114">
        <f>100*((1+Domácnosti!I9/100)/(1+'Cenová inflácia'!I10/100)-1)</f>
        <v>2.2435135413517715</v>
      </c>
      <c r="J14" s="114">
        <f>100*((1+Domácnosti!J9/100)/(1+'Cenová inflácia'!J10/100)-1)</f>
        <v>5.5242614597524664</v>
      </c>
      <c r="K14" s="114">
        <f>100*((1+Domácnosti!K9/100)/(1+'Cenová inflácia'!K10/100)-1)</f>
        <v>3.6921175486031244</v>
      </c>
      <c r="L14" s="114">
        <f>100*((1+Domácnosti!L9/100)/(1+'Cenová inflácia'!L10/100)-1)</f>
        <v>3.6443668947392149</v>
      </c>
      <c r="M14" s="114">
        <f>100*((1+Domácnosti!M9/100)/(1+'Cenová inflácia'!M10/100)-1)</f>
        <v>6.6471712277510031</v>
      </c>
      <c r="N14" s="114">
        <f>100*((1+Domácnosti!N9/100)/(1+'Cenová inflácia'!N10/100)-1)</f>
        <v>2.127221364529297</v>
      </c>
      <c r="O14" s="114">
        <f>100*((1+Domácnosti!O9/100)/(1+'Cenová inflácia'!O10/100)-1)</f>
        <v>0.84765346449233725</v>
      </c>
      <c r="P14" s="114">
        <f>100*((1+Domácnosti!P9/100)/(1+'Cenová inflácia'!P10/100)-1)</f>
        <v>1.7926573024758419</v>
      </c>
      <c r="Q14" s="114">
        <f>100*((1+Domácnosti!Q9/100)/(1+'Cenová inflácia'!Q10/100)-1)</f>
        <v>-1.523079089738566</v>
      </c>
      <c r="R14" s="114">
        <f>100*((1+Domácnosti!R9/100)/(1+'Cenová inflácia'!R10/100)-1)</f>
        <v>-0.18153665121131146</v>
      </c>
      <c r="S14" s="114">
        <f>100*((1+Domácnosti!S9/100)/(1+'Cenová inflácia'!S10/100)-1)</f>
        <v>4.083511081553981</v>
      </c>
      <c r="T14" s="114">
        <f>100*((1+Domácnosti!T9/100)/(1+'Cenová inflácia'!T10/100)-1)</f>
        <v>1.8237772327671875</v>
      </c>
      <c r="U14" s="114">
        <f>100*((1+Domácnosti!U9/100)/(1+'Cenová inflácia'!U10/100)-1)</f>
        <v>0.61156317609942779</v>
      </c>
      <c r="V14" s="114">
        <f>100*((1+Domácnosti!V9/100)/(1+'Cenová inflácia'!V10/100)-1)</f>
        <v>0.7737300752394205</v>
      </c>
      <c r="W14" s="301">
        <f>100*((1+Domácnosti!W9/100)/(1+'Cenová inflácia'!W10/100)-1)</f>
        <v>2.1488142213815564</v>
      </c>
    </row>
    <row r="15" spans="1:23" s="12" customFormat="1" x14ac:dyDescent="0.25">
      <c r="A15" s="15"/>
      <c r="B15" s="107" t="s">
        <v>91</v>
      </c>
      <c r="C15" s="56">
        <v>365.31139737717933</v>
      </c>
      <c r="D15" s="57">
        <v>373.14290607432417</v>
      </c>
      <c r="E15" s="57">
        <v>369.83351380227117</v>
      </c>
      <c r="F15" s="57">
        <v>364.48496222855482</v>
      </c>
      <c r="G15" s="57">
        <v>360.55143039703944</v>
      </c>
      <c r="H15" s="57">
        <v>371.98485166890987</v>
      </c>
      <c r="I15" s="57">
        <v>382.8567565063916</v>
      </c>
      <c r="J15" s="57">
        <v>420.1</v>
      </c>
      <c r="K15" s="57">
        <v>429.30831603255348</v>
      </c>
      <c r="L15" s="57">
        <v>444.87887443106337</v>
      </c>
      <c r="M15" s="57">
        <v>461.19595564866358</v>
      </c>
      <c r="N15" s="57">
        <v>475.25196139870559</v>
      </c>
      <c r="O15" s="38">
        <v>490.82228291549421</v>
      </c>
      <c r="P15" s="38">
        <v>488.8230775534887</v>
      </c>
      <c r="Q15" s="38">
        <v>465.93054474278142</v>
      </c>
      <c r="R15" s="38">
        <v>469.77700148817553</v>
      </c>
      <c r="S15" s="19">
        <v>493.64382159441402</v>
      </c>
      <c r="T15" s="19">
        <v>504.81549165081151</v>
      </c>
      <c r="U15" s="19">
        <v>510.78036434177704</v>
      </c>
      <c r="V15" s="19">
        <v>514.6712693079653</v>
      </c>
      <c r="W15" s="20">
        <v>526.53214883329474</v>
      </c>
    </row>
    <row r="16" spans="1:23" s="12" customFormat="1" x14ac:dyDescent="0.25">
      <c r="A16" s="15"/>
      <c r="B16" s="110" t="s">
        <v>23</v>
      </c>
      <c r="C16" s="113">
        <f>100*((1+Domácnosti!C11/100)/(1+'Cenová inflácia'!C10/100)-1)</f>
        <v>6.5163073343265765</v>
      </c>
      <c r="D16" s="114">
        <f>100*((1+Domácnosti!D11/100)/(1+'Cenová inflácia'!D10/100)-1)</f>
        <v>2.1437898607523875</v>
      </c>
      <c r="E16" s="114">
        <f>100*((1+Domácnosti!E11/100)/(1+'Cenová inflácia'!E10/100)-1)</f>
        <v>-0.88689674068032076</v>
      </c>
      <c r="F16" s="114">
        <f>100*((1+Domácnosti!F11/100)/(1+'Cenová inflácia'!F10/100)-1)</f>
        <v>-1.4462052177823703</v>
      </c>
      <c r="G16" s="114">
        <f>100*((1+Domácnosti!G11/100)/(1+'Cenová inflácia'!G10/100)-1)</f>
        <v>-1.0792027762859702</v>
      </c>
      <c r="H16" s="114">
        <f>100*((1+Domácnosti!H11/100)/(1+'Cenová inflácia'!H10/100)-1)</f>
        <v>3.1710930280542726</v>
      </c>
      <c r="I16" s="114">
        <f>100*((1+Domácnosti!I11/100)/(1+'Cenová inflácia'!I10/100)-1)</f>
        <v>2.9226740789860095</v>
      </c>
      <c r="J16" s="114">
        <f>100*((1+Domácnosti!J11/100)/(1+'Cenová inflácia'!J10/100)-1)</f>
        <v>9.7277226692972452</v>
      </c>
      <c r="K16" s="114">
        <f>100*((1+Domácnosti!K11/100)/(1+'Cenová inflácia'!K10/100)-1)</f>
        <v>2.191934309105803</v>
      </c>
      <c r="L16" s="114">
        <f>100*((1+Domácnosti!L11/100)/(1+'Cenová inflácia'!L10/100)-1)</f>
        <v>3.6268941963214063</v>
      </c>
      <c r="M16" s="114">
        <f>100*((1+Domácnosti!M11/100)/(1+'Cenová inflácia'!M10/100)-1)</f>
        <v>3.6677581596715303</v>
      </c>
      <c r="N16" s="114">
        <f>100*((1+Domácnosti!N11/100)/(1+'Cenová inflácia'!N10/100)-1)</f>
        <v>3.0477296207579441</v>
      </c>
      <c r="O16" s="114">
        <f>100*((1+Domácnosti!O11/100)/(1+'Cenová inflácia'!O10/100)-1)</f>
        <v>3.2762245674828883</v>
      </c>
      <c r="P16" s="114">
        <f>100*((1+Domácnosti!P11/100)/(1+'Cenová inflácia'!P10/100)-1)</f>
        <v>-0.40731756311677136</v>
      </c>
      <c r="Q16" s="114">
        <f>100*((1+Domácnosti!Q11/100)/(1+'Cenová inflácia'!Q10/100)-1)</f>
        <v>-4.6831939533792166</v>
      </c>
      <c r="R16" s="114">
        <f>100*((1+Domácnosti!R11/100)/(1+'Cenová inflácia'!R10/100)-1)</f>
        <v>0.82554294600227784</v>
      </c>
      <c r="S16" s="114">
        <f>100*((1+Domácnosti!S11/100)/(1+'Cenová inflácia'!S10/100)-1)</f>
        <v>5.0804573298889322</v>
      </c>
      <c r="T16" s="114">
        <f>100*((1+Domácnosti!T11/100)/(1+'Cenová inflácia'!T10/100)-1)</f>
        <v>2.2631033890618379</v>
      </c>
      <c r="U16" s="114">
        <f>100*((1+Domácnosti!U11/100)/(1+'Cenová inflácia'!U10/100)-1)</f>
        <v>1.1815946201372718</v>
      </c>
      <c r="V16" s="114">
        <f>100*((1+Domácnosti!V11/100)/(1+'Cenová inflácia'!V10/100)-1)</f>
        <v>0.76175695814035826</v>
      </c>
      <c r="W16" s="301">
        <f>100*((1+Domácnosti!W11/100)/(1+'Cenová inflácia'!W10/100)-1)</f>
        <v>2.3045544277763286</v>
      </c>
    </row>
    <row r="17" spans="1:23" s="12" customFormat="1" x14ac:dyDescent="0.25">
      <c r="A17" s="15"/>
      <c r="B17" s="110"/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20"/>
    </row>
    <row r="18" spans="1:23" x14ac:dyDescent="0.25">
      <c r="A18" s="15"/>
      <c r="B18" s="107" t="s">
        <v>183</v>
      </c>
      <c r="C18" s="108">
        <v>19.781126001000001</v>
      </c>
      <c r="D18" s="109">
        <v>19.459195125000001</v>
      </c>
      <c r="E18" s="109">
        <v>19.858007733000001</v>
      </c>
      <c r="F18" s="109">
        <v>20.680124526000004</v>
      </c>
      <c r="G18" s="109">
        <v>21.193772418000002</v>
      </c>
      <c r="H18" s="109">
        <v>21.516814536000002</v>
      </c>
      <c r="I18" s="109">
        <v>22.699030067999999</v>
      </c>
      <c r="J18" s="109">
        <v>23.858284725000001</v>
      </c>
      <c r="K18" s="109">
        <v>25.247460528000001</v>
      </c>
      <c r="L18" s="109">
        <v>26.890544916000003</v>
      </c>
      <c r="M18" s="109">
        <v>29.086946696999998</v>
      </c>
      <c r="N18" s="109">
        <v>31.660151796000001</v>
      </c>
      <c r="O18" s="270">
        <v>32.250289830000007</v>
      </c>
      <c r="P18" s="270">
        <v>34.224414923999994</v>
      </c>
      <c r="Q18" s="270">
        <v>37.47541476</v>
      </c>
      <c r="R18" s="270">
        <v>41.248423466340213</v>
      </c>
      <c r="S18" s="278">
        <v>44.319943620287553</v>
      </c>
      <c r="T18" s="278">
        <v>46.884594822976638</v>
      </c>
      <c r="U18" s="278">
        <v>49.029430975608328</v>
      </c>
      <c r="V18" s="278">
        <v>50.941597396239295</v>
      </c>
      <c r="W18" s="328">
        <v>52.818070243961643</v>
      </c>
    </row>
    <row r="19" spans="1:23" x14ac:dyDescent="0.25">
      <c r="A19" s="15"/>
      <c r="B19" s="110" t="s">
        <v>23</v>
      </c>
      <c r="C19" s="111">
        <v>10.856605172367505</v>
      </c>
      <c r="D19" s="112">
        <v>-1.6274648671856351</v>
      </c>
      <c r="E19" s="112">
        <v>2.0494815198580874</v>
      </c>
      <c r="F19" s="112">
        <v>4.139976195264583</v>
      </c>
      <c r="G19" s="112">
        <v>2.4837756240501108</v>
      </c>
      <c r="H19" s="112">
        <v>1.5242313243188255</v>
      </c>
      <c r="I19" s="112">
        <v>5.4943798954163015</v>
      </c>
      <c r="J19" s="112">
        <v>5.1070669254465795</v>
      </c>
      <c r="K19" s="112">
        <v>5.822613901259821</v>
      </c>
      <c r="L19" s="112">
        <v>6.5079194249171524</v>
      </c>
      <c r="M19" s="112">
        <v>8.1679333306969415</v>
      </c>
      <c r="N19" s="112">
        <v>8.846597498889075</v>
      </c>
      <c r="O19" s="116">
        <v>1.8639772727639503</v>
      </c>
      <c r="P19" s="116">
        <v>6.1212631092809833</v>
      </c>
      <c r="Q19" s="116">
        <v>9.4990662169661455</v>
      </c>
      <c r="R19" s="116">
        <v>10.067957167394459</v>
      </c>
      <c r="S19" s="114">
        <v>7.4463940578329613</v>
      </c>
      <c r="T19" s="114">
        <v>5.7866752373644914</v>
      </c>
      <c r="U19" s="114">
        <v>4.574714062753471</v>
      </c>
      <c r="V19" s="114">
        <v>3.9000379620604875</v>
      </c>
      <c r="W19" s="301">
        <v>3.683576769543695</v>
      </c>
    </row>
    <row r="20" spans="1:23" x14ac:dyDescent="0.25">
      <c r="A20" s="15"/>
      <c r="B20" s="107" t="s">
        <v>89</v>
      </c>
      <c r="C20" s="37">
        <v>12.749018259840563</v>
      </c>
      <c r="D20" s="38">
        <v>13.076110806363136</v>
      </c>
      <c r="E20" s="38">
        <v>13.788234845305762</v>
      </c>
      <c r="F20" s="38">
        <v>14.063003184136269</v>
      </c>
      <c r="G20" s="38">
        <v>14.408146690641615</v>
      </c>
      <c r="H20" s="38">
        <v>14.777545144262136</v>
      </c>
      <c r="I20" s="38">
        <v>15.072570434349553</v>
      </c>
      <c r="J20" s="38">
        <v>15.637217923206554</v>
      </c>
      <c r="K20" s="38">
        <v>15.985786858437708</v>
      </c>
      <c r="L20" s="38">
        <v>16.799642006170494</v>
      </c>
      <c r="M20" s="38">
        <v>17.804617720060918</v>
      </c>
      <c r="N20" s="38">
        <v>19.020801191503445</v>
      </c>
      <c r="O20" s="38">
        <v>19.756174604681238</v>
      </c>
      <c r="P20" s="38">
        <v>21.118872935577965</v>
      </c>
      <c r="Q20" s="38">
        <v>22.37844470914542</v>
      </c>
      <c r="R20" s="38">
        <v>24.385634339026886</v>
      </c>
      <c r="S20" s="19">
        <v>26.109688996976683</v>
      </c>
      <c r="T20" s="19">
        <v>27.48192802062017</v>
      </c>
      <c r="U20" s="19">
        <v>28.854305303196096</v>
      </c>
      <c r="V20" s="19">
        <v>30.285210574086538</v>
      </c>
      <c r="W20" s="20">
        <v>31.833038405669367</v>
      </c>
    </row>
    <row r="21" spans="1:23" x14ac:dyDescent="0.25">
      <c r="A21" s="15"/>
      <c r="B21" s="110" t="s">
        <v>23</v>
      </c>
      <c r="C21" s="115">
        <v>6.6943314215959004</v>
      </c>
      <c r="D21" s="116">
        <v>2.5656292889070231</v>
      </c>
      <c r="E21" s="116">
        <v>5.4459926922314716</v>
      </c>
      <c r="F21" s="116">
        <v>1.9927738533120021</v>
      </c>
      <c r="G21" s="116">
        <v>2.4542660055334675</v>
      </c>
      <c r="H21" s="116">
        <v>2.5638165792721379</v>
      </c>
      <c r="I21" s="116">
        <v>1.9964431656767312</v>
      </c>
      <c r="J21" s="116">
        <v>3.746192405047255</v>
      </c>
      <c r="K21" s="116">
        <v>2.2290981486793537</v>
      </c>
      <c r="L21" s="116">
        <v>5.091117221441066</v>
      </c>
      <c r="M21" s="116">
        <v>5.9821257710211739</v>
      </c>
      <c r="N21" s="116">
        <v>6.8307193704710834</v>
      </c>
      <c r="O21" s="116">
        <v>3.866153721780563</v>
      </c>
      <c r="P21" s="116">
        <v>6.8975819366054569</v>
      </c>
      <c r="Q21" s="116">
        <v>5.9641997819188219</v>
      </c>
      <c r="R21" s="116">
        <v>8.9692990552698415</v>
      </c>
      <c r="S21" s="114">
        <v>7.0699602642307013</v>
      </c>
      <c r="T21" s="114">
        <v>5.2556697393154828</v>
      </c>
      <c r="U21" s="114">
        <v>4.993744549313317</v>
      </c>
      <c r="V21" s="114">
        <v>4.9590702526182362</v>
      </c>
      <c r="W21" s="301">
        <v>5.1108372774770316</v>
      </c>
    </row>
    <row r="22" spans="1:23" x14ac:dyDescent="0.25">
      <c r="A22" s="15"/>
      <c r="B22" s="110"/>
      <c r="C22" s="115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4"/>
      <c r="T22" s="114"/>
      <c r="U22" s="114"/>
      <c r="V22" s="114"/>
      <c r="W22" s="301"/>
    </row>
    <row r="23" spans="1:23" x14ac:dyDescent="0.25">
      <c r="A23" s="15"/>
      <c r="B23" s="107" t="s">
        <v>184</v>
      </c>
      <c r="C23" s="108">
        <v>22.069666130529779</v>
      </c>
      <c r="D23" s="109">
        <v>21.361715215232923</v>
      </c>
      <c r="E23" s="109">
        <v>21.591570462186347</v>
      </c>
      <c r="F23" s="109">
        <v>21.639855324818907</v>
      </c>
      <c r="G23" s="109">
        <v>21.403408662873847</v>
      </c>
      <c r="H23" s="109">
        <v>21.431250337540909</v>
      </c>
      <c r="I23" s="109">
        <v>22.624380474006916</v>
      </c>
      <c r="J23" s="109">
        <v>23.858284725000001</v>
      </c>
      <c r="K23" s="109">
        <v>25.379190698169062</v>
      </c>
      <c r="L23" s="109">
        <v>26.68176321497911</v>
      </c>
      <c r="M23" s="109">
        <v>28.158652768313715</v>
      </c>
      <c r="N23" s="109">
        <v>29.850710707514487</v>
      </c>
      <c r="O23" s="270">
        <v>29.829757616219638</v>
      </c>
      <c r="P23" s="270">
        <v>30.686532577528943</v>
      </c>
      <c r="Q23" s="270">
        <v>29.803947041252982</v>
      </c>
      <c r="R23" s="270">
        <v>29.636674537720236</v>
      </c>
      <c r="S23" s="278">
        <v>30.851328879098336</v>
      </c>
      <c r="T23" s="278">
        <v>31.669456830355948</v>
      </c>
      <c r="U23" s="278">
        <v>32.110883940154196</v>
      </c>
      <c r="V23" s="278">
        <v>32.555360412992115</v>
      </c>
      <c r="W23" s="328">
        <v>33.028005773122054</v>
      </c>
    </row>
    <row r="24" spans="1:23" x14ac:dyDescent="0.25">
      <c r="A24" s="15"/>
      <c r="B24" s="110" t="s">
        <v>23</v>
      </c>
      <c r="C24" s="113">
        <f>100*((1+Domácnosti!C19/100)/(1+'Cenová inflácia'!C10/100)-1)</f>
        <v>5.9957245126100789</v>
      </c>
      <c r="D24" s="114">
        <f>100*((1+Domácnosti!D19/100)/(1+'Cenová inflácia'!D10/100)-1)</f>
        <v>-3.2078007483652859</v>
      </c>
      <c r="E24" s="114">
        <f>100*((1+Domácnosti!E19/100)/(1+'Cenová inflácia'!E10/100)-1)</f>
        <v>1.0760149390509399</v>
      </c>
      <c r="F24" s="114">
        <f>100*((1+Domácnosti!F19/100)/(1+'Cenová inflácia'!F10/100)-1)</f>
        <v>0.22362830307838255</v>
      </c>
      <c r="G24" s="114">
        <f>100*((1+Domácnosti!G19/100)/(1+'Cenová inflácia'!G10/100)-1)</f>
        <v>-1.0926443749089021</v>
      </c>
      <c r="H24" s="114">
        <f>100*((1+Domácnosti!H19/100)/(1+'Cenová inflácia'!H10/100)-1)</f>
        <v>0.13008056382792788</v>
      </c>
      <c r="I24" s="114">
        <f>100*((1+Domácnosti!I19/100)/(1+'Cenová inflácia'!I10/100)-1)</f>
        <v>5.5672446435661938</v>
      </c>
      <c r="J24" s="114">
        <f>100*((1+Domácnosti!J19/100)/(1+'Cenová inflácia'!J10/100)-1)</f>
        <v>5.4538697862277719</v>
      </c>
      <c r="K24" s="114">
        <f>100*((1+Domácnosti!K19/100)/(1+'Cenová inflácia'!K10/100)-1)</f>
        <v>6.3747498644585177</v>
      </c>
      <c r="L24" s="114">
        <f>100*((1+Domácnosti!L19/100)/(1+'Cenová inflácia'!L10/100)-1)</f>
        <v>5.1324430802437648</v>
      </c>
      <c r="M24" s="114">
        <f>100*((1+Domácnosti!M19/100)/(1+'Cenová inflácia'!M10/100)-1)</f>
        <v>5.5352022332072703</v>
      </c>
      <c r="N24" s="114">
        <f>100*((1+Domácnosti!N19/100)/(1+'Cenová inflácia'!N10/100)-1)</f>
        <v>6.0090159608232607</v>
      </c>
      <c r="O24" s="114">
        <f>100*((1+Domácnosti!O19/100)/(1+'Cenová inflácia'!O10/100)-1)</f>
        <v>-7.0192939458457726E-2</v>
      </c>
      <c r="P24" s="114">
        <f>100*((1+Domácnosti!P19/100)/(1+'Cenová inflácia'!P10/100)-1)</f>
        <v>2.8722156322297243</v>
      </c>
      <c r="Q24" s="114">
        <f>100*((1+Domácnosti!Q19/100)/(1+'Cenová inflácia'!Q10/100)-1)</f>
        <v>-2.8761331507433208</v>
      </c>
      <c r="R24" s="114">
        <f>100*((1+Domácnosti!R19/100)/(1+'Cenová inflácia'!R10/100)-1)</f>
        <v>-0.56124278875283595</v>
      </c>
      <c r="S24" s="114">
        <f>100*((1+Domácnosti!S19/100)/(1+'Cenová inflácia'!S10/100)-1)</f>
        <v>4.0984839234649684</v>
      </c>
      <c r="T24" s="114">
        <f>100*((1+Domácnosti!T19/100)/(1+'Cenová inflácia'!T10/100)-1)</f>
        <v>2.6518402317894596</v>
      </c>
      <c r="U24" s="114">
        <f>100*((1+Domácnosti!U19/100)/(1+'Cenová inflácia'!U10/100)-1)</f>
        <v>1.3938575333414915</v>
      </c>
      <c r="V24" s="114">
        <f>100*((1+Domácnosti!V19/100)/(1+'Cenová inflácia'!V10/100)-1)</f>
        <v>1.3841925798938171</v>
      </c>
      <c r="W24" s="301">
        <f>100*((1+Domácnosti!W19/100)/(1+'Cenová inflácia'!W10/100)-1)</f>
        <v>1.451820388820857</v>
      </c>
    </row>
    <row r="25" spans="1:23" x14ac:dyDescent="0.25">
      <c r="A25" s="15"/>
      <c r="B25" s="107" t="s">
        <v>90</v>
      </c>
      <c r="C25" s="117">
        <v>14.223991924043402</v>
      </c>
      <c r="D25" s="118">
        <v>14.354558519714674</v>
      </c>
      <c r="E25" s="118">
        <v>14.991919039131961</v>
      </c>
      <c r="F25" s="118">
        <v>14.71564419037079</v>
      </c>
      <c r="G25" s="118">
        <v>14.550663544566703</v>
      </c>
      <c r="H25" s="118">
        <v>14.718780460328725</v>
      </c>
      <c r="I25" s="118">
        <v>15.02300174088619</v>
      </c>
      <c r="J25" s="118">
        <v>15.637217923206554</v>
      </c>
      <c r="K25" s="118">
        <v>16.06919367952425</v>
      </c>
      <c r="L25" s="118">
        <v>16.669207392608481</v>
      </c>
      <c r="M25" s="118">
        <v>17.236393124186872</v>
      </c>
      <c r="N25" s="118">
        <v>17.93372430590971</v>
      </c>
      <c r="O25" s="278">
        <v>18.273383060674188</v>
      </c>
      <c r="P25" s="278">
        <v>18.93575050961206</v>
      </c>
      <c r="Q25" s="278">
        <v>17.797427600157615</v>
      </c>
      <c r="R25" s="278">
        <v>17.520890438184715</v>
      </c>
      <c r="S25" s="278">
        <v>18.175081833993463</v>
      </c>
      <c r="T25" s="278">
        <v>18.563405236840296</v>
      </c>
      <c r="U25" s="278">
        <v>18.897572954204765</v>
      </c>
      <c r="V25" s="278">
        <v>19.354437155822943</v>
      </c>
      <c r="W25" s="328">
        <v>19.905721117455283</v>
      </c>
    </row>
    <row r="26" spans="1:23" x14ac:dyDescent="0.25">
      <c r="A26" s="15"/>
      <c r="B26" s="110" t="s">
        <v>23</v>
      </c>
      <c r="C26" s="113">
        <f>100*((1+Domácnosti!C21/100)/(1+'Cenová inflácia'!C10/100)-1)</f>
        <v>2.0159596519879086</v>
      </c>
      <c r="D26" s="114">
        <f>100*((1+Domácnosti!D21/100)/(1+'Cenová inflácia'!D10/100)-1)</f>
        <v>0.91793215553344076</v>
      </c>
      <c r="E26" s="114">
        <f>100*((1+Domácnosti!E21/100)/(1+'Cenová inflácia'!E10/100)-1)</f>
        <v>4.4401262396327246</v>
      </c>
      <c r="F26" s="114">
        <f>100*((1+Domácnosti!F21/100)/(1+'Cenová inflácia'!F10/100)-1)</f>
        <v>-1.8428251115820027</v>
      </c>
      <c r="G26" s="114">
        <f>100*((1+Domácnosti!G21/100)/(1+'Cenová inflácia'!G10/100)-1)</f>
        <v>-1.1211241836904806</v>
      </c>
      <c r="H26" s="114">
        <f>100*((1+Domácnosti!H21/100)/(1+'Cenová inflácia'!H10/100)-1)</f>
        <v>1.155390029101433</v>
      </c>
      <c r="I26" s="114">
        <f>100*((1+Domácnosti!I21/100)/(1+'Cenová inflácia'!I10/100)-1)</f>
        <v>2.0668918962235328</v>
      </c>
      <c r="J26" s="114">
        <f>100*((1+Domácnosti!J21/100)/(1+'Cenová inflácia'!J10/100)-1)</f>
        <v>4.0885050332432948</v>
      </c>
      <c r="K26" s="114">
        <f>100*((1+Domácnosti!K21/100)/(1+'Cenová inflácia'!K10/100)-1)</f>
        <v>2.7624847235556915</v>
      </c>
      <c r="L26" s="114">
        <f>100*((1+Domácnosti!L21/100)/(1+'Cenová inflácia'!L10/100)-1)</f>
        <v>3.7339379003738404</v>
      </c>
      <c r="M26" s="114">
        <f>100*((1+Domácnosti!M21/100)/(1+'Cenová inflácia'!M10/100)-1)</f>
        <v>3.4025956856826189</v>
      </c>
      <c r="N26" s="114">
        <f>100*((1+Domácnosti!N21/100)/(1+'Cenová inflácia'!N10/100)-1)</f>
        <v>4.0456908629237232</v>
      </c>
      <c r="O26" s="114">
        <f>100*((1+Domácnosti!O21/100)/(1+'Cenová inflácia'!O10/100)-1)</f>
        <v>1.8939666349869766</v>
      </c>
      <c r="P26" s="114">
        <f>100*((1+Domácnosti!P21/100)/(1+'Cenová inflácia'!P10/100)-1)</f>
        <v>3.6247663978726585</v>
      </c>
      <c r="Q26" s="114">
        <f>100*((1+Domácnosti!Q21/100)/(1+'Cenová inflácia'!Q10/100)-1)</f>
        <v>-6.0115014130367461</v>
      </c>
      <c r="R26" s="114">
        <f>100*((1+Domácnosti!R21/100)/(1+'Cenová inflácia'!R10/100)-1)</f>
        <v>-1.5538041125137347</v>
      </c>
      <c r="S26" s="114">
        <f>100*((1+Domácnosti!S21/100)/(1+'Cenová inflácia'!S10/100)-1)</f>
        <v>3.7337793881925929</v>
      </c>
      <c r="T26" s="114">
        <f>100*((1+Domácnosti!T21/100)/(1+'Cenová inflácia'!T10/100)-1)</f>
        <v>2.1365703131005276</v>
      </c>
      <c r="U26" s="114">
        <f>100*((1+Domácnosti!U21/100)/(1+'Cenová inflácia'!U10/100)-1)</f>
        <v>1.800142339732469</v>
      </c>
      <c r="V26" s="114">
        <f>100*((1+Domácnosti!V21/100)/(1+'Cenová inflácia'!V10/100)-1)</f>
        <v>2.4175813620368913</v>
      </c>
      <c r="W26" s="301">
        <f>100*((1+Domácnosti!W21/100)/(1+'Cenová inflácia'!W10/100)-1)</f>
        <v>2.848359563204772</v>
      </c>
    </row>
    <row r="27" spans="1:23" x14ac:dyDescent="0.25">
      <c r="A27" s="15"/>
      <c r="B27" s="16"/>
      <c r="C27" s="15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53"/>
      <c r="P27" s="53"/>
      <c r="Q27" s="53"/>
      <c r="R27" s="53"/>
      <c r="S27" s="25"/>
      <c r="T27" s="25"/>
      <c r="U27" s="25"/>
      <c r="V27" s="25"/>
      <c r="W27" s="21"/>
    </row>
    <row r="28" spans="1:23" x14ac:dyDescent="0.25">
      <c r="A28" s="15"/>
      <c r="B28" s="17" t="s">
        <v>186</v>
      </c>
      <c r="C28" s="56">
        <v>7.2027337427804845</v>
      </c>
      <c r="D28" s="57">
        <v>8.2602441459070253</v>
      </c>
      <c r="E28" s="57">
        <v>9.4395799026063809</v>
      </c>
      <c r="F28" s="57">
        <v>8.2532136657853314</v>
      </c>
      <c r="G28" s="57">
        <v>7.3808876258929148</v>
      </c>
      <c r="H28" s="57">
        <v>6.4392005373492971</v>
      </c>
      <c r="I28" s="57">
        <v>6.8929764390921129</v>
      </c>
      <c r="J28" s="57">
        <v>9.0743674865530259</v>
      </c>
      <c r="K28" s="57">
        <v>9.1656235315805876</v>
      </c>
      <c r="L28" s="57">
        <v>8.0390915219850587</v>
      </c>
      <c r="M28" s="57">
        <v>10.243502111574667</v>
      </c>
      <c r="N28" s="57">
        <v>9.8036943004035493</v>
      </c>
      <c r="O28" s="38">
        <v>11.53753337832271</v>
      </c>
      <c r="P28" s="38">
        <v>10.874689768983863</v>
      </c>
      <c r="Q28" s="38">
        <v>5.068590565650962</v>
      </c>
      <c r="R28" s="38">
        <v>6.3774781763129811</v>
      </c>
      <c r="S28" s="19">
        <v>6.6828126581371174</v>
      </c>
      <c r="T28" s="19">
        <v>6.598687128699086</v>
      </c>
      <c r="U28" s="19">
        <v>6.0509314654208062</v>
      </c>
      <c r="V28" s="19">
        <v>6.0614511778314828</v>
      </c>
      <c r="W28" s="20">
        <v>6.19939815422837</v>
      </c>
    </row>
    <row r="29" spans="1:23" s="12" customFormat="1" x14ac:dyDescent="0.25">
      <c r="A29" s="41"/>
      <c r="B29" s="119"/>
      <c r="C29" s="41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63"/>
      <c r="P29" s="263"/>
      <c r="Q29" s="263"/>
      <c r="R29" s="263"/>
      <c r="S29" s="329"/>
      <c r="T29" s="329"/>
      <c r="U29" s="329"/>
      <c r="V29" s="329"/>
      <c r="W29" s="330"/>
    </row>
  </sheetData>
  <mergeCells count="3">
    <mergeCell ref="A1:R1"/>
    <mergeCell ref="A2:R2"/>
    <mergeCell ref="A3:R3"/>
  </mergeCells>
  <pageMargins left="0.7" right="0.7" top="0.75" bottom="0.75" header="0.3" footer="0.3"/>
  <pageSetup paperSize="9" scale="4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2"/>
  <sheetViews>
    <sheetView showGridLines="0" zoomScale="90" zoomScaleNormal="90" workbookViewId="0">
      <pane xSplit="2" ySplit="6" topLeftCell="L7" activePane="bottomRight" state="frozen"/>
      <selection pane="topRight" activeCell="C1" sqref="C1"/>
      <selection pane="bottomLeft" activeCell="A7" sqref="A7"/>
      <selection pane="bottomRight" activeCell="W10" sqref="W10"/>
    </sheetView>
  </sheetViews>
  <sheetFormatPr defaultColWidth="9.140625" defaultRowHeight="15.75" x14ac:dyDescent="0.25"/>
  <cols>
    <col min="1" max="1" width="5.7109375" style="7" customWidth="1"/>
    <col min="2" max="2" width="59" style="7" customWidth="1"/>
    <col min="3" max="3" width="11.140625" style="7" customWidth="1"/>
    <col min="4" max="4" width="11.140625" style="120" customWidth="1"/>
    <col min="5" max="18" width="11.140625" style="7" customWidth="1"/>
    <col min="19" max="20" width="11.140625" style="269" customWidth="1"/>
    <col min="21" max="21" width="9.140625" style="269"/>
    <col min="22" max="16384" width="9.140625" style="7"/>
  </cols>
  <sheetData>
    <row r="1" spans="1:23" x14ac:dyDescent="0.25">
      <c r="A1" s="525" t="str">
        <f>'Súhrnné indikátory'!A1:N1</f>
        <v>67. zasadnutie Výboru pre makroekonomické prognózy, 31.1.2024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7"/>
      <c r="R1" s="527"/>
      <c r="S1" s="294"/>
    </row>
    <row r="2" spans="1:23" ht="18.75" x14ac:dyDescent="0.3">
      <c r="A2" s="502" t="s">
        <v>12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284"/>
    </row>
    <row r="3" spans="1:23" x14ac:dyDescent="0.25">
      <c r="A3" s="521" t="s">
        <v>61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2"/>
      <c r="O3" s="522"/>
      <c r="P3" s="522"/>
      <c r="Q3" s="522"/>
      <c r="R3" s="522"/>
      <c r="S3" s="285"/>
    </row>
    <row r="4" spans="1:23" x14ac:dyDescent="0.25">
      <c r="A4" s="62"/>
      <c r="B4" s="63"/>
      <c r="C4" s="243"/>
      <c r="D4" s="46"/>
      <c r="E4" s="8"/>
      <c r="F4" s="8"/>
      <c r="G4" s="8"/>
      <c r="H4" s="8"/>
      <c r="I4" s="46"/>
      <c r="J4" s="46"/>
      <c r="K4" s="46"/>
      <c r="L4" s="46"/>
      <c r="M4" s="46"/>
      <c r="N4" s="46"/>
      <c r="O4" s="46"/>
      <c r="P4" s="46"/>
      <c r="Q4" s="46"/>
      <c r="R4" s="46"/>
      <c r="S4" s="83"/>
      <c r="T4" s="83"/>
      <c r="U4" s="83"/>
      <c r="V4" s="83"/>
      <c r="W4" s="286"/>
    </row>
    <row r="5" spans="1:23" s="12" customFormat="1" x14ac:dyDescent="0.25">
      <c r="A5" s="15"/>
      <c r="B5" s="65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85">
        <v>2024</v>
      </c>
      <c r="T5" s="85">
        <v>2025</v>
      </c>
      <c r="U5" s="85">
        <v>2026</v>
      </c>
      <c r="V5" s="85">
        <v>2027</v>
      </c>
      <c r="W5" s="287">
        <v>2028</v>
      </c>
    </row>
    <row r="6" spans="1:23" s="12" customFormat="1" x14ac:dyDescent="0.25">
      <c r="A6" s="41"/>
      <c r="B6" s="13"/>
      <c r="C6" s="121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62</v>
      </c>
      <c r="R6" s="6" t="s">
        <v>62</v>
      </c>
      <c r="S6" s="288" t="s">
        <v>62</v>
      </c>
      <c r="T6" s="288" t="s">
        <v>62</v>
      </c>
      <c r="U6" s="288" t="s">
        <v>62</v>
      </c>
      <c r="V6" s="288" t="s">
        <v>62</v>
      </c>
      <c r="W6" s="289" t="s">
        <v>62</v>
      </c>
    </row>
    <row r="7" spans="1:23" s="12" customFormat="1" x14ac:dyDescent="0.25">
      <c r="A7" s="62"/>
      <c r="B7" s="122"/>
      <c r="C7" s="243"/>
      <c r="D7" s="46"/>
      <c r="E7" s="8"/>
      <c r="F7" s="8"/>
      <c r="G7" s="8"/>
      <c r="H7" s="8"/>
      <c r="I7" s="46"/>
      <c r="J7" s="46"/>
      <c r="K7" s="46"/>
      <c r="L7" s="46"/>
      <c r="M7" s="46"/>
      <c r="N7" s="46"/>
      <c r="O7" s="46"/>
      <c r="P7" s="46"/>
      <c r="Q7" s="46"/>
      <c r="R7" s="136"/>
      <c r="S7" s="331"/>
      <c r="T7" s="331"/>
      <c r="U7" s="331"/>
      <c r="V7" s="331"/>
      <c r="W7" s="332"/>
    </row>
    <row r="8" spans="1:23" s="12" customFormat="1" x14ac:dyDescent="0.25">
      <c r="A8" s="15"/>
      <c r="B8" s="106" t="s">
        <v>5</v>
      </c>
      <c r="C8" s="10"/>
      <c r="D8" s="10"/>
      <c r="E8" s="239"/>
      <c r="F8" s="239"/>
      <c r="G8" s="239"/>
      <c r="H8" s="239"/>
      <c r="I8" s="10"/>
      <c r="J8" s="10"/>
      <c r="K8" s="10"/>
      <c r="L8" s="28"/>
      <c r="M8" s="28"/>
      <c r="N8" s="28"/>
      <c r="O8" s="28"/>
      <c r="P8" s="28"/>
      <c r="Q8" s="28"/>
      <c r="R8" s="38"/>
      <c r="S8" s="19"/>
      <c r="T8" s="19"/>
      <c r="U8" s="19"/>
      <c r="V8" s="19"/>
      <c r="W8" s="20"/>
    </row>
    <row r="9" spans="1:23" s="12" customFormat="1" x14ac:dyDescent="0.25">
      <c r="A9" s="15"/>
      <c r="B9" s="106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19"/>
      <c r="T9" s="19"/>
      <c r="U9" s="19"/>
      <c r="V9" s="19"/>
      <c r="W9" s="20"/>
    </row>
    <row r="10" spans="1:23" x14ac:dyDescent="0.25">
      <c r="A10" s="15"/>
      <c r="B10" s="90" t="s">
        <v>93</v>
      </c>
      <c r="C10" s="125">
        <v>2247.1389999999997</v>
      </c>
      <c r="D10" s="125">
        <v>2203.1580000000004</v>
      </c>
      <c r="E10" s="125">
        <v>2169.8220000000001</v>
      </c>
      <c r="F10" s="125">
        <v>2208.3130000000001</v>
      </c>
      <c r="G10" s="125">
        <v>2209.4319999999998</v>
      </c>
      <c r="H10" s="125">
        <v>2192.2510000000002</v>
      </c>
      <c r="I10" s="125">
        <v>2223.1490000000003</v>
      </c>
      <c r="J10" s="125">
        <v>2267.0969999999998</v>
      </c>
      <c r="K10" s="125">
        <v>2321.049</v>
      </c>
      <c r="L10" s="125">
        <v>2372.2559999999999</v>
      </c>
      <c r="M10" s="125">
        <v>2419.902</v>
      </c>
      <c r="N10" s="125">
        <v>2445.19</v>
      </c>
      <c r="O10" s="125">
        <v>2399.0700000000002</v>
      </c>
      <c r="P10" s="125">
        <v>2385.1180000000004</v>
      </c>
      <c r="Q10" s="125">
        <v>2427.297</v>
      </c>
      <c r="R10" s="125">
        <v>2434.8628918767522</v>
      </c>
      <c r="S10" s="125">
        <v>2444.1138902384732</v>
      </c>
      <c r="T10" s="125">
        <v>2455.8531294827976</v>
      </c>
      <c r="U10" s="125">
        <v>2458.6666793423597</v>
      </c>
      <c r="V10" s="125">
        <v>2451.4720452438069</v>
      </c>
      <c r="W10" s="333">
        <v>2445.0834896691313</v>
      </c>
    </row>
    <row r="11" spans="1:23" x14ac:dyDescent="0.25">
      <c r="A11" s="15"/>
      <c r="B11" s="497" t="s">
        <v>33</v>
      </c>
      <c r="C11" s="72">
        <v>3.2233363099503531</v>
      </c>
      <c r="D11" s="72">
        <v>-1.9571997993893309</v>
      </c>
      <c r="E11" s="72">
        <v>-1.5131007399378671</v>
      </c>
      <c r="F11" s="72">
        <v>1.7739243126855486</v>
      </c>
      <c r="G11" s="72">
        <v>5.0672164679532727E-2</v>
      </c>
      <c r="H11" s="72">
        <v>-0.77762067354866238</v>
      </c>
      <c r="I11" s="72">
        <v>1.4094189032186621</v>
      </c>
      <c r="J11" s="72">
        <v>1.976835560729362</v>
      </c>
      <c r="K11" s="72">
        <v>2.3797834852236299</v>
      </c>
      <c r="L11" s="72">
        <v>2.2062007307902531</v>
      </c>
      <c r="M11" s="72">
        <v>2.008467888794474</v>
      </c>
      <c r="N11" s="72">
        <v>1.0450009959080964</v>
      </c>
      <c r="O11" s="72">
        <v>-1.8861519963683793</v>
      </c>
      <c r="P11" s="72">
        <v>-0.58155868732465699</v>
      </c>
      <c r="Q11" s="72">
        <v>1.7684240360434922</v>
      </c>
      <c r="R11" s="72">
        <v>0.31170029364977481</v>
      </c>
      <c r="S11" s="72">
        <v>0.37993919052217162</v>
      </c>
      <c r="T11" s="72">
        <v>0.48030655573005898</v>
      </c>
      <c r="U11" s="72">
        <v>0.11456507010882966</v>
      </c>
      <c r="V11" s="72">
        <v>-0.29262340271667409</v>
      </c>
      <c r="W11" s="334">
        <v>-0.2606007923716791</v>
      </c>
    </row>
    <row r="12" spans="1:23" x14ac:dyDescent="0.25">
      <c r="A12" s="15"/>
      <c r="B12" s="90" t="s">
        <v>95</v>
      </c>
      <c r="C12" s="125">
        <v>1798.3389999999997</v>
      </c>
      <c r="D12" s="125">
        <v>1753.1070000000002</v>
      </c>
      <c r="E12" s="125">
        <v>1715.8589999999999</v>
      </c>
      <c r="F12" s="125">
        <v>1754.596</v>
      </c>
      <c r="G12" s="125">
        <v>1759.855</v>
      </c>
      <c r="H12" s="125">
        <v>1743.5309999999999</v>
      </c>
      <c r="I12" s="125">
        <v>1765.5319999999997</v>
      </c>
      <c r="J12" s="125">
        <v>1803.3409999999997</v>
      </c>
      <c r="K12" s="125">
        <v>1851.9670000000001</v>
      </c>
      <c r="L12" s="125">
        <v>1897.6789999999999</v>
      </c>
      <c r="M12" s="125">
        <v>1941.0789999999997</v>
      </c>
      <c r="N12" s="125">
        <v>1958.067</v>
      </c>
      <c r="O12" s="125">
        <v>1908.239</v>
      </c>
      <c r="P12" s="125">
        <v>1894.8970000000004</v>
      </c>
      <c r="Q12" s="125">
        <v>1928.8539999999998</v>
      </c>
      <c r="R12" s="125">
        <v>1935.2228309773272</v>
      </c>
      <c r="S12" s="125">
        <v>1944.2039315767299</v>
      </c>
      <c r="T12" s="125">
        <v>1959.1750833175045</v>
      </c>
      <c r="U12" s="125">
        <v>1967.3167060752291</v>
      </c>
      <c r="V12" s="125">
        <v>1964.3681474943005</v>
      </c>
      <c r="W12" s="333">
        <v>1960.7296408887823</v>
      </c>
    </row>
    <row r="13" spans="1:23" x14ac:dyDescent="0.25">
      <c r="A13" s="15"/>
      <c r="B13" s="497" t="s">
        <v>33</v>
      </c>
      <c r="C13" s="72">
        <v>3.8534613989738897</v>
      </c>
      <c r="D13" s="72">
        <v>-2.515209868662116</v>
      </c>
      <c r="E13" s="72">
        <v>-2.124684916551034</v>
      </c>
      <c r="F13" s="72">
        <v>2.2575864333840956</v>
      </c>
      <c r="G13" s="72">
        <v>0.29972711666959029</v>
      </c>
      <c r="H13" s="72">
        <v>-0.9275764196482128</v>
      </c>
      <c r="I13" s="72">
        <v>1.2618645725255062</v>
      </c>
      <c r="J13" s="72">
        <v>2.1415074889608254</v>
      </c>
      <c r="K13" s="72">
        <v>2.6964395530296503</v>
      </c>
      <c r="L13" s="72">
        <v>2.4682945214466345</v>
      </c>
      <c r="M13" s="72">
        <v>2.2870042825999581</v>
      </c>
      <c r="N13" s="72">
        <v>0.87518333875129528</v>
      </c>
      <c r="O13" s="72">
        <v>-2.544754597263521</v>
      </c>
      <c r="P13" s="72">
        <v>-0.69917866682316365</v>
      </c>
      <c r="Q13" s="72">
        <v>1.7920235242337323</v>
      </c>
      <c r="R13" s="72">
        <v>0.33018730175158328</v>
      </c>
      <c r="S13" s="72">
        <v>0.4640861225715831</v>
      </c>
      <c r="T13" s="72">
        <v>0.77004019473581042</v>
      </c>
      <c r="U13" s="72">
        <v>0.41556381698863998</v>
      </c>
      <c r="V13" s="72">
        <v>-0.14987716882712832</v>
      </c>
      <c r="W13" s="334">
        <v>-0.18522529038965674</v>
      </c>
    </row>
    <row r="14" spans="1:23" x14ac:dyDescent="0.25">
      <c r="A14" s="15"/>
      <c r="B14" s="90" t="s">
        <v>94</v>
      </c>
      <c r="C14" s="125">
        <v>448.80000000000007</v>
      </c>
      <c r="D14" s="125">
        <v>450.05100000000004</v>
      </c>
      <c r="E14" s="125">
        <v>453.96300000000002</v>
      </c>
      <c r="F14" s="125">
        <v>453.71699999999998</v>
      </c>
      <c r="G14" s="125">
        <v>449.577</v>
      </c>
      <c r="H14" s="125">
        <v>448.71999999999997</v>
      </c>
      <c r="I14" s="125">
        <v>457.61699999999996</v>
      </c>
      <c r="J14" s="125">
        <v>463.75599999999997</v>
      </c>
      <c r="K14" s="125">
        <v>469.08199999999999</v>
      </c>
      <c r="L14" s="125">
        <v>474.577</v>
      </c>
      <c r="M14" s="125">
        <v>478.82300000000004</v>
      </c>
      <c r="N14" s="125">
        <v>487.12299999999993</v>
      </c>
      <c r="O14" s="125">
        <v>490.83100000000002</v>
      </c>
      <c r="P14" s="125">
        <v>490.221</v>
      </c>
      <c r="Q14" s="125">
        <v>498.44299999999998</v>
      </c>
      <c r="R14" s="125">
        <v>499.64006089942484</v>
      </c>
      <c r="S14" s="125">
        <v>499.9099586617433</v>
      </c>
      <c r="T14" s="125">
        <v>496.67804616529315</v>
      </c>
      <c r="U14" s="125">
        <v>491.34997326713051</v>
      </c>
      <c r="V14" s="125">
        <v>487.10389774950602</v>
      </c>
      <c r="W14" s="333">
        <v>484.35384878034927</v>
      </c>
    </row>
    <row r="15" spans="1:23" x14ac:dyDescent="0.25">
      <c r="A15" s="15"/>
      <c r="B15" s="497" t="s">
        <v>33</v>
      </c>
      <c r="C15" s="72">
        <v>0.77331393312318752</v>
      </c>
      <c r="D15" s="72">
        <v>0.27874331550801212</v>
      </c>
      <c r="E15" s="72">
        <v>0.86923482005372144</v>
      </c>
      <c r="F15" s="72">
        <v>-5.4189438346308183E-2</v>
      </c>
      <c r="G15" s="72">
        <v>-0.91246305516433646</v>
      </c>
      <c r="H15" s="72">
        <v>-0.19062363065727173</v>
      </c>
      <c r="I15" s="72">
        <v>1.9827509359957141</v>
      </c>
      <c r="J15" s="72">
        <v>1.3415148475690364</v>
      </c>
      <c r="K15" s="72">
        <v>1.1484487532236853</v>
      </c>
      <c r="L15" s="72">
        <v>1.171436976903828</v>
      </c>
      <c r="M15" s="72">
        <v>0.89469148315237668</v>
      </c>
      <c r="N15" s="72">
        <v>1.7334171499697959</v>
      </c>
      <c r="O15" s="72">
        <v>0.76120404908002204</v>
      </c>
      <c r="P15" s="72">
        <v>-0.1242790288306983</v>
      </c>
      <c r="Q15" s="72">
        <v>1.6772027310131499</v>
      </c>
      <c r="R15" s="72">
        <v>0.24016003824405274</v>
      </c>
      <c r="S15" s="72">
        <v>5.401843916050808E-2</v>
      </c>
      <c r="T15" s="72">
        <v>-0.64649892254636798</v>
      </c>
      <c r="U15" s="72">
        <v>-1.0727417769517245</v>
      </c>
      <c r="V15" s="72">
        <v>-0.86416520782347517</v>
      </c>
      <c r="W15" s="334">
        <v>-0.56457133311033081</v>
      </c>
    </row>
    <row r="16" spans="1:23" x14ac:dyDescent="0.25">
      <c r="A16" s="15"/>
      <c r="B16" s="126"/>
      <c r="C16" s="47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85"/>
      <c r="T16" s="85"/>
      <c r="U16" s="85"/>
      <c r="V16" s="85"/>
      <c r="W16" s="287"/>
    </row>
    <row r="17" spans="1:23" x14ac:dyDescent="0.25">
      <c r="A17" s="15"/>
      <c r="B17" s="123" t="s">
        <v>32</v>
      </c>
      <c r="C17" s="124">
        <v>2433.75</v>
      </c>
      <c r="D17" s="125">
        <v>2365.8000000000002</v>
      </c>
      <c r="E17" s="125">
        <v>2317.5</v>
      </c>
      <c r="F17" s="125">
        <v>2315.3132500000002</v>
      </c>
      <c r="G17" s="125">
        <v>2328.9587500000002</v>
      </c>
      <c r="H17" s="125">
        <v>2329.2472500000003</v>
      </c>
      <c r="I17" s="125">
        <v>2363.0522499999997</v>
      </c>
      <c r="J17" s="125">
        <v>2423.99775</v>
      </c>
      <c r="K17" s="125">
        <v>2492.1179999999999</v>
      </c>
      <c r="L17" s="125">
        <v>2530.6732499999998</v>
      </c>
      <c r="M17" s="125">
        <v>2566.7335000000003</v>
      </c>
      <c r="N17" s="125">
        <v>2583.6357499999999</v>
      </c>
      <c r="O17" s="125">
        <v>2531.27025</v>
      </c>
      <c r="P17" s="125">
        <v>2560.5619999999994</v>
      </c>
      <c r="Q17" s="125">
        <v>2603.9257499999985</v>
      </c>
      <c r="R17" s="125">
        <v>2604.0566270321938</v>
      </c>
      <c r="S17" s="125">
        <v>2605.2618488569578</v>
      </c>
      <c r="T17" s="125">
        <v>2604.7277178132344</v>
      </c>
      <c r="U17" s="125">
        <v>2593.9158025727834</v>
      </c>
      <c r="V17" s="125">
        <v>2579.9597850348055</v>
      </c>
      <c r="W17" s="333">
        <v>2568.0453107513567</v>
      </c>
    </row>
    <row r="18" spans="1:23" x14ac:dyDescent="0.25">
      <c r="A18" s="15"/>
      <c r="B18" s="126" t="s">
        <v>33</v>
      </c>
      <c r="C18" s="71">
        <v>3.244212066899288</v>
      </c>
      <c r="D18" s="72">
        <v>-2.7919876733435989</v>
      </c>
      <c r="E18" s="72">
        <v>-2.0415926959168273</v>
      </c>
      <c r="F18" s="72">
        <v>-9.4358144552308953E-2</v>
      </c>
      <c r="G18" s="72">
        <v>0.58935869692795517</v>
      </c>
      <c r="H18" s="72">
        <v>1.2387510083633479E-2</v>
      </c>
      <c r="I18" s="72">
        <v>1.4513272474615757</v>
      </c>
      <c r="J18" s="72">
        <v>2.5791008218290612</v>
      </c>
      <c r="K18" s="72">
        <v>2.8102439451521688</v>
      </c>
      <c r="L18" s="72">
        <v>1.5470876579680271</v>
      </c>
      <c r="M18" s="72">
        <v>1.4249271414237485</v>
      </c>
      <c r="N18" s="72">
        <v>0.65851207380898114</v>
      </c>
      <c r="O18" s="72">
        <v>-2.0268143448626597</v>
      </c>
      <c r="P18" s="72">
        <v>1.1571956807061357</v>
      </c>
      <c r="Q18" s="72">
        <v>1.6935247027800582</v>
      </c>
      <c r="R18" s="72">
        <v>5.0261430148301756E-3</v>
      </c>
      <c r="S18" s="72">
        <v>4.6282473747027986E-2</v>
      </c>
      <c r="T18" s="72">
        <v>-2.0502009959488809E-2</v>
      </c>
      <c r="U18" s="72">
        <v>-0.41508811713832916</v>
      </c>
      <c r="V18" s="72">
        <v>-0.53802893386653006</v>
      </c>
      <c r="W18" s="334">
        <v>-0.46180852711578124</v>
      </c>
    </row>
    <row r="19" spans="1:23" x14ac:dyDescent="0.25">
      <c r="A19" s="15"/>
      <c r="B19" s="123" t="s">
        <v>96</v>
      </c>
      <c r="C19" s="124">
        <v>339.6</v>
      </c>
      <c r="D19" s="125">
        <v>371.09999999999991</v>
      </c>
      <c r="E19" s="125">
        <v>370.37499999999994</v>
      </c>
      <c r="F19" s="125">
        <v>368.50799999999998</v>
      </c>
      <c r="G19" s="125">
        <v>360.12075000000004</v>
      </c>
      <c r="H19" s="125">
        <v>362.19375000000002</v>
      </c>
      <c r="I19" s="125">
        <v>363.77875000000006</v>
      </c>
      <c r="J19" s="125">
        <v>367.40924999999993</v>
      </c>
      <c r="K19" s="125">
        <v>384.43824999999993</v>
      </c>
      <c r="L19" s="125">
        <v>385.52999999999986</v>
      </c>
      <c r="M19" s="125">
        <v>379.09774999999991</v>
      </c>
      <c r="N19" s="125">
        <v>388.70924999999988</v>
      </c>
      <c r="O19" s="125">
        <v>378.18300000000022</v>
      </c>
      <c r="P19" s="125">
        <v>383.17824999999959</v>
      </c>
      <c r="Q19" s="125">
        <v>389.57249999999851</v>
      </c>
      <c r="R19" s="125">
        <v>392.21349351129447</v>
      </c>
      <c r="S19" s="125">
        <v>397.25462241028231</v>
      </c>
      <c r="T19" s="125">
        <v>399.25788200908943</v>
      </c>
      <c r="U19" s="125">
        <v>398.38837456130398</v>
      </c>
      <c r="V19" s="125">
        <v>393.44336814997575</v>
      </c>
      <c r="W19" s="333">
        <v>384.61878901573334</v>
      </c>
    </row>
    <row r="20" spans="1:23" x14ac:dyDescent="0.25">
      <c r="A20" s="15"/>
      <c r="B20" s="126" t="s">
        <v>33</v>
      </c>
      <c r="C20" s="71">
        <v>8.2562958240357318</v>
      </c>
      <c r="D20" s="72">
        <v>9.2756183745582597</v>
      </c>
      <c r="E20" s="72">
        <v>-0.19536513069252637</v>
      </c>
      <c r="F20" s="72">
        <v>-0.50408369895375005</v>
      </c>
      <c r="G20" s="72">
        <v>-2.276002149207057</v>
      </c>
      <c r="H20" s="72">
        <v>0.57564025399812202</v>
      </c>
      <c r="I20" s="72">
        <v>0.43761108522717418</v>
      </c>
      <c r="J20" s="72">
        <v>0.99799672190854505</v>
      </c>
      <c r="K20" s="72">
        <v>4.6348860296794303</v>
      </c>
      <c r="L20" s="72">
        <v>0.28398578965540544</v>
      </c>
      <c r="M20" s="72">
        <v>-1.6684175031774329</v>
      </c>
      <c r="N20" s="72">
        <v>2.535361921826218</v>
      </c>
      <c r="O20" s="72">
        <v>-2.7080009029884611</v>
      </c>
      <c r="P20" s="72">
        <v>1.3208552473271906</v>
      </c>
      <c r="Q20" s="72">
        <v>1.6687403316860916</v>
      </c>
      <c r="R20" s="72">
        <v>0.67792092904297441</v>
      </c>
      <c r="S20" s="72">
        <v>1.2853022607297593</v>
      </c>
      <c r="T20" s="72">
        <v>0.50427596956648113</v>
      </c>
      <c r="U20" s="72">
        <v>-0.21778090977441211</v>
      </c>
      <c r="V20" s="72">
        <v>-1.2412526888550768</v>
      </c>
      <c r="W20" s="334">
        <v>-2.2429096151084682</v>
      </c>
    </row>
    <row r="21" spans="1:23" x14ac:dyDescent="0.25">
      <c r="A21" s="15"/>
      <c r="B21" s="123"/>
      <c r="C21" s="127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5"/>
      <c r="T21" s="125"/>
      <c r="U21" s="125"/>
      <c r="V21" s="125"/>
      <c r="W21" s="333"/>
    </row>
    <row r="22" spans="1:23" x14ac:dyDescent="0.25">
      <c r="A22" s="15"/>
      <c r="B22" s="129" t="s">
        <v>104</v>
      </c>
      <c r="C22" s="124">
        <v>2279.98225</v>
      </c>
      <c r="D22" s="125">
        <v>2176.6437500000002</v>
      </c>
      <c r="E22" s="125">
        <v>2151.9297500000002</v>
      </c>
      <c r="F22" s="125">
        <v>2192.54925</v>
      </c>
      <c r="G22" s="125">
        <v>2191.2502500000001</v>
      </c>
      <c r="H22" s="125">
        <v>2176.0532499999999</v>
      </c>
      <c r="I22" s="125">
        <v>2204.6455000000001</v>
      </c>
      <c r="J22" s="125">
        <v>2251.6312499999999</v>
      </c>
      <c r="K22" s="125">
        <v>2306.9682499999999</v>
      </c>
      <c r="L22" s="125">
        <v>2348.9295000000002</v>
      </c>
      <c r="M22" s="125">
        <v>2392.80575</v>
      </c>
      <c r="N22" s="125">
        <v>2416.0677500000002</v>
      </c>
      <c r="O22" s="125">
        <v>2372.0425000000005</v>
      </c>
      <c r="P22" s="125">
        <v>2355.107</v>
      </c>
      <c r="Q22" s="125">
        <v>2394.9012499999999</v>
      </c>
      <c r="R22" s="125">
        <v>2400.3970825384204</v>
      </c>
      <c r="S22" s="125">
        <v>2409.2163307397013</v>
      </c>
      <c r="T22" s="125">
        <v>2420.7246397654189</v>
      </c>
      <c r="U22" s="125">
        <v>2423.3605662123532</v>
      </c>
      <c r="V22" s="125">
        <v>2416.1258488066446</v>
      </c>
      <c r="W22" s="333">
        <v>2409.1438717369842</v>
      </c>
    </row>
    <row r="23" spans="1:23" x14ac:dyDescent="0.25">
      <c r="A23" s="15"/>
      <c r="B23" s="130" t="s">
        <v>33</v>
      </c>
      <c r="C23" s="71">
        <v>2.5768587279583199</v>
      </c>
      <c r="D23" s="72">
        <v>-4.5324256362083482</v>
      </c>
      <c r="E23" s="72">
        <v>-1.1354177733494453</v>
      </c>
      <c r="F23" s="72">
        <v>1.8875848526189065</v>
      </c>
      <c r="G23" s="72">
        <v>-5.9246103593790789E-2</v>
      </c>
      <c r="H23" s="72">
        <v>-0.69353101043571064</v>
      </c>
      <c r="I23" s="72">
        <v>1.313949922870683</v>
      </c>
      <c r="J23" s="72">
        <v>2.1312156534916804</v>
      </c>
      <c r="K23" s="72">
        <v>2.4576404329083701</v>
      </c>
      <c r="L23" s="72">
        <v>1.818891525706956</v>
      </c>
      <c r="M23" s="72">
        <v>1.8679253677047258</v>
      </c>
      <c r="N23" s="72">
        <v>0.97216416334673372</v>
      </c>
      <c r="O23" s="72">
        <v>-1.8221860707341331</v>
      </c>
      <c r="P23" s="72">
        <v>-0.71396275572636059</v>
      </c>
      <c r="Q23" s="72">
        <v>1.6897002981180798</v>
      </c>
      <c r="R23" s="72">
        <v>0.22948054907985238</v>
      </c>
      <c r="S23" s="72">
        <v>0.36740788702986915</v>
      </c>
      <c r="T23" s="72">
        <v>0.4776785247086579</v>
      </c>
      <c r="U23" s="72">
        <v>0.10888997466436123</v>
      </c>
      <c r="V23" s="72">
        <v>-0.29854069206944889</v>
      </c>
      <c r="W23" s="334">
        <v>-0.28897406453843866</v>
      </c>
    </row>
    <row r="24" spans="1:23" x14ac:dyDescent="0.25">
      <c r="A24" s="15"/>
      <c r="B24" s="130"/>
      <c r="C24" s="71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334"/>
    </row>
    <row r="25" spans="1:23" x14ac:dyDescent="0.25">
      <c r="A25" s="15"/>
      <c r="B25" s="129" t="s">
        <v>218</v>
      </c>
      <c r="C25" s="124">
        <v>12.741583333333335</v>
      </c>
      <c r="D25" s="125">
        <v>15.084833333333332</v>
      </c>
      <c r="E25" s="125">
        <v>17.197583333333334</v>
      </c>
      <c r="F25" s="125">
        <v>20.541333333333334</v>
      </c>
      <c r="G25" s="125">
        <v>13.437749999999999</v>
      </c>
      <c r="H25" s="125">
        <v>12.302833333333334</v>
      </c>
      <c r="I25" s="125">
        <v>17.243583333333337</v>
      </c>
      <c r="J25" s="125">
        <v>22.774583333333332</v>
      </c>
      <c r="K25" s="125">
        <v>30.70366666666667</v>
      </c>
      <c r="L25" s="125">
        <v>43.083333333333329</v>
      </c>
      <c r="M25" s="125">
        <v>58.975583333333333</v>
      </c>
      <c r="N25" s="125">
        <v>73.392416666666662</v>
      </c>
      <c r="O25" s="125">
        <v>74.188249999999996</v>
      </c>
      <c r="P25" s="125">
        <v>68.250666666666675</v>
      </c>
      <c r="Q25" s="125">
        <v>79.658083333333337</v>
      </c>
      <c r="R25" s="125">
        <v>95.578444444444443</v>
      </c>
      <c r="S25" s="125">
        <v>100.25193750901262</v>
      </c>
      <c r="T25" s="125">
        <v>107.6159626768077</v>
      </c>
      <c r="U25" s="125">
        <v>115.79124404043841</v>
      </c>
      <c r="V25" s="125">
        <v>119.84795005977911</v>
      </c>
      <c r="W25" s="333">
        <v>126.22896809892279</v>
      </c>
    </row>
    <row r="26" spans="1:23" x14ac:dyDescent="0.25">
      <c r="A26" s="15"/>
      <c r="B26" s="130" t="s">
        <v>23</v>
      </c>
      <c r="C26" s="71"/>
      <c r="D26" s="72">
        <f>(D25/C25-1)*100</f>
        <v>18.390571553770773</v>
      </c>
      <c r="E26" s="72">
        <f t="shared" ref="E26:W26" si="0">(E25/D25-1)*100</f>
        <v>14.005789479499287</v>
      </c>
      <c r="F26" s="72">
        <f t="shared" si="0"/>
        <v>19.44313881310844</v>
      </c>
      <c r="G26" s="72">
        <f t="shared" si="0"/>
        <v>-34.581899909126321</v>
      </c>
      <c r="H26" s="72">
        <f t="shared" si="0"/>
        <v>-8.4457343429269471</v>
      </c>
      <c r="I26" s="72">
        <f t="shared" si="0"/>
        <v>40.159448365552677</v>
      </c>
      <c r="J26" s="72">
        <f t="shared" si="0"/>
        <v>32.075699656393894</v>
      </c>
      <c r="K26" s="72">
        <f t="shared" si="0"/>
        <v>34.815492416619435</v>
      </c>
      <c r="L26" s="72">
        <f t="shared" si="0"/>
        <v>40.319831507637495</v>
      </c>
      <c r="M26" s="72">
        <f t="shared" si="0"/>
        <v>36.88723404255321</v>
      </c>
      <c r="N26" s="72">
        <f t="shared" si="0"/>
        <v>24.445427274281585</v>
      </c>
      <c r="O26" s="72">
        <f t="shared" si="0"/>
        <v>1.0843536287241218</v>
      </c>
      <c r="P26" s="72">
        <f t="shared" si="0"/>
        <v>-8.0034012573868765</v>
      </c>
      <c r="Q26" s="72">
        <f t="shared" si="0"/>
        <v>16.71400035164492</v>
      </c>
      <c r="R26" s="72">
        <f t="shared" si="0"/>
        <v>19.98587016523048</v>
      </c>
      <c r="S26" s="72">
        <f t="shared" si="0"/>
        <v>4.8896935828294241</v>
      </c>
      <c r="T26" s="72">
        <f t="shared" si="0"/>
        <v>7.3455190500762768</v>
      </c>
      <c r="U26" s="72">
        <f t="shared" si="0"/>
        <v>7.5967181450420362</v>
      </c>
      <c r="V26" s="72">
        <v>3.5035761497003159</v>
      </c>
      <c r="W26" s="334">
        <f t="shared" si="0"/>
        <v>5.324261312739087</v>
      </c>
    </row>
    <row r="27" spans="1:23" x14ac:dyDescent="0.25">
      <c r="A27" s="41"/>
      <c r="B27" s="129"/>
      <c r="C27" s="58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54"/>
      <c r="T27" s="154"/>
      <c r="U27" s="154"/>
      <c r="V27" s="154"/>
      <c r="W27" s="155"/>
    </row>
    <row r="28" spans="1:23" x14ac:dyDescent="0.25">
      <c r="A28" s="62"/>
      <c r="B28" s="131"/>
      <c r="C28" s="243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83"/>
      <c r="T28" s="83"/>
      <c r="U28" s="83"/>
      <c r="V28" s="83"/>
      <c r="W28" s="286"/>
    </row>
    <row r="29" spans="1:23" x14ac:dyDescent="0.25">
      <c r="A29" s="15"/>
      <c r="B29" s="132" t="s">
        <v>98</v>
      </c>
      <c r="C29" s="47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85"/>
      <c r="T29" s="85"/>
      <c r="U29" s="85"/>
      <c r="V29" s="85"/>
      <c r="W29" s="287"/>
    </row>
    <row r="30" spans="1:23" x14ac:dyDescent="0.25">
      <c r="A30" s="15"/>
      <c r="B30" s="132"/>
      <c r="C30" s="47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85"/>
      <c r="T30" s="85"/>
      <c r="U30" s="85"/>
      <c r="V30" s="85"/>
      <c r="W30" s="287"/>
    </row>
    <row r="31" spans="1:23" x14ac:dyDescent="0.25">
      <c r="A31" s="15"/>
      <c r="B31" s="123" t="s">
        <v>34</v>
      </c>
      <c r="C31" s="68">
        <v>1.58826027461898</v>
      </c>
      <c r="D31" s="69">
        <v>-4.5518727705129436E-2</v>
      </c>
      <c r="E31" s="69">
        <v>0.6143179769328988</v>
      </c>
      <c r="F31" s="69">
        <v>-0.98128579346019595</v>
      </c>
      <c r="G31" s="69">
        <v>0.98898614018254616</v>
      </c>
      <c r="H31" s="69">
        <v>0.32502960755818044</v>
      </c>
      <c r="I31" s="69">
        <v>0.2403008202766177</v>
      </c>
      <c r="J31" s="69">
        <v>0.60499295081166693</v>
      </c>
      <c r="K31" s="69">
        <v>0.72593327724486123</v>
      </c>
      <c r="L31" s="69">
        <v>-0.1252940644350331</v>
      </c>
      <c r="M31" s="69">
        <v>-0.30569155510629109</v>
      </c>
      <c r="N31" s="69">
        <v>-0.1767874926945634</v>
      </c>
      <c r="O31" s="69">
        <v>-1.0457324413251534</v>
      </c>
      <c r="P31" s="69">
        <v>1.3071418368145959</v>
      </c>
      <c r="Q31" s="69">
        <v>0.9518783671251585</v>
      </c>
      <c r="R31" s="69">
        <v>-0.29914881531841742</v>
      </c>
      <c r="S31" s="69">
        <v>-0.45515589018350067</v>
      </c>
      <c r="T31" s="69">
        <v>-0.33969662447168592</v>
      </c>
      <c r="U31" s="69">
        <v>-0.46163202457653041</v>
      </c>
      <c r="V31" s="69">
        <v>-0.22973661798091349</v>
      </c>
      <c r="W31" s="290">
        <v>-0.48939921794161068</v>
      </c>
    </row>
    <row r="32" spans="1:23" x14ac:dyDescent="0.25">
      <c r="A32" s="15"/>
      <c r="B32" s="123"/>
      <c r="C32" s="71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334"/>
    </row>
    <row r="33" spans="1:23" x14ac:dyDescent="0.25">
      <c r="A33" s="15"/>
      <c r="B33" s="123" t="s">
        <v>155</v>
      </c>
      <c r="C33" s="18">
        <v>59.380192760567773</v>
      </c>
      <c r="D33" s="19">
        <v>59.134898949829164</v>
      </c>
      <c r="E33" s="19">
        <v>59.378527416907914</v>
      </c>
      <c r="F33" s="19">
        <v>58.689305611520879</v>
      </c>
      <c r="G33" s="19">
        <v>59.144291800380465</v>
      </c>
      <c r="H33" s="19">
        <v>59.244127718495307</v>
      </c>
      <c r="I33" s="19">
        <v>59.315905126535441</v>
      </c>
      <c r="J33" s="19">
        <v>59.621580080863303</v>
      </c>
      <c r="K33" s="19">
        <v>60.028604933289976</v>
      </c>
      <c r="L33" s="19">
        <v>59.958547250301294</v>
      </c>
      <c r="M33" s="19">
        <v>59.79306316119731</v>
      </c>
      <c r="N33" s="19">
        <v>59.682587509628227</v>
      </c>
      <c r="O33" s="19">
        <v>59.064202385462529</v>
      </c>
      <c r="P33" s="19">
        <v>60.046983613964798</v>
      </c>
      <c r="Q33" s="19">
        <v>60.401746739151697</v>
      </c>
      <c r="R33" s="19">
        <v>59.751564462876225</v>
      </c>
      <c r="S33" s="19">
        <v>59.445559207336039</v>
      </c>
      <c r="T33" s="19">
        <v>59.301416974749507</v>
      </c>
      <c r="U33" s="19">
        <v>59.088265900931127</v>
      </c>
      <c r="V33" s="19">
        <v>59.010729975791968</v>
      </c>
      <c r="W33" s="20">
        <v>58.778265777388263</v>
      </c>
    </row>
    <row r="34" spans="1:23" x14ac:dyDescent="0.25">
      <c r="A34" s="15"/>
      <c r="B34" s="123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20"/>
    </row>
    <row r="35" spans="1:23" x14ac:dyDescent="0.25">
      <c r="A35" s="15"/>
      <c r="B35" s="123" t="s">
        <v>156</v>
      </c>
      <c r="C35" s="68">
        <v>69.408945892899979</v>
      </c>
      <c r="D35" s="69">
        <v>69.255302907230742</v>
      </c>
      <c r="E35" s="69">
        <v>69.690493356679369</v>
      </c>
      <c r="F35" s="69">
        <v>69.039251474522544</v>
      </c>
      <c r="G35" s="69">
        <v>69.833615141851652</v>
      </c>
      <c r="H35" s="69">
        <v>70.316418932409817</v>
      </c>
      <c r="I35" s="69">
        <v>70.813170971193856</v>
      </c>
      <c r="J35" s="69">
        <v>71.638734828758018</v>
      </c>
      <c r="K35" s="69">
        <v>72.670520490124147</v>
      </c>
      <c r="L35" s="69">
        <v>73.174350712310485</v>
      </c>
      <c r="M35" s="69">
        <v>73.560286415922377</v>
      </c>
      <c r="N35" s="69">
        <v>74.020951424847553</v>
      </c>
      <c r="O35" s="69">
        <v>73.830956276173922</v>
      </c>
      <c r="P35" s="69">
        <v>75.53634189990629</v>
      </c>
      <c r="Q35" s="69">
        <v>76.355023115695118</v>
      </c>
      <c r="R35" s="69">
        <v>75.928545966399639</v>
      </c>
      <c r="S35" s="69">
        <v>75.986272719437011</v>
      </c>
      <c r="T35" s="69">
        <v>76.246552676928161</v>
      </c>
      <c r="U35" s="69">
        <v>76.414811146442659</v>
      </c>
      <c r="V35" s="69">
        <v>76.721981594869376</v>
      </c>
      <c r="W35" s="290">
        <v>76.819340702845381</v>
      </c>
    </row>
    <row r="36" spans="1:23" x14ac:dyDescent="0.25">
      <c r="A36" s="41"/>
      <c r="B36" s="130"/>
      <c r="C36" s="133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335"/>
      <c r="T36" s="335"/>
      <c r="U36" s="335"/>
      <c r="V36" s="335"/>
      <c r="W36" s="336"/>
    </row>
    <row r="37" spans="1:23" s="12" customFormat="1" x14ac:dyDescent="0.25">
      <c r="A37" s="62"/>
      <c r="B37" s="135"/>
      <c r="C37" s="251"/>
      <c r="D37" s="136"/>
      <c r="E37" s="136"/>
      <c r="F37" s="136"/>
      <c r="G37" s="136"/>
      <c r="H37" s="136"/>
      <c r="I37" s="136"/>
      <c r="J37" s="136"/>
      <c r="K37" s="136"/>
      <c r="L37" s="33"/>
      <c r="M37" s="33"/>
      <c r="N37" s="33"/>
      <c r="O37" s="33"/>
      <c r="P37" s="33"/>
      <c r="Q37" s="33"/>
      <c r="R37" s="33"/>
      <c r="S37" s="35"/>
      <c r="T37" s="35"/>
      <c r="U37" s="35"/>
      <c r="V37" s="35"/>
      <c r="W37" s="36"/>
    </row>
    <row r="38" spans="1:23" x14ac:dyDescent="0.25">
      <c r="A38" s="15"/>
      <c r="B38" s="137" t="s">
        <v>35</v>
      </c>
      <c r="C38" s="56"/>
      <c r="D38" s="57"/>
      <c r="E38" s="57"/>
      <c r="F38" s="57"/>
      <c r="G38" s="57"/>
      <c r="H38" s="57"/>
      <c r="I38" s="57"/>
      <c r="J38" s="57"/>
      <c r="K38" s="57"/>
      <c r="L38" s="38"/>
      <c r="M38" s="38"/>
      <c r="N38" s="38"/>
      <c r="O38" s="38"/>
      <c r="P38" s="38"/>
      <c r="Q38" s="38"/>
      <c r="R38" s="38"/>
      <c r="S38" s="19"/>
      <c r="T38" s="19"/>
      <c r="U38" s="19"/>
      <c r="V38" s="19"/>
      <c r="W38" s="20"/>
    </row>
    <row r="39" spans="1:23" x14ac:dyDescent="0.25">
      <c r="A39" s="15"/>
      <c r="B39" s="137"/>
      <c r="C39" s="56"/>
      <c r="D39" s="57"/>
      <c r="E39" s="57"/>
      <c r="F39" s="57"/>
      <c r="G39" s="57"/>
      <c r="H39" s="57"/>
      <c r="I39" s="57"/>
      <c r="J39" s="57"/>
      <c r="K39" s="57"/>
      <c r="L39" s="38"/>
      <c r="M39" s="38"/>
      <c r="N39" s="38"/>
      <c r="O39" s="38"/>
      <c r="P39" s="38"/>
      <c r="Q39" s="38"/>
      <c r="R39" s="38"/>
      <c r="S39" s="19"/>
      <c r="T39" s="19"/>
      <c r="U39" s="19"/>
      <c r="V39" s="19"/>
      <c r="W39" s="20"/>
    </row>
    <row r="40" spans="1:23" x14ac:dyDescent="0.25">
      <c r="A40" s="15"/>
      <c r="B40" s="123" t="s">
        <v>200</v>
      </c>
      <c r="C40" s="254">
        <v>257.44999999999993</v>
      </c>
      <c r="D40" s="255">
        <v>324.17499999999995</v>
      </c>
      <c r="E40" s="255">
        <v>389.00000000000006</v>
      </c>
      <c r="F40" s="255">
        <v>364.62824999999998</v>
      </c>
      <c r="G40" s="255">
        <v>377.48699999999997</v>
      </c>
      <c r="H40" s="255">
        <v>385.99525000000006</v>
      </c>
      <c r="I40" s="255">
        <v>358.71500000000003</v>
      </c>
      <c r="J40" s="255">
        <v>314.23599999999999</v>
      </c>
      <c r="K40" s="255">
        <v>265.99349999999998</v>
      </c>
      <c r="L40" s="255">
        <v>223.98250000000002</v>
      </c>
      <c r="M40" s="255">
        <v>179.50150000000002</v>
      </c>
      <c r="N40" s="255">
        <v>157.74424999999999</v>
      </c>
      <c r="O40" s="255">
        <v>181.44225</v>
      </c>
      <c r="P40" s="255">
        <v>187.6095</v>
      </c>
      <c r="Q40" s="255">
        <v>170.40499999999997</v>
      </c>
      <c r="R40" s="255">
        <v>161.97474539616508</v>
      </c>
      <c r="S40" s="255">
        <v>148.17976885547</v>
      </c>
      <c r="T40" s="255">
        <v>139.36055166702522</v>
      </c>
      <c r="U40" s="255">
        <v>137.50487667290781</v>
      </c>
      <c r="V40" s="255">
        <v>145.18582071955609</v>
      </c>
      <c r="W40" s="337">
        <v>143.76345372067203</v>
      </c>
    </row>
    <row r="41" spans="1:23" x14ac:dyDescent="0.25">
      <c r="A41" s="15"/>
      <c r="B41" s="126" t="s">
        <v>23</v>
      </c>
      <c r="C41" s="71">
        <v>-11.786876820284419</v>
      </c>
      <c r="D41" s="72">
        <v>25.917653913381255</v>
      </c>
      <c r="E41" s="72">
        <v>19.996915246394732</v>
      </c>
      <c r="F41" s="72">
        <v>-6.2652313624678824</v>
      </c>
      <c r="G41" s="72">
        <v>3.5265369592180518</v>
      </c>
      <c r="H41" s="72">
        <v>2.2539186779942266</v>
      </c>
      <c r="I41" s="72">
        <v>-7.0675092504376753</v>
      </c>
      <c r="J41" s="72">
        <v>-12.39953723708237</v>
      </c>
      <c r="K41" s="72">
        <v>-15.352314820708003</v>
      </c>
      <c r="L41" s="72">
        <v>-15.793994966042391</v>
      </c>
      <c r="M41" s="72">
        <v>-19.859140781087802</v>
      </c>
      <c r="N41" s="72">
        <v>-12.120929351565323</v>
      </c>
      <c r="O41" s="72">
        <v>15.023051553384681</v>
      </c>
      <c r="P41" s="72">
        <v>3.3990153891940711</v>
      </c>
      <c r="Q41" s="72">
        <v>-9.1703778326790655</v>
      </c>
      <c r="R41" s="72">
        <v>-4.9471873500395507</v>
      </c>
      <c r="S41" s="72">
        <v>-8.5167453154222912</v>
      </c>
      <c r="T41" s="72">
        <v>-5.9517012724232154</v>
      </c>
      <c r="U41" s="72">
        <v>-1.3315640415597518</v>
      </c>
      <c r="V41" s="72">
        <v>5.5859430098028184</v>
      </c>
      <c r="W41" s="334">
        <v>-0.97968726686576968</v>
      </c>
    </row>
    <row r="42" spans="1:23" x14ac:dyDescent="0.25">
      <c r="A42" s="15"/>
      <c r="B42" s="126"/>
      <c r="C42" s="71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334"/>
    </row>
    <row r="43" spans="1:23" x14ac:dyDescent="0.25">
      <c r="A43" s="15"/>
      <c r="B43" s="123" t="s">
        <v>36</v>
      </c>
      <c r="C43" s="37">
        <v>9.5663644470867997</v>
      </c>
      <c r="D43" s="38">
        <v>12.051227241888862</v>
      </c>
      <c r="E43" s="38">
        <v>14.372806207278776</v>
      </c>
      <c r="F43" s="38">
        <v>13.605828709320708</v>
      </c>
      <c r="G43" s="38">
        <v>13.94770244332442</v>
      </c>
      <c r="H43" s="38">
        <v>14.215866538624084</v>
      </c>
      <c r="I43" s="38">
        <v>13.179488437154207</v>
      </c>
      <c r="J43" s="38">
        <v>11.475864688323266</v>
      </c>
      <c r="K43" s="38">
        <v>9.6440444847860576</v>
      </c>
      <c r="L43" s="38">
        <v>8.1310523102569174</v>
      </c>
      <c r="M43" s="38">
        <v>6.5362760288176363</v>
      </c>
      <c r="N43" s="38">
        <v>5.7541913197002961</v>
      </c>
      <c r="O43" s="38">
        <v>6.6885912163563228</v>
      </c>
      <c r="P43" s="38">
        <v>6.8267027730984049</v>
      </c>
      <c r="Q43" s="38">
        <v>6.1422020427809514</v>
      </c>
      <c r="R43" s="38">
        <v>5.855853516728696</v>
      </c>
      <c r="S43" s="19">
        <v>5.3816201477545205</v>
      </c>
      <c r="T43" s="19">
        <v>5.0785739371795291</v>
      </c>
      <c r="U43" s="19">
        <v>5.0341889009524943</v>
      </c>
      <c r="V43" s="19">
        <v>5.3276353532444167</v>
      </c>
      <c r="W43" s="20">
        <v>5.3013861303255219</v>
      </c>
    </row>
    <row r="44" spans="1:23" x14ac:dyDescent="0.25">
      <c r="A44" s="15"/>
      <c r="B44" s="123"/>
      <c r="C44" s="37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19"/>
      <c r="T44" s="19"/>
      <c r="U44" s="19"/>
      <c r="V44" s="19"/>
      <c r="W44" s="20"/>
    </row>
    <row r="45" spans="1:23" x14ac:dyDescent="0.25">
      <c r="A45" s="15"/>
      <c r="B45" s="123" t="s">
        <v>130</v>
      </c>
      <c r="C45" s="18">
        <v>8.832951547433959</v>
      </c>
      <c r="D45" s="19">
        <v>12.839349312716461</v>
      </c>
      <c r="E45" s="19">
        <v>14.171360169226602</v>
      </c>
      <c r="F45" s="19">
        <v>14.591686321491457</v>
      </c>
      <c r="G45" s="19">
        <v>15.020214132761311</v>
      </c>
      <c r="H45" s="19">
        <v>15.377619077100443</v>
      </c>
      <c r="I45" s="19">
        <v>14.294176821047344</v>
      </c>
      <c r="J45" s="19">
        <v>13.146959681589562</v>
      </c>
      <c r="K45" s="19">
        <v>11.079764196268824</v>
      </c>
      <c r="L45" s="19">
        <v>8.34758888826115</v>
      </c>
      <c r="M45" s="19">
        <v>6.5961570539773442</v>
      </c>
      <c r="N45" s="19">
        <v>6.1099853420228509</v>
      </c>
      <c r="O45" s="19">
        <v>7.6340679838087722</v>
      </c>
      <c r="P45" s="19">
        <v>8.1149854844905196</v>
      </c>
      <c r="Q45" s="19">
        <v>6.9547071070180353</v>
      </c>
      <c r="R45" s="19">
        <v>6.2330474170654568</v>
      </c>
      <c r="S45" s="19">
        <v>5.7374043769582528</v>
      </c>
      <c r="T45" s="19">
        <v>5.4056737056595257</v>
      </c>
      <c r="U45" s="19">
        <v>5.3466097763105829</v>
      </c>
      <c r="V45" s="19">
        <v>5.6389420669144164</v>
      </c>
      <c r="W45" s="20">
        <v>5.589666851451403</v>
      </c>
    </row>
    <row r="46" spans="1:23" x14ac:dyDescent="0.25">
      <c r="A46" s="15"/>
      <c r="B46" s="123"/>
      <c r="C46" s="47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85"/>
      <c r="T46" s="85"/>
      <c r="U46" s="85"/>
      <c r="V46" s="85"/>
      <c r="W46" s="287"/>
    </row>
    <row r="47" spans="1:23" x14ac:dyDescent="0.25">
      <c r="A47" s="15"/>
      <c r="B47" s="123" t="s">
        <v>103</v>
      </c>
      <c r="C47" s="18">
        <v>7.6495653927181619</v>
      </c>
      <c r="D47" s="19">
        <v>11.436335675221892</v>
      </c>
      <c r="E47" s="19">
        <v>12.47867858457807</v>
      </c>
      <c r="F47" s="19">
        <v>13.155825150278813</v>
      </c>
      <c r="G47" s="19">
        <v>13.585754999019056</v>
      </c>
      <c r="H47" s="19">
        <v>14.107888429951739</v>
      </c>
      <c r="I47" s="19">
        <v>12.789967893097714</v>
      </c>
      <c r="J47" s="19">
        <v>11.502115510298113</v>
      </c>
      <c r="K47" s="19">
        <v>9.4849735430648074</v>
      </c>
      <c r="L47" s="19">
        <v>7.0622593859209521</v>
      </c>
      <c r="M47" s="19">
        <v>5.4176550591020707</v>
      </c>
      <c r="N47" s="19">
        <v>4.9975602360197051</v>
      </c>
      <c r="O47" s="19">
        <v>6.7789619604396112</v>
      </c>
      <c r="P47" s="19">
        <v>7.4770774318643358</v>
      </c>
      <c r="Q47" s="19">
        <v>6.3106321348497838</v>
      </c>
      <c r="R47" s="19">
        <v>5.4104339990438151</v>
      </c>
      <c r="S47" s="19">
        <v>4.9637369262483313</v>
      </c>
      <c r="T47" s="19">
        <v>4.6928455752052578</v>
      </c>
      <c r="U47" s="19">
        <v>4.6667958809583414</v>
      </c>
      <c r="V47" s="19">
        <v>4.9605640262219728</v>
      </c>
      <c r="W47" s="20">
        <v>4.9590243541468553</v>
      </c>
    </row>
    <row r="48" spans="1:23" x14ac:dyDescent="0.25">
      <c r="A48" s="41"/>
      <c r="B48" s="123"/>
      <c r="C48" s="58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54"/>
      <c r="T48" s="154"/>
      <c r="U48" s="154"/>
      <c r="V48" s="154"/>
      <c r="W48" s="155"/>
    </row>
    <row r="49" spans="1:23" s="12" customFormat="1" x14ac:dyDescent="0.25">
      <c r="A49" s="62"/>
      <c r="B49" s="138"/>
      <c r="C49" s="243"/>
      <c r="D49" s="46"/>
      <c r="E49" s="46"/>
      <c r="F49" s="46"/>
      <c r="G49" s="46"/>
      <c r="H49" s="46"/>
      <c r="I49" s="46"/>
      <c r="J49" s="136"/>
      <c r="K49" s="136"/>
      <c r="L49" s="33"/>
      <c r="M49" s="33"/>
      <c r="N49" s="33"/>
      <c r="O49" s="33"/>
      <c r="P49" s="33"/>
      <c r="Q49" s="33"/>
      <c r="R49" s="33"/>
      <c r="S49" s="35"/>
      <c r="T49" s="35"/>
      <c r="U49" s="35"/>
      <c r="V49" s="35"/>
      <c r="W49" s="36"/>
    </row>
    <row r="50" spans="1:23" x14ac:dyDescent="0.25">
      <c r="A50" s="15"/>
      <c r="B50" s="122" t="s">
        <v>140</v>
      </c>
      <c r="C50" s="47"/>
      <c r="D50" s="10"/>
      <c r="E50" s="10"/>
      <c r="F50" s="10"/>
      <c r="G50" s="10"/>
      <c r="H50" s="10"/>
      <c r="I50" s="10"/>
      <c r="J50" s="57"/>
      <c r="K50" s="57"/>
      <c r="L50" s="38"/>
      <c r="M50" s="38"/>
      <c r="N50" s="38"/>
      <c r="O50" s="38"/>
      <c r="P50" s="38"/>
      <c r="Q50" s="38"/>
      <c r="R50" s="38"/>
      <c r="S50" s="19"/>
      <c r="T50" s="19"/>
      <c r="U50" s="19"/>
      <c r="V50" s="19"/>
      <c r="W50" s="20"/>
    </row>
    <row r="51" spans="1:23" x14ac:dyDescent="0.25">
      <c r="A51" s="15"/>
      <c r="B51" s="122"/>
      <c r="C51" s="47"/>
      <c r="D51" s="10"/>
      <c r="E51" s="10"/>
      <c r="F51" s="10"/>
      <c r="G51" s="10"/>
      <c r="H51" s="10"/>
      <c r="I51" s="10"/>
      <c r="J51" s="57"/>
      <c r="K51" s="57"/>
      <c r="L51" s="38"/>
      <c r="M51" s="38"/>
      <c r="N51" s="38"/>
      <c r="O51" s="38"/>
      <c r="P51" s="38"/>
      <c r="Q51" s="38"/>
      <c r="R51" s="38"/>
      <c r="S51" s="19"/>
      <c r="T51" s="19"/>
      <c r="U51" s="19"/>
      <c r="V51" s="19"/>
      <c r="W51" s="20"/>
    </row>
    <row r="52" spans="1:23" x14ac:dyDescent="0.25">
      <c r="A52" s="15"/>
      <c r="B52" s="123" t="s">
        <v>196</v>
      </c>
      <c r="C52" s="139">
        <v>723</v>
      </c>
      <c r="D52" s="140">
        <v>745</v>
      </c>
      <c r="E52" s="140">
        <v>769</v>
      </c>
      <c r="F52" s="140">
        <v>786</v>
      </c>
      <c r="G52" s="140">
        <v>806</v>
      </c>
      <c r="H52" s="140">
        <v>824</v>
      </c>
      <c r="I52" s="140">
        <v>858</v>
      </c>
      <c r="J52" s="140">
        <v>883</v>
      </c>
      <c r="K52" s="140">
        <v>912</v>
      </c>
      <c r="L52" s="140">
        <v>954</v>
      </c>
      <c r="M52" s="140">
        <v>1013</v>
      </c>
      <c r="N52" s="140">
        <v>1092</v>
      </c>
      <c r="O52" s="140">
        <v>1133</v>
      </c>
      <c r="P52" s="140">
        <v>1211</v>
      </c>
      <c r="Q52" s="140">
        <v>1304</v>
      </c>
      <c r="R52" s="140">
        <v>1432</v>
      </c>
      <c r="S52" s="125">
        <v>1533</v>
      </c>
      <c r="T52" s="125">
        <v>1614</v>
      </c>
      <c r="U52" s="125">
        <v>1686</v>
      </c>
      <c r="V52" s="125">
        <v>1757</v>
      </c>
      <c r="W52" s="333">
        <v>1827</v>
      </c>
    </row>
    <row r="53" spans="1:23" x14ac:dyDescent="0.25">
      <c r="A53" s="15"/>
      <c r="B53" s="130" t="s">
        <v>33</v>
      </c>
      <c r="C53" s="111">
        <v>8.071748878923767</v>
      </c>
      <c r="D53" s="112">
        <v>3.0428769017980528</v>
      </c>
      <c r="E53" s="112">
        <v>3.2214765100671228</v>
      </c>
      <c r="F53" s="112">
        <v>2.2106631989596837</v>
      </c>
      <c r="G53" s="112">
        <v>2.5445292620865034</v>
      </c>
      <c r="H53" s="112">
        <v>2.2332506203474045</v>
      </c>
      <c r="I53" s="112">
        <v>4.126213592233019</v>
      </c>
      <c r="J53" s="112">
        <v>2.9137529137529095</v>
      </c>
      <c r="K53" s="112">
        <v>3.2842582106455298</v>
      </c>
      <c r="L53" s="112">
        <v>4.6052631578947345</v>
      </c>
      <c r="M53" s="112">
        <v>6.1844863731656208</v>
      </c>
      <c r="N53" s="112">
        <v>7.7986179664363275</v>
      </c>
      <c r="O53" s="112">
        <v>3.7545787545787634</v>
      </c>
      <c r="P53" s="112">
        <v>6.884377758164173</v>
      </c>
      <c r="Q53" s="112">
        <v>7.6796036333608653</v>
      </c>
      <c r="R53" s="112">
        <v>9.8159509202454096</v>
      </c>
      <c r="S53" s="72">
        <v>7.0530726256983201</v>
      </c>
      <c r="T53" s="72">
        <v>5.2837573385518644</v>
      </c>
      <c r="U53" s="72">
        <v>4.4609665427509215</v>
      </c>
      <c r="V53" s="72">
        <v>4.2111506524317832</v>
      </c>
      <c r="W53" s="334">
        <v>3.9840637450199168</v>
      </c>
    </row>
    <row r="54" spans="1:23" x14ac:dyDescent="0.25">
      <c r="A54" s="15"/>
      <c r="B54" s="123" t="s">
        <v>197</v>
      </c>
      <c r="C54" s="139">
        <v>806.6461237629436</v>
      </c>
      <c r="D54" s="140">
        <v>817.83844260354647</v>
      </c>
      <c r="E54" s="140">
        <v>836.13209888265578</v>
      </c>
      <c r="F54" s="140">
        <v>822.47697608992905</v>
      </c>
      <c r="G54" s="140">
        <v>813.97247465131863</v>
      </c>
      <c r="H54" s="140">
        <v>820.72326498830353</v>
      </c>
      <c r="I54" s="140">
        <v>855.17832209331459</v>
      </c>
      <c r="J54" s="140">
        <v>883</v>
      </c>
      <c r="K54" s="140">
        <v>916.75841580427266</v>
      </c>
      <c r="L54" s="140">
        <v>946.59301946479263</v>
      </c>
      <c r="M54" s="140">
        <v>980.67066136040353</v>
      </c>
      <c r="N54" s="140">
        <v>1029.5900127909108</v>
      </c>
      <c r="O54" s="140">
        <v>1047.9631518764816</v>
      </c>
      <c r="P54" s="140">
        <v>1085.8152296806099</v>
      </c>
      <c r="Q54" s="140">
        <v>1037.0624899200952</v>
      </c>
      <c r="R54" s="140">
        <v>1028.8809697817248</v>
      </c>
      <c r="S54" s="125">
        <v>1067.128775633377</v>
      </c>
      <c r="T54" s="125">
        <v>1090.2195810199241</v>
      </c>
      <c r="U54" s="125">
        <v>1104.2133111851447</v>
      </c>
      <c r="V54" s="125">
        <v>1122.8499138083537</v>
      </c>
      <c r="W54" s="333">
        <v>1142.45307086721</v>
      </c>
    </row>
    <row r="55" spans="1:23" x14ac:dyDescent="0.25">
      <c r="A55" s="15"/>
      <c r="B55" s="130" t="s">
        <v>33</v>
      </c>
      <c r="C55" s="113">
        <f>100*((1+'Trh práce'!C53/100)/(1+'Cenová inflácia'!C10/100)-1)</f>
        <v>3.3329796087038233</v>
      </c>
      <c r="D55" s="114">
        <f>100*((1+'Trh práce'!D53/100)/(1+'Cenová inflácia'!D10/100)-1)</f>
        <v>1.3875128771947187</v>
      </c>
      <c r="E55" s="114">
        <f>100*((1+'Trh práce'!E53/100)/(1+'Cenová inflácia'!E10/100)-1)</f>
        <v>2.2368300786732798</v>
      </c>
      <c r="F55" s="114">
        <f>100*((1+'Trh práce'!F53/100)/(1+'Cenová inflácia'!F10/100)-1)</f>
        <v>-1.6331298380930948</v>
      </c>
      <c r="G55" s="114">
        <f>100*((1+'Trh práce'!G53/100)/(1+'Cenová inflácia'!G10/100)-1)</f>
        <v>-1.0340108824737015</v>
      </c>
      <c r="H55" s="114">
        <f>100*((1+'Trh práce'!H53/100)/(1+'Cenová inflácia'!H10/100)-1)</f>
        <v>0.82936346709718833</v>
      </c>
      <c r="I55" s="114">
        <f>100*((1+'Trh práce'!I53/100)/(1+'Cenová inflácia'!I10/100)-1)</f>
        <v>4.1981333507710827</v>
      </c>
      <c r="J55" s="114">
        <f>100*((1+'Trh práce'!J53/100)/(1+'Cenová inflácia'!J10/100)-1)</f>
        <v>3.2533188912673872</v>
      </c>
      <c r="K55" s="114">
        <f>100*((1+'Trh práce'!K53/100)/(1+'Cenová inflácia'!K10/100)-1)</f>
        <v>3.8231501477092644</v>
      </c>
      <c r="L55" s="114">
        <f>100*((1+'Trh práce'!L53/100)/(1+'Cenová inflácia'!L10/100)-1)</f>
        <v>3.2543583070733018</v>
      </c>
      <c r="M55" s="114">
        <f>100*((1+'Trh práce'!M53/100)/(1+'Cenová inflácia'!M10/100)-1)</f>
        <v>3.6000309736995861</v>
      </c>
      <c r="N55" s="114">
        <f>100*((1+'Trh práce'!N53/100)/(1+'Cenová inflácia'!N10/100)-1)</f>
        <v>4.9883567805164564</v>
      </c>
      <c r="O55" s="114">
        <f>100*((1+'Trh práce'!O53/100)/(1+'Cenová inflácia'!O10/100)-1)</f>
        <v>1.7845102280826364</v>
      </c>
      <c r="P55" s="114">
        <f>100*((1+'Trh práce'!P53/100)/(1+'Cenová inflácia'!P10/100)-1)</f>
        <v>3.6119664833969001</v>
      </c>
      <c r="Q55" s="114">
        <f>100*((1+'Trh práce'!Q53/100)/(1+'Cenová inflácia'!Q10/100)-1)</f>
        <v>-4.4899664719986525</v>
      </c>
      <c r="R55" s="114">
        <f>100*((1+'Trh práce'!R53/100)/(1+'Cenová inflácia'!R10/100)-1)</f>
        <v>-0.78891293609517632</v>
      </c>
      <c r="S55" s="114">
        <f>100*((1+'Trh práce'!S53/100)/(1+'Cenová inflácia'!S10/100)-1)</f>
        <v>3.7174179496940463</v>
      </c>
      <c r="T55" s="114">
        <f>100*((1+'Trh práce'!T53/100)/(1+'Cenová inflácia'!T10/100)-1)</f>
        <v>2.1638255769873993</v>
      </c>
      <c r="U55" s="114">
        <f>100*((1+'Trh práce'!U53/100)/(1+'Cenová inflácia'!U10/100)-1)</f>
        <v>1.2835698797602602</v>
      </c>
      <c r="V55" s="114">
        <f>100*((1+'Trh práce'!V53/100)/(1+'Cenová inflácia'!V10/100)-1)</f>
        <v>1.687771958047346</v>
      </c>
      <c r="W55" s="301">
        <f>100*((1+'Trh práce'!W53/100)/(1+'Cenová inflácia'!W10/100)-1)</f>
        <v>1.7458394766552976</v>
      </c>
    </row>
    <row r="56" spans="1:23" x14ac:dyDescent="0.25">
      <c r="A56" s="15"/>
      <c r="B56" s="130"/>
      <c r="C56" s="71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334"/>
    </row>
    <row r="57" spans="1:23" x14ac:dyDescent="0.25">
      <c r="A57" s="15"/>
      <c r="B57" s="123" t="s">
        <v>198</v>
      </c>
      <c r="C57" s="139">
        <v>725</v>
      </c>
      <c r="D57" s="140">
        <v>741</v>
      </c>
      <c r="E57" s="140">
        <v>767</v>
      </c>
      <c r="F57" s="140">
        <v>787</v>
      </c>
      <c r="G57" s="140">
        <v>804</v>
      </c>
      <c r="H57" s="140">
        <v>821</v>
      </c>
      <c r="I57" s="140">
        <v>853</v>
      </c>
      <c r="J57" s="140">
        <v>877</v>
      </c>
      <c r="K57" s="140">
        <v>900</v>
      </c>
      <c r="L57" s="140">
        <v>941</v>
      </c>
      <c r="M57" s="140">
        <v>998</v>
      </c>
      <c r="N57" s="140">
        <v>1061</v>
      </c>
      <c r="O57" s="140">
        <v>1084</v>
      </c>
      <c r="P57" s="140">
        <v>1157</v>
      </c>
      <c r="Q57" s="140">
        <v>1261</v>
      </c>
      <c r="R57" s="140">
        <v>1379</v>
      </c>
      <c r="S57" s="125">
        <v>1479</v>
      </c>
      <c r="T57" s="125">
        <v>1569</v>
      </c>
      <c r="U57" s="125">
        <v>1649</v>
      </c>
      <c r="V57" s="125">
        <v>1730</v>
      </c>
      <c r="W57" s="333">
        <v>1807</v>
      </c>
    </row>
    <row r="58" spans="1:23" x14ac:dyDescent="0.25">
      <c r="A58" s="15"/>
      <c r="B58" s="130" t="s">
        <v>33</v>
      </c>
      <c r="C58" s="111">
        <v>7.7265973254086129</v>
      </c>
      <c r="D58" s="112">
        <v>2.2068965517241468</v>
      </c>
      <c r="E58" s="112">
        <v>3.5087719298245723</v>
      </c>
      <c r="F58" s="112">
        <v>2.6075619295958363</v>
      </c>
      <c r="G58" s="112">
        <v>2.1601016518424387</v>
      </c>
      <c r="H58" s="112">
        <v>2.1144278606965106</v>
      </c>
      <c r="I58" s="112">
        <v>3.897685749086488</v>
      </c>
      <c r="J58" s="112">
        <v>2.8135990621336537</v>
      </c>
      <c r="K58" s="112">
        <v>2.6225769669327326</v>
      </c>
      <c r="L58" s="112">
        <v>4.5555555555555571</v>
      </c>
      <c r="M58" s="112">
        <v>6.0573857598299696</v>
      </c>
      <c r="N58" s="112">
        <v>6.3126252505010028</v>
      </c>
      <c r="O58" s="112">
        <v>2.1677662582469281</v>
      </c>
      <c r="P58" s="112">
        <v>6.7343173431734238</v>
      </c>
      <c r="Q58" s="112">
        <v>8.9887640449438209</v>
      </c>
      <c r="R58" s="112">
        <v>9.3576526566217169</v>
      </c>
      <c r="S58" s="72">
        <v>7.2516316171138406</v>
      </c>
      <c r="T58" s="72">
        <v>6.0851926977687709</v>
      </c>
      <c r="U58" s="72">
        <v>5.0987890376035683</v>
      </c>
      <c r="V58" s="72">
        <v>4.9120679199514905</v>
      </c>
      <c r="W58" s="334">
        <v>4.4508670520231108</v>
      </c>
    </row>
    <row r="59" spans="1:23" x14ac:dyDescent="0.25">
      <c r="A59" s="15"/>
      <c r="B59" s="123" t="s">
        <v>199</v>
      </c>
      <c r="C59" s="139">
        <v>716</v>
      </c>
      <c r="D59" s="140">
        <v>759</v>
      </c>
      <c r="E59" s="140">
        <v>779</v>
      </c>
      <c r="F59" s="140">
        <v>781</v>
      </c>
      <c r="G59" s="140">
        <v>810</v>
      </c>
      <c r="H59" s="140">
        <v>838</v>
      </c>
      <c r="I59" s="140">
        <v>877</v>
      </c>
      <c r="J59" s="140">
        <v>906</v>
      </c>
      <c r="K59" s="140">
        <v>957</v>
      </c>
      <c r="L59" s="140">
        <v>1005</v>
      </c>
      <c r="M59" s="140">
        <v>1072</v>
      </c>
      <c r="N59" s="140">
        <v>1216</v>
      </c>
      <c r="O59" s="140">
        <v>1320</v>
      </c>
      <c r="P59" s="140">
        <v>1409</v>
      </c>
      <c r="Q59" s="140">
        <v>1464</v>
      </c>
      <c r="R59" s="140">
        <v>1631</v>
      </c>
      <c r="S59" s="125">
        <v>1735</v>
      </c>
      <c r="T59" s="125">
        <v>1787</v>
      </c>
      <c r="U59" s="125">
        <v>1831</v>
      </c>
      <c r="V59" s="125">
        <v>1868</v>
      </c>
      <c r="W59" s="333">
        <v>1916</v>
      </c>
    </row>
    <row r="60" spans="1:23" x14ac:dyDescent="0.25">
      <c r="A60" s="15"/>
      <c r="B60" s="130" t="s">
        <v>33</v>
      </c>
      <c r="C60" s="111">
        <v>9.6477794793261786</v>
      </c>
      <c r="D60" s="112">
        <v>6.0055865921787799</v>
      </c>
      <c r="E60" s="112">
        <v>2.6350461133069825</v>
      </c>
      <c r="F60" s="112">
        <v>0.25673940949935137</v>
      </c>
      <c r="G60" s="112">
        <v>3.7131882202304789</v>
      </c>
      <c r="H60" s="112">
        <v>3.4567901234567877</v>
      </c>
      <c r="I60" s="112">
        <v>4.6539379474940246</v>
      </c>
      <c r="J60" s="112">
        <v>3.3067274800456126</v>
      </c>
      <c r="K60" s="112">
        <v>5.6291390728476776</v>
      </c>
      <c r="L60" s="112">
        <v>5.0156739811912265</v>
      </c>
      <c r="M60" s="112">
        <v>6.6666666666666652</v>
      </c>
      <c r="N60" s="112">
        <v>13.432835820895516</v>
      </c>
      <c r="O60" s="112">
        <v>8.5526315789473664</v>
      </c>
      <c r="P60" s="112">
        <v>6.7424242424242387</v>
      </c>
      <c r="Q60" s="112">
        <v>3.9034776437189445</v>
      </c>
      <c r="R60" s="112">
        <v>11.407103825136611</v>
      </c>
      <c r="S60" s="72">
        <v>6.376456161863886</v>
      </c>
      <c r="T60" s="72">
        <v>2.9971181556196047</v>
      </c>
      <c r="U60" s="72">
        <v>2.462227196418576</v>
      </c>
      <c r="V60" s="72">
        <v>2.0207536865101128</v>
      </c>
      <c r="W60" s="334">
        <v>2.5695931477516032</v>
      </c>
    </row>
    <row r="61" spans="1:23" x14ac:dyDescent="0.25">
      <c r="A61" s="41"/>
      <c r="B61" s="141"/>
      <c r="C61" s="58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54"/>
      <c r="T61" s="154"/>
      <c r="U61" s="154"/>
      <c r="V61" s="154"/>
      <c r="W61" s="155"/>
    </row>
    <row r="62" spans="1:23" x14ac:dyDescent="0.25">
      <c r="A62" s="15"/>
      <c r="B62" s="123"/>
      <c r="C62" s="47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85"/>
      <c r="T62" s="85"/>
      <c r="U62" s="85"/>
      <c r="V62" s="85"/>
      <c r="W62" s="287"/>
    </row>
    <row r="63" spans="1:23" x14ac:dyDescent="0.25">
      <c r="A63" s="15"/>
      <c r="B63" s="122" t="s">
        <v>15</v>
      </c>
      <c r="C63" s="47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85"/>
      <c r="T63" s="85"/>
      <c r="U63" s="85"/>
      <c r="V63" s="85"/>
      <c r="W63" s="287"/>
    </row>
    <row r="64" spans="1:23" x14ac:dyDescent="0.25">
      <c r="A64" s="15"/>
      <c r="B64" s="12"/>
      <c r="C64" s="47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85"/>
      <c r="T64" s="85"/>
      <c r="U64" s="85"/>
      <c r="V64" s="85"/>
      <c r="W64" s="287"/>
    </row>
    <row r="65" spans="1:23" s="143" customFormat="1" x14ac:dyDescent="0.25">
      <c r="A65" s="142"/>
      <c r="B65" s="25" t="s">
        <v>97</v>
      </c>
      <c r="C65" s="18">
        <f>'Trh práce'!C43-'Trh práce'!C67</f>
        <v>12.418163947612053</v>
      </c>
      <c r="D65" s="19">
        <f>'Trh práce'!D43-'Trh práce'!D67</f>
        <v>12.729277141438811</v>
      </c>
      <c r="E65" s="19">
        <f>'Trh práce'!E43-'Trh práce'!E67</f>
        <v>13.13235261580998</v>
      </c>
      <c r="F65" s="19">
        <f>'Trh práce'!F43-'Trh práce'!F67</f>
        <v>13.119225182650881</v>
      </c>
      <c r="G65" s="19">
        <f>'Trh práce'!G43-'Trh práce'!G67</f>
        <v>12.931307164489276</v>
      </c>
      <c r="H65" s="19">
        <f>'Trh práce'!H43-'Trh práce'!H67</f>
        <v>12.583251000573689</v>
      </c>
      <c r="I65" s="19">
        <f>'Trh práce'!I43-'Trh práce'!I67</f>
        <v>11.936299725657248</v>
      </c>
      <c r="J65" s="19">
        <f>'Trh práce'!J43-'Trh práce'!J67</f>
        <v>10.956124127936663</v>
      </c>
      <c r="K65" s="19">
        <f>'Trh práce'!K43-'Trh práce'!K67</f>
        <v>9.8765984724623426</v>
      </c>
      <c r="L65" s="19">
        <f>'Trh práce'!L43-'Trh práce'!L67</f>
        <v>8.9313489809643389</v>
      </c>
      <c r="M65" s="19">
        <f>'Trh práce'!M43-'Trh práce'!M67</f>
        <v>8.0661739724690946</v>
      </c>
      <c r="N65" s="19">
        <f>'Trh práce'!N43-'Trh práce'!N67</f>
        <v>7.4998317249944204</v>
      </c>
      <c r="O65" s="19">
        <f>'Trh práce'!O43-'Trh práce'!O67</f>
        <v>7.3507996583538269</v>
      </c>
      <c r="P65" s="19">
        <f>'Trh práce'!P43-'Trh práce'!P67</f>
        <v>7.0714449836337741</v>
      </c>
      <c r="Q65" s="19">
        <f>'Trh práce'!Q43-'Trh práce'!Q67</f>
        <v>6.7862884470959139</v>
      </c>
      <c r="R65" s="19">
        <f>'Trh práce'!R43-'Trh práce'!R67</f>
        <v>6.5494294941793765</v>
      </c>
      <c r="S65" s="19">
        <f>'Trh práce'!S43-'Trh práce'!S67</f>
        <v>6.3339208071691955</v>
      </c>
      <c r="T65" s="19">
        <f>'Trh práce'!T43-'Trh práce'!T67</f>
        <v>6.1555194047526598</v>
      </c>
      <c r="U65" s="19">
        <f>'Trh práce'!U43-'Trh práce'!U67</f>
        <v>5.9924244111046807</v>
      </c>
      <c r="V65" s="19">
        <f>'Trh práce'!V43-'Trh práce'!V67</f>
        <v>5.8244080862086234</v>
      </c>
      <c r="W65" s="20">
        <f>'Trh práce'!W43-'Trh práce'!W67</f>
        <v>5.6917346484226625</v>
      </c>
    </row>
    <row r="66" spans="1:23" s="143" customFormat="1" x14ac:dyDescent="0.25">
      <c r="A66" s="142"/>
      <c r="B66" s="25"/>
      <c r="C66" s="18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20"/>
    </row>
    <row r="67" spans="1:23" s="143" customFormat="1" x14ac:dyDescent="0.25">
      <c r="A67" s="142"/>
      <c r="B67" s="25" t="s">
        <v>152</v>
      </c>
      <c r="C67" s="18">
        <v>-2.8517995005252526</v>
      </c>
      <c r="D67" s="19">
        <v>-0.67804989954994843</v>
      </c>
      <c r="E67" s="19">
        <v>1.2404535914687957</v>
      </c>
      <c r="F67" s="19">
        <v>0.48660352666982654</v>
      </c>
      <c r="G67" s="19">
        <v>1.0163952788351445</v>
      </c>
      <c r="H67" s="19">
        <v>1.6326155380503944</v>
      </c>
      <c r="I67" s="19">
        <v>1.2431887114969591</v>
      </c>
      <c r="J67" s="19">
        <v>0.51974056038660288</v>
      </c>
      <c r="K67" s="19">
        <v>-0.23255398767628582</v>
      </c>
      <c r="L67" s="19">
        <v>-0.80029667070742194</v>
      </c>
      <c r="M67" s="19">
        <v>-1.5298979436514593</v>
      </c>
      <c r="N67" s="19">
        <v>-1.7456404052941243</v>
      </c>
      <c r="O67" s="19">
        <v>-0.66220844199750406</v>
      </c>
      <c r="P67" s="19">
        <v>-0.24474221053536888</v>
      </c>
      <c r="Q67" s="19">
        <v>-0.64408640431496278</v>
      </c>
      <c r="R67" s="19">
        <v>-0.69357597745068056</v>
      </c>
      <c r="S67" s="19">
        <v>-0.95230065941467534</v>
      </c>
      <c r="T67" s="19">
        <v>-1.0769454675731303</v>
      </c>
      <c r="U67" s="19">
        <v>-0.95823551015218611</v>
      </c>
      <c r="V67" s="19">
        <v>-0.49677273296420688</v>
      </c>
      <c r="W67" s="20">
        <v>-0.390348518097141</v>
      </c>
    </row>
    <row r="68" spans="1:23" s="143" customFormat="1" x14ac:dyDescent="0.25">
      <c r="A68" s="142"/>
      <c r="B68" s="25"/>
      <c r="C68" s="18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20"/>
    </row>
    <row r="69" spans="1:23" x14ac:dyDescent="0.25">
      <c r="A69" s="15"/>
      <c r="B69" s="77" t="s">
        <v>158</v>
      </c>
      <c r="C69" s="18">
        <v>28.839440149277745</v>
      </c>
      <c r="D69" s="19">
        <v>30.359681033240406</v>
      </c>
      <c r="E69" s="19">
        <v>28.878096471157029</v>
      </c>
      <c r="F69" s="19">
        <v>28.808080810247755</v>
      </c>
      <c r="G69" s="19">
        <v>28.776627601280484</v>
      </c>
      <c r="H69" s="19">
        <v>28.884424478486132</v>
      </c>
      <c r="I69" s="19">
        <v>29.728467782734132</v>
      </c>
      <c r="J69" s="19">
        <v>29.775940933714843</v>
      </c>
      <c r="K69" s="19">
        <v>31.067986616706289</v>
      </c>
      <c r="L69" s="19">
        <v>31.759281894315261</v>
      </c>
      <c r="M69" s="19">
        <v>32.363889907251199</v>
      </c>
      <c r="N69" s="19">
        <v>33.527735867602885</v>
      </c>
      <c r="O69" s="19">
        <v>34.512923994684485</v>
      </c>
      <c r="P69" s="19">
        <v>34.137119141560014</v>
      </c>
      <c r="Q69" s="19">
        <v>34.178806029455885</v>
      </c>
      <c r="R69" s="19">
        <v>33.837372510426938</v>
      </c>
      <c r="S69" s="19">
        <v>33.745693482210001</v>
      </c>
      <c r="T69" s="19">
        <v>33.677976170485231</v>
      </c>
      <c r="U69" s="19">
        <v>33.444289651509486</v>
      </c>
      <c r="V69" s="19">
        <v>33.490614805310734</v>
      </c>
      <c r="W69" s="20">
        <v>33.301754777715985</v>
      </c>
    </row>
    <row r="70" spans="1:23" x14ac:dyDescent="0.25">
      <c r="A70" s="15"/>
      <c r="B70" s="77"/>
      <c r="C70" s="18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20"/>
    </row>
    <row r="71" spans="1:23" x14ac:dyDescent="0.25">
      <c r="A71" s="15"/>
      <c r="B71" s="77" t="s">
        <v>157</v>
      </c>
      <c r="C71" s="18">
        <v>41.779659986534703</v>
      </c>
      <c r="D71" s="19">
        <v>44.952004273415803</v>
      </c>
      <c r="E71" s="19">
        <v>43.504277079616102</v>
      </c>
      <c r="F71" s="19">
        <v>43.260117518989134</v>
      </c>
      <c r="G71" s="19">
        <v>43.222943908034082</v>
      </c>
      <c r="H71" s="19">
        <v>43.488156676170377</v>
      </c>
      <c r="I71" s="19">
        <v>43.881085024651334</v>
      </c>
      <c r="J71" s="19">
        <v>44.241391608675535</v>
      </c>
      <c r="K71" s="19">
        <v>45.655834957493632</v>
      </c>
      <c r="L71" s="19">
        <v>47.065252996114566</v>
      </c>
      <c r="M71" s="19">
        <v>47.939928471703837</v>
      </c>
      <c r="N71" s="19">
        <v>49.253702772802335</v>
      </c>
      <c r="O71" s="19">
        <v>50.725089892081627</v>
      </c>
      <c r="P71" s="19">
        <v>50.245482234533313</v>
      </c>
      <c r="Q71" s="19">
        <v>49.537314386516776</v>
      </c>
      <c r="R71" s="19">
        <v>48.707328942363453</v>
      </c>
      <c r="S71" s="19">
        <v>48.590151185307192</v>
      </c>
      <c r="T71" s="19">
        <v>48.482530665479239</v>
      </c>
      <c r="U71" s="19">
        <v>48.391857718870817</v>
      </c>
      <c r="V71" s="19">
        <v>48.802683418491029</v>
      </c>
      <c r="W71" s="20">
        <v>49.055978826526712</v>
      </c>
    </row>
    <row r="72" spans="1:23" x14ac:dyDescent="0.25">
      <c r="A72" s="41"/>
      <c r="B72" s="103"/>
      <c r="C72" s="30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2"/>
    </row>
  </sheetData>
  <mergeCells count="3">
    <mergeCell ref="A1:R1"/>
    <mergeCell ref="A2:R2"/>
    <mergeCell ref="A3:R3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9"/>
  <sheetViews>
    <sheetView showGridLines="0" zoomScale="90" zoomScaleNormal="90" workbookViewId="0">
      <pane xSplit="2" ySplit="6" topLeftCell="I7" activePane="bottomRight" state="frozen"/>
      <selection pane="topRight" activeCell="C1" sqref="C1"/>
      <selection pane="bottomLeft" activeCell="A7" sqref="A7"/>
      <selection pane="bottomRight" activeCell="W10" sqref="W10"/>
    </sheetView>
  </sheetViews>
  <sheetFormatPr defaultColWidth="9.140625" defaultRowHeight="15.75" x14ac:dyDescent="0.25"/>
  <cols>
    <col min="1" max="1" width="5.7109375" style="43" customWidth="1"/>
    <col min="2" max="2" width="36.140625" style="7" customWidth="1"/>
    <col min="3" max="4" width="11.140625" style="7" customWidth="1"/>
    <col min="5" max="5" width="11.140625" style="120" customWidth="1"/>
    <col min="6" max="20" width="11.140625" style="7" customWidth="1"/>
    <col min="21" max="16384" width="9.140625" style="7"/>
  </cols>
  <sheetData>
    <row r="1" spans="1:23" x14ac:dyDescent="0.25">
      <c r="A1" s="525" t="str">
        <f>'Súhrnné indikátory'!A1:N1</f>
        <v>67. zasadnutie Výboru pre makroekonomické prognózy, 31.1.2024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7"/>
      <c r="R1" s="527"/>
      <c r="S1" s="339"/>
    </row>
    <row r="2" spans="1:23" ht="18.75" x14ac:dyDescent="0.3">
      <c r="A2" s="502" t="s">
        <v>146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338"/>
    </row>
    <row r="3" spans="1:23" x14ac:dyDescent="0.25">
      <c r="A3" s="521" t="s">
        <v>61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2"/>
      <c r="O3" s="522"/>
      <c r="P3" s="522"/>
      <c r="Q3" s="522"/>
      <c r="R3" s="522"/>
      <c r="S3" s="256"/>
    </row>
    <row r="4" spans="1:23" x14ac:dyDescent="0.25">
      <c r="A4" s="44"/>
      <c r="B4" s="45"/>
      <c r="C4" s="246"/>
      <c r="D4" s="63"/>
      <c r="E4" s="247"/>
      <c r="F4" s="247"/>
      <c r="G4" s="247"/>
      <c r="H4" s="247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45"/>
    </row>
    <row r="5" spans="1:23" s="12" customFormat="1" x14ac:dyDescent="0.25">
      <c r="A5" s="47"/>
      <c r="B5" s="48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10">
        <v>2024</v>
      </c>
      <c r="T5" s="10">
        <v>2025</v>
      </c>
      <c r="U5" s="10">
        <v>2026</v>
      </c>
      <c r="V5" s="10">
        <v>2027</v>
      </c>
      <c r="W5" s="11">
        <v>2028</v>
      </c>
    </row>
    <row r="6" spans="1:23" s="12" customFormat="1" x14ac:dyDescent="0.25">
      <c r="A6" s="58"/>
      <c r="B6" s="14"/>
      <c r="C6" s="121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62</v>
      </c>
      <c r="R6" s="6" t="s">
        <v>62</v>
      </c>
      <c r="S6" s="6" t="s">
        <v>62</v>
      </c>
      <c r="T6" s="6" t="s">
        <v>62</v>
      </c>
      <c r="U6" s="6" t="s">
        <v>62</v>
      </c>
      <c r="V6" s="6" t="s">
        <v>62</v>
      </c>
      <c r="W6" s="104" t="s">
        <v>62</v>
      </c>
    </row>
    <row r="7" spans="1:23" s="12" customFormat="1" x14ac:dyDescent="0.25">
      <c r="A7" s="44"/>
      <c r="B7" s="11"/>
      <c r="C7" s="252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144"/>
    </row>
    <row r="8" spans="1:23" s="12" customFormat="1" x14ac:dyDescent="0.25">
      <c r="A8" s="47"/>
      <c r="B8" s="106" t="s">
        <v>144</v>
      </c>
      <c r="C8" s="49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1"/>
    </row>
    <row r="9" spans="1:23" s="12" customFormat="1" x14ac:dyDescent="0.25">
      <c r="A9" s="47"/>
      <c r="B9" s="11"/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1"/>
    </row>
    <row r="10" spans="1:23" x14ac:dyDescent="0.25">
      <c r="A10" s="145"/>
      <c r="B10" s="17" t="s">
        <v>126</v>
      </c>
      <c r="C10" s="56">
        <v>4.5859214436325013</v>
      </c>
      <c r="D10" s="57">
        <v>1.6327099636110065</v>
      </c>
      <c r="E10" s="57">
        <v>0.96310344387255387</v>
      </c>
      <c r="F10" s="57">
        <v>3.9076093716574336</v>
      </c>
      <c r="G10" s="57">
        <v>3.6159292464712722</v>
      </c>
      <c r="H10" s="57">
        <v>1.392339597292358</v>
      </c>
      <c r="I10" s="57">
        <v>-6.9022117983580378E-2</v>
      </c>
      <c r="J10" s="57">
        <v>-0.32886688889107174</v>
      </c>
      <c r="K10" s="57">
        <v>-0.5190479544273513</v>
      </c>
      <c r="L10" s="57">
        <v>1.3083271960336151</v>
      </c>
      <c r="M10" s="57">
        <v>2.4946473231481248</v>
      </c>
      <c r="N10" s="57">
        <v>2.6767360420687893</v>
      </c>
      <c r="O10" s="57">
        <v>1.9355288167929752</v>
      </c>
      <c r="P10" s="57">
        <v>3.1583333333333297</v>
      </c>
      <c r="Q10" s="57">
        <v>12.741666666666667</v>
      </c>
      <c r="R10" s="57">
        <v>10.689192276977746</v>
      </c>
      <c r="S10" s="57">
        <v>3.2160988404302051</v>
      </c>
      <c r="T10" s="57">
        <v>3.0538517366045617</v>
      </c>
      <c r="U10" s="57">
        <v>3.1371294147340287</v>
      </c>
      <c r="V10" s="57">
        <v>2.4814966891254975</v>
      </c>
      <c r="W10" s="340">
        <v>2.1998189605366183</v>
      </c>
    </row>
    <row r="11" spans="1:23" x14ac:dyDescent="0.25">
      <c r="A11" s="47" t="s">
        <v>6</v>
      </c>
      <c r="B11" s="146" t="s">
        <v>165</v>
      </c>
      <c r="C11" s="56">
        <v>4.4673720864910003</v>
      </c>
      <c r="D11" s="57">
        <v>4.2157273958685177</v>
      </c>
      <c r="E11" s="57">
        <v>-0.49099716881685906</v>
      </c>
      <c r="F11" s="57">
        <v>7.0050629682908818</v>
      </c>
      <c r="G11" s="57">
        <v>6.3304021958516312</v>
      </c>
      <c r="H11" s="57">
        <v>0.80331914614969469</v>
      </c>
      <c r="I11" s="57">
        <v>-0.89429939073909781</v>
      </c>
      <c r="J11" s="57">
        <v>-1.5883696810411518</v>
      </c>
      <c r="K11" s="57">
        <v>-1.1861253824994256</v>
      </c>
      <c r="L11" s="57">
        <v>-1.8872305678121566</v>
      </c>
      <c r="M11" s="57">
        <v>1.3023370232025044</v>
      </c>
      <c r="N11" s="57">
        <v>3.9183726493925484</v>
      </c>
      <c r="O11" s="57">
        <v>3.2514163267369001</v>
      </c>
      <c r="P11" s="57">
        <v>-0.70833333333333581</v>
      </c>
      <c r="Q11" s="57">
        <v>13.291666666666663</v>
      </c>
      <c r="R11" s="57">
        <v>8.6346617789944293</v>
      </c>
      <c r="S11" s="57">
        <v>-6.2914852749945682E-2</v>
      </c>
      <c r="T11" s="57">
        <v>4.8983752192253371</v>
      </c>
      <c r="U11" s="57">
        <v>5.181401340590658</v>
      </c>
      <c r="V11" s="57">
        <v>3.6816260469024922</v>
      </c>
      <c r="W11" s="340">
        <v>1.690815684938074</v>
      </c>
    </row>
    <row r="12" spans="1:23" x14ac:dyDescent="0.25">
      <c r="A12" s="47"/>
      <c r="B12" s="21" t="s">
        <v>38</v>
      </c>
      <c r="C12" s="56">
        <v>4.6051334108224822</v>
      </c>
      <c r="D12" s="57">
        <v>0.47667642898887586</v>
      </c>
      <c r="E12" s="57">
        <v>1.1842168516148333</v>
      </c>
      <c r="F12" s="57">
        <v>2.3151407007368787</v>
      </c>
      <c r="G12" s="57">
        <v>2.7440418732317786</v>
      </c>
      <c r="H12" s="57">
        <v>1.4951201515150891</v>
      </c>
      <c r="I12" s="57">
        <v>0.15811533995029881</v>
      </c>
      <c r="J12" s="57">
        <v>4.1948128972901788E-3</v>
      </c>
      <c r="K12" s="57">
        <v>6.6546282404986168E-2</v>
      </c>
      <c r="L12" s="57">
        <v>2.028206117724868</v>
      </c>
      <c r="M12" s="57">
        <v>2.7472660151261543</v>
      </c>
      <c r="N12" s="57">
        <v>2.3764645943576799</v>
      </c>
      <c r="O12" s="57">
        <v>1.6724581950911033</v>
      </c>
      <c r="P12" s="57">
        <v>3.6083333333333356</v>
      </c>
      <c r="Q12" s="57">
        <v>12.458333333333332</v>
      </c>
      <c r="R12" s="57">
        <v>11.448134286777048</v>
      </c>
      <c r="S12" s="57">
        <v>3.8306516075655384</v>
      </c>
      <c r="T12" s="57">
        <v>2.6886835011978185</v>
      </c>
      <c r="U12" s="57">
        <v>2.7223060423414149</v>
      </c>
      <c r="V12" s="57">
        <v>2.2409090360654154</v>
      </c>
      <c r="W12" s="340">
        <v>2.280610910489095</v>
      </c>
    </row>
    <row r="13" spans="1:23" x14ac:dyDescent="0.25">
      <c r="A13" s="47" t="s">
        <v>6</v>
      </c>
      <c r="B13" s="146" t="s">
        <v>166</v>
      </c>
      <c r="C13" s="56">
        <v>8.0673076697304111</v>
      </c>
      <c r="D13" s="57">
        <v>-3.6251027894080883</v>
      </c>
      <c r="E13" s="57">
        <v>1.7989420525283601</v>
      </c>
      <c r="F13" s="57">
        <v>5.3233602383190357</v>
      </c>
      <c r="G13" s="57">
        <v>3.7580642183310751</v>
      </c>
      <c r="H13" s="57">
        <v>3.7503512108100603</v>
      </c>
      <c r="I13" s="57">
        <v>-0.73227567641700186</v>
      </c>
      <c r="J13" s="57">
        <v>-0.39059225057407332</v>
      </c>
      <c r="K13" s="57">
        <v>-0.82266663179922928</v>
      </c>
      <c r="L13" s="57">
        <v>4.238414927604178</v>
      </c>
      <c r="M13" s="57">
        <v>4.2628497273593862</v>
      </c>
      <c r="N13" s="57">
        <v>4.3610832886664843</v>
      </c>
      <c r="O13" s="57">
        <v>2.7931741309628833</v>
      </c>
      <c r="P13" s="57">
        <v>1.9083333333333314</v>
      </c>
      <c r="Q13" s="57">
        <v>19.158333333333331</v>
      </c>
      <c r="R13" s="57">
        <v>18.06800651085949</v>
      </c>
      <c r="S13" s="57">
        <v>3.4465239143163853</v>
      </c>
      <c r="T13" s="57">
        <v>3.9027632712225313</v>
      </c>
      <c r="U13" s="57">
        <v>3.5175506595099493</v>
      </c>
      <c r="V13" s="57">
        <v>2.9881172562362943</v>
      </c>
      <c r="W13" s="340">
        <v>2.8490122492043635</v>
      </c>
    </row>
    <row r="14" spans="1:23" x14ac:dyDescent="0.25">
      <c r="A14" s="47"/>
      <c r="B14" s="21" t="s">
        <v>39</v>
      </c>
      <c r="C14" s="56">
        <v>3.8189876269447645</v>
      </c>
      <c r="D14" s="57">
        <v>1.4308012304719786</v>
      </c>
      <c r="E14" s="57">
        <v>0.87847481761388901</v>
      </c>
      <c r="F14" s="57">
        <v>1.5259949854411869</v>
      </c>
      <c r="G14" s="57">
        <v>2.5263319975800833</v>
      </c>
      <c r="H14" s="57">
        <v>0.96916911334974931</v>
      </c>
      <c r="I14" s="57">
        <v>0.36029334842733185</v>
      </c>
      <c r="J14" s="57">
        <v>0.12464202040125827</v>
      </c>
      <c r="K14" s="57">
        <v>0.26931665349563816</v>
      </c>
      <c r="L14" s="57">
        <v>1.3934017050926173</v>
      </c>
      <c r="M14" s="57">
        <v>2.3587395407459577</v>
      </c>
      <c r="N14" s="57">
        <v>1.9021725134707901</v>
      </c>
      <c r="O14" s="57">
        <v>1.3881304939811656</v>
      </c>
      <c r="P14" s="57">
        <v>4.0333333333333332</v>
      </c>
      <c r="Q14" s="57">
        <v>10.508333333333336</v>
      </c>
      <c r="R14" s="57">
        <v>9.4183801672416099</v>
      </c>
      <c r="S14" s="57">
        <v>3.9385788792871552</v>
      </c>
      <c r="T14" s="57">
        <v>2.3377327906170642</v>
      </c>
      <c r="U14" s="57">
        <v>2.4897869344866965</v>
      </c>
      <c r="V14" s="57">
        <v>2.0677785192870406</v>
      </c>
      <c r="W14" s="340">
        <v>2.0780045798248006</v>
      </c>
    </row>
    <row r="15" spans="1:23" x14ac:dyDescent="0.25">
      <c r="A15" s="47" t="s">
        <v>6</v>
      </c>
      <c r="B15" s="146" t="s">
        <v>168</v>
      </c>
      <c r="C15" s="56">
        <v>6.8108576369799803</v>
      </c>
      <c r="D15" s="57">
        <v>-15.917989767129963</v>
      </c>
      <c r="E15" s="57">
        <v>11.586287794533446</v>
      </c>
      <c r="F15" s="57">
        <v>15.493721267179101</v>
      </c>
      <c r="G15" s="57">
        <v>5.6875218590556997</v>
      </c>
      <c r="H15" s="57">
        <v>-3.4742033526057399</v>
      </c>
      <c r="I15" s="57">
        <v>-2.7565340050591969</v>
      </c>
      <c r="J15" s="57">
        <v>-12.756610835311303</v>
      </c>
      <c r="K15" s="57">
        <v>-6.9634277498246826</v>
      </c>
      <c r="L15" s="57">
        <v>7.7875491712373792</v>
      </c>
      <c r="M15" s="57">
        <v>7.4169687820970225</v>
      </c>
      <c r="N15" s="57">
        <v>-1.6642723933033177</v>
      </c>
      <c r="O15" s="57">
        <v>-11.450798957882819</v>
      </c>
      <c r="P15" s="57">
        <v>17.757690522408513</v>
      </c>
      <c r="Q15" s="57">
        <v>26.202228022631402</v>
      </c>
      <c r="R15" s="57">
        <v>-5.8743912800330866</v>
      </c>
      <c r="S15" s="57">
        <v>1.4447892528497597</v>
      </c>
      <c r="T15" s="57">
        <v>-2.5156327744598972</v>
      </c>
      <c r="U15" s="57">
        <v>-1.9788255727133996</v>
      </c>
      <c r="V15" s="57">
        <v>1.3984762965020547</v>
      </c>
      <c r="W15" s="340">
        <v>0.98128316272295679</v>
      </c>
    </row>
    <row r="16" spans="1:23" x14ac:dyDescent="0.25">
      <c r="A16" s="47" t="s">
        <v>6</v>
      </c>
      <c r="B16" s="146" t="s">
        <v>169</v>
      </c>
      <c r="C16" s="56">
        <v>0.47312303667719213</v>
      </c>
      <c r="D16" s="57">
        <v>-1.6078600750838694</v>
      </c>
      <c r="E16" s="57">
        <v>-1.4089528936346047</v>
      </c>
      <c r="F16" s="57">
        <v>-0.28774571666025095</v>
      </c>
      <c r="G16" s="57">
        <v>2.0611046663384256</v>
      </c>
      <c r="H16" s="57">
        <v>0.95304842437439197</v>
      </c>
      <c r="I16" s="57">
        <v>0.1671972232416552</v>
      </c>
      <c r="J16" s="57">
        <v>0.4425756452913987</v>
      </c>
      <c r="K16" s="57">
        <v>0.11663173553114747</v>
      </c>
      <c r="L16" s="57">
        <v>0.55727445486984939</v>
      </c>
      <c r="M16" s="57">
        <v>1.3388895171130399</v>
      </c>
      <c r="N16" s="57">
        <v>1.4027302561098021</v>
      </c>
      <c r="O16" s="57">
        <v>1.5455972393837003</v>
      </c>
      <c r="P16" s="57">
        <v>2.3999999999999968</v>
      </c>
      <c r="Q16" s="57">
        <v>7.5853274817005323</v>
      </c>
      <c r="R16" s="57">
        <v>8.154160855057885</v>
      </c>
      <c r="S16" s="57">
        <v>2.7761105423543766</v>
      </c>
      <c r="T16" s="57">
        <v>1.2695247351627748</v>
      </c>
      <c r="U16" s="57">
        <v>0.84029706202798371</v>
      </c>
      <c r="V16" s="57">
        <v>0.64645815672108031</v>
      </c>
      <c r="W16" s="340">
        <v>1.4930870327453438</v>
      </c>
    </row>
    <row r="17" spans="1:23" x14ac:dyDescent="0.25">
      <c r="A17" s="47" t="s">
        <v>6</v>
      </c>
      <c r="B17" s="146" t="s">
        <v>167</v>
      </c>
      <c r="C17" s="56">
        <v>7.341272611914551</v>
      </c>
      <c r="D17" s="57">
        <v>6.9192594968232104</v>
      </c>
      <c r="E17" s="57">
        <v>2.3118341509829223</v>
      </c>
      <c r="F17" s="57">
        <v>2.2338793220703144</v>
      </c>
      <c r="G17" s="57">
        <v>2.7308677248859157</v>
      </c>
      <c r="H17" s="57">
        <v>1.4111779974210148</v>
      </c>
      <c r="I17" s="57">
        <v>0.83371360372397896</v>
      </c>
      <c r="J17" s="57">
        <v>0.79064710662280491</v>
      </c>
      <c r="K17" s="57">
        <v>0.9512660127148076</v>
      </c>
      <c r="L17" s="57">
        <v>1.8572664512650439</v>
      </c>
      <c r="M17" s="57">
        <v>2.9997026987426398</v>
      </c>
      <c r="N17" s="57">
        <v>2.8648213840950398</v>
      </c>
      <c r="O17" s="57">
        <v>2.6460057186962374</v>
      </c>
      <c r="P17" s="57">
        <v>0.22950339235108808</v>
      </c>
      <c r="Q17" s="57">
        <v>12.774022522748451</v>
      </c>
      <c r="R17" s="57">
        <v>10.566290232971154</v>
      </c>
      <c r="S17" s="57">
        <v>5.061242552940465</v>
      </c>
      <c r="T17" s="57">
        <v>3.8035328440398919</v>
      </c>
      <c r="U17" s="57">
        <v>4.5862488399869727</v>
      </c>
      <c r="V17" s="57">
        <v>3.8588886682351884</v>
      </c>
      <c r="W17" s="340">
        <v>2.4777420285712837</v>
      </c>
    </row>
    <row r="18" spans="1:23" x14ac:dyDescent="0.25">
      <c r="A18" s="47"/>
      <c r="B18" s="16"/>
      <c r="C18" s="68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57"/>
      <c r="T18" s="57"/>
      <c r="U18" s="57"/>
      <c r="V18" s="57"/>
      <c r="W18" s="340"/>
    </row>
    <row r="19" spans="1:23" x14ac:dyDescent="0.25">
      <c r="A19" s="47"/>
      <c r="B19" s="17" t="s">
        <v>127</v>
      </c>
      <c r="C19" s="56">
        <v>3.9358637624103574</v>
      </c>
      <c r="D19" s="57">
        <v>0.93196459312742397</v>
      </c>
      <c r="E19" s="57">
        <v>0.69532023500228635</v>
      </c>
      <c r="F19" s="57">
        <v>4.0797919237064271</v>
      </c>
      <c r="G19" s="57">
        <v>3.7428596049239706</v>
      </c>
      <c r="H19" s="57">
        <v>1.4672339165264947</v>
      </c>
      <c r="I19" s="57">
        <v>-0.10201641534441364</v>
      </c>
      <c r="J19" s="57">
        <v>-0.34394218253812892</v>
      </c>
      <c r="K19" s="57">
        <v>-0.48128707011005911</v>
      </c>
      <c r="L19" s="57">
        <v>1.3908196259010353</v>
      </c>
      <c r="M19" s="57">
        <v>2.5336858512536531</v>
      </c>
      <c r="N19" s="57">
        <v>2.7707573030063881</v>
      </c>
      <c r="O19" s="57">
        <v>2.0176931931402464</v>
      </c>
      <c r="P19" s="57">
        <v>2.8180377321184444</v>
      </c>
      <c r="Q19" s="57">
        <v>12.108333333333333</v>
      </c>
      <c r="R19" s="57">
        <v>11.057082439658284</v>
      </c>
      <c r="S19" s="57">
        <v>3.1898820122693667</v>
      </c>
      <c r="T19" s="57">
        <v>3.4079333156996063</v>
      </c>
      <c r="U19" s="57">
        <v>3.5018413142457296</v>
      </c>
      <c r="V19" s="57">
        <v>2.4704237714692541</v>
      </c>
      <c r="W19" s="340">
        <v>2.1320410202293969</v>
      </c>
    </row>
    <row r="20" spans="1:23" x14ac:dyDescent="0.25">
      <c r="A20" s="47"/>
      <c r="B20" s="17"/>
      <c r="C20" s="56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340"/>
    </row>
    <row r="21" spans="1:23" x14ac:dyDescent="0.25">
      <c r="A21" s="47"/>
      <c r="B21" s="21" t="s">
        <v>43</v>
      </c>
      <c r="C21" s="56">
        <v>4.4000000000000039</v>
      </c>
      <c r="D21" s="57">
        <v>1.2999999999999901</v>
      </c>
      <c r="E21" s="57">
        <v>0.8999999999999897</v>
      </c>
      <c r="F21" s="57">
        <v>4.2716536383155814</v>
      </c>
      <c r="G21" s="57">
        <v>3.7303343944648573</v>
      </c>
      <c r="H21" s="57">
        <v>1.4284468142044315</v>
      </c>
      <c r="I21" s="57">
        <v>2.8814774956231748E-2</v>
      </c>
      <c r="J21" s="57">
        <v>-0.19193764932762536</v>
      </c>
      <c r="K21" s="57">
        <v>-0.6769655894134613</v>
      </c>
      <c r="L21" s="57">
        <v>1.2094934417150371</v>
      </c>
      <c r="M21" s="57">
        <v>2.5385066847715745</v>
      </c>
      <c r="N21" s="57">
        <v>3.0802737705207806</v>
      </c>
      <c r="O21" s="57">
        <v>2.1685226587865869</v>
      </c>
      <c r="P21" s="57">
        <v>2.9361763798324336</v>
      </c>
      <c r="Q21" s="57">
        <v>13.858333333333327</v>
      </c>
      <c r="R21" s="57">
        <v>11.157554809143738</v>
      </c>
      <c r="S21" s="57">
        <v>3.1376417525464548</v>
      </c>
      <c r="T21" s="57">
        <v>3.1679724369785167</v>
      </c>
      <c r="U21" s="57">
        <v>3.1938397530897888</v>
      </c>
      <c r="V21" s="57">
        <v>2.4045752842695443</v>
      </c>
      <c r="W21" s="340">
        <v>2.0738783849823026</v>
      </c>
    </row>
    <row r="22" spans="1:23" x14ac:dyDescent="0.25">
      <c r="A22" s="47"/>
      <c r="B22" s="21"/>
      <c r="C22" s="56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340"/>
    </row>
    <row r="23" spans="1:23" x14ac:dyDescent="0.25">
      <c r="A23" s="47"/>
      <c r="B23" s="21" t="s">
        <v>106</v>
      </c>
      <c r="C23" s="56"/>
      <c r="D23" s="57"/>
      <c r="E23" s="57"/>
      <c r="F23" s="57">
        <v>4.1217501585288474</v>
      </c>
      <c r="G23" s="57">
        <v>3.7758830694275325</v>
      </c>
      <c r="H23" s="57">
        <v>1.7605633802816989</v>
      </c>
      <c r="I23" s="57">
        <v>-0.28835063437139263</v>
      </c>
      <c r="J23" s="57">
        <v>-0.1735106998264957</v>
      </c>
      <c r="K23" s="57">
        <v>-0.63731170336036591</v>
      </c>
      <c r="L23" s="57">
        <v>0.69970845481048816</v>
      </c>
      <c r="M23" s="57">
        <v>2.7214823393167498</v>
      </c>
      <c r="N23" s="57">
        <v>2.5366403607666399</v>
      </c>
      <c r="O23" s="57">
        <v>2.1990104452996206</v>
      </c>
      <c r="P23" s="57">
        <v>1.5255513717052027</v>
      </c>
      <c r="Q23" s="57">
        <v>11.7</v>
      </c>
      <c r="R23" s="57">
        <v>14.700000000000003</v>
      </c>
      <c r="S23" s="57">
        <v>2.5587565393793144</v>
      </c>
      <c r="T23" s="57">
        <v>3.1637636394680202</v>
      </c>
      <c r="U23" s="57">
        <v>3.0888803231507111</v>
      </c>
      <c r="V23" s="57">
        <v>2.6028988284462873</v>
      </c>
      <c r="W23" s="340">
        <v>2.00593932223041</v>
      </c>
    </row>
    <row r="24" spans="1:23" s="12" customFormat="1" x14ac:dyDescent="0.25">
      <c r="A24" s="58"/>
      <c r="B24" s="17"/>
      <c r="C24" s="133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341"/>
    </row>
    <row r="25" spans="1:23" s="12" customFormat="1" x14ac:dyDescent="0.25">
      <c r="A25" s="47"/>
      <c r="B25" s="147"/>
      <c r="C25" s="240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4"/>
    </row>
    <row r="26" spans="1:23" s="12" customFormat="1" x14ac:dyDescent="0.25">
      <c r="A26" s="47"/>
      <c r="B26" s="106" t="s">
        <v>145</v>
      </c>
      <c r="C26" s="37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9"/>
    </row>
    <row r="27" spans="1:23" s="12" customFormat="1" x14ac:dyDescent="0.25">
      <c r="A27" s="47"/>
      <c r="B27" s="21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9"/>
    </row>
    <row r="28" spans="1:23" x14ac:dyDescent="0.25">
      <c r="A28" s="47"/>
      <c r="B28" s="17" t="s">
        <v>105</v>
      </c>
      <c r="C28" s="56">
        <v>2.8580749592820753</v>
      </c>
      <c r="D28" s="57">
        <v>-1.1612222898941038</v>
      </c>
      <c r="E28" s="57">
        <v>0.53269633341479494</v>
      </c>
      <c r="F28" s="57">
        <v>1.6768312709333877</v>
      </c>
      <c r="G28" s="57">
        <v>1.2603676526169227</v>
      </c>
      <c r="H28" s="57">
        <v>0.50937911951882686</v>
      </c>
      <c r="I28" s="57">
        <v>-0.19278059413019299</v>
      </c>
      <c r="J28" s="57">
        <v>-0.21650452565193934</v>
      </c>
      <c r="K28" s="57">
        <v>-0.51229585589450677</v>
      </c>
      <c r="L28" s="57">
        <v>1.2158019881251869</v>
      </c>
      <c r="M28" s="57">
        <v>2.0347877952904492</v>
      </c>
      <c r="N28" s="57">
        <v>2.4943182211372372</v>
      </c>
      <c r="O28" s="57">
        <v>2.3707975298389306</v>
      </c>
      <c r="P28" s="57">
        <v>2.3860986404442119</v>
      </c>
      <c r="Q28" s="57">
        <v>7.4840606748369565</v>
      </c>
      <c r="R28" s="57">
        <v>9.8308507570911807</v>
      </c>
      <c r="S28" s="57">
        <v>4.9046131999717746</v>
      </c>
      <c r="T28" s="57">
        <v>3.1229698135618378</v>
      </c>
      <c r="U28" s="57">
        <v>3.0942717201234649</v>
      </c>
      <c r="V28" s="57">
        <v>2.0606435337312545</v>
      </c>
      <c r="W28" s="340">
        <v>2.4177781833048195</v>
      </c>
    </row>
    <row r="29" spans="1:23" x14ac:dyDescent="0.25">
      <c r="A29" s="47"/>
      <c r="B29" s="21"/>
      <c r="C29" s="37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</row>
    <row r="30" spans="1:23" x14ac:dyDescent="0.25">
      <c r="A30" s="47"/>
      <c r="B30" s="21" t="s">
        <v>44</v>
      </c>
      <c r="C30" s="37">
        <v>4.481573549235196</v>
      </c>
      <c r="D30" s="38">
        <v>5.5384353614273962E-2</v>
      </c>
      <c r="E30" s="38">
        <v>1.0044610576323887</v>
      </c>
      <c r="F30" s="38">
        <v>3.8730526951081812</v>
      </c>
      <c r="G30" s="38">
        <v>3.4312400963067313</v>
      </c>
      <c r="H30" s="38">
        <v>1.3325416469186946</v>
      </c>
      <c r="I30" s="38">
        <v>-9.1024607148704195E-2</v>
      </c>
      <c r="J30" s="38">
        <v>-0.11487468631581343</v>
      </c>
      <c r="K30" s="38">
        <v>-0.31799017778754157</v>
      </c>
      <c r="L30" s="38">
        <v>1.4049560286474305</v>
      </c>
      <c r="M30" s="38">
        <v>2.3103896551299519</v>
      </c>
      <c r="N30" s="38">
        <v>2.7301097558981802</v>
      </c>
      <c r="O30" s="38">
        <v>2.1665458005430294</v>
      </c>
      <c r="P30" s="38">
        <v>3.2521982459183807</v>
      </c>
      <c r="Q30" s="38">
        <v>12.19636458953639</v>
      </c>
      <c r="R30" s="38">
        <v>11.081730179898175</v>
      </c>
      <c r="S30" s="38">
        <v>3.6405826044884071</v>
      </c>
      <c r="T30" s="38">
        <v>3.3158825314246076</v>
      </c>
      <c r="U30" s="38">
        <v>3.3193825986932657</v>
      </c>
      <c r="V30" s="38">
        <v>2.1621636234834263</v>
      </c>
      <c r="W30" s="39">
        <v>2.4119444484269836</v>
      </c>
    </row>
    <row r="31" spans="1:23" x14ac:dyDescent="0.25">
      <c r="A31" s="47"/>
      <c r="B31" s="21"/>
      <c r="C31" s="37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9"/>
    </row>
    <row r="32" spans="1:23" x14ac:dyDescent="0.25">
      <c r="A32" s="47"/>
      <c r="B32" s="21" t="s">
        <v>45</v>
      </c>
      <c r="C32" s="37">
        <v>4.5099219583472516</v>
      </c>
      <c r="D32" s="38">
        <v>0.53731810888062448</v>
      </c>
      <c r="E32" s="38">
        <v>0.86759632479538329</v>
      </c>
      <c r="F32" s="38">
        <v>2.008509828374061</v>
      </c>
      <c r="G32" s="38">
        <v>1.8750462146829516</v>
      </c>
      <c r="H32" s="38">
        <v>1.0855575546953267</v>
      </c>
      <c r="I32" s="38">
        <v>0.30795139611772271</v>
      </c>
      <c r="J32" s="38">
        <v>0.69315659020976472</v>
      </c>
      <c r="K32" s="38">
        <v>1.2775578699509627</v>
      </c>
      <c r="L32" s="38">
        <v>3.1925424732910379</v>
      </c>
      <c r="M32" s="38">
        <v>4.2394368382836056</v>
      </c>
      <c r="N32" s="38">
        <v>5.5510518716037627</v>
      </c>
      <c r="O32" s="38">
        <v>6.5080339598441395</v>
      </c>
      <c r="P32" s="38">
        <v>3.8851307542853819</v>
      </c>
      <c r="Q32" s="38">
        <v>11.493090727631404</v>
      </c>
      <c r="R32" s="38">
        <v>12.992473332383891</v>
      </c>
      <c r="S32" s="38">
        <v>4.6018857998088913</v>
      </c>
      <c r="T32" s="38">
        <v>4.3532008316943482</v>
      </c>
      <c r="U32" s="38">
        <v>3.9035897119301888</v>
      </c>
      <c r="V32" s="38">
        <v>2.2698441219436427</v>
      </c>
      <c r="W32" s="39">
        <v>3.2621200878701018</v>
      </c>
    </row>
    <row r="33" spans="1:23" x14ac:dyDescent="0.25">
      <c r="A33" s="47"/>
      <c r="B33" s="21"/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9"/>
    </row>
    <row r="34" spans="1:23" x14ac:dyDescent="0.25">
      <c r="A34" s="47"/>
      <c r="B34" s="21" t="s">
        <v>141</v>
      </c>
      <c r="C34" s="37">
        <v>1.9401613653068139</v>
      </c>
      <c r="D34" s="38">
        <v>-2.1545346439085233</v>
      </c>
      <c r="E34" s="38">
        <v>-0.14577533025331713</v>
      </c>
      <c r="F34" s="38">
        <v>0.89080600204121119</v>
      </c>
      <c r="G34" s="38">
        <v>0.15510309190609473</v>
      </c>
      <c r="H34" s="38">
        <v>0.40791060772011889</v>
      </c>
      <c r="I34" s="38">
        <v>-0.41058170971403074</v>
      </c>
      <c r="J34" s="38">
        <v>-5.0551681035237994E-2</v>
      </c>
      <c r="K34" s="38">
        <v>-0.76710669350843474</v>
      </c>
      <c r="L34" s="38">
        <v>1.6004304294108485</v>
      </c>
      <c r="M34" s="38">
        <v>2.2843520229080205</v>
      </c>
      <c r="N34" s="38">
        <v>1.2078451964358194</v>
      </c>
      <c r="O34" s="38">
        <v>0.69702815974572729</v>
      </c>
      <c r="P34" s="38">
        <v>2.1884668654067463</v>
      </c>
      <c r="Q34" s="38">
        <v>9.4750008763706752</v>
      </c>
      <c r="R34" s="38">
        <v>9.242832923123224</v>
      </c>
      <c r="S34" s="38">
        <v>3.0749373193257545</v>
      </c>
      <c r="T34" s="38">
        <v>4.1823386837082754</v>
      </c>
      <c r="U34" s="38">
        <v>3.677412645889655</v>
      </c>
      <c r="V34" s="38">
        <v>3.3304736971401461</v>
      </c>
      <c r="W34" s="39">
        <v>3.4334902748222706</v>
      </c>
    </row>
    <row r="35" spans="1:23" x14ac:dyDescent="0.25">
      <c r="A35" s="47"/>
      <c r="B35" s="148"/>
      <c r="C35" s="27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9"/>
    </row>
    <row r="36" spans="1:23" x14ac:dyDescent="0.25">
      <c r="A36" s="47"/>
      <c r="B36" s="21" t="s">
        <v>46</v>
      </c>
      <c r="C36" s="37">
        <v>1.3315384109522155</v>
      </c>
      <c r="D36" s="38">
        <v>-5.1510926478510966</v>
      </c>
      <c r="E36" s="38">
        <v>2.8916701439634096</v>
      </c>
      <c r="F36" s="38">
        <v>3.9471735455814283</v>
      </c>
      <c r="G36" s="38">
        <v>1.2374442483482406</v>
      </c>
      <c r="H36" s="38">
        <v>-1.8469143204819072</v>
      </c>
      <c r="I36" s="38">
        <v>-3.3136383408854497</v>
      </c>
      <c r="J36" s="38">
        <v>-1.3828189265974511</v>
      </c>
      <c r="K36" s="38">
        <v>-1.4696536881596778</v>
      </c>
      <c r="L36" s="38">
        <v>2.2181960338146345</v>
      </c>
      <c r="M36" s="38">
        <v>1.7843083396688719</v>
      </c>
      <c r="N36" s="38">
        <v>-2.5613811359270766E-2</v>
      </c>
      <c r="O36" s="38">
        <v>-2.2219452984808541</v>
      </c>
      <c r="P36" s="38">
        <v>5.1044959582110971</v>
      </c>
      <c r="Q36" s="38">
        <v>14.620477352707862</v>
      </c>
      <c r="R36" s="38">
        <v>5.3244201105303146</v>
      </c>
      <c r="S36" s="38">
        <v>2.525095631262797E-2</v>
      </c>
      <c r="T36" s="38">
        <v>3.4636960579194076</v>
      </c>
      <c r="U36" s="38">
        <v>3.045663318989078</v>
      </c>
      <c r="V36" s="38">
        <v>2.9536933725393677</v>
      </c>
      <c r="W36" s="39">
        <v>2.9396810446455701</v>
      </c>
    </row>
    <row r="37" spans="1:23" x14ac:dyDescent="0.25">
      <c r="A37" s="47"/>
      <c r="B37" s="21"/>
      <c r="C37" s="37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9"/>
    </row>
    <row r="38" spans="1:23" x14ac:dyDescent="0.25">
      <c r="A38" s="47"/>
      <c r="B38" s="21" t="s">
        <v>47</v>
      </c>
      <c r="C38" s="37">
        <v>3.0173403166024793</v>
      </c>
      <c r="D38" s="38">
        <v>-4.0613116102297457</v>
      </c>
      <c r="E38" s="38">
        <v>3.7454888743739145</v>
      </c>
      <c r="F38" s="38">
        <v>5.3556709670642855</v>
      </c>
      <c r="G38" s="38">
        <v>2.5077044601512277</v>
      </c>
      <c r="H38" s="38">
        <v>-1.400893712772644</v>
      </c>
      <c r="I38" s="38">
        <v>-3.3642069974999189</v>
      </c>
      <c r="J38" s="38">
        <v>-1.1166566611537698</v>
      </c>
      <c r="K38" s="38">
        <v>-1.0861752094133537</v>
      </c>
      <c r="L38" s="38">
        <v>2.7792651720128569</v>
      </c>
      <c r="M38" s="38">
        <v>2.3858000697894344</v>
      </c>
      <c r="N38" s="38">
        <v>0.21780038415362135</v>
      </c>
      <c r="O38" s="38">
        <v>-1.8685891843570279</v>
      </c>
      <c r="P38" s="38">
        <v>6.0328616513933619</v>
      </c>
      <c r="Q38" s="38">
        <v>19.286812759075247</v>
      </c>
      <c r="R38" s="38">
        <v>5.7465545506888871</v>
      </c>
      <c r="S38" s="38">
        <v>-0.53951621585703879</v>
      </c>
      <c r="T38" s="38">
        <v>3.8376297736024245</v>
      </c>
      <c r="U38" s="38">
        <v>3.1686656802283331</v>
      </c>
      <c r="V38" s="38">
        <v>3.1106532604908477</v>
      </c>
      <c r="W38" s="39">
        <v>3.147972273840316</v>
      </c>
    </row>
    <row r="39" spans="1:23" x14ac:dyDescent="0.25">
      <c r="A39" s="47"/>
      <c r="B39" s="21"/>
      <c r="C39" s="37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9"/>
    </row>
    <row r="40" spans="1:23" x14ac:dyDescent="0.25">
      <c r="A40" s="47"/>
      <c r="B40" s="21" t="s">
        <v>107</v>
      </c>
      <c r="C40" s="37">
        <v>-1.6364253828232034</v>
      </c>
      <c r="D40" s="38">
        <v>-1.1359140466814632</v>
      </c>
      <c r="E40" s="38">
        <v>-0.82299359680536588</v>
      </c>
      <c r="F40" s="38">
        <v>-1.3368975856298926</v>
      </c>
      <c r="G40" s="38">
        <v>-1.2391851114925578</v>
      </c>
      <c r="H40" s="38">
        <v>-0.45235765769514602</v>
      </c>
      <c r="I40" s="38">
        <v>5.2329116410487764E-2</v>
      </c>
      <c r="J40" s="38">
        <v>-0.26916794725639903</v>
      </c>
      <c r="K40" s="38">
        <v>-0.38768946561129614</v>
      </c>
      <c r="L40" s="38">
        <v>-0.5458972072423518</v>
      </c>
      <c r="M40" s="38">
        <v>-0.58747573365699468</v>
      </c>
      <c r="N40" s="38">
        <v>-0.24288519063462299</v>
      </c>
      <c r="O40" s="38">
        <v>-0.36008461631890087</v>
      </c>
      <c r="P40" s="38">
        <v>-0.87554525901080149</v>
      </c>
      <c r="Q40" s="38">
        <v>-3.9118619220651296</v>
      </c>
      <c r="R40" s="38">
        <v>-0.39919450988470384</v>
      </c>
      <c r="S40" s="38">
        <v>0.56783071093378101</v>
      </c>
      <c r="T40" s="38">
        <v>-0.36011387827158403</v>
      </c>
      <c r="U40" s="38">
        <v>-0.11922453433730329</v>
      </c>
      <c r="V40" s="38">
        <v>-0.1522247051960246</v>
      </c>
      <c r="W40" s="39">
        <v>-0.20193439056830353</v>
      </c>
    </row>
    <row r="41" spans="1:23" x14ac:dyDescent="0.25">
      <c r="A41" s="58"/>
      <c r="B41" s="149"/>
      <c r="C41" s="150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2"/>
    </row>
    <row r="43" spans="1:23" x14ac:dyDescent="0.25">
      <c r="A43" s="43" t="s">
        <v>6</v>
      </c>
      <c r="B43" s="535" t="s">
        <v>148</v>
      </c>
      <c r="C43" s="526"/>
      <c r="D43" s="526"/>
      <c r="E43" s="526"/>
      <c r="F43" s="526"/>
      <c r="G43" s="526"/>
      <c r="H43" s="526"/>
      <c r="I43" s="526"/>
      <c r="J43" s="526"/>
      <c r="K43" s="526"/>
      <c r="L43" s="526"/>
      <c r="M43" s="526"/>
      <c r="N43" s="526"/>
      <c r="O43" s="526"/>
      <c r="P43" s="526"/>
    </row>
    <row r="44" spans="1:23" x14ac:dyDescent="0.25">
      <c r="B44" s="353"/>
      <c r="C44" s="353"/>
      <c r="D44" s="353"/>
      <c r="E44" s="353"/>
      <c r="F44" s="353"/>
      <c r="G44" s="353"/>
      <c r="H44" s="353"/>
      <c r="I44" s="353"/>
      <c r="J44" s="353"/>
      <c r="K44" s="353"/>
      <c r="L44" s="353"/>
      <c r="M44" s="353"/>
      <c r="N44" s="353"/>
      <c r="O44" s="353"/>
      <c r="P44" s="353"/>
    </row>
    <row r="45" spans="1:23" x14ac:dyDescent="0.25">
      <c r="B45" s="350" t="s">
        <v>37</v>
      </c>
      <c r="C45" s="61">
        <v>0.17396396442500001</v>
      </c>
      <c r="D45" s="353"/>
      <c r="E45" s="7"/>
      <c r="H45" s="12"/>
    </row>
    <row r="46" spans="1:23" x14ac:dyDescent="0.25">
      <c r="B46" s="350" t="s">
        <v>128</v>
      </c>
      <c r="C46" s="61">
        <v>0.16561514460900001</v>
      </c>
      <c r="D46" s="353"/>
      <c r="E46" s="7"/>
    </row>
    <row r="47" spans="1:23" x14ac:dyDescent="0.25">
      <c r="B47" s="350" t="s">
        <v>129</v>
      </c>
      <c r="C47" s="61">
        <v>3.2555668783000001E-2</v>
      </c>
      <c r="D47" s="353"/>
      <c r="E47" s="7"/>
    </row>
    <row r="48" spans="1:23" x14ac:dyDescent="0.25">
      <c r="B48" s="349" t="s">
        <v>41</v>
      </c>
      <c r="C48" s="61">
        <v>0.33255469000600002</v>
      </c>
      <c r="D48" s="353"/>
      <c r="E48" s="7"/>
    </row>
    <row r="49" spans="2:5" x14ac:dyDescent="0.25">
      <c r="B49" s="349" t="s">
        <v>40</v>
      </c>
      <c r="C49" s="61">
        <v>0.29531053217699998</v>
      </c>
      <c r="D49" s="353"/>
      <c r="E49" s="7"/>
    </row>
  </sheetData>
  <mergeCells count="4">
    <mergeCell ref="B43:P43"/>
    <mergeCell ref="A2:R2"/>
    <mergeCell ref="A3:R3"/>
    <mergeCell ref="A1:R1"/>
  </mergeCells>
  <pageMargins left="0.7" right="0.7" top="0.75" bottom="0.75" header="0.3" footer="0.3"/>
  <pageSetup paperSize="9" scale="5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2"/>
  <sheetViews>
    <sheetView showGridLines="0" zoomScale="90" zoomScaleNormal="90" workbookViewId="0">
      <pane xSplit="2" ySplit="6" topLeftCell="M7" activePane="bottomRight" state="frozen"/>
      <selection pane="topRight" activeCell="C1" sqref="C1"/>
      <selection pane="bottomLeft" activeCell="A7" sqref="A7"/>
      <selection pane="bottomRight" activeCell="W8" sqref="W8"/>
    </sheetView>
  </sheetViews>
  <sheetFormatPr defaultColWidth="9.140625" defaultRowHeight="15.75" x14ac:dyDescent="0.25"/>
  <cols>
    <col min="1" max="1" width="5.7109375" style="7" customWidth="1"/>
    <col min="2" max="2" width="75.7109375" style="7" customWidth="1"/>
    <col min="3" max="3" width="11.140625" style="7" customWidth="1"/>
    <col min="4" max="4" width="11.140625" style="120" customWidth="1"/>
    <col min="5" max="20" width="11.140625" style="7" customWidth="1"/>
    <col min="21" max="16384" width="9.140625" style="7"/>
  </cols>
  <sheetData>
    <row r="1" spans="1:23" x14ac:dyDescent="0.25">
      <c r="A1" s="525" t="str">
        <f>'Súhrnné indikátory'!A1:N1</f>
        <v>67. zasadnutie Výboru pre makroekonomické prognózy, 31.1.2024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7"/>
      <c r="R1" s="527"/>
      <c r="S1" s="339"/>
    </row>
    <row r="2" spans="1:23" ht="18.75" x14ac:dyDescent="0.3">
      <c r="A2" s="502" t="s">
        <v>133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338"/>
    </row>
    <row r="3" spans="1:23" x14ac:dyDescent="0.25">
      <c r="A3" s="521" t="s">
        <v>61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2"/>
      <c r="O3" s="522"/>
      <c r="P3" s="522"/>
      <c r="Q3" s="522"/>
      <c r="R3" s="522"/>
      <c r="S3" s="256"/>
    </row>
    <row r="4" spans="1:23" s="12" customFormat="1" x14ac:dyDescent="0.25">
      <c r="A4" s="62"/>
      <c r="B4" s="45"/>
      <c r="C4" s="246"/>
      <c r="D4" s="63"/>
      <c r="E4" s="247"/>
      <c r="F4" s="247"/>
      <c r="G4" s="247"/>
      <c r="H4" s="247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45"/>
    </row>
    <row r="5" spans="1:23" s="12" customFormat="1" x14ac:dyDescent="0.25">
      <c r="A5" s="15"/>
      <c r="B5" s="48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10">
        <v>2024</v>
      </c>
      <c r="T5" s="10">
        <v>2025</v>
      </c>
      <c r="U5" s="10">
        <v>2026</v>
      </c>
      <c r="V5" s="10">
        <v>2027</v>
      </c>
      <c r="W5" s="11">
        <v>2028</v>
      </c>
    </row>
    <row r="6" spans="1:23" s="12" customFormat="1" x14ac:dyDescent="0.25">
      <c r="A6" s="41"/>
      <c r="B6" s="14"/>
      <c r="C6" s="121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62</v>
      </c>
      <c r="R6" s="6" t="s">
        <v>62</v>
      </c>
      <c r="S6" s="6" t="s">
        <v>62</v>
      </c>
      <c r="T6" s="6" t="s">
        <v>62</v>
      </c>
      <c r="U6" s="6" t="s">
        <v>62</v>
      </c>
      <c r="V6" s="6" t="s">
        <v>62</v>
      </c>
      <c r="W6" s="104" t="s">
        <v>62</v>
      </c>
    </row>
    <row r="7" spans="1:23" x14ac:dyDescent="0.25">
      <c r="A7" s="15"/>
      <c r="B7" s="11"/>
      <c r="C7" s="243"/>
      <c r="D7" s="10"/>
      <c r="E7" s="10"/>
      <c r="F7" s="10"/>
      <c r="G7" s="10"/>
      <c r="H7" s="10"/>
      <c r="I7" s="10"/>
      <c r="J7" s="10"/>
      <c r="K7" s="10"/>
      <c r="L7" s="10"/>
      <c r="M7" s="10"/>
      <c r="N7" s="28"/>
      <c r="O7" s="28"/>
      <c r="P7" s="28"/>
      <c r="Q7" s="28"/>
      <c r="R7" s="28"/>
      <c r="S7" s="28"/>
      <c r="T7" s="28"/>
      <c r="U7" s="28"/>
      <c r="V7" s="28"/>
      <c r="W7" s="29"/>
    </row>
    <row r="8" spans="1:23" x14ac:dyDescent="0.25">
      <c r="A8" s="15"/>
      <c r="B8" s="17" t="s">
        <v>108</v>
      </c>
      <c r="C8" s="68">
        <v>-1.7756322921310113</v>
      </c>
      <c r="D8" s="69">
        <v>0.36178404279281651</v>
      </c>
      <c r="E8" s="69">
        <v>-0.11618285716360674</v>
      </c>
      <c r="F8" s="69">
        <v>-5.0053931455578793E-2</v>
      </c>
      <c r="G8" s="69">
        <v>3.4023173249474437</v>
      </c>
      <c r="H8" s="69">
        <v>3.9031563893184478</v>
      </c>
      <c r="I8" s="69">
        <v>3.6116881942199925</v>
      </c>
      <c r="J8" s="69">
        <v>0.99598790395852721</v>
      </c>
      <c r="K8" s="69">
        <v>1.5431228684525611</v>
      </c>
      <c r="L8" s="69">
        <v>0.7051555738057832</v>
      </c>
      <c r="M8" s="69">
        <v>-0.26540259225141311</v>
      </c>
      <c r="N8" s="69">
        <v>-1.2020763639978109</v>
      </c>
      <c r="O8" s="69">
        <v>1.0864166774110873</v>
      </c>
      <c r="P8" s="69">
        <v>-0.32197735827961921</v>
      </c>
      <c r="Q8" s="69">
        <v>-5.5272787631055404</v>
      </c>
      <c r="R8" s="69">
        <v>6.77083525542055E-2</v>
      </c>
      <c r="S8" s="57">
        <v>-2.0935717772258813</v>
      </c>
      <c r="T8" s="57">
        <v>-2.1186616532193741</v>
      </c>
      <c r="U8" s="57">
        <v>-1.1217754822509161</v>
      </c>
      <c r="V8" s="57">
        <v>-9.5603775735507435E-2</v>
      </c>
      <c r="W8" s="340">
        <v>9.6848094088993392E-2</v>
      </c>
    </row>
    <row r="9" spans="1:23" x14ac:dyDescent="0.25">
      <c r="A9" s="15"/>
      <c r="B9" s="17"/>
      <c r="C9" s="68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57"/>
      <c r="T9" s="57"/>
      <c r="U9" s="57"/>
      <c r="V9" s="57"/>
      <c r="W9" s="340"/>
    </row>
    <row r="10" spans="1:23" x14ac:dyDescent="0.25">
      <c r="A10" s="15"/>
      <c r="B10" s="16" t="s">
        <v>48</v>
      </c>
      <c r="C10" s="68">
        <v>-0.49425030934542963</v>
      </c>
      <c r="D10" s="69">
        <v>-1.4088210717960739</v>
      </c>
      <c r="E10" s="69">
        <v>-0.94718692236100466</v>
      </c>
      <c r="F10" s="69">
        <v>-0.37554167426964258</v>
      </c>
      <c r="G10" s="69">
        <v>0.57216739069475409</v>
      </c>
      <c r="H10" s="69">
        <v>0.6495433036116911</v>
      </c>
      <c r="I10" s="69">
        <v>0.23020246973185415</v>
      </c>
      <c r="J10" s="69">
        <v>0.15963029561895895</v>
      </c>
      <c r="K10" s="69">
        <v>0.47178312260782501</v>
      </c>
      <c r="L10" s="69">
        <v>1.0422229600829589</v>
      </c>
      <c r="M10" s="69">
        <v>1.0323458907392336</v>
      </c>
      <c r="N10" s="69">
        <v>1.290417727367561</v>
      </c>
      <c r="O10" s="69">
        <v>1.0310631225750362</v>
      </c>
      <c r="P10" s="69">
        <v>0.54425083843543864</v>
      </c>
      <c r="Q10" s="69">
        <v>0.3667484062175313</v>
      </c>
      <c r="R10" s="69">
        <v>0.79084749076553817</v>
      </c>
      <c r="S10" s="57">
        <v>0.5016671850565898</v>
      </c>
      <c r="T10" s="57">
        <v>0.50837689492572524</v>
      </c>
      <c r="U10" s="57">
        <v>0.62450090376439449</v>
      </c>
      <c r="V10" s="57">
        <v>0.75275301258655725</v>
      </c>
      <c r="W10" s="340">
        <v>0.78604149618850239</v>
      </c>
    </row>
    <row r="11" spans="1:23" x14ac:dyDescent="0.25">
      <c r="A11" s="15"/>
      <c r="B11" s="16"/>
      <c r="C11" s="68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57"/>
      <c r="T11" s="57"/>
      <c r="U11" s="57"/>
      <c r="V11" s="57"/>
      <c r="W11" s="340"/>
    </row>
    <row r="12" spans="1:23" x14ac:dyDescent="0.25">
      <c r="A12" s="15"/>
      <c r="B12" s="16" t="s">
        <v>49</v>
      </c>
      <c r="C12" s="68">
        <v>-2.8404592966282194</v>
      </c>
      <c r="D12" s="69">
        <v>-0.87543631326246107</v>
      </c>
      <c r="E12" s="69">
        <v>-2.7429120547534294</v>
      </c>
      <c r="F12" s="69">
        <v>-3.3509553373343333</v>
      </c>
      <c r="G12" s="69">
        <v>-1.6426553071586767</v>
      </c>
      <c r="H12" s="69">
        <v>-0.66794266768050581</v>
      </c>
      <c r="I12" s="69">
        <v>-0.98252675899073105</v>
      </c>
      <c r="J12" s="69">
        <v>-1.7052120079602586</v>
      </c>
      <c r="K12" s="69">
        <v>-3.0685374877341318</v>
      </c>
      <c r="L12" s="69">
        <v>-2.141660953109934</v>
      </c>
      <c r="M12" s="69">
        <v>-1.783983825124166</v>
      </c>
      <c r="N12" s="69">
        <v>-2.3276687346459703</v>
      </c>
      <c r="O12" s="69">
        <v>-0.80886279840828457</v>
      </c>
      <c r="P12" s="69">
        <v>-3.2126500552872819</v>
      </c>
      <c r="Q12" s="69">
        <v>-1.4410254824783335</v>
      </c>
      <c r="R12" s="69">
        <v>-2.4865845204299228</v>
      </c>
      <c r="S12" s="57">
        <v>-1.7107869861097067</v>
      </c>
      <c r="T12" s="57">
        <v>-1.5868395610324222</v>
      </c>
      <c r="U12" s="57">
        <v>-1.7648632096832735</v>
      </c>
      <c r="V12" s="57">
        <v>-1.98507455831581</v>
      </c>
      <c r="W12" s="340">
        <v>-1.9669193706188068</v>
      </c>
    </row>
    <row r="13" spans="1:23" x14ac:dyDescent="0.25">
      <c r="A13" s="15"/>
      <c r="B13" s="16"/>
      <c r="C13" s="68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57"/>
      <c r="T13" s="57"/>
      <c r="U13" s="57"/>
      <c r="V13" s="57"/>
      <c r="W13" s="340"/>
    </row>
    <row r="14" spans="1:23" x14ac:dyDescent="0.25">
      <c r="A14" s="15"/>
      <c r="B14" s="16" t="s">
        <v>50</v>
      </c>
      <c r="C14" s="68">
        <v>-1.1035061348763275</v>
      </c>
      <c r="D14" s="69">
        <v>-1.5210363746886189</v>
      </c>
      <c r="E14" s="69">
        <v>-0.82323920063517264</v>
      </c>
      <c r="F14" s="69">
        <v>-1.0948699340201862</v>
      </c>
      <c r="G14" s="69">
        <v>-1.4035247785413043</v>
      </c>
      <c r="H14" s="69">
        <v>-2.0337332461223236</v>
      </c>
      <c r="I14" s="69">
        <v>-1.719345447035987</v>
      </c>
      <c r="J14" s="69">
        <v>-1.5331361806337933</v>
      </c>
      <c r="K14" s="69">
        <v>-1.679624304608528</v>
      </c>
      <c r="L14" s="69">
        <v>-1.5169503553194013</v>
      </c>
      <c r="M14" s="69">
        <v>-1.1783358158452901</v>
      </c>
      <c r="N14" s="69">
        <v>-1.109966248554719</v>
      </c>
      <c r="O14" s="69">
        <v>-0.74591166251958807</v>
      </c>
      <c r="P14" s="69">
        <v>-0.96982784352777074</v>
      </c>
      <c r="Q14" s="69">
        <v>-0.7366230933772705</v>
      </c>
      <c r="R14" s="69">
        <v>-1.1085670568794621</v>
      </c>
      <c r="S14" s="57">
        <v>-0.55118532215421623</v>
      </c>
      <c r="T14" s="57">
        <v>-0.49829332826279743</v>
      </c>
      <c r="U14" s="57">
        <v>-0.67956513460137791</v>
      </c>
      <c r="V14" s="57">
        <v>-0.88224680612262563</v>
      </c>
      <c r="W14" s="340">
        <v>-0.89663694819946926</v>
      </c>
    </row>
    <row r="15" spans="1:23" x14ac:dyDescent="0.25">
      <c r="A15" s="15"/>
      <c r="B15" s="16"/>
      <c r="C15" s="68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57"/>
      <c r="T15" s="57"/>
      <c r="U15" s="57"/>
      <c r="V15" s="57"/>
      <c r="W15" s="340"/>
    </row>
    <row r="16" spans="1:23" s="12" customFormat="1" x14ac:dyDescent="0.25">
      <c r="A16" s="15"/>
      <c r="B16" s="16" t="s">
        <v>17</v>
      </c>
      <c r="C16" s="68">
        <v>-6.2138480329809873</v>
      </c>
      <c r="D16" s="69">
        <v>-3.4435097169543396</v>
      </c>
      <c r="E16" s="69">
        <v>-4.6295210349132114</v>
      </c>
      <c r="F16" s="69">
        <v>-4.8714208770797436</v>
      </c>
      <c r="G16" s="69">
        <v>0.92830462994221574</v>
      </c>
      <c r="H16" s="69">
        <v>1.8510237791273081</v>
      </c>
      <c r="I16" s="69">
        <v>1.1400184579251249</v>
      </c>
      <c r="J16" s="69">
        <v>-2.0827299890165709</v>
      </c>
      <c r="K16" s="69">
        <v>-2.7332558012822714</v>
      </c>
      <c r="L16" s="69">
        <v>-1.911232774540595</v>
      </c>
      <c r="M16" s="69">
        <v>-2.1953763424816297</v>
      </c>
      <c r="N16" s="69">
        <v>-3.3492936198309375</v>
      </c>
      <c r="O16" s="69">
        <v>0.56270533905825104</v>
      </c>
      <c r="P16" s="69">
        <v>-3.9602044186592278</v>
      </c>
      <c r="Q16" s="69">
        <v>-7.3381789327436113</v>
      </c>
      <c r="R16" s="69">
        <v>-2.7365957339896392</v>
      </c>
      <c r="S16" s="57">
        <v>-3.8538769004332121</v>
      </c>
      <c r="T16" s="57">
        <v>-3.6954176475888674</v>
      </c>
      <c r="U16" s="57">
        <v>-2.9417029227711802</v>
      </c>
      <c r="V16" s="57">
        <v>-2.2101721275873825</v>
      </c>
      <c r="W16" s="340">
        <v>-1.980666728540784</v>
      </c>
    </row>
    <row r="17" spans="1:23" s="12" customFormat="1" x14ac:dyDescent="0.25">
      <c r="A17" s="41"/>
      <c r="B17" s="40"/>
      <c r="C17" s="153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3"/>
      <c r="T17" s="13"/>
      <c r="U17" s="13"/>
      <c r="V17" s="13"/>
      <c r="W17" s="14"/>
    </row>
    <row r="18" spans="1:23" x14ac:dyDescent="0.25">
      <c r="D18" s="65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3" x14ac:dyDescent="0.25">
      <c r="B19" s="12"/>
      <c r="C19" s="12"/>
    </row>
    <row r="21" spans="1:23" x14ac:dyDescent="0.25">
      <c r="D21" s="156"/>
      <c r="E21" s="156"/>
      <c r="F21" s="156"/>
      <c r="G21" s="156"/>
      <c r="H21" s="156"/>
      <c r="I21" s="156"/>
      <c r="J21" s="156"/>
      <c r="K21" s="156"/>
    </row>
    <row r="22" spans="1:23" x14ac:dyDescent="0.25">
      <c r="D22" s="156"/>
      <c r="E22" s="156"/>
      <c r="F22" s="156"/>
      <c r="G22" s="156"/>
      <c r="H22" s="156"/>
      <c r="I22" s="156"/>
      <c r="J22" s="156"/>
      <c r="K22" s="156"/>
    </row>
  </sheetData>
  <mergeCells count="3">
    <mergeCell ref="A1:R1"/>
    <mergeCell ref="A2:R2"/>
    <mergeCell ref="A3:R3"/>
  </mergeCells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13</vt:i4>
      </vt:variant>
      <vt:variant>
        <vt:lpstr>Pomenované rozsahy</vt:lpstr>
      </vt:variant>
      <vt:variant>
        <vt:i4>1</vt:i4>
      </vt:variant>
    </vt:vector>
  </HeadingPairs>
  <TitlesOfParts>
    <vt:vector size="14" baseType="lpstr">
      <vt:lpstr>Súhrnné indikátory</vt:lpstr>
      <vt:lpstr>Externé prostredie</vt:lpstr>
      <vt:lpstr>Hrubý domáci produkt</vt:lpstr>
      <vt:lpstr>Ponuková strana</vt:lpstr>
      <vt:lpstr>Verejná správa</vt:lpstr>
      <vt:lpstr>Domácnosti</vt:lpstr>
      <vt:lpstr>Trh práce</vt:lpstr>
      <vt:lpstr>Cenová inflácia</vt:lpstr>
      <vt:lpstr>Platobná bilancia</vt:lpstr>
      <vt:lpstr>Atypické základne</vt:lpstr>
      <vt:lpstr>Polročné údaje</vt:lpstr>
      <vt:lpstr>Kvartálne základne</vt:lpstr>
      <vt:lpstr>Hárok1</vt:lpstr>
      <vt:lpstr>'Súhrnné indikátory'!Oblasť_tlače</vt:lpstr>
    </vt:vector>
  </TitlesOfParts>
  <Company>mfsr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Rippova Lenka</dc:creator>
  <cp:lastModifiedBy>Klucik Miroslav</cp:lastModifiedBy>
  <cp:lastPrinted>2024-01-15T11:55:38Z</cp:lastPrinted>
  <dcterms:created xsi:type="dcterms:W3CDTF">2012-05-17T12:46:57Z</dcterms:created>
  <dcterms:modified xsi:type="dcterms:W3CDTF">2024-02-01T12:00:00Z</dcterms:modified>
</cp:coreProperties>
</file>