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FP_NEW\3_MAKRO\3_5_Vybor\2023\Makrovybor 2023-09-13\3-FINAL\"/>
    </mc:Choice>
  </mc:AlternateContent>
  <bookViews>
    <workbookView xWindow="0" yWindow="0" windowWidth="23040" windowHeight="9105" tabRatio="861" activeTab="11"/>
  </bookViews>
  <sheets>
    <sheet name="Súhrnné indikátory" sheetId="1" r:id="rId1"/>
    <sheet name="Externé prostredie" sheetId="21" r:id="rId2"/>
    <sheet name="Hrubý domáci produkt" sheetId="4" r:id="rId3"/>
    <sheet name="Ponuková strana" sheetId="19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_xlnm.Print_Area" localSheetId="0">'Súhrnné indikátory'!$A$1:$P$63</definedName>
  </definedNames>
  <calcPr calcId="162913"/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H53" i="1"/>
  <c r="G53" i="1"/>
  <c r="F53" i="1"/>
  <c r="E53" i="1"/>
  <c r="D53" i="1"/>
  <c r="C53" i="1"/>
  <c r="M35" i="17" l="1"/>
  <c r="U35" i="17"/>
  <c r="K39" i="17"/>
  <c r="S39" i="17"/>
  <c r="L33" i="17"/>
  <c r="T33" i="17"/>
  <c r="F35" i="17"/>
  <c r="N35" i="17"/>
  <c r="V35" i="17"/>
  <c r="L39" i="17"/>
  <c r="T39" i="17"/>
  <c r="H35" i="17"/>
  <c r="P35" i="17"/>
  <c r="F39" i="17"/>
  <c r="N39" i="17"/>
  <c r="V39" i="17"/>
  <c r="I39" i="17"/>
  <c r="G33" i="17"/>
  <c r="O33" i="17"/>
  <c r="I35" i="17"/>
  <c r="Q35" i="17"/>
  <c r="G39" i="17"/>
  <c r="O39" i="17"/>
  <c r="J39" i="17"/>
  <c r="J35" i="17"/>
  <c r="R35" i="17"/>
  <c r="I33" i="17"/>
  <c r="Q33" i="17"/>
  <c r="H39" i="17"/>
  <c r="P39" i="17"/>
  <c r="H33" i="17"/>
  <c r="P33" i="17"/>
  <c r="R39" i="17"/>
  <c r="M32" i="17"/>
  <c r="K32" i="17"/>
  <c r="S32" i="17"/>
  <c r="J33" i="17"/>
  <c r="R33" i="17"/>
  <c r="Q39" i="17"/>
  <c r="U32" i="17"/>
  <c r="L32" i="17"/>
  <c r="T32" i="17"/>
  <c r="K33" i="17"/>
  <c r="S33" i="17"/>
  <c r="M33" i="17"/>
  <c r="U33" i="17"/>
  <c r="K35" i="17"/>
  <c r="G35" i="17"/>
  <c r="O35" i="17"/>
  <c r="F33" i="17"/>
  <c r="N33" i="17"/>
  <c r="V33" i="17"/>
  <c r="M39" i="17"/>
  <c r="U39" i="17"/>
  <c r="S35" i="17"/>
  <c r="F32" i="17"/>
  <c r="N32" i="17"/>
  <c r="V32" i="17"/>
  <c r="L35" i="17"/>
  <c r="T35" i="17"/>
  <c r="G32" i="17"/>
  <c r="O32" i="17"/>
  <c r="H32" i="17"/>
  <c r="P32" i="17"/>
  <c r="I32" i="17"/>
  <c r="Q32" i="17"/>
  <c r="J32" i="17"/>
  <c r="R32" i="17"/>
  <c r="L31" i="17" l="1"/>
  <c r="T31" i="17"/>
  <c r="H31" i="17"/>
  <c r="V31" i="17"/>
  <c r="N31" i="17"/>
  <c r="U31" i="17"/>
  <c r="O31" i="17"/>
  <c r="I31" i="17"/>
  <c r="M31" i="17"/>
  <c r="G31" i="17"/>
  <c r="P31" i="17"/>
  <c r="Q31" i="17"/>
  <c r="F31" i="17"/>
  <c r="S31" i="17"/>
  <c r="K31" i="17"/>
  <c r="R31" i="17"/>
  <c r="J31" i="17"/>
  <c r="A1" i="19" l="1"/>
  <c r="A1" i="18" l="1"/>
  <c r="A1" i="13"/>
  <c r="A1" i="15" l="1"/>
  <c r="A1" i="10" l="1"/>
  <c r="A1" i="7" l="1"/>
  <c r="A1" i="5"/>
  <c r="A1" i="6"/>
  <c r="A1" i="17" l="1"/>
  <c r="A1" i="4"/>
  <c r="I15" i="13" l="1"/>
  <c r="E15" i="13"/>
  <c r="C15" i="13" l="1"/>
  <c r="G15" i="13"/>
  <c r="K15" i="13" l="1"/>
  <c r="J31" i="1" l="1"/>
  <c r="F17" i="13" l="1"/>
  <c r="D17" i="13"/>
  <c r="H17" i="13"/>
  <c r="J17" i="13"/>
  <c r="E12" i="13" l="1"/>
  <c r="I31" i="1"/>
  <c r="C12" i="13"/>
  <c r="C9" i="13"/>
  <c r="G9" i="13"/>
  <c r="G17" i="13"/>
  <c r="G18" i="13" s="1"/>
  <c r="C17" i="13"/>
  <c r="C18" i="13" s="1"/>
  <c r="L17" i="13"/>
  <c r="E9" i="13"/>
  <c r="E17" i="13"/>
  <c r="E18" i="13" s="1"/>
  <c r="I12" i="13"/>
  <c r="I9" i="13" l="1"/>
  <c r="I17" i="13"/>
  <c r="I18" i="13" s="1"/>
  <c r="N31" i="1"/>
  <c r="M31" i="1" l="1"/>
  <c r="K9" i="13"/>
  <c r="K17" i="13"/>
  <c r="K18" i="13" s="1"/>
  <c r="K12" i="13" l="1"/>
  <c r="G12" i="13"/>
  <c r="O12" i="13" l="1"/>
  <c r="W12" i="13" l="1"/>
  <c r="U12" i="13"/>
  <c r="AC12" i="13"/>
  <c r="Y12" i="13"/>
  <c r="S12" i="13"/>
  <c r="AA12" i="13"/>
  <c r="M12" i="13"/>
  <c r="Q12" i="13" l="1"/>
  <c r="O9" i="13" l="1"/>
  <c r="W9" i="13"/>
  <c r="U9" i="13" l="1"/>
  <c r="AC9" i="13"/>
  <c r="Y9" i="13"/>
  <c r="Q9" i="13"/>
  <c r="M9" i="13"/>
  <c r="AA9" i="13"/>
  <c r="S9" i="13" l="1"/>
  <c r="P20" i="15" l="1"/>
  <c r="J20" i="15"/>
  <c r="I20" i="15"/>
  <c r="F20" i="15"/>
  <c r="M20" i="15"/>
  <c r="N20" i="15"/>
  <c r="L20" i="15"/>
  <c r="G20" i="15"/>
  <c r="E20" i="15"/>
  <c r="K20" i="15"/>
  <c r="O20" i="15"/>
  <c r="H20" i="15"/>
  <c r="Q20" i="15"/>
  <c r="R20" i="15" l="1"/>
  <c r="K31" i="1" l="1"/>
  <c r="L31" i="1" l="1"/>
  <c r="O31" i="1" l="1"/>
  <c r="P31" i="1"/>
  <c r="N17" i="13"/>
  <c r="M17" i="13" l="1"/>
  <c r="M18" i="13" s="1"/>
  <c r="M15" i="13"/>
  <c r="R17" i="13" l="1"/>
  <c r="P17" i="13"/>
  <c r="Q15" i="13" l="1"/>
  <c r="Q17" i="13"/>
  <c r="Q18" i="13" s="1"/>
  <c r="O17" i="13" l="1"/>
  <c r="O18" i="13" s="1"/>
  <c r="O15" i="13"/>
  <c r="V17" i="13" l="1"/>
  <c r="U15" i="13" l="1"/>
  <c r="U17" i="13"/>
  <c r="U18" i="13" s="1"/>
  <c r="S17" i="13" l="1"/>
  <c r="T17" i="13" l="1"/>
  <c r="S18" i="13" s="1"/>
  <c r="S15" i="13"/>
  <c r="C41" i="1" l="1"/>
  <c r="Y17" i="13"/>
  <c r="Z17" i="13"/>
  <c r="X17" i="13"/>
  <c r="Y15" i="13" l="1"/>
  <c r="Y18" i="13"/>
  <c r="W15" i="13"/>
  <c r="W17" i="13"/>
  <c r="W18" i="13" s="1"/>
  <c r="AB17" i="13" l="1"/>
  <c r="AD17" i="13"/>
  <c r="AC17" i="13" l="1"/>
  <c r="AC18" i="13" s="1"/>
  <c r="AC15" i="13"/>
  <c r="AA17" i="13"/>
  <c r="AA18" i="13" s="1"/>
  <c r="AA15" i="13"/>
  <c r="D41" i="1"/>
  <c r="E41" i="1" l="1"/>
  <c r="F41" i="1" l="1"/>
  <c r="G41" i="1" l="1"/>
  <c r="H41" i="1" l="1"/>
  <c r="K62" i="5" l="1"/>
  <c r="C62" i="5"/>
  <c r="J62" i="5"/>
  <c r="L62" i="5" l="1"/>
  <c r="G62" i="5"/>
  <c r="O62" i="5"/>
  <c r="D62" i="5"/>
  <c r="I62" i="5"/>
  <c r="N62" i="5"/>
  <c r="E62" i="5"/>
  <c r="H62" i="5"/>
  <c r="M62" i="5"/>
  <c r="F62" i="5"/>
  <c r="S20" i="15" l="1"/>
  <c r="P52" i="5" l="1"/>
  <c r="P16" i="6"/>
  <c r="P24" i="6"/>
  <c r="P26" i="6"/>
  <c r="P14" i="6"/>
  <c r="H16" i="6"/>
  <c r="H52" i="5"/>
  <c r="H24" i="6"/>
  <c r="H26" i="6"/>
  <c r="H14" i="6"/>
  <c r="L16" i="6"/>
  <c r="L52" i="5"/>
  <c r="L24" i="6"/>
  <c r="L26" i="6"/>
  <c r="L14" i="6"/>
  <c r="N14" i="6"/>
  <c r="N16" i="6"/>
  <c r="N52" i="5"/>
  <c r="N24" i="6"/>
  <c r="N26" i="6"/>
  <c r="K14" i="6"/>
  <c r="K16" i="6"/>
  <c r="K52" i="5"/>
  <c r="K24" i="6"/>
  <c r="K26" i="6"/>
  <c r="J16" i="6"/>
  <c r="J52" i="5"/>
  <c r="J24" i="6"/>
  <c r="J26" i="6"/>
  <c r="J14" i="6"/>
  <c r="F52" i="5"/>
  <c r="F16" i="6"/>
  <c r="F24" i="6"/>
  <c r="F26" i="6"/>
  <c r="F14" i="6"/>
  <c r="D16" i="6"/>
  <c r="D52" i="5"/>
  <c r="D24" i="6"/>
  <c r="D26" i="6"/>
  <c r="D14" i="6"/>
  <c r="E16" i="6"/>
  <c r="E52" i="5"/>
  <c r="E24" i="6"/>
  <c r="E26" i="6"/>
  <c r="E14" i="6"/>
  <c r="O16" i="6"/>
  <c r="O52" i="5"/>
  <c r="O24" i="6"/>
  <c r="O26" i="6"/>
  <c r="O14" i="6"/>
  <c r="C14" i="6"/>
  <c r="C16" i="6"/>
  <c r="C52" i="5"/>
  <c r="C24" i="6"/>
  <c r="C26" i="6"/>
  <c r="I24" i="6"/>
  <c r="I16" i="6"/>
  <c r="I52" i="5"/>
  <c r="I26" i="6"/>
  <c r="I14" i="6"/>
  <c r="M16" i="6"/>
  <c r="M52" i="5"/>
  <c r="M24" i="6"/>
  <c r="M26" i="6"/>
  <c r="M14" i="6"/>
  <c r="G16" i="6"/>
  <c r="G52" i="5"/>
  <c r="G24" i="6"/>
  <c r="G26" i="6"/>
  <c r="G14" i="6"/>
  <c r="Q16" i="6" l="1"/>
  <c r="Q52" i="5"/>
  <c r="Q24" i="6"/>
  <c r="Q26" i="6"/>
  <c r="Q14" i="6"/>
  <c r="C31" i="1"/>
  <c r="D31" i="1" l="1"/>
  <c r="R16" i="6"/>
  <c r="R52" i="5"/>
  <c r="R24" i="6"/>
  <c r="E31" i="1" l="1"/>
  <c r="S52" i="5"/>
  <c r="S24" i="6"/>
  <c r="U52" i="5" l="1"/>
  <c r="U24" i="6"/>
  <c r="G31" i="1"/>
  <c r="F31" i="1"/>
  <c r="T52" i="5"/>
  <c r="T24" i="6"/>
  <c r="V52" i="5" l="1"/>
  <c r="V24" i="6"/>
  <c r="H31" i="1"/>
  <c r="T20" i="15" l="1"/>
  <c r="U20" i="15" l="1"/>
  <c r="R26" i="6" l="1"/>
  <c r="V20" i="15" l="1"/>
  <c r="S26" i="6" l="1"/>
  <c r="W20" i="15"/>
  <c r="T26" i="6" l="1"/>
  <c r="X20" i="15" l="1"/>
  <c r="U26" i="6"/>
  <c r="V26" i="6" l="1"/>
  <c r="R14" i="6" l="1"/>
  <c r="S14" i="6" l="1"/>
  <c r="S16" i="6" l="1"/>
  <c r="T14" i="6" l="1"/>
  <c r="T16" i="6" l="1"/>
  <c r="U14" i="6" l="1"/>
  <c r="V14" i="6" l="1"/>
  <c r="U16" i="6"/>
  <c r="V16" i="6" l="1"/>
  <c r="P62" i="5" l="1"/>
  <c r="Q62" i="5" l="1"/>
  <c r="R62" i="5" l="1"/>
  <c r="S62" i="5" l="1"/>
  <c r="T62" i="5" l="1"/>
  <c r="U62" i="5" l="1"/>
  <c r="V62" i="5" l="1"/>
</calcChain>
</file>

<file path=xl/sharedStrings.xml><?xml version="1.0" encoding="utf-8"?>
<sst xmlns="http://schemas.openxmlformats.org/spreadsheetml/2006/main" count="617" uniqueCount="210">
  <si>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</si>
  <si>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</si>
  <si>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</si>
  <si>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</si>
  <si>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</si>
  <si>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</si>
  <si>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</si>
  <si>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</si>
  <si>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</si>
  <si>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</si>
  <si>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</si>
  <si>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</si>
  <si>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</si>
  <si>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</si>
  <si>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</si>
  <si>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</si>
  <si>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</si>
  <si>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</si>
  <si>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</si>
  <si>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</si>
  <si>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</si>
  <si>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</si>
  <si>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</si>
  <si>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</si>
  <si>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</si>
  <si>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</si>
  <si>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</si>
  <si>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</si>
  <si>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</si>
  <si>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</si>
  <si>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</si>
  <si>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</si>
  <si>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</si>
  <si>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</si>
  <si>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</si>
  <si>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</si>
  <si>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</si>
  <si>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</si>
  <si>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</si>
  <si>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</si>
  <si>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</si>
  <si>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</si>
  <si>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</si>
  <si>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</si>
  <si>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</si>
  <si>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</si>
  <si>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</si>
  <si>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</si>
  <si>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</si>
  <si>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</si>
  <si>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</si>
  <si>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</si>
  <si>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</si>
  <si>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</si>
  <si>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</si>
  <si>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</si>
  <si>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</si>
  <si>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</si>
  <si>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</si>
  <si>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 xml:space="preserve">Povinné ukazovatele 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</si>
  <si>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</si>
  <si>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</si>
  <si>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</si>
  <si>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</si>
  <si>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</si>
  <si>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</si>
  <si>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</si>
  <si>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</si>
  <si>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</si>
  <si>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</si>
  <si>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</si>
  <si>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</si>
  <si>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</si>
  <si>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</si>
  <si>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</si>
  <si>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</si>
  <si>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</si>
  <si>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</si>
  <si>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</si>
  <si>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</si>
  <si>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</si>
  <si>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</si>
  <si>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</si>
  <si>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</si>
  <si>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</si>
  <si>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</si>
  <si>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</si>
  <si>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</si>
  <si>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</si>
  <si>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</si>
  <si>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</si>
  <si>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</si>
  <si>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</si>
  <si>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</si>
  <si>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</si>
  <si>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</si>
  <si>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</si>
  <si>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</si>
  <si>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</si>
  <si>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</si>
  <si>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</si>
  <si>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</si>
  <si>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</si>
  <si>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</si>
  <si>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</si>
  <si>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</si>
  <si>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</si>
  <si>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</si>
  <si>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</si>
  <si>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</si>
  <si>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</si>
  <si>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</si>
  <si>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</si>
  <si>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</si>
  <si>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</si>
  <si>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</si>
  <si>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</si>
  <si>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</si>
  <si>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</si>
  <si>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</si>
  <si>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</si>
  <si>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</si>
  <si>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</si>
  <si>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</si>
  <si>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</si>
  <si>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</si>
  <si>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</si>
  <si>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</si>
  <si>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</si>
  <si>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</si>
  <si>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</si>
  <si>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</si>
  <si>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</si>
  <si>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</si>
  <si>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</si>
  <si>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</si>
  <si>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</si>
  <si>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</si>
  <si>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</si>
  <si>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</si>
  <si>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</si>
  <si>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</si>
  <si>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</si>
  <si>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</si>
  <si>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</si>
  <si>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</si>
  <si>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</si>
  <si>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</si>
  <si>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</si>
  <si>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</si>
  <si>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</si>
  <si>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</si>
  <si>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</si>
  <si>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</si>
  <si>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</si>
  <si>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</si>
  <si>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</si>
  <si>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</si>
  <si>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</si>
  <si>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</si>
  <si>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</si>
  <si>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</si>
  <si>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</si>
  <si>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Volkswagen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</si>
  <si>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</si>
  <si>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</si>
  <si>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</si>
  <si>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</si>
  <si>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</si>
  <si>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</si>
  <si>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</si>
  <si>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</si>
  <si>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</si>
  <si>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</si>
  <si>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</si>
  <si>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</si>
  <si>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</si>
  <si>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</si>
  <si>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</si>
  <si>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</si>
  <si>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</si>
  <si>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</si>
  <si>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</si>
  <si>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</si>
  <si>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</si>
  <si>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</si>
  <si>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</si>
  <si>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</si>
  <si>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</si>
  <si>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</si>
  <si>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</si>
  <si>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</si>
  <si>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</si>
  <si>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</si>
  <si>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</si>
  <si>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</si>
  <si>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</si>
  <si>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</si>
  <si>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</si>
  <si>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</si>
  <si>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</si>
  <si>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</si>
  <si>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</si>
  <si>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</si>
  <si>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</si>
  <si>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</si>
  <si>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</si>
  <si>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</si>
  <si>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</si>
  <si>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64. zasadnutie Výboru pre makroekonomické prognózy, 13.9.2023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</si>
</sst>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</numFmts>
  <fonts count="79" x14ac:knownFonts="1">
    <font>
      <sz val="11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sz val="14"/>
      <color theme="1"/>
      <name val="Arial Narrow"/>
      <family val="2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14"/>
      <name val="Arial Narrow"/>
      <family val="2"/>
      <charset val="238"/>
    </font>
    <font>
      <i/>
      <sz val="10"/>
      <name val="Times New Roman"/>
      <family val="1"/>
    </font>
    <font>
      <i/>
      <sz val="10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67">
    <xf numFmtId="0" fontId="0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4" fontId="8" fillId="33" borderId="16" applyNumberFormat="0" applyProtection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>
      <alignment vertical="center"/>
    </xf>
    <xf numFmtId="9" fontId="3" fillId="0" borderId="0" applyFont="0" applyFill="0" applyBorder="0" applyAlignment="0" applyProtection="0"/>
    <xf numFmtId="0" fontId="36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" fillId="0" borderId="0"/>
    <xf numFmtId="0" fontId="41" fillId="36" borderId="0" applyNumberFormat="0" applyBorder="0" applyAlignment="0" applyProtection="0"/>
    <xf numFmtId="0" fontId="3" fillId="0" borderId="0"/>
    <xf numFmtId="0" fontId="35" fillId="54" borderId="23" applyNumberFormat="0" applyFont="0" applyAlignment="0" applyProtection="0"/>
    <xf numFmtId="0" fontId="3" fillId="0" borderId="0"/>
    <xf numFmtId="0" fontId="50" fillId="0" borderId="2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9" fillId="53" borderId="18" applyNumberFormat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0" fontId="36" fillId="45" borderId="0" applyNumberFormat="0" applyBorder="0" applyAlignment="0" applyProtection="0"/>
    <xf numFmtId="0" fontId="35" fillId="36" borderId="0" applyNumberFormat="0" applyBorder="0" applyAlignment="0" applyProtection="0"/>
    <xf numFmtId="0" fontId="36" fillId="50" borderId="0" applyNumberFormat="0" applyBorder="0" applyAlignment="0" applyProtection="0"/>
    <xf numFmtId="0" fontId="3" fillId="0" borderId="0"/>
    <xf numFmtId="0" fontId="3" fillId="0" borderId="0"/>
    <xf numFmtId="0" fontId="35" fillId="40" borderId="0" applyNumberFormat="0" applyBorder="0" applyAlignment="0" applyProtection="0"/>
    <xf numFmtId="0" fontId="3" fillId="0" borderId="0"/>
    <xf numFmtId="0" fontId="45" fillId="39" borderId="17" applyNumberFormat="0" applyAlignment="0" applyProtection="0"/>
    <xf numFmtId="0" fontId="3" fillId="0" borderId="0"/>
    <xf numFmtId="0" fontId="35" fillId="42" borderId="0" applyNumberFormat="0" applyBorder="0" applyAlignment="0" applyProtection="0"/>
    <xf numFmtId="0" fontId="3" fillId="0" borderId="0"/>
    <xf numFmtId="0" fontId="4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48" fillId="52" borderId="24" applyNumberFormat="0" applyAlignment="0" applyProtection="0"/>
    <xf numFmtId="0" fontId="44" fillId="0" borderId="21" applyNumberFormat="0" applyFill="0" applyAlignment="0" applyProtection="0"/>
    <xf numFmtId="0" fontId="35" fillId="43" borderId="0" applyNumberFormat="0" applyBorder="0" applyAlignment="0" applyProtection="0"/>
    <xf numFmtId="0" fontId="42" fillId="0" borderId="19" applyNumberFormat="0" applyFill="0" applyAlignment="0" applyProtection="0"/>
    <xf numFmtId="0" fontId="35" fillId="41" borderId="0" applyNumberFormat="0" applyBorder="0" applyAlignment="0" applyProtection="0"/>
    <xf numFmtId="0" fontId="3" fillId="0" borderId="0"/>
    <xf numFmtId="0" fontId="36" fillId="48" borderId="0" applyNumberFormat="0" applyBorder="0" applyAlignment="0" applyProtection="0"/>
    <xf numFmtId="0" fontId="38" fillId="52" borderId="17" applyNumberFormat="0" applyAlignment="0" applyProtection="0"/>
    <xf numFmtId="0" fontId="35" fillId="38" borderId="0" applyNumberFormat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3" fillId="0" borderId="0"/>
    <xf numFmtId="0" fontId="35" fillId="37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49" borderId="0" applyNumberFormat="0" applyBorder="0" applyAlignment="0" applyProtection="0"/>
    <xf numFmtId="0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44" borderId="0" applyNumberFormat="0" applyBorder="0" applyAlignment="0" applyProtection="0"/>
    <xf numFmtId="9" fontId="3" fillId="0" borderId="0" applyFont="0" applyFill="0" applyBorder="0" applyAlignment="0" applyProtection="0"/>
    <xf numFmtId="0" fontId="47" fillId="33" borderId="0" applyNumberFormat="0" applyBorder="0" applyAlignment="0" applyProtection="0"/>
    <xf numFmtId="0" fontId="35" fillId="34" borderId="0" applyNumberFormat="0" applyBorder="0" applyAlignment="0" applyProtection="0"/>
    <xf numFmtId="0" fontId="3" fillId="0" borderId="0"/>
    <xf numFmtId="0" fontId="33" fillId="0" borderId="0"/>
    <xf numFmtId="167" fontId="3" fillId="0" borderId="0" applyFill="0" applyBorder="0" applyAlignment="0" applyProtection="0"/>
    <xf numFmtId="0" fontId="4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6" fillId="45" borderId="0" applyNumberFormat="0" applyBorder="0" applyAlignment="0" applyProtection="0"/>
    <xf numFmtId="0" fontId="35" fillId="3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9" fontId="33" fillId="0" borderId="0" applyFont="0" applyFill="0" applyBorder="0" applyAlignment="0" applyProtection="0"/>
    <xf numFmtId="0" fontId="31" fillId="0" borderId="0"/>
  </cellStyleXfs>
  <cellXfs count="470">
    <xf numFmtId="0" fontId="0" fillId="0" borderId="0" xfId="0"/>
    <xf numFmtId="0" fontId="1" fillId="0" borderId="1" xfId="0" applyFont="1" applyBorder="1" applyAlignment="1">
      <alignment horizontal="center"/>
    </xf>
    <xf numFmtId="0" fontId="1" fillId="55" borderId="5" xfId="0" applyFont="1" applyFill="1" applyBorder="1" applyAlignment="1">
      <alignment horizontal="center"/>
    </xf>
    <xf numFmtId="0" fontId="1" fillId="5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5" borderId="1" xfId="0" applyFont="1" applyFill="1" applyBorder="1" applyAlignment="1">
      <alignment horizontal="center"/>
    </xf>
    <xf numFmtId="0" fontId="52" fillId="0" borderId="2" xfId="0" applyFont="1" applyBorder="1"/>
    <xf numFmtId="0" fontId="56" fillId="0" borderId="2" xfId="0" applyFont="1" applyBorder="1"/>
    <xf numFmtId="0" fontId="55" fillId="0" borderId="1" xfId="0" applyFont="1" applyBorder="1" applyAlignment="1">
      <alignment horizontal="center"/>
    </xf>
    <xf numFmtId="0" fontId="58" fillId="0" borderId="0" xfId="0" applyFont="1"/>
    <xf numFmtId="0" fontId="58" fillId="0" borderId="30" xfId="0" applyFont="1" applyBorder="1" applyAlignment="1">
      <alignment horizontal="center" vertical="center"/>
    </xf>
    <xf numFmtId="0" fontId="58" fillId="0" borderId="36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57" fillId="0" borderId="3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0" xfId="0" applyFont="1" applyBorder="1"/>
    <xf numFmtId="0" fontId="58" fillId="0" borderId="28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30" xfId="0" applyFont="1" applyBorder="1" applyAlignment="1">
      <alignment horizontal="center"/>
    </xf>
    <xf numFmtId="0" fontId="58" fillId="0" borderId="2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/>
    </xf>
    <xf numFmtId="0" fontId="58" fillId="0" borderId="4" xfId="0" applyFont="1" applyBorder="1"/>
    <xf numFmtId="0" fontId="58" fillId="0" borderId="2" xfId="0" applyFont="1" applyBorder="1"/>
    <xf numFmtId="0" fontId="59" fillId="0" borderId="26" xfId="0" applyFont="1" applyFill="1" applyBorder="1" applyAlignment="1">
      <alignment horizontal="center"/>
    </xf>
    <xf numFmtId="0" fontId="59" fillId="0" borderId="2" xfId="0" applyFont="1" applyBorder="1"/>
    <xf numFmtId="165" fontId="59" fillId="0" borderId="4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65" fontId="59" fillId="0" borderId="2" xfId="0" applyNumberFormat="1" applyFont="1" applyFill="1" applyBorder="1" applyAlignment="1">
      <alignment horizontal="center"/>
    </xf>
    <xf numFmtId="0" fontId="59" fillId="0" borderId="2" xfId="0" applyFont="1" applyFill="1" applyBorder="1"/>
    <xf numFmtId="0" fontId="52" fillId="0" borderId="26" xfId="0" applyFont="1" applyFill="1" applyBorder="1" applyAlignment="1">
      <alignment horizontal="center"/>
    </xf>
    <xf numFmtId="0" fontId="59" fillId="0" borderId="4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9" fillId="0" borderId="2" xfId="0" applyFont="1" applyFill="1" applyBorder="1" applyAlignment="1">
      <alignment horizontal="center"/>
    </xf>
    <xf numFmtId="0" fontId="59" fillId="0" borderId="0" xfId="0" applyFont="1" applyFill="1" applyBorder="1"/>
    <xf numFmtId="0" fontId="58" fillId="0" borderId="26" xfId="0" applyFont="1" applyFill="1" applyBorder="1" applyAlignment="1">
      <alignment horizontal="center"/>
    </xf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0" fontId="56" fillId="0" borderId="26" xfId="0" applyFont="1" applyFill="1" applyBorder="1" applyAlignment="1">
      <alignment horizontal="center"/>
    </xf>
    <xf numFmtId="0" fontId="60" fillId="0" borderId="4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0" fontId="60" fillId="0" borderId="2" xfId="0" applyFont="1" applyFill="1" applyBorder="1" applyAlignment="1">
      <alignment horizontal="center"/>
    </xf>
    <xf numFmtId="0" fontId="59" fillId="0" borderId="31" xfId="0" applyFont="1" applyFill="1" applyBorder="1" applyAlignment="1">
      <alignment horizontal="center"/>
    </xf>
    <xf numFmtId="165" fontId="58" fillId="0" borderId="1" xfId="0" applyNumberFormat="1" applyFont="1" applyFill="1" applyBorder="1" applyAlignment="1">
      <alignment horizontal="center"/>
    </xf>
    <xf numFmtId="165" fontId="58" fillId="0" borderId="3" xfId="0" applyNumberFormat="1" applyFont="1" applyFill="1" applyBorder="1" applyAlignment="1">
      <alignment horizontal="center"/>
    </xf>
    <xf numFmtId="165" fontId="59" fillId="0" borderId="5" xfId="0" applyNumberFormat="1" applyFont="1" applyFill="1" applyBorder="1" applyAlignment="1">
      <alignment horizontal="center"/>
    </xf>
    <xf numFmtId="165" fontId="59" fillId="0" borderId="1" xfId="0" applyNumberFormat="1" applyFont="1" applyFill="1" applyBorder="1" applyAlignment="1">
      <alignment horizontal="center"/>
    </xf>
    <xf numFmtId="165" fontId="59" fillId="0" borderId="3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9" fillId="0" borderId="36" xfId="0" applyNumberFormat="1" applyFont="1" applyFill="1" applyBorder="1" applyAlignment="1">
      <alignment horizontal="center"/>
    </xf>
    <xf numFmtId="165" fontId="59" fillId="0" borderId="35" xfId="0" applyNumberFormat="1" applyFont="1" applyFill="1" applyBorder="1" applyAlignment="1">
      <alignment horizontal="center"/>
    </xf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9" fillId="0" borderId="5" xfId="0" applyFont="1" applyFill="1" applyBorder="1" applyAlignment="1">
      <alignment horizontal="center"/>
    </xf>
    <xf numFmtId="0" fontId="58" fillId="0" borderId="3" xfId="0" applyFont="1" applyBorder="1"/>
    <xf numFmtId="0" fontId="58" fillId="0" borderId="5" xfId="0" applyFont="1" applyBorder="1"/>
    <xf numFmtId="0" fontId="58" fillId="0" borderId="1" xfId="0" applyFont="1" applyBorder="1"/>
    <xf numFmtId="0" fontId="57" fillId="0" borderId="2" xfId="0" applyFont="1" applyBorder="1" applyAlignment="1">
      <alignment horizontal="left"/>
    </xf>
    <xf numFmtId="0" fontId="59" fillId="0" borderId="4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59" fillId="0" borderId="5" xfId="0" applyFont="1" applyBorder="1" applyAlignment="1">
      <alignment horizontal="center" vertical="top"/>
    </xf>
    <xf numFmtId="0" fontId="59" fillId="0" borderId="0" xfId="0" applyFont="1" applyBorder="1" applyAlignment="1">
      <alignment horizontal="center" vertical="top"/>
    </xf>
    <xf numFmtId="165" fontId="58" fillId="0" borderId="0" xfId="0" applyNumberFormat="1" applyFont="1" applyFill="1" applyBorder="1"/>
    <xf numFmtId="0" fontId="58" fillId="0" borderId="0" xfId="0" applyFont="1" applyAlignment="1"/>
    <xf numFmtId="0" fontId="58" fillId="0" borderId="0" xfId="0" applyFont="1" applyAlignment="1">
      <alignment horizontal="center"/>
    </xf>
    <xf numFmtId="0" fontId="58" fillId="0" borderId="34" xfId="0" applyFont="1" applyBorder="1" applyAlignment="1">
      <alignment horizontal="center"/>
    </xf>
    <xf numFmtId="0" fontId="58" fillId="0" borderId="35" xfId="0" applyFont="1" applyBorder="1" applyAlignment="1">
      <alignment horizontal="right"/>
    </xf>
    <xf numFmtId="0" fontId="58" fillId="0" borderId="36" xfId="0" applyFont="1" applyBorder="1" applyAlignment="1">
      <alignment horizontal="center"/>
    </xf>
    <xf numFmtId="0" fontId="58" fillId="0" borderId="4" xfId="0" applyFont="1" applyBorder="1" applyAlignment="1">
      <alignment horizontal="center"/>
    </xf>
    <xf numFmtId="0" fontId="58" fillId="0" borderId="2" xfId="0" applyFont="1" applyBorder="1" applyAlignment="1">
      <alignment horizontal="right"/>
    </xf>
    <xf numFmtId="0" fontId="63" fillId="0" borderId="4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8" fillId="0" borderId="35" xfId="0" applyFont="1" applyBorder="1" applyAlignment="1">
      <alignment horizontal="center"/>
    </xf>
    <xf numFmtId="0" fontId="58" fillId="0" borderId="0" xfId="0" applyFont="1" applyFill="1" applyBorder="1"/>
    <xf numFmtId="2" fontId="59" fillId="0" borderId="4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166" fontId="67" fillId="0" borderId="0" xfId="1365" applyNumberFormat="1" applyFont="1" applyAlignment="1">
      <alignment horizontal="center"/>
    </xf>
    <xf numFmtId="0" fontId="58" fillId="0" borderId="34" xfId="0" applyFont="1" applyBorder="1"/>
    <xf numFmtId="0" fontId="58" fillId="0" borderId="36" xfId="0" applyFont="1" applyBorder="1" applyAlignment="1">
      <alignment horizontal="right"/>
    </xf>
    <xf numFmtId="0" fontId="58" fillId="0" borderId="36" xfId="0" applyFont="1" applyBorder="1"/>
    <xf numFmtId="0" fontId="58" fillId="0" borderId="0" xfId="0" applyFont="1" applyBorder="1" applyAlignment="1">
      <alignment horizontal="right"/>
    </xf>
    <xf numFmtId="0" fontId="63" fillId="0" borderId="36" xfId="0" applyFont="1" applyBorder="1" applyAlignment="1">
      <alignment horizontal="center" vertical="center"/>
    </xf>
    <xf numFmtId="0" fontId="52" fillId="0" borderId="0" xfId="0" applyFont="1" applyBorder="1"/>
    <xf numFmtId="165" fontId="59" fillId="0" borderId="4" xfId="0" applyNumberFormat="1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0" fontId="68" fillId="0" borderId="2" xfId="0" applyFont="1" applyBorder="1"/>
    <xf numFmtId="165" fontId="66" fillId="0" borderId="4" xfId="0" applyNumberFormat="1" applyFont="1" applyBorder="1" applyAlignment="1">
      <alignment horizontal="center"/>
    </xf>
    <xf numFmtId="165" fontId="66" fillId="0" borderId="0" xfId="0" applyNumberFormat="1" applyFont="1" applyBorder="1" applyAlignment="1">
      <alignment horizontal="center"/>
    </xf>
    <xf numFmtId="0" fontId="68" fillId="0" borderId="3" xfId="0" applyFont="1" applyBorder="1"/>
    <xf numFmtId="0" fontId="68" fillId="0" borderId="35" xfId="0" applyFont="1" applyBorder="1"/>
    <xf numFmtId="0" fontId="63" fillId="0" borderId="36" xfId="0" applyFont="1" applyBorder="1" applyAlignment="1">
      <alignment horizontal="center"/>
    </xf>
    <xf numFmtId="165" fontId="66" fillId="0" borderId="36" xfId="0" applyNumberFormat="1" applyFont="1" applyBorder="1" applyAlignment="1">
      <alignment horizontal="center"/>
    </xf>
    <xf numFmtId="0" fontId="59" fillId="0" borderId="0" xfId="0" applyFont="1" applyBorder="1"/>
    <xf numFmtId="0" fontId="58" fillId="0" borderId="40" xfId="0" applyFont="1" applyBorder="1"/>
    <xf numFmtId="0" fontId="68" fillId="0" borderId="6" xfId="0" applyFont="1" applyBorder="1"/>
    <xf numFmtId="0" fontId="63" fillId="0" borderId="2" xfId="0" applyFont="1" applyBorder="1" applyAlignment="1">
      <alignment horizontal="left"/>
    </xf>
    <xf numFmtId="0" fontId="66" fillId="0" borderId="2" xfId="0" applyFont="1" applyFill="1" applyBorder="1"/>
    <xf numFmtId="0" fontId="58" fillId="0" borderId="6" xfId="0" applyFont="1" applyBorder="1"/>
    <xf numFmtId="0" fontId="59" fillId="0" borderId="36" xfId="0" applyFont="1" applyBorder="1" applyAlignment="1">
      <alignment horizontal="center"/>
    </xf>
    <xf numFmtId="0" fontId="59" fillId="0" borderId="36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7" fillId="0" borderId="2" xfId="0" applyFont="1" applyBorder="1"/>
    <xf numFmtId="0" fontId="58" fillId="0" borderId="2" xfId="0" applyFont="1" applyBorder="1" applyAlignment="1">
      <alignment horizontal="left"/>
    </xf>
    <xf numFmtId="0" fontId="58" fillId="55" borderId="2" xfId="0" applyFont="1" applyFill="1" applyBorder="1" applyAlignment="1">
      <alignment horizontal="right"/>
    </xf>
    <xf numFmtId="0" fontId="58" fillId="0" borderId="35" xfId="0" applyFont="1" applyBorder="1"/>
    <xf numFmtId="0" fontId="58" fillId="55" borderId="2" xfId="0" applyFont="1" applyFill="1" applyBorder="1"/>
    <xf numFmtId="165" fontId="69" fillId="0" borderId="4" xfId="0" applyNumberFormat="1" applyFont="1" applyFill="1" applyBorder="1" applyAlignment="1">
      <alignment horizontal="center"/>
    </xf>
    <xf numFmtId="165" fontId="69" fillId="0" borderId="0" xfId="0" applyNumberFormat="1" applyFont="1" applyFill="1" applyBorder="1" applyAlignment="1">
      <alignment horizontal="center"/>
    </xf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8" fillId="0" borderId="4" xfId="0" applyNumberFormat="1" applyFont="1" applyBorder="1" applyAlignment="1">
      <alignment horizontal="center"/>
    </xf>
    <xf numFmtId="165" fontId="68" fillId="0" borderId="0" xfId="0" applyNumberFormat="1" applyFont="1" applyBorder="1" applyAlignment="1">
      <alignment horizontal="center"/>
    </xf>
    <xf numFmtId="0" fontId="70" fillId="0" borderId="5" xfId="0" applyFont="1" applyBorder="1"/>
    <xf numFmtId="0" fontId="70" fillId="0" borderId="1" xfId="0" applyFont="1" applyBorder="1"/>
    <xf numFmtId="1" fontId="59" fillId="0" borderId="4" xfId="0" applyNumberFormat="1" applyFont="1" applyFill="1" applyBorder="1" applyAlignment="1">
      <alignment horizontal="center"/>
    </xf>
    <xf numFmtId="1" fontId="59" fillId="0" borderId="0" xfId="0" applyNumberFormat="1" applyFont="1" applyFill="1" applyBorder="1" applyAlignment="1">
      <alignment horizontal="center"/>
    </xf>
    <xf numFmtId="0" fontId="58" fillId="0" borderId="2" xfId="0" applyFont="1" applyFill="1" applyBorder="1" applyAlignment="1"/>
    <xf numFmtId="0" fontId="57" fillId="0" borderId="2" xfId="0" applyFont="1" applyFill="1" applyBorder="1" applyAlignment="1">
      <alignment horizontal="left" indent="2"/>
    </xf>
    <xf numFmtId="0" fontId="59" fillId="0" borderId="1" xfId="0" applyFont="1" applyBorder="1"/>
    <xf numFmtId="0" fontId="55" fillId="0" borderId="3" xfId="0" applyFont="1" applyBorder="1" applyAlignment="1">
      <alignment horizontal="center"/>
    </xf>
    <xf numFmtId="0" fontId="58" fillId="55" borderId="3" xfId="0" applyFont="1" applyFill="1" applyBorder="1" applyAlignment="1">
      <alignment horizontal="center"/>
    </xf>
    <xf numFmtId="0" fontId="52" fillId="55" borderId="2" xfId="0" applyFont="1" applyFill="1" applyBorder="1"/>
    <xf numFmtId="0" fontId="59" fillId="55" borderId="2" xfId="0" applyFont="1" applyFill="1" applyBorder="1"/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66" fillId="55" borderId="2" xfId="0" applyFont="1" applyFill="1" applyBorder="1"/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165" fontId="66" fillId="0" borderId="4" xfId="0" applyNumberFormat="1" applyFont="1" applyFill="1" applyBorder="1" applyAlignment="1">
      <alignment horizontal="center"/>
    </xf>
    <xf numFmtId="165" fontId="66" fillId="0" borderId="0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9" fontId="59" fillId="0" borderId="4" xfId="0" applyNumberFormat="1" applyFont="1" applyBorder="1" applyAlignment="1">
      <alignment horizontal="center"/>
    </xf>
    <xf numFmtId="169" fontId="59" fillId="0" borderId="0" xfId="0" applyNumberFormat="1" applyFont="1" applyBorder="1" applyAlignment="1">
      <alignment horizontal="center"/>
    </xf>
    <xf numFmtId="0" fontId="60" fillId="55" borderId="3" xfId="0" applyFont="1" applyFill="1" applyBorder="1"/>
    <xf numFmtId="0" fontId="58" fillId="0" borderId="0" xfId="0" applyFont="1" applyAlignment="1">
      <alignment horizontal="right"/>
    </xf>
    <xf numFmtId="0" fontId="55" fillId="0" borderId="5" xfId="0" applyFont="1" applyBorder="1" applyAlignment="1">
      <alignment horizontal="center"/>
    </xf>
    <xf numFmtId="0" fontId="52" fillId="55" borderId="0" xfId="0" applyFont="1" applyFill="1" applyBorder="1"/>
    <xf numFmtId="0" fontId="58" fillId="55" borderId="0" xfId="0" applyFont="1" applyFill="1" applyBorder="1"/>
    <xf numFmtId="3" fontId="59" fillId="0" borderId="4" xfId="0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0" fontId="63" fillId="55" borderId="0" xfId="0" applyFont="1" applyFill="1" applyBorder="1"/>
    <xf numFmtId="3" fontId="64" fillId="0" borderId="4" xfId="0" applyNumberFormat="1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0" fontId="59" fillId="55" borderId="0" xfId="0" applyFont="1" applyFill="1" applyBorder="1"/>
    <xf numFmtId="0" fontId="68" fillId="55" borderId="0" xfId="0" applyFont="1" applyFill="1" applyBorder="1"/>
    <xf numFmtId="0" fontId="59" fillId="55" borderId="36" xfId="0" applyFont="1" applyFill="1" applyBorder="1"/>
    <xf numFmtId="0" fontId="71" fillId="55" borderId="0" xfId="0" applyFont="1" applyFill="1" applyBorder="1"/>
    <xf numFmtId="165" fontId="58" fillId="0" borderId="5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0" fontId="68" fillId="55" borderId="36" xfId="0" applyFont="1" applyFill="1" applyBorder="1"/>
    <xf numFmtId="165" fontId="58" fillId="0" borderId="36" xfId="0" applyNumberFormat="1" applyFont="1" applyBorder="1" applyAlignment="1">
      <alignment horizontal="center"/>
    </xf>
    <xf numFmtId="0" fontId="72" fillId="55" borderId="0" xfId="0" applyFont="1" applyFill="1" applyBorder="1"/>
    <xf numFmtId="0" fontId="58" fillId="55" borderId="36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58" fillId="55" borderId="1" xfId="0" applyFont="1" applyFill="1" applyBorder="1"/>
    <xf numFmtId="0" fontId="58" fillId="0" borderId="4" xfId="0" applyFont="1" applyFill="1" applyBorder="1"/>
    <xf numFmtId="0" fontId="58" fillId="0" borderId="0" xfId="0" applyFont="1" applyFill="1"/>
    <xf numFmtId="0" fontId="63" fillId="0" borderId="35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59" fillId="0" borderId="2" xfId="0" applyFont="1" applyFill="1" applyBorder="1" applyAlignment="1"/>
    <xf numFmtId="0" fontId="59" fillId="0" borderId="35" xfId="0" applyFont="1" applyFill="1" applyBorder="1"/>
    <xf numFmtId="0" fontId="60" fillId="0" borderId="2" xfId="0" applyFont="1" applyFill="1" applyBorder="1"/>
    <xf numFmtId="0" fontId="60" fillId="0" borderId="3" xfId="0" applyFont="1" applyFill="1" applyBorder="1"/>
    <xf numFmtId="0" fontId="58" fillId="0" borderId="5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165" fontId="58" fillId="0" borderId="0" xfId="0" applyNumberFormat="1" applyFont="1"/>
    <xf numFmtId="0" fontId="58" fillId="0" borderId="34" xfId="0" applyFont="1" applyFill="1" applyBorder="1"/>
    <xf numFmtId="0" fontId="58" fillId="0" borderId="35" xfId="0" applyFont="1" applyFill="1" applyBorder="1" applyAlignment="1">
      <alignment horizontal="right"/>
    </xf>
    <xf numFmtId="0" fontId="58" fillId="0" borderId="34" xfId="0" applyFont="1" applyFill="1" applyBorder="1" applyAlignment="1">
      <alignment horizontal="right"/>
    </xf>
    <xf numFmtId="0" fontId="58" fillId="0" borderId="35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5" xfId="0" applyFont="1" applyFill="1" applyBorder="1"/>
    <xf numFmtId="168" fontId="58" fillId="0" borderId="36" xfId="0" applyNumberFormat="1" applyFont="1" applyFill="1" applyBorder="1" applyAlignment="1">
      <alignment horizontal="center"/>
    </xf>
    <xf numFmtId="168" fontId="58" fillId="0" borderId="35" xfId="0" applyNumberFormat="1" applyFont="1" applyFill="1" applyBorder="1" applyAlignment="1">
      <alignment horizontal="center"/>
    </xf>
    <xf numFmtId="0" fontId="58" fillId="0" borderId="2" xfId="0" applyFont="1" applyFill="1" applyBorder="1" applyAlignment="1">
      <alignment horizontal="left"/>
    </xf>
    <xf numFmtId="3" fontId="59" fillId="0" borderId="4" xfId="0" applyNumberFormat="1" applyFont="1" applyFill="1" applyBorder="1" applyAlignment="1">
      <alignment horizontal="center"/>
    </xf>
    <xf numFmtId="3" fontId="59" fillId="0" borderId="0" xfId="0" applyNumberFormat="1" applyFont="1" applyFill="1" applyBorder="1" applyAlignment="1">
      <alignment horizontal="center"/>
    </xf>
    <xf numFmtId="3" fontId="58" fillId="0" borderId="4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1" fontId="58" fillId="0" borderId="4" xfId="0" applyNumberFormat="1" applyFont="1" applyFill="1" applyBorder="1" applyAlignment="1">
      <alignment horizontal="center"/>
    </xf>
    <xf numFmtId="1" fontId="58" fillId="0" borderId="0" xfId="0" applyNumberFormat="1" applyFont="1" applyFill="1" applyBorder="1" applyAlignment="1">
      <alignment horizontal="center"/>
    </xf>
    <xf numFmtId="0" fontId="59" fillId="0" borderId="4" xfId="0" applyFont="1" applyFill="1" applyBorder="1"/>
    <xf numFmtId="0" fontId="58" fillId="0" borderId="3" xfId="0" applyFont="1" applyFill="1" applyBorder="1"/>
    <xf numFmtId="0" fontId="58" fillId="0" borderId="3" xfId="0" applyFont="1" applyFill="1" applyBorder="1" applyAlignment="1">
      <alignment horizontal="left"/>
    </xf>
    <xf numFmtId="1" fontId="59" fillId="0" borderId="5" xfId="0" applyNumberFormat="1" applyFont="1" applyFill="1" applyBorder="1" applyAlignment="1">
      <alignment horizontal="center"/>
    </xf>
    <xf numFmtId="1" fontId="59" fillId="0" borderId="1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58" fillId="55" borderId="0" xfId="0" applyFont="1" applyFill="1"/>
    <xf numFmtId="0" fontId="58" fillId="55" borderId="34" xfId="0" applyFont="1" applyFill="1" applyBorder="1"/>
    <xf numFmtId="0" fontId="58" fillId="55" borderId="35" xfId="0" applyFont="1" applyFill="1" applyBorder="1" applyAlignment="1">
      <alignment horizontal="right"/>
    </xf>
    <xf numFmtId="0" fontId="58" fillId="55" borderId="36" xfId="0" applyFont="1" applyFill="1" applyBorder="1" applyAlignment="1">
      <alignment horizontal="center"/>
    </xf>
    <xf numFmtId="0" fontId="58" fillId="55" borderId="35" xfId="0" applyFont="1" applyFill="1" applyBorder="1" applyAlignment="1">
      <alignment horizontal="center"/>
    </xf>
    <xf numFmtId="0" fontId="58" fillId="55" borderId="4" xfId="0" applyFont="1" applyFill="1" applyBorder="1"/>
    <xf numFmtId="0" fontId="58" fillId="55" borderId="0" xfId="0" applyFont="1" applyFill="1" applyBorder="1" applyAlignment="1">
      <alignment horizontal="center"/>
    </xf>
    <xf numFmtId="0" fontId="58" fillId="55" borderId="2" xfId="0" applyFont="1" applyFill="1" applyBorder="1" applyAlignment="1">
      <alignment horizontal="center"/>
    </xf>
    <xf numFmtId="0" fontId="58" fillId="55" borderId="5" xfId="0" applyFont="1" applyFill="1" applyBorder="1"/>
    <xf numFmtId="0" fontId="57" fillId="55" borderId="2" xfId="0" applyFont="1" applyFill="1" applyBorder="1"/>
    <xf numFmtId="0" fontId="57" fillId="55" borderId="0" xfId="0" applyFont="1" applyFill="1" applyBorder="1"/>
    <xf numFmtId="0" fontId="57" fillId="55" borderId="1" xfId="0" applyFont="1" applyFill="1" applyBorder="1"/>
    <xf numFmtId="0" fontId="58" fillId="55" borderId="0" xfId="0" applyFont="1" applyFill="1" applyBorder="1" applyAlignment="1">
      <alignment horizontal="right"/>
    </xf>
    <xf numFmtId="0" fontId="58" fillId="55" borderId="0" xfId="0" applyFont="1" applyFill="1" applyAlignment="1">
      <alignment horizontal="right"/>
    </xf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2" xfId="0" applyNumberFormat="1" applyFont="1" applyFill="1" applyBorder="1" applyAlignment="1">
      <alignment horizontal="center"/>
    </xf>
    <xf numFmtId="0" fontId="66" fillId="55" borderId="3" xfId="0" applyFont="1" applyFill="1" applyBorder="1"/>
    <xf numFmtId="0" fontId="58" fillId="55" borderId="3" xfId="0" applyFont="1" applyFill="1" applyBorder="1"/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165" fontId="58" fillId="55" borderId="5" xfId="0" applyNumberFormat="1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 vertical="center"/>
    </xf>
    <xf numFmtId="165" fontId="58" fillId="55" borderId="44" xfId="0" applyNumberFormat="1" applyFont="1" applyFill="1" applyBorder="1" applyAlignment="1">
      <alignment horizontal="center" vertical="center"/>
    </xf>
    <xf numFmtId="165" fontId="58" fillId="55" borderId="45" xfId="0" applyNumberFormat="1" applyFont="1" applyFill="1" applyBorder="1" applyAlignment="1">
      <alignment horizontal="center" vertical="center"/>
    </xf>
    <xf numFmtId="0" fontId="58" fillId="55" borderId="46" xfId="0" applyFont="1" applyFill="1" applyBorder="1" applyAlignment="1">
      <alignment horizontal="right"/>
    </xf>
    <xf numFmtId="0" fontId="58" fillId="55" borderId="47" xfId="0" applyFont="1" applyFill="1" applyBorder="1"/>
    <xf numFmtId="0" fontId="58" fillId="55" borderId="48" xfId="0" applyFont="1" applyFill="1" applyBorder="1"/>
    <xf numFmtId="165" fontId="58" fillId="55" borderId="49" xfId="0" applyNumberFormat="1" applyFont="1" applyFill="1" applyBorder="1" applyAlignment="1">
      <alignment horizontal="center"/>
    </xf>
    <xf numFmtId="165" fontId="58" fillId="55" borderId="50" xfId="0" applyNumberFormat="1" applyFont="1" applyFill="1" applyBorder="1" applyAlignment="1">
      <alignment horizontal="center"/>
    </xf>
    <xf numFmtId="165" fontId="58" fillId="55" borderId="51" xfId="0" applyNumberFormat="1" applyFont="1" applyFill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8" fillId="55" borderId="36" xfId="0" applyFont="1" applyFill="1" applyBorder="1" applyAlignment="1">
      <alignment horizontal="right"/>
    </xf>
    <xf numFmtId="0" fontId="58" fillId="55" borderId="4" xfId="0" applyFont="1" applyFill="1" applyBorder="1" applyAlignment="1">
      <alignment horizontal="center"/>
    </xf>
    <xf numFmtId="165" fontId="59" fillId="55" borderId="4" xfId="0" applyNumberFormat="1" applyFont="1" applyFill="1" applyBorder="1" applyAlignment="1">
      <alignment horizontal="center"/>
    </xf>
    <xf numFmtId="165" fontId="59" fillId="55" borderId="0" xfId="0" applyNumberFormat="1" applyFont="1" applyFill="1" applyBorder="1" applyAlignment="1">
      <alignment horizontal="center"/>
    </xf>
    <xf numFmtId="0" fontId="57" fillId="55" borderId="4" xfId="0" applyFont="1" applyFill="1" applyBorder="1" applyAlignment="1">
      <alignment horizontal="center"/>
    </xf>
    <xf numFmtId="0" fontId="57" fillId="55" borderId="0" xfId="0" applyFont="1" applyFill="1" applyBorder="1" applyAlignment="1">
      <alignment horizontal="center"/>
    </xf>
    <xf numFmtId="0" fontId="68" fillId="55" borderId="2" xfId="0" applyFont="1" applyFill="1" applyBorder="1"/>
    <xf numFmtId="0" fontId="59" fillId="55" borderId="3" xfId="0" applyFont="1" applyFill="1" applyBorder="1"/>
    <xf numFmtId="165" fontId="58" fillId="55" borderId="36" xfId="0" applyNumberFormat="1" applyFont="1" applyFill="1" applyBorder="1" applyAlignment="1">
      <alignment horizontal="center"/>
    </xf>
    <xf numFmtId="0" fontId="58" fillId="55" borderId="52" xfId="0" applyFont="1" applyFill="1" applyBorder="1"/>
    <xf numFmtId="0" fontId="59" fillId="55" borderId="6" xfId="0" applyFont="1" applyFill="1" applyBorder="1"/>
    <xf numFmtId="165" fontId="58" fillId="55" borderId="52" xfId="0" applyNumberFormat="1" applyFont="1" applyFill="1" applyBorder="1" applyAlignment="1">
      <alignment horizontal="center"/>
    </xf>
    <xf numFmtId="0" fontId="55" fillId="55" borderId="4" xfId="0" applyFont="1" applyFill="1" applyBorder="1" applyAlignment="1">
      <alignment horizontal="center"/>
    </xf>
    <xf numFmtId="0" fontId="55" fillId="55" borderId="0" xfId="0" applyFont="1" applyFill="1" applyBorder="1" applyAlignment="1">
      <alignment horizontal="center"/>
    </xf>
    <xf numFmtId="0" fontId="66" fillId="0" borderId="2" xfId="0" applyFont="1" applyBorder="1"/>
    <xf numFmtId="0" fontId="69" fillId="0" borderId="0" xfId="0" applyFont="1" applyBorder="1"/>
    <xf numFmtId="0" fontId="69" fillId="0" borderId="0" xfId="0" applyFont="1" applyBorder="1" applyAlignment="1">
      <alignment horizontal="center"/>
    </xf>
    <xf numFmtId="0" fontId="71" fillId="0" borderId="0" xfId="0" applyFont="1" applyBorder="1"/>
    <xf numFmtId="169" fontId="58" fillId="55" borderId="4" xfId="0" applyNumberFormat="1" applyFont="1" applyFill="1" applyBorder="1" applyAlignment="1">
      <alignment horizontal="center"/>
    </xf>
    <xf numFmtId="169" fontId="58" fillId="55" borderId="0" xfId="0" applyNumberFormat="1" applyFont="1" applyFill="1" applyBorder="1" applyAlignment="1">
      <alignment horizontal="center"/>
    </xf>
    <xf numFmtId="169" fontId="58" fillId="55" borderId="2" xfId="0" applyNumberFormat="1" applyFont="1" applyFill="1" applyBorder="1" applyAlignment="1">
      <alignment horizontal="center"/>
    </xf>
    <xf numFmtId="3" fontId="69" fillId="0" borderId="4" xfId="0" applyNumberFormat="1" applyFont="1" applyFill="1" applyBorder="1" applyAlignment="1">
      <alignment horizontal="center"/>
    </xf>
    <xf numFmtId="3" fontId="69" fillId="0" borderId="0" xfId="0" applyNumberFormat="1" applyFont="1" applyFill="1" applyBorder="1" applyAlignment="1">
      <alignment horizontal="center"/>
    </xf>
    <xf numFmtId="3" fontId="69" fillId="0" borderId="5" xfId="0" applyNumberFormat="1" applyFont="1" applyBorder="1"/>
    <xf numFmtId="3" fontId="69" fillId="0" borderId="1" xfId="0" applyNumberFormat="1" applyFont="1" applyBorder="1"/>
    <xf numFmtId="3" fontId="69" fillId="0" borderId="3" xfId="0" applyNumberFormat="1" applyFont="1" applyBorder="1"/>
    <xf numFmtId="0" fontId="58" fillId="0" borderId="0" xfId="0" applyFont="1" applyBorder="1" applyAlignment="1">
      <alignment horizontal="center" vertical="center"/>
    </xf>
    <xf numFmtId="165" fontId="58" fillId="0" borderId="52" xfId="0" applyNumberFormat="1" applyFont="1" applyFill="1" applyBorder="1" applyAlignment="1">
      <alignment horizontal="center"/>
    </xf>
    <xf numFmtId="0" fontId="57" fillId="0" borderId="52" xfId="0" applyFont="1" applyBorder="1" applyAlignment="1">
      <alignment horizontal="center"/>
    </xf>
    <xf numFmtId="165" fontId="59" fillId="0" borderId="52" xfId="0" applyNumberFormat="1" applyFont="1" applyFill="1" applyBorder="1" applyAlignment="1">
      <alignment horizontal="center"/>
    </xf>
    <xf numFmtId="0" fontId="58" fillId="0" borderId="52" xfId="0" applyFont="1" applyBorder="1"/>
    <xf numFmtId="0" fontId="58" fillId="0" borderId="52" xfId="0" applyFont="1" applyBorder="1" applyAlignment="1">
      <alignment horizontal="center"/>
    </xf>
    <xf numFmtId="0" fontId="63" fillId="0" borderId="52" xfId="0" applyFont="1" applyBorder="1" applyAlignment="1">
      <alignment horizontal="center" vertical="center"/>
    </xf>
    <xf numFmtId="0" fontId="52" fillId="0" borderId="4" xfId="0" applyFont="1" applyBorder="1"/>
    <xf numFmtId="0" fontId="58" fillId="0" borderId="52" xfId="0" applyFont="1" applyBorder="1" applyAlignment="1">
      <alignment horizontal="right"/>
    </xf>
    <xf numFmtId="0" fontId="58" fillId="0" borderId="36" xfId="0" applyFont="1" applyBorder="1" applyAlignment="1">
      <alignment horizontal="right" vertical="center"/>
    </xf>
    <xf numFmtId="0" fontId="69" fillId="0" borderId="4" xfId="0" applyFont="1" applyBorder="1"/>
    <xf numFmtId="0" fontId="69" fillId="0" borderId="36" xfId="0" applyFont="1" applyBorder="1" applyAlignment="1">
      <alignment horizontal="center"/>
    </xf>
    <xf numFmtId="0" fontId="71" fillId="0" borderId="4" xfId="0" applyFont="1" applyBorder="1"/>
    <xf numFmtId="165" fontId="58" fillId="0" borderId="52" xfId="0" applyNumberFormat="1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58" fillId="0" borderId="52" xfId="0" applyFont="1" applyFill="1" applyBorder="1" applyAlignment="1">
      <alignment horizontal="center"/>
    </xf>
    <xf numFmtId="1" fontId="59" fillId="0" borderId="4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0" fontId="62" fillId="0" borderId="0" xfId="0" applyFont="1" applyBorder="1" applyAlignment="1"/>
    <xf numFmtId="165" fontId="73" fillId="0" borderId="0" xfId="0" applyNumberFormat="1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right"/>
    </xf>
    <xf numFmtId="0" fontId="55" fillId="0" borderId="0" xfId="0" applyFont="1" applyFill="1" applyBorder="1" applyAlignment="1">
      <alignment horizontal="center"/>
    </xf>
    <xf numFmtId="0" fontId="63" fillId="0" borderId="36" xfId="0" applyFont="1" applyFill="1" applyBorder="1" applyAlignment="1">
      <alignment horizontal="center" vertical="center"/>
    </xf>
    <xf numFmtId="165" fontId="66" fillId="0" borderId="36" xfId="0" applyNumberFormat="1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1" xfId="0" applyFont="1" applyFill="1" applyBorder="1"/>
    <xf numFmtId="165" fontId="58" fillId="0" borderId="0" xfId="0" applyNumberFormat="1" applyFont="1" applyFill="1"/>
    <xf numFmtId="0" fontId="58" fillId="0" borderId="35" xfId="0" applyFont="1" applyBorder="1" applyAlignment="1">
      <alignment horizontal="center" vertical="center"/>
    </xf>
    <xf numFmtId="0" fontId="58" fillId="0" borderId="2" xfId="0" applyFont="1" applyBorder="1" applyAlignment="1"/>
    <xf numFmtId="0" fontId="58" fillId="0" borderId="3" xfId="0" applyFont="1" applyBorder="1" applyAlignment="1"/>
    <xf numFmtId="0" fontId="58" fillId="0" borderId="35" xfId="0" applyFont="1" applyBorder="1" applyAlignment="1"/>
    <xf numFmtId="0" fontId="52" fillId="0" borderId="2" xfId="0" applyFont="1" applyFill="1" applyBorder="1"/>
    <xf numFmtId="0" fontId="59" fillId="0" borderId="53" xfId="0" applyFont="1" applyBorder="1"/>
    <xf numFmtId="2" fontId="59" fillId="0" borderId="4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center"/>
    </xf>
    <xf numFmtId="0" fontId="59" fillId="0" borderId="3" xfId="0" applyFont="1" applyBorder="1"/>
    <xf numFmtId="0" fontId="59" fillId="0" borderId="36" xfId="0" applyFont="1" applyBorder="1"/>
    <xf numFmtId="0" fontId="59" fillId="0" borderId="0" xfId="0" applyFont="1"/>
    <xf numFmtId="169" fontId="58" fillId="0" borderId="0" xfId="0" applyNumberFormat="1" applyFont="1" applyFill="1" applyBorder="1" applyAlignment="1">
      <alignment horizontal="center"/>
    </xf>
    <xf numFmtId="0" fontId="2" fillId="55" borderId="1" xfId="0" applyFont="1" applyFill="1" applyBorder="1" applyAlignment="1">
      <alignment horizontal="center"/>
    </xf>
    <xf numFmtId="0" fontId="57" fillId="55" borderId="36" xfId="0" applyFont="1" applyFill="1" applyBorder="1" applyAlignment="1">
      <alignment horizontal="center" vertical="center"/>
    </xf>
    <xf numFmtId="0" fontId="73" fillId="55" borderId="0" xfId="0" applyFont="1" applyFill="1" applyBorder="1"/>
    <xf numFmtId="165" fontId="73" fillId="55" borderId="0" xfId="0" applyNumberFormat="1" applyFont="1" applyFill="1" applyBorder="1" applyAlignment="1">
      <alignment horizontal="center"/>
    </xf>
    <xf numFmtId="0" fontId="59" fillId="55" borderId="0" xfId="0" applyFont="1" applyFill="1" applyBorder="1" applyAlignment="1">
      <alignment horizontal="center"/>
    </xf>
    <xf numFmtId="0" fontId="73" fillId="55" borderId="0" xfId="0" applyFont="1" applyFill="1" applyBorder="1" applyAlignment="1">
      <alignment horizontal="center"/>
    </xf>
    <xf numFmtId="165" fontId="58" fillId="55" borderId="32" xfId="0" applyNumberFormat="1" applyFont="1" applyFill="1" applyBorder="1" applyAlignment="1">
      <alignment horizontal="center"/>
    </xf>
    <xf numFmtId="165" fontId="73" fillId="55" borderId="32" xfId="0" applyNumberFormat="1" applyFont="1" applyFill="1" applyBorder="1" applyAlignment="1">
      <alignment horizontal="center"/>
    </xf>
    <xf numFmtId="165" fontId="58" fillId="55" borderId="37" xfId="0" applyNumberFormat="1" applyFont="1" applyFill="1" applyBorder="1" applyAlignment="1">
      <alignment horizontal="center"/>
    </xf>
    <xf numFmtId="165" fontId="73" fillId="55" borderId="37" xfId="0" applyNumberFormat="1" applyFont="1" applyFill="1" applyBorder="1" applyAlignment="1">
      <alignment horizontal="center"/>
    </xf>
    <xf numFmtId="0" fontId="73" fillId="55" borderId="1" xfId="0" applyFont="1" applyFill="1" applyBorder="1"/>
    <xf numFmtId="165" fontId="73" fillId="55" borderId="36" xfId="0" applyNumberFormat="1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0" xfId="0" applyFont="1"/>
    <xf numFmtId="10" fontId="59" fillId="0" borderId="0" xfId="1365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0" fontId="64" fillId="0" borderId="0" xfId="0" applyFont="1" applyFill="1" applyBorder="1"/>
    <xf numFmtId="0" fontId="55" fillId="0" borderId="1" xfId="0" applyFont="1" applyFill="1" applyBorder="1" applyAlignment="1">
      <alignment horizontal="center"/>
    </xf>
    <xf numFmtId="169" fontId="59" fillId="0" borderId="0" xfId="0" applyNumberFormat="1" applyFont="1" applyFill="1" applyBorder="1" applyAlignment="1">
      <alignment horizontal="center"/>
    </xf>
    <xf numFmtId="0" fontId="59" fillId="0" borderId="36" xfId="0" applyFont="1" applyBorder="1" applyAlignment="1">
      <alignment horizontal="center" vertical="center"/>
    </xf>
    <xf numFmtId="0" fontId="59" fillId="0" borderId="39" xfId="0" applyFont="1" applyBorder="1" applyAlignment="1">
      <alignment horizontal="center" vertical="center"/>
    </xf>
    <xf numFmtId="165" fontId="59" fillId="55" borderId="2" xfId="0" applyNumberFormat="1" applyFont="1" applyFill="1" applyBorder="1" applyAlignment="1">
      <alignment horizontal="center"/>
    </xf>
    <xf numFmtId="165" fontId="59" fillId="55" borderId="36" xfId="0" applyNumberFormat="1" applyFont="1" applyFill="1" applyBorder="1" applyAlignment="1">
      <alignment horizontal="center"/>
    </xf>
    <xf numFmtId="165" fontId="59" fillId="55" borderId="35" xfId="0" applyNumberFormat="1" applyFont="1" applyFill="1" applyBorder="1" applyAlignment="1">
      <alignment horizontal="center"/>
    </xf>
    <xf numFmtId="165" fontId="59" fillId="0" borderId="0" xfId="0" applyNumberFormat="1" applyFont="1" applyFill="1" applyBorder="1"/>
    <xf numFmtId="0" fontId="59" fillId="0" borderId="0" xfId="0" applyFont="1" applyAlignment="1"/>
    <xf numFmtId="0" fontId="75" fillId="0" borderId="0" xfId="0" applyFont="1" applyAlignment="1">
      <alignment horizontal="left"/>
    </xf>
    <xf numFmtId="0" fontId="76" fillId="0" borderId="0" xfId="0" applyFont="1" applyAlignment="1"/>
    <xf numFmtId="0" fontId="75" fillId="0" borderId="0" xfId="0" applyFont="1" applyBorder="1" applyAlignment="1"/>
    <xf numFmtId="0" fontId="59" fillId="0" borderId="35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7" fillId="0" borderId="1" xfId="0" applyFont="1" applyBorder="1" applyAlignment="1">
      <alignment horizontal="center"/>
    </xf>
    <xf numFmtId="0" fontId="77" fillId="0" borderId="3" xfId="0" applyFont="1" applyBorder="1" applyAlignment="1">
      <alignment horizontal="center"/>
    </xf>
    <xf numFmtId="165" fontId="59" fillId="0" borderId="2" xfId="0" applyNumberFormat="1" applyFont="1" applyBorder="1" applyAlignment="1">
      <alignment horizontal="center"/>
    </xf>
    <xf numFmtId="2" fontId="59" fillId="0" borderId="2" xfId="0" applyNumberFormat="1" applyFont="1" applyFill="1" applyBorder="1" applyAlignment="1">
      <alignment horizontal="center"/>
    </xf>
    <xf numFmtId="2" fontId="59" fillId="0" borderId="2" xfId="0" applyNumberFormat="1" applyFont="1" applyBorder="1" applyAlignment="1">
      <alignment horizontal="center"/>
    </xf>
    <xf numFmtId="10" fontId="59" fillId="0" borderId="2" xfId="1365" applyNumberFormat="1" applyFont="1" applyFill="1" applyBorder="1" applyAlignment="1">
      <alignment horizontal="center"/>
    </xf>
    <xf numFmtId="0" fontId="75" fillId="0" borderId="0" xfId="0" applyFont="1" applyAlignment="1"/>
    <xf numFmtId="0" fontId="59" fillId="0" borderId="36" xfId="0" applyFont="1" applyBorder="1" applyAlignment="1">
      <alignment horizontal="right"/>
    </xf>
    <xf numFmtId="0" fontId="59" fillId="0" borderId="35" xfId="0" applyFont="1" applyBorder="1" applyAlignment="1">
      <alignment horizontal="right"/>
    </xf>
    <xf numFmtId="0" fontId="77" fillId="0" borderId="0" xfId="0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68" fillId="0" borderId="36" xfId="0" applyFont="1" applyBorder="1" applyAlignment="1">
      <alignment horizontal="center" vertical="center"/>
    </xf>
    <xf numFmtId="0" fontId="68" fillId="0" borderId="35" xfId="0" applyFont="1" applyBorder="1" applyAlignment="1">
      <alignment horizontal="center" vertical="center"/>
    </xf>
    <xf numFmtId="165" fontId="66" fillId="0" borderId="2" xfId="0" applyNumberFormat="1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/>
    </xf>
    <xf numFmtId="0" fontId="66" fillId="0" borderId="36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center"/>
    </xf>
    <xf numFmtId="165" fontId="59" fillId="0" borderId="0" xfId="0" applyNumberFormat="1" applyFont="1"/>
    <xf numFmtId="0" fontId="75" fillId="55" borderId="0" xfId="0" applyFont="1" applyFill="1" applyAlignment="1"/>
    <xf numFmtId="0" fontId="59" fillId="55" borderId="0" xfId="0" applyFont="1" applyFill="1"/>
    <xf numFmtId="0" fontId="76" fillId="55" borderId="0" xfId="0" applyFont="1" applyFill="1" applyAlignment="1"/>
    <xf numFmtId="0" fontId="75" fillId="55" borderId="0" xfId="0" applyFont="1" applyFill="1" applyBorder="1" applyAlignment="1"/>
    <xf numFmtId="0" fontId="59" fillId="55" borderId="36" xfId="0" applyFont="1" applyFill="1" applyBorder="1" applyAlignment="1">
      <alignment horizontal="right"/>
    </xf>
    <xf numFmtId="0" fontId="59" fillId="55" borderId="35" xfId="0" applyFont="1" applyFill="1" applyBorder="1" applyAlignment="1">
      <alignment horizontal="right"/>
    </xf>
    <xf numFmtId="0" fontId="59" fillId="55" borderId="2" xfId="0" applyFont="1" applyFill="1" applyBorder="1" applyAlignment="1">
      <alignment horizontal="center"/>
    </xf>
    <xf numFmtId="0" fontId="77" fillId="55" borderId="0" xfId="0" applyFont="1" applyFill="1" applyBorder="1" applyAlignment="1">
      <alignment horizontal="center"/>
    </xf>
    <xf numFmtId="0" fontId="77" fillId="55" borderId="2" xfId="0" applyFont="1" applyFill="1" applyBorder="1" applyAlignment="1">
      <alignment horizontal="center"/>
    </xf>
    <xf numFmtId="0" fontId="66" fillId="55" borderId="0" xfId="0" applyFont="1" applyFill="1" applyBorder="1" applyAlignment="1">
      <alignment horizontal="center"/>
    </xf>
    <xf numFmtId="0" fontId="66" fillId="55" borderId="2" xfId="0" applyFont="1" applyFill="1" applyBorder="1" applyAlignment="1">
      <alignment horizontal="center"/>
    </xf>
    <xf numFmtId="165" fontId="59" fillId="55" borderId="1" xfId="0" applyNumberFormat="1" applyFont="1" applyFill="1" applyBorder="1" applyAlignment="1">
      <alignment horizontal="center"/>
    </xf>
    <xf numFmtId="165" fontId="59" fillId="55" borderId="3" xfId="0" applyNumberFormat="1" applyFont="1" applyFill="1" applyBorder="1" applyAlignment="1">
      <alignment horizontal="center"/>
    </xf>
    <xf numFmtId="165" fontId="69" fillId="0" borderId="2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8" fillId="0" borderId="2" xfId="0" applyNumberFormat="1" applyFont="1" applyBorder="1" applyAlignment="1">
      <alignment horizontal="center"/>
    </xf>
    <xf numFmtId="0" fontId="69" fillId="0" borderId="1" xfId="0" applyFont="1" applyBorder="1"/>
    <xf numFmtId="0" fontId="69" fillId="0" borderId="3" xfId="0" applyFont="1" applyBorder="1"/>
    <xf numFmtId="0" fontId="69" fillId="0" borderId="2" xfId="0" applyFont="1" applyBorder="1" applyAlignment="1">
      <alignment horizontal="center"/>
    </xf>
    <xf numFmtId="0" fontId="69" fillId="0" borderId="2" xfId="0" applyFont="1" applyBorder="1"/>
    <xf numFmtId="3" fontId="69" fillId="0" borderId="2" xfId="0" applyNumberFormat="1" applyFont="1" applyFill="1" applyBorder="1" applyAlignment="1">
      <alignment horizontal="center"/>
    </xf>
    <xf numFmtId="0" fontId="77" fillId="0" borderId="1" xfId="0" applyFont="1" applyFill="1" applyBorder="1" applyAlignment="1">
      <alignment horizontal="center"/>
    </xf>
    <xf numFmtId="169" fontId="59" fillId="0" borderId="2" xfId="0" applyNumberFormat="1" applyFont="1" applyFill="1" applyBorder="1" applyAlignment="1">
      <alignment horizontal="center"/>
    </xf>
    <xf numFmtId="0" fontId="59" fillId="0" borderId="1" xfId="0" applyFont="1" applyFill="1" applyBorder="1"/>
    <xf numFmtId="0" fontId="59" fillId="0" borderId="3" xfId="0" applyFont="1" applyFill="1" applyBorder="1"/>
    <xf numFmtId="165" fontId="59" fillId="0" borderId="36" xfId="0" applyNumberFormat="1" applyFont="1" applyBorder="1" applyAlignment="1">
      <alignment horizontal="center"/>
    </xf>
    <xf numFmtId="165" fontId="59" fillId="0" borderId="35" xfId="0" applyNumberFormat="1" applyFont="1" applyBorder="1" applyAlignment="1">
      <alignment horizontal="center"/>
    </xf>
    <xf numFmtId="3" fontId="59" fillId="0" borderId="2" xfId="0" applyNumberFormat="1" applyFont="1" applyBorder="1" applyAlignment="1">
      <alignment horizontal="center"/>
    </xf>
    <xf numFmtId="165" fontId="66" fillId="0" borderId="2" xfId="0" applyNumberFormat="1" applyFont="1" applyBorder="1" applyAlignment="1">
      <alignment horizontal="center"/>
    </xf>
    <xf numFmtId="165" fontId="59" fillId="0" borderId="1" xfId="0" applyNumberFormat="1" applyFont="1" applyBorder="1" applyAlignment="1">
      <alignment horizontal="center"/>
    </xf>
    <xf numFmtId="165" fontId="59" fillId="0" borderId="3" xfId="0" applyNumberFormat="1" applyFont="1" applyBorder="1" applyAlignment="1">
      <alignment horizontal="center"/>
    </xf>
    <xf numFmtId="1" fontId="59" fillId="0" borderId="2" xfId="0" applyNumberFormat="1" applyFont="1" applyBorder="1" applyAlignment="1">
      <alignment horizontal="center"/>
    </xf>
    <xf numFmtId="0" fontId="65" fillId="0" borderId="0" xfId="0" applyFont="1" applyAlignment="1"/>
    <xf numFmtId="0" fontId="62" fillId="0" borderId="0" xfId="0" applyFont="1" applyAlignment="1"/>
    <xf numFmtId="165" fontId="58" fillId="0" borderId="2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3" fontId="58" fillId="0" borderId="2" xfId="0" applyNumberFormat="1" applyFont="1" applyFill="1" applyBorder="1" applyAlignment="1">
      <alignment horizontal="center"/>
    </xf>
    <xf numFmtId="1" fontId="58" fillId="0" borderId="2" xfId="0" applyNumberFormat="1" applyFont="1" applyFill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1" fontId="58" fillId="0" borderId="3" xfId="0" applyNumberFormat="1" applyFont="1" applyFill="1" applyBorder="1" applyAlignment="1">
      <alignment horizontal="center"/>
    </xf>
    <xf numFmtId="165" fontId="66" fillId="0" borderId="3" xfId="0" applyNumberFormat="1" applyFont="1" applyFill="1" applyBorder="1" applyAlignment="1">
      <alignment horizontal="center"/>
    </xf>
    <xf numFmtId="165" fontId="66" fillId="0" borderId="35" xfId="0" applyNumberFormat="1" applyFont="1" applyFill="1" applyBorder="1" applyAlignment="1">
      <alignment horizontal="center"/>
    </xf>
    <xf numFmtId="165" fontId="59" fillId="0" borderId="2" xfId="0" applyNumberFormat="1" applyFont="1" applyFill="1" applyBorder="1"/>
    <xf numFmtId="0" fontId="66" fillId="0" borderId="0" xfId="0" applyFont="1" applyFill="1" applyBorder="1" applyAlignment="1"/>
    <xf numFmtId="0" fontId="57" fillId="0" borderId="0" xfId="0" applyFont="1" applyAlignment="1"/>
    <xf numFmtId="0" fontId="57" fillId="0" borderId="0" xfId="0" applyFont="1" applyAlignment="1">
      <alignment horizontal="left"/>
    </xf>
    <xf numFmtId="0" fontId="57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62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66" fillId="0" borderId="1" xfId="0" applyNumberFormat="1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66" fillId="0" borderId="2" xfId="0" applyFont="1" applyFill="1" applyBorder="1" applyAlignment="1">
      <alignment horizontal="center"/>
    </xf>
    <xf numFmtId="3" fontId="59" fillId="0" borderId="2" xfId="0" applyNumberFormat="1" applyFont="1" applyFill="1" applyBorder="1" applyAlignment="1">
      <alignment horizontal="center"/>
    </xf>
    <xf numFmtId="0" fontId="58" fillId="55" borderId="52" xfId="0" applyFont="1" applyFill="1" applyBorder="1" applyAlignment="1">
      <alignment horizontal="center"/>
    </xf>
    <xf numFmtId="165" fontId="59" fillId="55" borderId="32" xfId="0" applyNumberFormat="1" applyFont="1" applyFill="1" applyBorder="1" applyAlignment="1">
      <alignment horizontal="center"/>
    </xf>
    <xf numFmtId="165" fontId="59" fillId="55" borderId="37" xfId="0" applyNumberFormat="1" applyFont="1" applyFill="1" applyBorder="1" applyAlignment="1">
      <alignment horizontal="center"/>
    </xf>
    <xf numFmtId="165" fontId="59" fillId="55" borderId="38" xfId="0" applyNumberFormat="1" applyFont="1" applyFill="1" applyBorder="1" applyAlignment="1">
      <alignment horizontal="center"/>
    </xf>
    <xf numFmtId="0" fontId="59" fillId="55" borderId="1" xfId="0" applyFont="1" applyFill="1" applyBorder="1"/>
    <xf numFmtId="0" fontId="59" fillId="0" borderId="27" xfId="0" applyFont="1" applyBorder="1" applyAlignment="1">
      <alignment horizontal="center"/>
    </xf>
    <xf numFmtId="0" fontId="78" fillId="55" borderId="1" xfId="0" applyFont="1" applyFill="1" applyBorder="1" applyAlignment="1">
      <alignment horizontal="center"/>
    </xf>
    <xf numFmtId="0" fontId="78" fillId="55" borderId="29" xfId="0" applyFont="1" applyFill="1" applyBorder="1" applyAlignment="1">
      <alignment horizontal="center"/>
    </xf>
    <xf numFmtId="0" fontId="66" fillId="55" borderId="36" xfId="0" applyFont="1" applyFill="1" applyBorder="1" applyAlignment="1">
      <alignment horizontal="center" vertical="center"/>
    </xf>
    <xf numFmtId="0" fontId="66" fillId="55" borderId="39" xfId="0" applyFont="1" applyFill="1" applyBorder="1" applyAlignment="1">
      <alignment horizontal="center" vertical="center"/>
    </xf>
    <xf numFmtId="0" fontId="59" fillId="55" borderId="27" xfId="0" applyFont="1" applyFill="1" applyBorder="1"/>
    <xf numFmtId="165" fontId="59" fillId="55" borderId="27" xfId="0" applyNumberFormat="1" applyFont="1" applyFill="1" applyBorder="1" applyAlignment="1">
      <alignment horizontal="center"/>
    </xf>
    <xf numFmtId="0" fontId="59" fillId="55" borderId="27" xfId="0" applyFont="1" applyFill="1" applyBorder="1" applyAlignment="1">
      <alignment horizontal="center"/>
    </xf>
    <xf numFmtId="165" fontId="59" fillId="55" borderId="33" xfId="0" applyNumberFormat="1" applyFont="1" applyFill="1" applyBorder="1" applyAlignment="1">
      <alignment horizontal="center"/>
    </xf>
    <xf numFmtId="0" fontId="66" fillId="0" borderId="0" xfId="0" applyFont="1" applyFill="1" applyBorder="1" applyAlignment="1"/>
    <xf numFmtId="0" fontId="57" fillId="0" borderId="0" xfId="0" applyFont="1" applyAlignment="1"/>
    <xf numFmtId="14" fontId="57" fillId="0" borderId="0" xfId="0" applyNumberFormat="1" applyFont="1" applyFill="1" applyAlignment="1">
      <alignment horizontal="left"/>
    </xf>
    <xf numFmtId="0" fontId="57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41" xfId="0" applyFont="1" applyBorder="1" applyAlignment="1">
      <alignment horizontal="center" vertical="center"/>
    </xf>
    <xf numFmtId="0" fontId="57" fillId="0" borderId="37" xfId="0" applyFont="1" applyBorder="1" applyAlignment="1">
      <alignment horizontal="center" vertical="center"/>
    </xf>
    <xf numFmtId="0" fontId="57" fillId="0" borderId="42" xfId="0" applyFont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29" xfId="0" applyFont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 vertical="center"/>
    </xf>
    <xf numFmtId="0" fontId="57" fillId="0" borderId="35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57" fillId="0" borderId="52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54" fillId="0" borderId="0" xfId="0" applyFont="1" applyBorder="1" applyAlignment="1">
      <alignment horizontal="center"/>
    </xf>
    <xf numFmtId="0" fontId="65" fillId="0" borderId="0" xfId="0" applyFont="1" applyAlignment="1"/>
    <xf numFmtId="0" fontId="57" fillId="0" borderId="1" xfId="0" applyFont="1" applyBorder="1" applyAlignment="1">
      <alignment horizontal="center"/>
    </xf>
    <xf numFmtId="0" fontId="62" fillId="0" borderId="1" xfId="0" applyFont="1" applyBorder="1" applyAlignment="1"/>
    <xf numFmtId="0" fontId="68" fillId="0" borderId="0" xfId="0" applyFont="1" applyBorder="1" applyAlignment="1"/>
    <xf numFmtId="0" fontId="74" fillId="0" borderId="0" xfId="0" applyFont="1" applyAlignment="1"/>
    <xf numFmtId="14" fontId="57" fillId="0" borderId="0" xfId="0" applyNumberFormat="1" applyFont="1" applyFill="1" applyAlignment="1"/>
    <xf numFmtId="0" fontId="61" fillId="0" borderId="0" xfId="0" applyFont="1" applyAlignment="1"/>
    <xf numFmtId="0" fontId="62" fillId="0" borderId="0" xfId="0" applyFont="1" applyAlignment="1"/>
    <xf numFmtId="14" fontId="57" fillId="55" borderId="0" xfId="0" applyNumberFormat="1" applyFont="1" applyFill="1" applyAlignment="1"/>
    <xf numFmtId="0" fontId="61" fillId="55" borderId="0" xfId="0" applyFont="1" applyFill="1" applyAlignment="1"/>
    <xf numFmtId="0" fontId="62" fillId="55" borderId="0" xfId="0" applyFont="1" applyFill="1" applyAlignment="1"/>
    <xf numFmtId="0" fontId="54" fillId="55" borderId="0" xfId="0" applyFont="1" applyFill="1" applyAlignment="1">
      <alignment horizontal="center"/>
    </xf>
    <xf numFmtId="0" fontId="65" fillId="55" borderId="0" xfId="0" applyFont="1" applyFill="1" applyAlignment="1"/>
    <xf numFmtId="0" fontId="57" fillId="55" borderId="1" xfId="0" applyFont="1" applyFill="1" applyBorder="1" applyAlignment="1">
      <alignment horizontal="center"/>
    </xf>
    <xf numFmtId="0" fontId="62" fillId="55" borderId="1" xfId="0" applyFont="1" applyFill="1" applyBorder="1" applyAlignment="1"/>
    <xf numFmtId="0" fontId="54" fillId="0" borderId="0" xfId="0" applyFont="1" applyFill="1" applyAlignment="1">
      <alignment horizontal="center"/>
    </xf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</cellXfs>
  <cellStyles count="1367">
    <cellStyle name="_x000a_386grabber=S" xfId="6"/>
    <cellStyle name="_x000a_386grabber=S 10" xfId="1081"/>
    <cellStyle name="_x000a_386grabber=S 2" xfId="16"/>
    <cellStyle name="_x000a_386grabber=S 2 2" xfId="57"/>
    <cellStyle name="_x000a_386grabber=S 3" xfId="50"/>
    <cellStyle name="_x000a_386grabber=S 4" xfId="197"/>
    <cellStyle name="_x000a_386grabber=S 5" xfId="235"/>
    <cellStyle name="_x000a_386grabber=S 6" xfId="209"/>
    <cellStyle name="_x000a_386grabber=S 7" xfId="657"/>
    <cellStyle name="_x000a_386grabber=S 8" xfId="663"/>
    <cellStyle name="_x000a_386grabber=S 9" xfId="1083"/>
    <cellStyle name="=D:\WINNT\SYSTEM32\COMMAND.COM" xfId="7"/>
    <cellStyle name="=D:\WINNT\SYSTEM32\COMMAND.COM 10" xfId="1088"/>
    <cellStyle name="=D:\WINNT\SYSTEM32\COMMAND.COM 2" xfId="15"/>
    <cellStyle name="=D:\WINNT\SYSTEM32\COMMAND.COM 2 2" xfId="56"/>
    <cellStyle name="=D:\WINNT\SYSTEM32\COMMAND.COM 3" xfId="51"/>
    <cellStyle name="=D:\WINNT\SYSTEM32\COMMAND.COM 4" xfId="198"/>
    <cellStyle name="=D:\WINNT\SYSTEM32\COMMAND.COM 5" xfId="221"/>
    <cellStyle name="=D:\WINNT\SYSTEM32\COMMAND.COM 6" xfId="196"/>
    <cellStyle name="=D:\WINNT\SYSTEM32\COMMAND.COM 7" xfId="658"/>
    <cellStyle name="=D:\WINNT\SYSTEM32\COMMAND.COM 8" xfId="656"/>
    <cellStyle name="=D:\WINNT\SYSTEM32\COMMAND.COM 9" xfId="1084"/>
    <cellStyle name="20 % - zvýraznenie1 2" xfId="1170"/>
    <cellStyle name="20 % - zvýraznenie2 2" xfId="1174"/>
    <cellStyle name="20 % - zvýraznenie3 2" xfId="1178"/>
    <cellStyle name="20 % - zvýraznenie4 2" xfId="1182"/>
    <cellStyle name="20 % - zvýraznenie5 2" xfId="1186"/>
    <cellStyle name="20 % - zvýraznenie6 2" xfId="1190"/>
    <cellStyle name="20% - Accent1" xfId="1285"/>
    <cellStyle name="20% - Accent2" xfId="1249"/>
    <cellStyle name="20% - Accent3" xfId="1234"/>
    <cellStyle name="20% - Accent4" xfId="1272"/>
    <cellStyle name="20% - Accent5" xfId="1258"/>
    <cellStyle name="20% - Accent6" xfId="1359"/>
    <cellStyle name="40 % - zvýraznenie1 2" xfId="1171"/>
    <cellStyle name="40 % - zvýraznenie2 2" xfId="1175"/>
    <cellStyle name="40 % - zvýraznenie3 2" xfId="1179"/>
    <cellStyle name="40 % - zvýraznenie4 2" xfId="1183"/>
    <cellStyle name="40 % - zvýraznenie5 2" xfId="1187"/>
    <cellStyle name="40 % - zvýraznenie6 2" xfId="1191"/>
    <cellStyle name="40% - Accent1" xfId="1238"/>
    <cellStyle name="40% - Accent2" xfId="1254"/>
    <cellStyle name="40% - Accent3" xfId="1242"/>
    <cellStyle name="40% - Accent4" xfId="1248"/>
    <cellStyle name="40% - Accent5" xfId="1218"/>
    <cellStyle name="40% - Accent6" xfId="1252"/>
    <cellStyle name="60 % - zvýraznenie1 2" xfId="1172"/>
    <cellStyle name="60 % - zvýraznenie2 2" xfId="1176"/>
    <cellStyle name="60 % - zvýraznenie3 2" xfId="1180"/>
    <cellStyle name="60 % - zvýraznenie4 2" xfId="1184"/>
    <cellStyle name="60 % - zvýraznenie5 2" xfId="1188"/>
    <cellStyle name="60 % - zvýraznenie6 2" xfId="1192"/>
    <cellStyle name="60% - Accent1" xfId="1282"/>
    <cellStyle name="60% - Accent2" xfId="1262"/>
    <cellStyle name="60% - Accent3" xfId="1219"/>
    <cellStyle name="60% - Accent4" xfId="1358"/>
    <cellStyle name="60% - Accent5" xfId="1217"/>
    <cellStyle name="60% - Accent6" xfId="1281"/>
    <cellStyle name="Accent1" xfId="1256"/>
    <cellStyle name="Accent2" xfId="1275"/>
    <cellStyle name="Accent3" xfId="1235"/>
    <cellStyle name="Accent4" xfId="1233"/>
    <cellStyle name="Accent5" xfId="1261"/>
    <cellStyle name="Accent6" xfId="1270"/>
    <cellStyle name="Bad" xfId="1280"/>
    <cellStyle name="Calculation" xfId="1257"/>
    <cellStyle name="Comma_gdp" xfId="3"/>
    <cellStyle name="Čiarka 2" xfId="2"/>
    <cellStyle name="Čiarka 3" xfId="1288"/>
    <cellStyle name="čiarky 2" xfId="26"/>
    <cellStyle name="čiarky 2 10" xfId="1036"/>
    <cellStyle name="čiarky 2 11" xfId="1057"/>
    <cellStyle name="čiarky 2 2" xfId="64"/>
    <cellStyle name="čiarky 2 3" xfId="990"/>
    <cellStyle name="čiarky 2 4" xfId="1058"/>
    <cellStyle name="čiarky 2 5" xfId="1020"/>
    <cellStyle name="čiarky 2 6" xfId="1047"/>
    <cellStyle name="čiarky 2 7" xfId="1002"/>
    <cellStyle name="čiarky 2 8" xfId="1032"/>
    <cellStyle name="čiarky 2 9" xfId="1012"/>
    <cellStyle name="čiarky 3" xfId="48"/>
    <cellStyle name="čiarky 4" xfId="75"/>
    <cellStyle name="čiarky 5" xfId="114"/>
    <cellStyle name="čiarky 6" xfId="1291"/>
    <cellStyle name="Date" xfId="648"/>
    <cellStyle name="Dobrá 2" xfId="1158"/>
    <cellStyle name="Explanatory Text" xfId="1276"/>
    <cellStyle name="Good" xfId="1221"/>
    <cellStyle name="Heading 1" xfId="1253"/>
    <cellStyle name="Heading 2" xfId="1259"/>
    <cellStyle name="Heading 3" xfId="1251"/>
    <cellStyle name="Heading 4" xfId="1260"/>
    <cellStyle name="Hypertextové prepojenie 2" xfId="12"/>
    <cellStyle name="Check Cell" xfId="1229"/>
    <cellStyle name="Input" xfId="1240"/>
    <cellStyle name="Kontrolná bunka 2" xfId="1165"/>
    <cellStyle name="Linked Cell" xfId="1244"/>
    <cellStyle name="Nadpis 1 2" xfId="1154"/>
    <cellStyle name="Nadpis 2 2" xfId="1155"/>
    <cellStyle name="Nadpis 3 2" xfId="1156"/>
    <cellStyle name="Nadpis 4 2" xfId="1157"/>
    <cellStyle name="Neutral" xfId="1284"/>
    <cellStyle name="Neutrálna 2" xfId="1160"/>
    <cellStyle name="Normal 2" xfId="649"/>
    <cellStyle name="Normal_1.1" xfId="186"/>
    <cellStyle name="Normálna" xfId="0" builtinId="0"/>
    <cellStyle name="Normálna 2" xfId="1"/>
    <cellStyle name="Normálna 2 2" xfId="1211"/>
    <cellStyle name="Normálna 2 3" xfId="1230"/>
    <cellStyle name="Normálna 3" xfId="1212"/>
    <cellStyle name="Normálna 4" xfId="1215"/>
    <cellStyle name="Normálna 5" xfId="1362"/>
    <cellStyle name="Normálna 6" xfId="1366"/>
    <cellStyle name="normálne 10" xfId="34"/>
    <cellStyle name="normálne 10 2" xfId="1268"/>
    <cellStyle name="normálne 11" xfId="47"/>
    <cellStyle name="normálne 11 10" xfId="1031"/>
    <cellStyle name="normálne 11 11" xfId="1018"/>
    <cellStyle name="normálne 11 12" xfId="686"/>
    <cellStyle name="normálne 11 12 2" xfId="1317"/>
    <cellStyle name="normálne 11 13" xfId="1082"/>
    <cellStyle name="normálne 11 13 2" xfId="1343"/>
    <cellStyle name="normálne 11 14" xfId="1099"/>
    <cellStyle name="normálne 11 14 2" xfId="1344"/>
    <cellStyle name="normálne 11 15" xfId="1106"/>
    <cellStyle name="normálne 11 15 2" xfId="1345"/>
    <cellStyle name="normálne 11 16" xfId="1113"/>
    <cellStyle name="normálne 11 16 2" xfId="1346"/>
    <cellStyle name="normálne 11 17" xfId="1120"/>
    <cellStyle name="normálne 11 17 2" xfId="1347"/>
    <cellStyle name="normálne 11 18" xfId="1127"/>
    <cellStyle name="normálne 11 18 2" xfId="1348"/>
    <cellStyle name="normálne 11 19" xfId="1133"/>
    <cellStyle name="normálne 11 19 2" xfId="1349"/>
    <cellStyle name="normálne 11 2" xfId="654"/>
    <cellStyle name="normálne 11 2 2" xfId="685"/>
    <cellStyle name="normálne 11 2 3" xfId="922"/>
    <cellStyle name="normálne 11 2 4" xfId="1313"/>
    <cellStyle name="normálne 11 20" xfId="1139"/>
    <cellStyle name="normálne 11 20 2" xfId="1350"/>
    <cellStyle name="normálne 11 21" xfId="1145"/>
    <cellStyle name="normálne 11 21 2" xfId="1351"/>
    <cellStyle name="normálne 11 22" xfId="1151"/>
    <cellStyle name="normálne 11 22 2" xfId="1352"/>
    <cellStyle name="normálne 11 23" xfId="1224"/>
    <cellStyle name="normálne 11 3" xfId="996"/>
    <cellStyle name="normálne 11 4" xfId="1003"/>
    <cellStyle name="normálne 11 5" xfId="1046"/>
    <cellStyle name="normálne 11 6" xfId="1026"/>
    <cellStyle name="normálne 11 7" xfId="1052"/>
    <cellStyle name="normálne 11 8" xfId="988"/>
    <cellStyle name="normálne 11 9" xfId="1042"/>
    <cellStyle name="normálne 12" xfId="74"/>
    <cellStyle name="normálne 12 2" xfId="1265"/>
    <cellStyle name="normálne 13" xfId="73"/>
    <cellStyle name="normálne 13 2" xfId="150"/>
    <cellStyle name="normálne 13 2 2" xfId="330"/>
    <cellStyle name="normálne 13 2 3" xfId="467"/>
    <cellStyle name="normálne 13 2 4" xfId="607"/>
    <cellStyle name="normálne 13 2 5" xfId="773"/>
    <cellStyle name="normálne 13 2 6" xfId="876"/>
    <cellStyle name="normálne 13 3" xfId="255"/>
    <cellStyle name="normálne 13 4" xfId="394"/>
    <cellStyle name="normálne 13 5" xfId="536"/>
    <cellStyle name="normálne 13 6" xfId="700"/>
    <cellStyle name="normálne 13 7" xfId="947"/>
    <cellStyle name="normálne 13 8" xfId="1255"/>
    <cellStyle name="normálne 14" xfId="111"/>
    <cellStyle name="normálne 14 2" xfId="185"/>
    <cellStyle name="normálne 14 2 2" xfId="365"/>
    <cellStyle name="normálne 14 2 3" xfId="502"/>
    <cellStyle name="normálne 14 2 4" xfId="642"/>
    <cellStyle name="normálne 14 2 5" xfId="808"/>
    <cellStyle name="normálne 14 2 6" xfId="926"/>
    <cellStyle name="normálne 14 3" xfId="292"/>
    <cellStyle name="normálne 14 4" xfId="430"/>
    <cellStyle name="normálne 14 5" xfId="571"/>
    <cellStyle name="normálne 14 6" xfId="736"/>
    <cellStyle name="normálne 14 7" xfId="854"/>
    <cellStyle name="normálne 14 8" xfId="1245"/>
    <cellStyle name="normálne 15" xfId="113"/>
    <cellStyle name="normálne 15 2" xfId="1222"/>
    <cellStyle name="normálne 16" xfId="112"/>
    <cellStyle name="normálne 16 2" xfId="293"/>
    <cellStyle name="normálne 16 3" xfId="431"/>
    <cellStyle name="normálne 16 4" xfId="572"/>
    <cellStyle name="normálne 16 5" xfId="737"/>
    <cellStyle name="normálne 16 6" xfId="976"/>
    <cellStyle name="normálne 16 7" xfId="1239"/>
    <cellStyle name="normálne 17" xfId="187"/>
    <cellStyle name="normálne 17 2" xfId="366"/>
    <cellStyle name="normálne 17 3" xfId="503"/>
    <cellStyle name="normálne 17 4" xfId="643"/>
    <cellStyle name="normálne 17 5" xfId="809"/>
    <cellStyle name="normálne 17 6" xfId="932"/>
    <cellStyle name="normálne 17 7" xfId="1246"/>
    <cellStyle name="normálne 18" xfId="188"/>
    <cellStyle name="normálne 18 2" xfId="1286"/>
    <cellStyle name="normálne 19" xfId="191"/>
    <cellStyle name="normálne 19 2" xfId="369"/>
    <cellStyle name="normálne 19 2 2" xfId="1304"/>
    <cellStyle name="normálne 19 3" xfId="506"/>
    <cellStyle name="normálne 19 3 2" xfId="1309"/>
    <cellStyle name="normálne 19 4" xfId="645"/>
    <cellStyle name="normálne 19 4 2" xfId="1311"/>
    <cellStyle name="normálne 19 5" xfId="812"/>
    <cellStyle name="normálne 19 5 2" xfId="1318"/>
    <cellStyle name="normálne 19 6" xfId="909"/>
    <cellStyle name="normálne 19 6 2" xfId="1336"/>
    <cellStyle name="normálne 19 7" xfId="1295"/>
    <cellStyle name="normálne 19 8" xfId="1237"/>
    <cellStyle name="normálne 2" xfId="11"/>
    <cellStyle name="normálne 2 10" xfId="979"/>
    <cellStyle name="normálne 2 11" xfId="989"/>
    <cellStyle name="normálne 2 12" xfId="1027"/>
    <cellStyle name="normálne 2 13" xfId="1039"/>
    <cellStyle name="normálne 2 14" xfId="994"/>
    <cellStyle name="normálne 2 15" xfId="1029"/>
    <cellStyle name="normálne 2 16" xfId="1017"/>
    <cellStyle name="normálne 2 17" xfId="980"/>
    <cellStyle name="normálne 2 18" xfId="1072"/>
    <cellStyle name="normálne 2 19" xfId="1085"/>
    <cellStyle name="normálne 2 2" xfId="13"/>
    <cellStyle name="normálne 2 2 10" xfId="1053"/>
    <cellStyle name="normálne 2 2 11" xfId="1051"/>
    <cellStyle name="normálne 2 2 12" xfId="1038"/>
    <cellStyle name="normálne 2 2 13" xfId="1030"/>
    <cellStyle name="normálne 2 2 14" xfId="1007"/>
    <cellStyle name="normálne 2 2 15" xfId="818"/>
    <cellStyle name="normálne 2 2 2" xfId="54"/>
    <cellStyle name="normálne 2 2 3" xfId="202"/>
    <cellStyle name="normálne 2 2 4" xfId="250"/>
    <cellStyle name="normálne 2 2 5" xfId="378"/>
    <cellStyle name="normálne 2 2 6" xfId="662"/>
    <cellStyle name="normálne 2 2 6 2" xfId="982"/>
    <cellStyle name="normálne 2 2 6 3" xfId="1075"/>
    <cellStyle name="normálne 2 2 7" xfId="981"/>
    <cellStyle name="normálne 2 2 8" xfId="992"/>
    <cellStyle name="normálne 2 2 9" xfId="1048"/>
    <cellStyle name="normálne 2 20" xfId="1091"/>
    <cellStyle name="normálne 2 21" xfId="1236"/>
    <cellStyle name="normálne 2 3" xfId="20"/>
    <cellStyle name="normálne 2 4" xfId="29"/>
    <cellStyle name="normálne 2 4 10" xfId="852"/>
    <cellStyle name="normálne 2 4 2" xfId="43"/>
    <cellStyle name="normálne 2 4 2 2" xfId="95"/>
    <cellStyle name="normálne 2 4 2 2 2" xfId="169"/>
    <cellStyle name="normálne 2 4 2 2 2 2" xfId="349"/>
    <cellStyle name="normálne 2 4 2 2 2 3" xfId="486"/>
    <cellStyle name="normálne 2 4 2 2 2 4" xfId="626"/>
    <cellStyle name="normálne 2 4 2 2 2 5" xfId="792"/>
    <cellStyle name="normálne 2 4 2 2 2 6" xfId="940"/>
    <cellStyle name="normálne 2 4 2 2 3" xfId="276"/>
    <cellStyle name="normálne 2 4 2 2 4" xfId="414"/>
    <cellStyle name="normálne 2 4 2 2 5" xfId="555"/>
    <cellStyle name="normálne 2 4 2 2 6" xfId="720"/>
    <cellStyle name="normálne 2 4 2 2 7" xfId="905"/>
    <cellStyle name="normálne 2 4 2 3" xfId="134"/>
    <cellStyle name="normálne 2 4 2 3 2" xfId="314"/>
    <cellStyle name="normálne 2 4 2 3 3" xfId="451"/>
    <cellStyle name="normálne 2 4 2 3 4" xfId="591"/>
    <cellStyle name="normálne 2 4 2 3 5" xfId="757"/>
    <cellStyle name="normálne 2 4 2 3 6" xfId="890"/>
    <cellStyle name="normálne 2 4 2 4" xfId="229"/>
    <cellStyle name="normálne 2 4 2 5" xfId="374"/>
    <cellStyle name="normálne 2 4 2 6" xfId="520"/>
    <cellStyle name="normálne 2 4 2 7" xfId="681"/>
    <cellStyle name="normálne 2 4 2 8" xfId="944"/>
    <cellStyle name="normálne 2 4 3" xfId="67"/>
    <cellStyle name="normálne 2 4 3 2" xfId="106"/>
    <cellStyle name="normálne 2 4 3 2 2" xfId="180"/>
    <cellStyle name="normálne 2 4 3 2 2 2" xfId="360"/>
    <cellStyle name="normálne 2 4 3 2 2 3" xfId="497"/>
    <cellStyle name="normálne 2 4 3 2 2 4" xfId="637"/>
    <cellStyle name="normálne 2 4 3 2 2 5" xfId="803"/>
    <cellStyle name="normálne 2 4 3 2 2 6" xfId="867"/>
    <cellStyle name="normálne 2 4 3 2 3" xfId="287"/>
    <cellStyle name="normálne 2 4 3 2 4" xfId="425"/>
    <cellStyle name="normálne 2 4 3 2 5" xfId="566"/>
    <cellStyle name="normálne 2 4 3 2 6" xfId="731"/>
    <cellStyle name="normálne 2 4 3 2 7" xfId="962"/>
    <cellStyle name="normálne 2 4 3 3" xfId="145"/>
    <cellStyle name="normálne 2 4 3 3 2" xfId="325"/>
    <cellStyle name="normálne 2 4 3 3 3" xfId="462"/>
    <cellStyle name="normálne 2 4 3 3 4" xfId="602"/>
    <cellStyle name="normálne 2 4 3 3 5" xfId="768"/>
    <cellStyle name="normálne 2 4 3 3 6" xfId="946"/>
    <cellStyle name="normálne 2 4 3 4" xfId="249"/>
    <cellStyle name="normálne 2 4 3 5" xfId="389"/>
    <cellStyle name="normálne 2 4 3 6" xfId="531"/>
    <cellStyle name="normálne 2 4 3 7" xfId="695"/>
    <cellStyle name="normálne 2 4 3 8" xfId="934"/>
    <cellStyle name="normálne 2 4 4" xfId="84"/>
    <cellStyle name="normálne 2 4 4 2" xfId="158"/>
    <cellStyle name="normálne 2 4 4 2 2" xfId="338"/>
    <cellStyle name="normálne 2 4 4 2 3" xfId="475"/>
    <cellStyle name="normálne 2 4 4 2 4" xfId="615"/>
    <cellStyle name="normálne 2 4 4 2 5" xfId="781"/>
    <cellStyle name="normálne 2 4 4 2 6" xfId="893"/>
    <cellStyle name="normálne 2 4 4 3" xfId="265"/>
    <cellStyle name="normálne 2 4 4 4" xfId="403"/>
    <cellStyle name="normálne 2 4 4 5" xfId="544"/>
    <cellStyle name="normálne 2 4 4 6" xfId="709"/>
    <cellStyle name="normálne 2 4 4 7" xfId="861"/>
    <cellStyle name="normálne 2 4 5" xfId="123"/>
    <cellStyle name="normálne 2 4 5 2" xfId="303"/>
    <cellStyle name="normálne 2 4 5 3" xfId="440"/>
    <cellStyle name="normálne 2 4 5 4" xfId="580"/>
    <cellStyle name="normálne 2 4 5 5" xfId="746"/>
    <cellStyle name="normálne 2 4 5 6" xfId="850"/>
    <cellStyle name="normálne 2 4 6" xfId="216"/>
    <cellStyle name="normálne 2 4 7" xfId="195"/>
    <cellStyle name="normálne 2 4 8" xfId="509"/>
    <cellStyle name="normálne 2 4 9" xfId="672"/>
    <cellStyle name="normálne 2 5" xfId="23"/>
    <cellStyle name="normálne 2 5 2" xfId="212"/>
    <cellStyle name="normálne 2 5 2 2" xfId="819"/>
    <cellStyle name="normálne 2 5 2 2 2" xfId="1321"/>
    <cellStyle name="normálne 2 5 2 3" xfId="884"/>
    <cellStyle name="normálne 2 5 2 3 2" xfId="1333"/>
    <cellStyle name="normálne 2 5 2 4" xfId="1299"/>
    <cellStyle name="normálne 2 5 3" xfId="294"/>
    <cellStyle name="normálne 2 5 3 2" xfId="855"/>
    <cellStyle name="normálne 2 5 3 2 2" xfId="1329"/>
    <cellStyle name="normálne 2 5 3 3" xfId="972"/>
    <cellStyle name="normálne 2 5 3 3 2" xfId="1341"/>
    <cellStyle name="normálne 2 5 3 4" xfId="1303"/>
    <cellStyle name="normálne 2 5 4" xfId="380"/>
    <cellStyle name="normálne 2 5 4 2" xfId="883"/>
    <cellStyle name="normálne 2 5 4 2 2" xfId="1332"/>
    <cellStyle name="normálne 2 5 4 3" xfId="967"/>
    <cellStyle name="normálne 2 5 4 3 2" xfId="1340"/>
    <cellStyle name="normálne 2 5 4 4" xfId="1306"/>
    <cellStyle name="normálne 2 5 5" xfId="669"/>
    <cellStyle name="normálne 2 5 5 2" xfId="1315"/>
    <cellStyle name="normálne 2 5 6" xfId="835"/>
    <cellStyle name="normálne 2 5 6 2" xfId="1325"/>
    <cellStyle name="normálne 2 5 7" xfId="1293"/>
    <cellStyle name="normálne 2 6" xfId="37"/>
    <cellStyle name="normálne 2 6 2" xfId="72"/>
    <cellStyle name="normálne 2 6 2 2" xfId="110"/>
    <cellStyle name="normálne 2 6 2 2 2" xfId="184"/>
    <cellStyle name="normálne 2 6 2 2 2 2" xfId="364"/>
    <cellStyle name="normálne 2 6 2 2 2 3" xfId="501"/>
    <cellStyle name="normálne 2 6 2 2 2 4" xfId="641"/>
    <cellStyle name="normálne 2 6 2 2 2 5" xfId="807"/>
    <cellStyle name="normálne 2 6 2 2 2 6" xfId="975"/>
    <cellStyle name="normálne 2 6 2 2 3" xfId="291"/>
    <cellStyle name="normálne 2 6 2 2 4" xfId="429"/>
    <cellStyle name="normálne 2 6 2 2 5" xfId="570"/>
    <cellStyle name="normálne 2 6 2 2 6" xfId="735"/>
    <cellStyle name="normálne 2 6 2 2 7" xfId="900"/>
    <cellStyle name="normálne 2 6 2 3" xfId="149"/>
    <cellStyle name="normálne 2 6 2 3 2" xfId="329"/>
    <cellStyle name="normálne 2 6 2 3 3" xfId="466"/>
    <cellStyle name="normálne 2 6 2 3 4" xfId="606"/>
    <cellStyle name="normálne 2 6 2 3 5" xfId="772"/>
    <cellStyle name="normálne 2 6 2 3 6" xfId="924"/>
    <cellStyle name="normálne 2 6 2 4" xfId="254"/>
    <cellStyle name="normálne 2 6 2 5" xfId="393"/>
    <cellStyle name="normálne 2 6 2 6" xfId="535"/>
    <cellStyle name="normálne 2 6 2 7" xfId="699"/>
    <cellStyle name="normálne 2 6 2 8" xfId="866"/>
    <cellStyle name="normálne 2 6 3" xfId="89"/>
    <cellStyle name="normálne 2 6 3 2" xfId="163"/>
    <cellStyle name="normálne 2 6 3 2 2" xfId="343"/>
    <cellStyle name="normálne 2 6 3 2 3" xfId="480"/>
    <cellStyle name="normálne 2 6 3 2 4" xfId="620"/>
    <cellStyle name="normálne 2 6 3 2 5" xfId="786"/>
    <cellStyle name="normálne 2 6 3 2 6" xfId="927"/>
    <cellStyle name="normálne 2 6 3 3" xfId="270"/>
    <cellStyle name="normálne 2 6 3 4" xfId="408"/>
    <cellStyle name="normálne 2 6 3 5" xfId="549"/>
    <cellStyle name="normálne 2 6 3 6" xfId="714"/>
    <cellStyle name="normálne 2 6 3 7" xfId="921"/>
    <cellStyle name="normálne 2 6 4" xfId="128"/>
    <cellStyle name="normálne 2 6 4 2" xfId="308"/>
    <cellStyle name="normálne 2 6 4 3" xfId="445"/>
    <cellStyle name="normálne 2 6 4 4" xfId="585"/>
    <cellStyle name="normálne 2 6 4 5" xfId="751"/>
    <cellStyle name="normálne 2 6 4 6" xfId="817"/>
    <cellStyle name="normálne 2 6 5" xfId="223"/>
    <cellStyle name="normálne 2 6 6" xfId="204"/>
    <cellStyle name="normálne 2 6 7" xfId="514"/>
    <cellStyle name="normálne 2 6 8" xfId="676"/>
    <cellStyle name="normálne 2 6 9" xfId="879"/>
    <cellStyle name="normálne 2 7" xfId="53"/>
    <cellStyle name="normálne 2 7 2" xfId="100"/>
    <cellStyle name="normálne 2 7 2 2" xfId="174"/>
    <cellStyle name="normálne 2 7 2 2 2" xfId="354"/>
    <cellStyle name="normálne 2 7 2 2 3" xfId="491"/>
    <cellStyle name="normálne 2 7 2 2 4" xfId="631"/>
    <cellStyle name="normálne 2 7 2 2 5" xfId="797"/>
    <cellStyle name="normálne 2 7 2 2 6" xfId="871"/>
    <cellStyle name="normálne 2 7 2 3" xfId="281"/>
    <cellStyle name="normálne 2 7 2 4" xfId="419"/>
    <cellStyle name="normálne 2 7 2 5" xfId="560"/>
    <cellStyle name="normálne 2 7 2 6" xfId="725"/>
    <cellStyle name="normálne 2 7 2 7" xfId="966"/>
    <cellStyle name="normálne 2 7 3" xfId="139"/>
    <cellStyle name="normálne 2 7 3 2" xfId="319"/>
    <cellStyle name="normálne 2 7 3 3" xfId="456"/>
    <cellStyle name="normálne 2 7 3 4" xfId="596"/>
    <cellStyle name="normálne 2 7 3 5" xfId="762"/>
    <cellStyle name="normálne 2 7 3 6" xfId="933"/>
    <cellStyle name="normálne 2 7 4" xfId="238"/>
    <cellStyle name="normálne 2 7 5" xfId="382"/>
    <cellStyle name="normálne 2 7 6" xfId="525"/>
    <cellStyle name="normálne 2 7 7" xfId="688"/>
    <cellStyle name="normálne 2 7 8" xfId="824"/>
    <cellStyle name="normálne 2 8" xfId="78"/>
    <cellStyle name="normálne 2 8 2" xfId="152"/>
    <cellStyle name="normálne 2 8 2 2" xfId="332"/>
    <cellStyle name="normálne 2 8 2 3" xfId="469"/>
    <cellStyle name="normálne 2 8 2 4" xfId="609"/>
    <cellStyle name="normálne 2 8 2 5" xfId="775"/>
    <cellStyle name="normálne 2 8 2 6" xfId="832"/>
    <cellStyle name="normálne 2 8 3" xfId="259"/>
    <cellStyle name="normálne 2 8 4" xfId="397"/>
    <cellStyle name="normálne 2 8 5" xfId="538"/>
    <cellStyle name="normálne 2 8 6" xfId="703"/>
    <cellStyle name="normálne 2 8 7" xfId="877"/>
    <cellStyle name="normálne 2 9" xfId="117"/>
    <cellStyle name="normálne 2 9 2" xfId="297"/>
    <cellStyle name="normálne 2 9 3" xfId="434"/>
    <cellStyle name="normálne 2 9 4" xfId="574"/>
    <cellStyle name="normálne 2 9 5" xfId="740"/>
    <cellStyle name="normálne 2 9 6" xfId="829"/>
    <cellStyle name="normálne 20" xfId="193"/>
    <cellStyle name="normálne 20 2" xfId="1297"/>
    <cellStyle name="normálne 20 3" xfId="1247"/>
    <cellStyle name="normálne 21" xfId="194"/>
    <cellStyle name="normálne 21 2" xfId="1226"/>
    <cellStyle name="normálne 22" xfId="201"/>
    <cellStyle name="normálne 22 2" xfId="1271"/>
    <cellStyle name="normálne 23" xfId="233"/>
    <cellStyle name="normálne 23 2" xfId="1228"/>
    <cellStyle name="normálne 24" xfId="647"/>
    <cellStyle name="normálne 24 2" xfId="693"/>
    <cellStyle name="normálne 24 3" xfId="916"/>
    <cellStyle name="normálne 24 4" xfId="1227"/>
    <cellStyle name="normálne 25" xfId="978"/>
    <cellStyle name="normálne 25 2" xfId="1241"/>
    <cellStyle name="normálne 26" xfId="1016"/>
    <cellStyle name="normálne 26 2" xfId="1273"/>
    <cellStyle name="normálne 27" xfId="995"/>
    <cellStyle name="normálne 27 2" xfId="1220"/>
    <cellStyle name="normálne 28" xfId="1009"/>
    <cellStyle name="normálne 29" xfId="1013"/>
    <cellStyle name="normálne 3" xfId="17"/>
    <cellStyle name="normálne 3 10" xfId="395"/>
    <cellStyle name="normálne 3 11" xfId="650"/>
    <cellStyle name="normálne 3 11 2" xfId="984"/>
    <cellStyle name="normálne 3 11 3" xfId="1077"/>
    <cellStyle name="normálne 3 12" xfId="1005"/>
    <cellStyle name="normálne 3 13" xfId="1050"/>
    <cellStyle name="normálne 3 14" xfId="1065"/>
    <cellStyle name="normálne 3 15" xfId="999"/>
    <cellStyle name="normálne 3 16" xfId="1040"/>
    <cellStyle name="normálne 3 17" xfId="1062"/>
    <cellStyle name="normálne 3 18" xfId="1004"/>
    <cellStyle name="normálne 3 19" xfId="1006"/>
    <cellStyle name="normálne 3 2" xfId="31"/>
    <cellStyle name="normálne 3 2 10" xfId="844"/>
    <cellStyle name="normálne 3 2 2" xfId="44"/>
    <cellStyle name="normálne 3 2 2 2" xfId="96"/>
    <cellStyle name="normálne 3 2 2 2 2" xfId="170"/>
    <cellStyle name="normálne 3 2 2 2 2 2" xfId="350"/>
    <cellStyle name="normálne 3 2 2 2 2 3" xfId="487"/>
    <cellStyle name="normálne 3 2 2 2 2 4" xfId="627"/>
    <cellStyle name="normálne 3 2 2 2 2 5" xfId="793"/>
    <cellStyle name="normálne 3 2 2 2 2 6" xfId="891"/>
    <cellStyle name="normálne 3 2 2 2 3" xfId="277"/>
    <cellStyle name="normálne 3 2 2 2 4" xfId="415"/>
    <cellStyle name="normálne 3 2 2 2 5" xfId="556"/>
    <cellStyle name="normálne 3 2 2 2 6" xfId="721"/>
    <cellStyle name="normálne 3 2 2 2 7" xfId="859"/>
    <cellStyle name="normálne 3 2 2 3" xfId="135"/>
    <cellStyle name="normálne 3 2 2 3 2" xfId="315"/>
    <cellStyle name="normálne 3 2 2 3 3" xfId="452"/>
    <cellStyle name="normálne 3 2 2 3 4" xfId="592"/>
    <cellStyle name="normálne 3 2 2 3 5" xfId="758"/>
    <cellStyle name="normálne 3 2 2 3 6" xfId="842"/>
    <cellStyle name="normálne 3 2 2 4" xfId="230"/>
    <cellStyle name="normálne 3 2 2 5" xfId="375"/>
    <cellStyle name="normálne 3 2 2 6" xfId="521"/>
    <cellStyle name="normálne 3 2 2 7" xfId="682"/>
    <cellStyle name="normálne 3 2 2 8" xfId="895"/>
    <cellStyle name="normálne 3 2 3" xfId="69"/>
    <cellStyle name="normálne 3 2 3 2" xfId="107"/>
    <cellStyle name="normálne 3 2 3 2 2" xfId="181"/>
    <cellStyle name="normálne 3 2 3 2 2 2" xfId="361"/>
    <cellStyle name="normálne 3 2 3 2 2 3" xfId="498"/>
    <cellStyle name="normálne 3 2 3 2 2 4" xfId="638"/>
    <cellStyle name="normálne 3 2 3 2 2 5" xfId="804"/>
    <cellStyle name="normálne 3 2 3 2 2 6" xfId="948"/>
    <cellStyle name="normálne 3 2 3 2 3" xfId="288"/>
    <cellStyle name="normálne 3 2 3 2 4" xfId="426"/>
    <cellStyle name="normálne 3 2 3 2 5" xfId="567"/>
    <cellStyle name="normálne 3 2 3 2 6" xfId="732"/>
    <cellStyle name="normálne 3 2 3 2 7" xfId="914"/>
    <cellStyle name="normálne 3 2 3 3" xfId="146"/>
    <cellStyle name="normálne 3 2 3 3 2" xfId="326"/>
    <cellStyle name="normálne 3 2 3 3 3" xfId="463"/>
    <cellStyle name="normálne 3 2 3 3 4" xfId="603"/>
    <cellStyle name="normálne 3 2 3 3 5" xfId="769"/>
    <cellStyle name="normálne 3 2 3 3 6" xfId="897"/>
    <cellStyle name="normálne 3 2 3 4" xfId="251"/>
    <cellStyle name="normálne 3 2 3 5" xfId="390"/>
    <cellStyle name="normálne 3 2 3 6" xfId="532"/>
    <cellStyle name="normálne 3 2 3 7" xfId="696"/>
    <cellStyle name="normálne 3 2 3 8" xfId="834"/>
    <cellStyle name="normálne 3 2 4" xfId="85"/>
    <cellStyle name="normálne 3 2 4 2" xfId="159"/>
    <cellStyle name="normálne 3 2 4 2 2" xfId="339"/>
    <cellStyle name="normálne 3 2 4 2 3" xfId="476"/>
    <cellStyle name="normálne 3 2 4 2 4" xfId="616"/>
    <cellStyle name="normálne 3 2 4 2 5" xfId="782"/>
    <cellStyle name="normálne 3 2 4 2 6" xfId="847"/>
    <cellStyle name="normálne 3 2 4 3" xfId="266"/>
    <cellStyle name="normálne 3 2 4 4" xfId="404"/>
    <cellStyle name="normálne 3 2 4 5" xfId="545"/>
    <cellStyle name="normálne 3 2 4 6" xfId="710"/>
    <cellStyle name="normálne 3 2 4 7" xfId="943"/>
    <cellStyle name="normálne 3 2 5" xfId="124"/>
    <cellStyle name="normálne 3 2 5 2" xfId="304"/>
    <cellStyle name="normálne 3 2 5 3" xfId="441"/>
    <cellStyle name="normálne 3 2 5 4" xfId="581"/>
    <cellStyle name="normálne 3 2 5 5" xfId="747"/>
    <cellStyle name="normálne 3 2 5 6" xfId="971"/>
    <cellStyle name="normálne 3 2 6" xfId="217"/>
    <cellStyle name="normálne 3 2 7" xfId="295"/>
    <cellStyle name="normálne 3 2 8" xfId="510"/>
    <cellStyle name="normálne 3 2 9" xfId="664"/>
    <cellStyle name="normálne 3 20" xfId="878"/>
    <cellStyle name="normálne 3 21" xfId="1086"/>
    <cellStyle name="normálne 3 22" xfId="1095"/>
    <cellStyle name="normálne 3 23" xfId="1102"/>
    <cellStyle name="normálne 3 24" xfId="1109"/>
    <cellStyle name="normálne 3 25" xfId="1116"/>
    <cellStyle name="normálne 3 26" xfId="1123"/>
    <cellStyle name="normálne 3 27" xfId="1129"/>
    <cellStyle name="normálne 3 28" xfId="1135"/>
    <cellStyle name="normálne 3 29" xfId="1141"/>
    <cellStyle name="normálne 3 3" xfId="38"/>
    <cellStyle name="normálne 3 3 2" xfId="90"/>
    <cellStyle name="normálne 3 3 2 2" xfId="164"/>
    <cellStyle name="normálne 3 3 2 2 2" xfId="344"/>
    <cellStyle name="normálne 3 3 2 2 3" xfId="481"/>
    <cellStyle name="normálne 3 3 2 2 4" xfId="621"/>
    <cellStyle name="normálne 3 3 2 2 5" xfId="787"/>
    <cellStyle name="normálne 3 3 2 2 6" xfId="841"/>
    <cellStyle name="normálne 3 3 2 3" xfId="271"/>
    <cellStyle name="normálne 3 3 2 4" xfId="409"/>
    <cellStyle name="normálne 3 3 2 5" xfId="550"/>
    <cellStyle name="normálne 3 3 2 6" xfId="715"/>
    <cellStyle name="normálne 3 3 2 7" xfId="874"/>
    <cellStyle name="normálne 3 3 3" xfId="129"/>
    <cellStyle name="normálne 3 3 3 2" xfId="309"/>
    <cellStyle name="normálne 3 3 3 3" xfId="446"/>
    <cellStyle name="normálne 3 3 3 4" xfId="586"/>
    <cellStyle name="normálne 3 3 3 5" xfId="752"/>
    <cellStyle name="normálne 3 3 3 6" xfId="816"/>
    <cellStyle name="normálne 3 3 4" xfId="224"/>
    <cellStyle name="normálne 3 3 5" xfId="236"/>
    <cellStyle name="normálne 3 3 6" xfId="515"/>
    <cellStyle name="normálne 3 3 7" xfId="677"/>
    <cellStyle name="normálne 3 3 8" xfId="827"/>
    <cellStyle name="normálne 3 30" xfId="1147"/>
    <cellStyle name="normálne 3 4" xfId="58"/>
    <cellStyle name="normálne 3 4 2" xfId="101"/>
    <cellStyle name="normálne 3 4 2 2" xfId="175"/>
    <cellStyle name="normálne 3 4 2 2 2" xfId="355"/>
    <cellStyle name="normálne 3 4 2 2 3" xfId="492"/>
    <cellStyle name="normálne 3 4 2 2 4" xfId="632"/>
    <cellStyle name="normálne 3 4 2 2 5" xfId="798"/>
    <cellStyle name="normálne 3 4 2 2 6" xfId="935"/>
    <cellStyle name="normálne 3 4 2 3" xfId="282"/>
    <cellStyle name="normálne 3 4 2 4" xfId="420"/>
    <cellStyle name="normálne 3 4 2 5" xfId="561"/>
    <cellStyle name="normálne 3 4 2 6" xfId="726"/>
    <cellStyle name="normálne 3 4 2 7" xfId="919"/>
    <cellStyle name="normálne 3 4 3" xfId="140"/>
    <cellStyle name="normálne 3 4 3 2" xfId="320"/>
    <cellStyle name="normálne 3 4 3 3" xfId="457"/>
    <cellStyle name="normálne 3 4 3 4" xfId="597"/>
    <cellStyle name="normálne 3 4 3 5" xfId="763"/>
    <cellStyle name="normálne 3 4 3 6" xfId="886"/>
    <cellStyle name="normálne 3 4 4" xfId="241"/>
    <cellStyle name="normálne 3 4 5" xfId="384"/>
    <cellStyle name="normálne 3 4 6" xfId="526"/>
    <cellStyle name="normálne 3 4 7" xfId="689"/>
    <cellStyle name="normálne 3 4 8" xfId="903"/>
    <cellStyle name="normálne 3 5" xfId="79"/>
    <cellStyle name="normálne 3 5 2" xfId="153"/>
    <cellStyle name="normálne 3 5 2 2" xfId="333"/>
    <cellStyle name="normálne 3 5 2 3" xfId="470"/>
    <cellStyle name="normálne 3 5 2 4" xfId="610"/>
    <cellStyle name="normálne 3 5 2 5" xfId="776"/>
    <cellStyle name="normálne 3 5 2 6" xfId="825"/>
    <cellStyle name="normálne 3 5 3" xfId="260"/>
    <cellStyle name="normálne 3 5 4" xfId="398"/>
    <cellStyle name="normálne 3 5 5" xfId="539"/>
    <cellStyle name="normálne 3 5 6" xfId="704"/>
    <cellStyle name="normálne 3 5 7" xfId="930"/>
    <cellStyle name="normálne 3 6" xfId="118"/>
    <cellStyle name="normálne 3 6 2" xfId="298"/>
    <cellStyle name="normálne 3 6 3" xfId="435"/>
    <cellStyle name="normálne 3 6 4" xfId="575"/>
    <cellStyle name="normálne 3 6 5" xfId="741"/>
    <cellStyle name="normálne 3 6 6" xfId="956"/>
    <cellStyle name="normálne 3 7" xfId="189"/>
    <cellStyle name="normálne 3 7 2" xfId="368"/>
    <cellStyle name="normálne 3 7 3" xfId="505"/>
    <cellStyle name="normálne 3 7 4" xfId="644"/>
    <cellStyle name="normálne 3 7 5" xfId="810"/>
    <cellStyle name="normálne 3 7 6" xfId="828"/>
    <cellStyle name="normálne 3 8" xfId="206"/>
    <cellStyle name="normálne 3 9" xfId="244"/>
    <cellStyle name="normálne 30" xfId="1074"/>
    <cellStyle name="normálne 31" xfId="1001"/>
    <cellStyle name="normálne 32" xfId="1066"/>
    <cellStyle name="normálne 33" xfId="8"/>
    <cellStyle name="normálne 33 10" xfId="659"/>
    <cellStyle name="normálne 33 11" xfId="673"/>
    <cellStyle name="normálne 33 2" xfId="28"/>
    <cellStyle name="normálne 33 2 10" xfId="898"/>
    <cellStyle name="normálne 33 2 2" xfId="42"/>
    <cellStyle name="normálne 33 2 2 2" xfId="94"/>
    <cellStyle name="normálne 33 2 2 2 2" xfId="168"/>
    <cellStyle name="normálne 33 2 2 2 2 2" xfId="348"/>
    <cellStyle name="normálne 33 2 2 2 2 3" xfId="485"/>
    <cellStyle name="normálne 33 2 2 2 2 4" xfId="625"/>
    <cellStyle name="normálne 33 2 2 2 2 5" xfId="791"/>
    <cellStyle name="normálne 33 2 2 2 2 6" xfId="858"/>
    <cellStyle name="normálne 33 2 2 2 3" xfId="275"/>
    <cellStyle name="normálne 33 2 2 2 4" xfId="413"/>
    <cellStyle name="normálne 33 2 2 2 5" xfId="554"/>
    <cellStyle name="normálne 33 2 2 2 6" xfId="719"/>
    <cellStyle name="normálne 33 2 2 2 7" xfId="952"/>
    <cellStyle name="normálne 33 2 2 3" xfId="133"/>
    <cellStyle name="normálne 33 2 2 3 2" xfId="313"/>
    <cellStyle name="normálne 33 2 2 3 3" xfId="450"/>
    <cellStyle name="normálne 33 2 2 3 4" xfId="590"/>
    <cellStyle name="normálne 33 2 2 3 5" xfId="756"/>
    <cellStyle name="normálne 33 2 2 3 6" xfId="938"/>
    <cellStyle name="normálne 33 2 2 4" xfId="228"/>
    <cellStyle name="normálne 33 2 2 5" xfId="373"/>
    <cellStyle name="normálne 33 2 2 6" xfId="519"/>
    <cellStyle name="normálne 33 2 2 7" xfId="680"/>
    <cellStyle name="normálne 33 2 2 8" xfId="862"/>
    <cellStyle name="normálne 33 2 3" xfId="66"/>
    <cellStyle name="normálne 33 2 3 2" xfId="105"/>
    <cellStyle name="normálne 33 2 3 2 2" xfId="179"/>
    <cellStyle name="normálne 33 2 3 2 2 2" xfId="359"/>
    <cellStyle name="normálne 33 2 3 2 2 3" xfId="496"/>
    <cellStyle name="normálne 33 2 3 2 2 4" xfId="636"/>
    <cellStyle name="normálne 33 2 3 2 2 5" xfId="802"/>
    <cellStyle name="normálne 33 2 3 2 2 6" xfId="913"/>
    <cellStyle name="normálne 33 2 3 2 3" xfId="286"/>
    <cellStyle name="normálne 33 2 3 2 4" xfId="424"/>
    <cellStyle name="normálne 33 2 3 2 5" xfId="565"/>
    <cellStyle name="normálne 33 2 3 2 6" xfId="730"/>
    <cellStyle name="normálne 33 2 3 2 7" xfId="839"/>
    <cellStyle name="normálne 33 2 3 3" xfId="144"/>
    <cellStyle name="normálne 33 2 3 3 2" xfId="324"/>
    <cellStyle name="normálne 33 2 3 3 3" xfId="461"/>
    <cellStyle name="normálne 33 2 3 3 4" xfId="601"/>
    <cellStyle name="normálne 33 2 3 3 5" xfId="767"/>
    <cellStyle name="normálne 33 2 3 3 6" xfId="865"/>
    <cellStyle name="normálne 33 2 3 4" xfId="248"/>
    <cellStyle name="normálne 33 2 3 5" xfId="388"/>
    <cellStyle name="normálne 33 2 3 6" xfId="530"/>
    <cellStyle name="normálne 33 2 3 7" xfId="694"/>
    <cellStyle name="normálne 33 2 3 8" xfId="870"/>
    <cellStyle name="normálne 33 2 4" xfId="83"/>
    <cellStyle name="normálne 33 2 4 2" xfId="157"/>
    <cellStyle name="normálne 33 2 4 2 2" xfId="337"/>
    <cellStyle name="normálne 33 2 4 2 3" xfId="474"/>
    <cellStyle name="normálne 33 2 4 2 4" xfId="614"/>
    <cellStyle name="normálne 33 2 4 2 5" xfId="780"/>
    <cellStyle name="normálne 33 2 4 2 6" xfId="942"/>
    <cellStyle name="normálne 33 2 4 3" xfId="264"/>
    <cellStyle name="normálne 33 2 4 4" xfId="402"/>
    <cellStyle name="normálne 33 2 4 5" xfId="543"/>
    <cellStyle name="normálne 33 2 4 6" xfId="708"/>
    <cellStyle name="normálne 33 2 4 7" xfId="907"/>
    <cellStyle name="normálne 33 2 5" xfId="122"/>
    <cellStyle name="normálne 33 2 5 2" xfId="302"/>
    <cellStyle name="normálne 33 2 5 3" xfId="439"/>
    <cellStyle name="normálne 33 2 5 4" xfId="579"/>
    <cellStyle name="normálne 33 2 5 5" xfId="745"/>
    <cellStyle name="normálne 33 2 5 6" xfId="896"/>
    <cellStyle name="normálne 33 2 6" xfId="215"/>
    <cellStyle name="normálne 33 2 7" xfId="203"/>
    <cellStyle name="normálne 33 2 8" xfId="508"/>
    <cellStyle name="normálne 33 2 9" xfId="671"/>
    <cellStyle name="normálne 33 3" xfId="36"/>
    <cellStyle name="normálne 33 3 2" xfId="88"/>
    <cellStyle name="normálne 33 3 2 2" xfId="162"/>
    <cellStyle name="normálne 33 3 2 2 2" xfId="342"/>
    <cellStyle name="normálne 33 3 2 2 3" xfId="479"/>
    <cellStyle name="normálne 33 3 2 2 4" xfId="619"/>
    <cellStyle name="normálne 33 3 2 2 5" xfId="785"/>
    <cellStyle name="normálne 33 3 2 2 6" xfId="873"/>
    <cellStyle name="normálne 33 3 2 3" xfId="269"/>
    <cellStyle name="normálne 33 3 2 4" xfId="407"/>
    <cellStyle name="normálne 33 3 2 5" xfId="548"/>
    <cellStyle name="normálne 33 3 2 6" xfId="713"/>
    <cellStyle name="normálne 33 3 2 7" xfId="969"/>
    <cellStyle name="normálne 33 3 3" xfId="127"/>
    <cellStyle name="normálne 33 3 3 2" xfId="307"/>
    <cellStyle name="normálne 33 3 3 3" xfId="444"/>
    <cellStyle name="normálne 33 3 3 4" xfId="584"/>
    <cellStyle name="normálne 33 3 3 5" xfId="750"/>
    <cellStyle name="normálne 33 3 3 6" xfId="882"/>
    <cellStyle name="normálne 33 3 4" xfId="222"/>
    <cellStyle name="normálne 33 3 5" xfId="239"/>
    <cellStyle name="normálne 33 3 6" xfId="513"/>
    <cellStyle name="normálne 33 3 7" xfId="675"/>
    <cellStyle name="normálne 33 3 8" xfId="931"/>
    <cellStyle name="normálne 33 4" xfId="52"/>
    <cellStyle name="normálne 33 4 2" xfId="99"/>
    <cellStyle name="normálne 33 4 2 2" xfId="173"/>
    <cellStyle name="normálne 33 4 2 2 2" xfId="353"/>
    <cellStyle name="normálne 33 4 2 2 3" xfId="490"/>
    <cellStyle name="normálne 33 4 2 2 4" xfId="630"/>
    <cellStyle name="normálne 33 4 2 2 5" xfId="796"/>
    <cellStyle name="normálne 33 4 2 2 6" xfId="918"/>
    <cellStyle name="normálne 33 4 2 3" xfId="280"/>
    <cellStyle name="normálne 33 4 2 4" xfId="418"/>
    <cellStyle name="normálne 33 4 2 5" xfId="559"/>
    <cellStyle name="normálne 33 4 2 6" xfId="724"/>
    <cellStyle name="normálne 33 4 2 7" xfId="846"/>
    <cellStyle name="normálne 33 4 3" xfId="138"/>
    <cellStyle name="normálne 33 4 3 2" xfId="318"/>
    <cellStyle name="normálne 33 4 3 3" xfId="455"/>
    <cellStyle name="normálne 33 4 3 4" xfId="595"/>
    <cellStyle name="normálne 33 4 3 5" xfId="761"/>
    <cellStyle name="normálne 33 4 3 6" xfId="869"/>
    <cellStyle name="normálne 33 4 4" xfId="237"/>
    <cellStyle name="normálne 33 4 5" xfId="381"/>
    <cellStyle name="normálne 33 4 6" xfId="524"/>
    <cellStyle name="normálne 33 4 7" xfId="687"/>
    <cellStyle name="normálne 33 4 8" xfId="667"/>
    <cellStyle name="normálne 33 5" xfId="77"/>
    <cellStyle name="normálne 33 5 2" xfId="151"/>
    <cellStyle name="normálne 33 5 2 2" xfId="331"/>
    <cellStyle name="normálne 33 5 2 3" xfId="468"/>
    <cellStyle name="normálne 33 5 2 4" xfId="608"/>
    <cellStyle name="normálne 33 5 2 5" xfId="774"/>
    <cellStyle name="normálne 33 5 2 6" xfId="929"/>
    <cellStyle name="normálne 33 5 3" xfId="258"/>
    <cellStyle name="normálne 33 5 4" xfId="396"/>
    <cellStyle name="normálne 33 5 5" xfId="537"/>
    <cellStyle name="normálne 33 5 6" xfId="702"/>
    <cellStyle name="normálne 33 5 7" xfId="925"/>
    <cellStyle name="normálne 33 6" xfId="116"/>
    <cellStyle name="normálne 33 6 2" xfId="296"/>
    <cellStyle name="normálne 33 6 3" xfId="433"/>
    <cellStyle name="normálne 33 6 4" xfId="573"/>
    <cellStyle name="normálne 33 6 5" xfId="739"/>
    <cellStyle name="normálne 33 6 6" xfId="880"/>
    <cellStyle name="normálne 33 7" xfId="199"/>
    <cellStyle name="normálne 33 8" xfId="247"/>
    <cellStyle name="normálne 33 9" xfId="504"/>
    <cellStyle name="normálne 34" xfId="661"/>
    <cellStyle name="normálne 35" xfId="1209"/>
    <cellStyle name="normálne 35 2" xfId="1354"/>
    <cellStyle name="normálne 36" xfId="1207"/>
    <cellStyle name="normálne 37" xfId="1094"/>
    <cellStyle name="normálne 38" xfId="1093"/>
    <cellStyle name="normálne 39" xfId="1101"/>
    <cellStyle name="normálne 4" xfId="18"/>
    <cellStyle name="normálne 4 10" xfId="651"/>
    <cellStyle name="normálne 4 10 2" xfId="985"/>
    <cellStyle name="normálne 4 10 3" xfId="1078"/>
    <cellStyle name="normálne 4 11" xfId="993"/>
    <cellStyle name="normálne 4 12" xfId="1055"/>
    <cellStyle name="normálne 4 13" xfId="1044"/>
    <cellStyle name="normálne 4 14" xfId="1034"/>
    <cellStyle name="normálne 4 15" xfId="1000"/>
    <cellStyle name="normálne 4 16" xfId="1023"/>
    <cellStyle name="normálne 4 17" xfId="1028"/>
    <cellStyle name="normálne 4 18" xfId="1045"/>
    <cellStyle name="normálne 4 19" xfId="811"/>
    <cellStyle name="normálne 4 2" xfId="32"/>
    <cellStyle name="normálne 4 2 10" xfId="964"/>
    <cellStyle name="normálne 4 2 2" xfId="45"/>
    <cellStyle name="normálne 4 2 2 2" xfId="97"/>
    <cellStyle name="normálne 4 2 2 2 2" xfId="171"/>
    <cellStyle name="normálne 4 2 2 2 2 2" xfId="351"/>
    <cellStyle name="normálne 4 2 2 2 2 3" xfId="488"/>
    <cellStyle name="normálne 4 2 2 2 2 4" xfId="628"/>
    <cellStyle name="normálne 4 2 2 2 2 5" xfId="794"/>
    <cellStyle name="normálne 4 2 2 2 2 6" xfId="845"/>
    <cellStyle name="normálne 4 2 2 2 3" xfId="278"/>
    <cellStyle name="normálne 4 2 2 2 4" xfId="416"/>
    <cellStyle name="normálne 4 2 2 2 5" xfId="557"/>
    <cellStyle name="normálne 4 2 2 2 6" xfId="722"/>
    <cellStyle name="normálne 4 2 2 2 7" xfId="941"/>
    <cellStyle name="normálne 4 2 2 3" xfId="136"/>
    <cellStyle name="normálne 4 2 2 3 2" xfId="316"/>
    <cellStyle name="normálne 4 2 2 3 3" xfId="453"/>
    <cellStyle name="normálne 4 2 2 3 4" xfId="593"/>
    <cellStyle name="normálne 4 2 2 3 5" xfId="759"/>
    <cellStyle name="normálne 4 2 2 3 6" xfId="963"/>
    <cellStyle name="normálne 4 2 2 4" xfId="231"/>
    <cellStyle name="normálne 4 2 2 5" xfId="376"/>
    <cellStyle name="normálne 4 2 2 6" xfId="522"/>
    <cellStyle name="normálne 4 2 2 7" xfId="683"/>
    <cellStyle name="normálne 4 2 2 8" xfId="849"/>
    <cellStyle name="normálne 4 2 3" xfId="70"/>
    <cellStyle name="normálne 4 2 3 2" xfId="108"/>
    <cellStyle name="normálne 4 2 3 2 2" xfId="182"/>
    <cellStyle name="normálne 4 2 3 2 2 2" xfId="362"/>
    <cellStyle name="normálne 4 2 3 2 2 3" xfId="499"/>
    <cellStyle name="normálne 4 2 3 2 2 4" xfId="639"/>
    <cellStyle name="normálne 4 2 3 2 2 5" xfId="805"/>
    <cellStyle name="normálne 4 2 3 2 2 6" xfId="899"/>
    <cellStyle name="normálne 4 2 3 2 3" xfId="289"/>
    <cellStyle name="normálne 4 2 3 2 4" xfId="427"/>
    <cellStyle name="normálne 4 2 3 2 5" xfId="568"/>
    <cellStyle name="normálne 4 2 3 2 6" xfId="733"/>
    <cellStyle name="normálne 4 2 3 2 7" xfId="868"/>
    <cellStyle name="normálne 4 2 3 3" xfId="147"/>
    <cellStyle name="normálne 4 2 3 3 2" xfId="327"/>
    <cellStyle name="normálne 4 2 3 3 3" xfId="464"/>
    <cellStyle name="normálne 4 2 3 3 4" xfId="604"/>
    <cellStyle name="normálne 4 2 3 3 5" xfId="770"/>
    <cellStyle name="normálne 4 2 3 3 6" xfId="851"/>
    <cellStyle name="normálne 4 2 3 4" xfId="252"/>
    <cellStyle name="normálne 4 2 3 5" xfId="391"/>
    <cellStyle name="normálne 4 2 3 6" xfId="533"/>
    <cellStyle name="normálne 4 2 3 7" xfId="697"/>
    <cellStyle name="normálne 4 2 3 8" xfId="959"/>
    <cellStyle name="normálne 4 2 4" xfId="86"/>
    <cellStyle name="normálne 4 2 4 2" xfId="160"/>
    <cellStyle name="normálne 4 2 4 2 2" xfId="340"/>
    <cellStyle name="normálne 4 2 4 2 3" xfId="477"/>
    <cellStyle name="normálne 4 2 4 2 4" xfId="617"/>
    <cellStyle name="normálne 4 2 4 2 5" xfId="783"/>
    <cellStyle name="normálne 4 2 4 2 6" xfId="968"/>
    <cellStyle name="normálne 4 2 4 3" xfId="267"/>
    <cellStyle name="normálne 4 2 4 4" xfId="405"/>
    <cellStyle name="normálne 4 2 4 5" xfId="546"/>
    <cellStyle name="normálne 4 2 4 6" xfId="711"/>
    <cellStyle name="normálne 4 2 4 7" xfId="894"/>
    <cellStyle name="normálne 4 2 5" xfId="125"/>
    <cellStyle name="normálne 4 2 5 2" xfId="305"/>
    <cellStyle name="normálne 4 2 5 3" xfId="442"/>
    <cellStyle name="normálne 4 2 5 4" xfId="582"/>
    <cellStyle name="normálne 4 2 5 5" xfId="748"/>
    <cellStyle name="normálne 4 2 5 6" xfId="923"/>
    <cellStyle name="normálne 4 2 6" xfId="218"/>
    <cellStyle name="normálne 4 2 7" xfId="257"/>
    <cellStyle name="normálne 4 2 8" xfId="511"/>
    <cellStyle name="normálne 4 2 9" xfId="665"/>
    <cellStyle name="normálne 4 20" xfId="1090"/>
    <cellStyle name="normálne 4 21" xfId="1096"/>
    <cellStyle name="normálne 4 22" xfId="1103"/>
    <cellStyle name="normálne 4 23" xfId="1110"/>
    <cellStyle name="normálne 4 24" xfId="1117"/>
    <cellStyle name="normálne 4 25" xfId="1124"/>
    <cellStyle name="normálne 4 26" xfId="1130"/>
    <cellStyle name="normálne 4 27" xfId="1136"/>
    <cellStyle name="normálne 4 28" xfId="1142"/>
    <cellStyle name="normálne 4 29" xfId="1148"/>
    <cellStyle name="normálne 4 3" xfId="39"/>
    <cellStyle name="normálne 4 3 2" xfId="91"/>
    <cellStyle name="normálne 4 3 2 2" xfId="165"/>
    <cellStyle name="normálne 4 3 2 2 2" xfId="345"/>
    <cellStyle name="normálne 4 3 2 2 3" xfId="482"/>
    <cellStyle name="normálne 4 3 2 2 4" xfId="622"/>
    <cellStyle name="normálne 4 3 2 2 5" xfId="788"/>
    <cellStyle name="normálne 4 3 2 2 6" xfId="822"/>
    <cellStyle name="normálne 4 3 2 3" xfId="272"/>
    <cellStyle name="normálne 4 3 2 4" xfId="410"/>
    <cellStyle name="normálne 4 3 2 5" xfId="551"/>
    <cellStyle name="normálne 4 3 2 6" xfId="716"/>
    <cellStyle name="normálne 4 3 2 7" xfId="928"/>
    <cellStyle name="normálne 4 3 3" xfId="130"/>
    <cellStyle name="normálne 4 3 3 2" xfId="310"/>
    <cellStyle name="normálne 4 3 3 3" xfId="447"/>
    <cellStyle name="normálne 4 3 3 4" xfId="587"/>
    <cellStyle name="normálne 4 3 3 5" xfId="753"/>
    <cellStyle name="normálne 4 3 3 6" xfId="950"/>
    <cellStyle name="normálne 4 3 4" xfId="225"/>
    <cellStyle name="normálne 4 3 5" xfId="240"/>
    <cellStyle name="normálne 4 3 6" xfId="516"/>
    <cellStyle name="normálne 4 3 7" xfId="678"/>
    <cellStyle name="normálne 4 3 8" xfId="955"/>
    <cellStyle name="normálne 4 30" xfId="1264"/>
    <cellStyle name="normálne 4 4" xfId="59"/>
    <cellStyle name="normálne 4 4 2" xfId="102"/>
    <cellStyle name="normálne 4 4 2 2" xfId="176"/>
    <cellStyle name="normálne 4 4 2 2 2" xfId="356"/>
    <cellStyle name="normálne 4 4 2 2 3" xfId="493"/>
    <cellStyle name="normálne 4 4 2 2 4" xfId="633"/>
    <cellStyle name="normálne 4 4 2 2 5" xfId="799"/>
    <cellStyle name="normálne 4 4 2 2 6" xfId="888"/>
    <cellStyle name="normálne 4 4 2 3" xfId="283"/>
    <cellStyle name="normálne 4 4 2 4" xfId="421"/>
    <cellStyle name="normálne 4 4 2 5" xfId="562"/>
    <cellStyle name="normálne 4 4 2 6" xfId="727"/>
    <cellStyle name="normálne 4 4 2 7" xfId="872"/>
    <cellStyle name="normálne 4 4 3" xfId="141"/>
    <cellStyle name="normálne 4 4 3 2" xfId="321"/>
    <cellStyle name="normálne 4 4 3 3" xfId="458"/>
    <cellStyle name="normálne 4 4 3 4" xfId="598"/>
    <cellStyle name="normálne 4 4 3 5" xfId="764"/>
    <cellStyle name="normálne 4 4 3 6" xfId="833"/>
    <cellStyle name="normálne 4 4 4" xfId="242"/>
    <cellStyle name="normálne 4 4 5" xfId="385"/>
    <cellStyle name="normálne 4 4 6" xfId="527"/>
    <cellStyle name="normálne 4 4 7" xfId="690"/>
    <cellStyle name="normálne 4 4 8" xfId="857"/>
    <cellStyle name="normálne 4 5" xfId="80"/>
    <cellStyle name="normálne 4 5 2" xfId="154"/>
    <cellStyle name="normálne 4 5 2 2" xfId="334"/>
    <cellStyle name="normálne 4 5 2 3" xfId="471"/>
    <cellStyle name="normálne 4 5 2 4" xfId="611"/>
    <cellStyle name="normálne 4 5 2 5" xfId="777"/>
    <cellStyle name="normálne 4 5 2 6" xfId="953"/>
    <cellStyle name="normálne 4 5 3" xfId="261"/>
    <cellStyle name="normálne 4 5 4" xfId="399"/>
    <cellStyle name="normálne 4 5 5" xfId="540"/>
    <cellStyle name="normálne 4 5 6" xfId="705"/>
    <cellStyle name="normálne 4 5 7" xfId="815"/>
    <cellStyle name="normálne 4 6" xfId="119"/>
    <cellStyle name="normálne 4 6 2" xfId="299"/>
    <cellStyle name="normálne 4 6 3" xfId="436"/>
    <cellStyle name="normálne 4 6 4" xfId="576"/>
    <cellStyle name="normálne 4 6 5" xfId="742"/>
    <cellStyle name="normálne 4 6 6" xfId="910"/>
    <cellStyle name="normálne 4 7" xfId="207"/>
    <cellStyle name="normálne 4 8" xfId="210"/>
    <cellStyle name="normálne 4 9" xfId="379"/>
    <cellStyle name="normálne 40" xfId="1108"/>
    <cellStyle name="normálne 41" xfId="1115"/>
    <cellStyle name="normálne 42" xfId="1122"/>
    <cellStyle name="normálne 43" xfId="1208"/>
    <cellStyle name="normálne 44" xfId="1287"/>
    <cellStyle name="normálne 45" xfId="1200"/>
    <cellStyle name="normálne 46" xfId="1199"/>
    <cellStyle name="normálne 47" xfId="1290"/>
    <cellStyle name="normálne 48" xfId="1289"/>
    <cellStyle name="normálne 49" xfId="1364"/>
    <cellStyle name="normálne 5" xfId="9"/>
    <cellStyle name="normálne 5 2" xfId="200"/>
    <cellStyle name="normálne 5 2 2" xfId="814"/>
    <cellStyle name="normálne 5 2 2 2" xfId="1320"/>
    <cellStyle name="normálne 5 2 3" xfId="837"/>
    <cellStyle name="normálne 5 2 3 2" xfId="1327"/>
    <cellStyle name="normálne 5 2 4" xfId="1298"/>
    <cellStyle name="normálne 5 3" xfId="214"/>
    <cellStyle name="normálne 5 3 2" xfId="821"/>
    <cellStyle name="normálne 5 3 2 2" xfId="1323"/>
    <cellStyle name="normálne 5 3 3" xfId="957"/>
    <cellStyle name="normálne 5 3 3 2" xfId="1338"/>
    <cellStyle name="normálne 5 3 4" xfId="1301"/>
    <cellStyle name="normálne 5 4" xfId="432"/>
    <cellStyle name="normálne 5 4 2" xfId="901"/>
    <cellStyle name="normálne 5 4 2 2" xfId="1335"/>
    <cellStyle name="normálne 5 4 3" xfId="881"/>
    <cellStyle name="normálne 5 4 3 2" xfId="1331"/>
    <cellStyle name="normálne 5 4 4" xfId="1308"/>
    <cellStyle name="normálne 5 5" xfId="660"/>
    <cellStyle name="normálne 5 5 2" xfId="1314"/>
    <cellStyle name="normálne 5 6" xfId="836"/>
    <cellStyle name="normálne 5 6 2" xfId="1326"/>
    <cellStyle name="normálne 5 7" xfId="1292"/>
    <cellStyle name="normálne 5 8" xfId="1263"/>
    <cellStyle name="normálne 6" xfId="19"/>
    <cellStyle name="normálne 6 10" xfId="652"/>
    <cellStyle name="normálne 6 10 2" xfId="986"/>
    <cellStyle name="normálne 6 10 3" xfId="1079"/>
    <cellStyle name="normálne 6 11" xfId="1019"/>
    <cellStyle name="normálne 6 12" xfId="1035"/>
    <cellStyle name="normálne 6 13" xfId="1054"/>
    <cellStyle name="normálne 6 14" xfId="1014"/>
    <cellStyle name="normálne 6 15" xfId="1011"/>
    <cellStyle name="normálne 6 16" xfId="1070"/>
    <cellStyle name="normálne 6 17" xfId="1059"/>
    <cellStyle name="normálne 6 18" xfId="1064"/>
    <cellStyle name="normálne 6 19" xfId="738"/>
    <cellStyle name="normálne 6 2" xfId="33"/>
    <cellStyle name="normálne 6 2 10" xfId="917"/>
    <cellStyle name="normálne 6 2 2" xfId="46"/>
    <cellStyle name="normálne 6 2 2 2" xfId="98"/>
    <cellStyle name="normálne 6 2 2 2 2" xfId="172"/>
    <cellStyle name="normálne 6 2 2 2 2 2" xfId="352"/>
    <cellStyle name="normálne 6 2 2 2 2 3" xfId="489"/>
    <cellStyle name="normálne 6 2 2 2 2 4" xfId="629"/>
    <cellStyle name="normálne 6 2 2 2 2 5" xfId="795"/>
    <cellStyle name="normálne 6 2 2 2 2 6" xfId="965"/>
    <cellStyle name="normálne 6 2 2 2 3" xfId="279"/>
    <cellStyle name="normálne 6 2 2 2 4" xfId="417"/>
    <cellStyle name="normálne 6 2 2 2 5" xfId="558"/>
    <cellStyle name="normálne 6 2 2 2 6" xfId="723"/>
    <cellStyle name="normálne 6 2 2 2 7" xfId="892"/>
    <cellStyle name="normálne 6 2 2 3" xfId="137"/>
    <cellStyle name="normálne 6 2 2 3 2" xfId="317"/>
    <cellStyle name="normálne 6 2 2 3 3" xfId="454"/>
    <cellStyle name="normálne 6 2 2 3 4" xfId="594"/>
    <cellStyle name="normálne 6 2 2 3 5" xfId="760"/>
    <cellStyle name="normálne 6 2 2 3 6" xfId="915"/>
    <cellStyle name="normálne 6 2 2 4" xfId="232"/>
    <cellStyle name="normálne 6 2 2 5" xfId="377"/>
    <cellStyle name="normálne 6 2 2 6" xfId="523"/>
    <cellStyle name="normálne 6 2 2 7" xfId="684"/>
    <cellStyle name="normálne 6 2 2 8" xfId="970"/>
    <cellStyle name="normálne 6 2 3" xfId="71"/>
    <cellStyle name="normálne 6 2 3 2" xfId="109"/>
    <cellStyle name="normálne 6 2 3 2 2" xfId="183"/>
    <cellStyle name="normálne 6 2 3 2 2 2" xfId="363"/>
    <cellStyle name="normálne 6 2 3 2 2 3" xfId="500"/>
    <cellStyle name="normálne 6 2 3 2 2 4" xfId="640"/>
    <cellStyle name="normálne 6 2 3 2 2 5" xfId="806"/>
    <cellStyle name="normálne 6 2 3 2 2 6" xfId="853"/>
    <cellStyle name="normálne 6 2 3 2 3" xfId="290"/>
    <cellStyle name="normálne 6 2 3 2 4" xfId="428"/>
    <cellStyle name="normálne 6 2 3 2 5" xfId="569"/>
    <cellStyle name="normálne 6 2 3 2 6" xfId="734"/>
    <cellStyle name="normálne 6 2 3 2 7" xfId="949"/>
    <cellStyle name="normálne 6 2 3 3" xfId="148"/>
    <cellStyle name="normálne 6 2 3 3 2" xfId="328"/>
    <cellStyle name="normálne 6 2 3 3 3" xfId="465"/>
    <cellStyle name="normálne 6 2 3 3 4" xfId="605"/>
    <cellStyle name="normálne 6 2 3 3 5" xfId="771"/>
    <cellStyle name="normálne 6 2 3 3 6" xfId="973"/>
    <cellStyle name="normálne 6 2 3 4" xfId="253"/>
    <cellStyle name="normálne 6 2 3 5" xfId="392"/>
    <cellStyle name="normálne 6 2 3 6" xfId="534"/>
    <cellStyle name="normálne 6 2 3 7" xfId="698"/>
    <cellStyle name="normálne 6 2 3 8" xfId="912"/>
    <cellStyle name="normálne 6 2 4" xfId="87"/>
    <cellStyle name="normálne 6 2 4 2" xfId="161"/>
    <cellStyle name="normálne 6 2 4 2 2" xfId="341"/>
    <cellStyle name="normálne 6 2 4 2 3" xfId="478"/>
    <cellStyle name="normálne 6 2 4 2 4" xfId="618"/>
    <cellStyle name="normálne 6 2 4 2 5" xfId="784"/>
    <cellStyle name="normálne 6 2 4 2 6" xfId="920"/>
    <cellStyle name="normálne 6 2 4 3" xfId="268"/>
    <cellStyle name="normálne 6 2 4 4" xfId="406"/>
    <cellStyle name="normálne 6 2 4 5" xfId="547"/>
    <cellStyle name="normálne 6 2 4 6" xfId="712"/>
    <cellStyle name="normálne 6 2 4 7" xfId="848"/>
    <cellStyle name="normálne 6 2 5" xfId="126"/>
    <cellStyle name="normálne 6 2 5 2" xfId="306"/>
    <cellStyle name="normálne 6 2 5 3" xfId="443"/>
    <cellStyle name="normálne 6 2 5 4" xfId="583"/>
    <cellStyle name="normálne 6 2 5 5" xfId="749"/>
    <cellStyle name="normálne 6 2 5 6" xfId="875"/>
    <cellStyle name="normálne 6 2 6" xfId="219"/>
    <cellStyle name="normálne 6 2 7" xfId="234"/>
    <cellStyle name="normálne 6 2 8" xfId="512"/>
    <cellStyle name="normálne 6 2 9" xfId="666"/>
    <cellStyle name="normálne 6 20" xfId="1089"/>
    <cellStyle name="normálne 6 21" xfId="1097"/>
    <cellStyle name="normálne 6 22" xfId="1104"/>
    <cellStyle name="normálne 6 23" xfId="1111"/>
    <cellStyle name="normálne 6 24" xfId="1118"/>
    <cellStyle name="normálne 6 25" xfId="1125"/>
    <cellStyle name="normálne 6 26" xfId="1131"/>
    <cellStyle name="normálne 6 27" xfId="1137"/>
    <cellStyle name="normálne 6 28" xfId="1143"/>
    <cellStyle name="normálne 6 29" xfId="1149"/>
    <cellStyle name="normálne 6 3" xfId="40"/>
    <cellStyle name="normálne 6 3 2" xfId="92"/>
    <cellStyle name="normálne 6 3 2 2" xfId="166"/>
    <cellStyle name="normálne 6 3 2 2 2" xfId="346"/>
    <cellStyle name="normálne 6 3 2 2 3" xfId="483"/>
    <cellStyle name="normálne 6 3 2 2 4" xfId="623"/>
    <cellStyle name="normálne 6 3 2 2 5" xfId="789"/>
    <cellStyle name="normálne 6 3 2 2 6" xfId="951"/>
    <cellStyle name="normálne 6 3 2 3" xfId="273"/>
    <cellStyle name="normálne 6 3 2 4" xfId="411"/>
    <cellStyle name="normálne 6 3 2 5" xfId="552"/>
    <cellStyle name="normálne 6 3 2 6" xfId="717"/>
    <cellStyle name="normálne 6 3 2 7" xfId="830"/>
    <cellStyle name="normálne 6 3 3" xfId="131"/>
    <cellStyle name="normálne 6 3 3 2" xfId="311"/>
    <cellStyle name="normálne 6 3 3 3" xfId="448"/>
    <cellStyle name="normálne 6 3 3 4" xfId="588"/>
    <cellStyle name="normálne 6 3 3 5" xfId="754"/>
    <cellStyle name="normálne 6 3 3 6" xfId="902"/>
    <cellStyle name="normálne 6 3 4" xfId="226"/>
    <cellStyle name="normálne 6 3 5" xfId="205"/>
    <cellStyle name="normálne 6 3 6" xfId="517"/>
    <cellStyle name="normálne 6 3 7" xfId="679"/>
    <cellStyle name="normálne 6 3 8" xfId="908"/>
    <cellStyle name="normálne 6 30" xfId="1243"/>
    <cellStyle name="normálne 6 4" xfId="60"/>
    <cellStyle name="normálne 6 4 2" xfId="103"/>
    <cellStyle name="normálne 6 4 2 2" xfId="177"/>
    <cellStyle name="normálne 6 4 2 2 2" xfId="357"/>
    <cellStyle name="normálne 6 4 2 2 3" xfId="494"/>
    <cellStyle name="normálne 6 4 2 2 4" xfId="634"/>
    <cellStyle name="normálne 6 4 2 2 5" xfId="800"/>
    <cellStyle name="normálne 6 4 2 2 6" xfId="838"/>
    <cellStyle name="normálne 6 4 2 3" xfId="284"/>
    <cellStyle name="normálne 6 4 2 4" xfId="422"/>
    <cellStyle name="normálne 6 4 2 5" xfId="563"/>
    <cellStyle name="normálne 6 4 2 6" xfId="728"/>
    <cellStyle name="normálne 6 4 2 7" xfId="936"/>
    <cellStyle name="normálne 6 4 3" xfId="142"/>
    <cellStyle name="normálne 6 4 3 2" xfId="322"/>
    <cellStyle name="normálne 6 4 3 3" xfId="459"/>
    <cellStyle name="normálne 6 4 3 4" xfId="599"/>
    <cellStyle name="normálne 6 4 3 5" xfId="765"/>
    <cellStyle name="normálne 6 4 3 6" xfId="958"/>
    <cellStyle name="normálne 6 4 4" xfId="243"/>
    <cellStyle name="normálne 6 4 5" xfId="386"/>
    <cellStyle name="normálne 6 4 6" xfId="528"/>
    <cellStyle name="normálne 6 4 7" xfId="691"/>
    <cellStyle name="normálne 6 4 8" xfId="939"/>
    <cellStyle name="normálne 6 5" xfId="81"/>
    <cellStyle name="normálne 6 5 2" xfId="155"/>
    <cellStyle name="normálne 6 5 2 2" xfId="335"/>
    <cellStyle name="normálne 6 5 2 3" xfId="472"/>
    <cellStyle name="normálne 6 5 2 4" xfId="612"/>
    <cellStyle name="normálne 6 5 2 5" xfId="778"/>
    <cellStyle name="normálne 6 5 2 6" xfId="906"/>
    <cellStyle name="normálne 6 5 3" xfId="262"/>
    <cellStyle name="normálne 6 5 4" xfId="400"/>
    <cellStyle name="normálne 6 5 5" xfId="541"/>
    <cellStyle name="normálne 6 5 6" xfId="706"/>
    <cellStyle name="normálne 6 5 7" xfId="826"/>
    <cellStyle name="normálne 6 6" xfId="120"/>
    <cellStyle name="normálne 6 6 2" xfId="300"/>
    <cellStyle name="normálne 6 6 3" xfId="437"/>
    <cellStyle name="normálne 6 6 4" xfId="577"/>
    <cellStyle name="normálne 6 6 5" xfId="743"/>
    <cellStyle name="normálne 6 6 6" xfId="864"/>
    <cellStyle name="normálne 6 7" xfId="208"/>
    <cellStyle name="normálne 6 8" xfId="371"/>
    <cellStyle name="normálne 6 9" xfId="220"/>
    <cellStyle name="normálne 7" xfId="21"/>
    <cellStyle name="normálne 7 2" xfId="61"/>
    <cellStyle name="normálne 7 3" xfId="1357"/>
    <cellStyle name="normálne 8" xfId="25"/>
    <cellStyle name="normálne 8 2" xfId="63"/>
    <cellStyle name="normálne 8 3" xfId="1231"/>
    <cellStyle name="normálne 9" xfId="22"/>
    <cellStyle name="normálne 9 10" xfId="1060"/>
    <cellStyle name="normálne 9 11" xfId="1067"/>
    <cellStyle name="normálne 9 12" xfId="1069"/>
    <cellStyle name="normálne 9 13" xfId="1071"/>
    <cellStyle name="normálne 9 14" xfId="1073"/>
    <cellStyle name="normálne 9 15" xfId="997"/>
    <cellStyle name="normálne 9 16" xfId="1049"/>
    <cellStyle name="normálne 9 17" xfId="1061"/>
    <cellStyle name="normálne 9 18" xfId="674"/>
    <cellStyle name="normálne 9 19" xfId="1087"/>
    <cellStyle name="normálne 9 2" xfId="41"/>
    <cellStyle name="normálne 9 2 2" xfId="93"/>
    <cellStyle name="normálne 9 2 2 2" xfId="167"/>
    <cellStyle name="normálne 9 2 2 2 2" xfId="347"/>
    <cellStyle name="normálne 9 2 2 2 3" xfId="484"/>
    <cellStyle name="normálne 9 2 2 2 4" xfId="624"/>
    <cellStyle name="normálne 9 2 2 2 5" xfId="790"/>
    <cellStyle name="normálne 9 2 2 2 6" xfId="904"/>
    <cellStyle name="normálne 9 2 2 3" xfId="274"/>
    <cellStyle name="normálne 9 2 2 4" xfId="412"/>
    <cellStyle name="normálne 9 2 2 5" xfId="553"/>
    <cellStyle name="normálne 9 2 2 6" xfId="718"/>
    <cellStyle name="normálne 9 2 2 7" xfId="823"/>
    <cellStyle name="normálne 9 2 3" xfId="132"/>
    <cellStyle name="normálne 9 2 3 2" xfId="312"/>
    <cellStyle name="normálne 9 2 3 3" xfId="449"/>
    <cellStyle name="normálne 9 2 3 4" xfId="589"/>
    <cellStyle name="normálne 9 2 3 5" xfId="755"/>
    <cellStyle name="normálne 9 2 3 6" xfId="856"/>
    <cellStyle name="normálne 9 2 4" xfId="227"/>
    <cellStyle name="normálne 9 2 5" xfId="372"/>
    <cellStyle name="normálne 9 2 6" xfId="518"/>
    <cellStyle name="normálne 9 2 7" xfId="668"/>
    <cellStyle name="normálne 9 2 8" xfId="887"/>
    <cellStyle name="normálne 9 20" xfId="1100"/>
    <cellStyle name="normálne 9 21" xfId="1107"/>
    <cellStyle name="normálne 9 22" xfId="1114"/>
    <cellStyle name="normálne 9 23" xfId="1121"/>
    <cellStyle name="normálne 9 24" xfId="1128"/>
    <cellStyle name="normálne 9 25" xfId="1134"/>
    <cellStyle name="normálne 9 26" xfId="1140"/>
    <cellStyle name="normálne 9 27" xfId="1146"/>
    <cellStyle name="normálne 9 28" xfId="1152"/>
    <cellStyle name="normálne 9 3" xfId="62"/>
    <cellStyle name="normálne 9 3 2" xfId="104"/>
    <cellStyle name="normálne 9 3 2 2" xfId="178"/>
    <cellStyle name="normálne 9 3 2 2 2" xfId="358"/>
    <cellStyle name="normálne 9 3 2 2 3" xfId="495"/>
    <cellStyle name="normálne 9 3 2 2 4" xfId="635"/>
    <cellStyle name="normálne 9 3 2 2 5" xfId="801"/>
    <cellStyle name="normálne 9 3 2 2 6" xfId="961"/>
    <cellStyle name="normálne 9 3 2 3" xfId="285"/>
    <cellStyle name="normálne 9 3 2 4" xfId="423"/>
    <cellStyle name="normálne 9 3 2 5" xfId="564"/>
    <cellStyle name="normálne 9 3 2 6" xfId="729"/>
    <cellStyle name="normálne 9 3 2 7" xfId="889"/>
    <cellStyle name="normálne 9 3 3" xfId="143"/>
    <cellStyle name="normálne 9 3 3 2" xfId="323"/>
    <cellStyle name="normálne 9 3 3 3" xfId="460"/>
    <cellStyle name="normálne 9 3 3 4" xfId="600"/>
    <cellStyle name="normálne 9 3 3 5" xfId="766"/>
    <cellStyle name="normálne 9 3 3 6" xfId="911"/>
    <cellStyle name="normálne 9 3 4" xfId="245"/>
    <cellStyle name="normálne 9 3 5" xfId="387"/>
    <cellStyle name="normálne 9 3 6" xfId="529"/>
    <cellStyle name="normálne 9 3 7" xfId="692"/>
    <cellStyle name="normálne 9 3 8" xfId="843"/>
    <cellStyle name="normálne 9 4" xfId="82"/>
    <cellStyle name="normálne 9 4 2" xfId="156"/>
    <cellStyle name="normálne 9 4 2 2" xfId="336"/>
    <cellStyle name="normálne 9 4 2 3" xfId="473"/>
    <cellStyle name="normálne 9 4 2 4" xfId="613"/>
    <cellStyle name="normálne 9 4 2 5" xfId="779"/>
    <cellStyle name="normálne 9 4 2 6" xfId="860"/>
    <cellStyle name="normálne 9 4 3" xfId="263"/>
    <cellStyle name="normálne 9 4 4" xfId="401"/>
    <cellStyle name="normálne 9 4 5" xfId="542"/>
    <cellStyle name="normálne 9 4 6" xfId="707"/>
    <cellStyle name="normálne 9 4 7" xfId="954"/>
    <cellStyle name="normálne 9 5" xfId="121"/>
    <cellStyle name="normálne 9 5 2" xfId="301"/>
    <cellStyle name="normálne 9 5 3" xfId="438"/>
    <cellStyle name="normálne 9 5 4" xfId="578"/>
    <cellStyle name="normálne 9 5 5" xfId="744"/>
    <cellStyle name="normálne 9 5 6" xfId="945"/>
    <cellStyle name="normálne 9 6" xfId="211"/>
    <cellStyle name="normálne 9 7" xfId="367"/>
    <cellStyle name="normálne 9 8" xfId="246"/>
    <cellStyle name="normálne 9 9" xfId="655"/>
    <cellStyle name="normálne 9 9 2" xfId="987"/>
    <cellStyle name="normálne 9 9 3" xfId="1080"/>
    <cellStyle name="normální_CENY.XLS" xfId="4"/>
    <cellStyle name="Note" xfId="1223"/>
    <cellStyle name="Output" xfId="1250"/>
    <cellStyle name="Percentá" xfId="1365" builtinId="5"/>
    <cellStyle name="percentá 10" xfId="1201"/>
    <cellStyle name="percentá 11" xfId="1202"/>
    <cellStyle name="percentá 12" xfId="1203"/>
    <cellStyle name="percentá 13" xfId="1210"/>
    <cellStyle name="percentá 13 2" xfId="1355"/>
    <cellStyle name="percentá 14" xfId="1204"/>
    <cellStyle name="percentá 15" xfId="1205"/>
    <cellStyle name="Percentá 16" xfId="5"/>
    <cellStyle name="percentá 17" xfId="1206"/>
    <cellStyle name="Percentá 18" xfId="1213"/>
    <cellStyle name="Percentá 19" xfId="1214"/>
    <cellStyle name="percentá 2" xfId="14"/>
    <cellStyle name="percentá 2 10" xfId="1041"/>
    <cellStyle name="percentá 2 11" xfId="1024"/>
    <cellStyle name="percentá 2 12" xfId="1056"/>
    <cellStyle name="percentá 2 13" xfId="1063"/>
    <cellStyle name="percentá 2 14" xfId="701"/>
    <cellStyle name="percentá 2 15" xfId="1092"/>
    <cellStyle name="percentá 2 16" xfId="1098"/>
    <cellStyle name="percentá 2 17" xfId="1105"/>
    <cellStyle name="percentá 2 18" xfId="1112"/>
    <cellStyle name="percentá 2 19" xfId="1119"/>
    <cellStyle name="percentá 2 2" xfId="30"/>
    <cellStyle name="percentá 2 2 2" xfId="68"/>
    <cellStyle name="percentá 2 20" xfId="1126"/>
    <cellStyle name="percentá 2 21" xfId="1132"/>
    <cellStyle name="percentá 2 22" xfId="1138"/>
    <cellStyle name="percentá 2 23" xfId="1144"/>
    <cellStyle name="percentá 2 24" xfId="1150"/>
    <cellStyle name="percentá 2 3" xfId="24"/>
    <cellStyle name="percentá 2 3 2" xfId="213"/>
    <cellStyle name="percentá 2 3 2 2" xfId="820"/>
    <cellStyle name="percentá 2 3 2 2 2" xfId="1322"/>
    <cellStyle name="percentá 2 3 2 3" xfId="831"/>
    <cellStyle name="percentá 2 3 2 3 2" xfId="1324"/>
    <cellStyle name="percentá 2 3 2 4" xfId="1300"/>
    <cellStyle name="percentá 2 3 3" xfId="256"/>
    <cellStyle name="percentá 2 3 3 2" xfId="840"/>
    <cellStyle name="percentá 2 3 3 2 2" xfId="1328"/>
    <cellStyle name="percentá 2 3 3 3" xfId="974"/>
    <cellStyle name="percentá 2 3 3 3 2" xfId="1342"/>
    <cellStyle name="percentá 2 3 3 4" xfId="1302"/>
    <cellStyle name="percentá 2 3 4" xfId="383"/>
    <cellStyle name="percentá 2 3 4 2" xfId="885"/>
    <cellStyle name="percentá 2 3 4 2 2" xfId="1334"/>
    <cellStyle name="percentá 2 3 4 3" xfId="937"/>
    <cellStyle name="percentá 2 3 4 3 2" xfId="1337"/>
    <cellStyle name="percentá 2 3 4 4" xfId="1307"/>
    <cellStyle name="percentá 2 3 5" xfId="670"/>
    <cellStyle name="percentá 2 3 5 2" xfId="1316"/>
    <cellStyle name="percentá 2 3 6" xfId="960"/>
    <cellStyle name="percentá 2 3 6 2" xfId="1339"/>
    <cellStyle name="percentá 2 3 7" xfId="1294"/>
    <cellStyle name="percentá 2 4" xfId="55"/>
    <cellStyle name="percentá 2 5" xfId="653"/>
    <cellStyle name="percentá 2 5 2" xfId="983"/>
    <cellStyle name="percentá 2 5 3" xfId="1076"/>
    <cellStyle name="percentá 2 6" xfId="977"/>
    <cellStyle name="percentá 2 7" xfId="998"/>
    <cellStyle name="percentá 2 8" xfId="1008"/>
    <cellStyle name="percentá 2 9" xfId="1021"/>
    <cellStyle name="Percentá 20" xfId="1216"/>
    <cellStyle name="Percentá 21" xfId="1283"/>
    <cellStyle name="Percentá 22" xfId="1274"/>
    <cellStyle name="Percentá 23" xfId="1232"/>
    <cellStyle name="Percentá 24" xfId="1267"/>
    <cellStyle name="Percentá 25" xfId="1277"/>
    <cellStyle name="Percentá 26" xfId="1278"/>
    <cellStyle name="Percentá 27" xfId="1266"/>
    <cellStyle name="Percentá 28" xfId="1353"/>
    <cellStyle name="Percentá 29" xfId="1279"/>
    <cellStyle name="percentá 3" xfId="27"/>
    <cellStyle name="percentá 3 10" xfId="1015"/>
    <cellStyle name="percentá 3 11" xfId="1068"/>
    <cellStyle name="percentá 3 2" xfId="65"/>
    <cellStyle name="percentá 3 3" xfId="991"/>
    <cellStyle name="percentá 3 4" xfId="1037"/>
    <cellStyle name="percentá 3 5" xfId="1025"/>
    <cellStyle name="percentá 3 6" xfId="1022"/>
    <cellStyle name="percentá 3 7" xfId="1010"/>
    <cellStyle name="percentá 3 8" xfId="1043"/>
    <cellStyle name="percentá 3 9" xfId="1033"/>
    <cellStyle name="Percentá 30" xfId="1360"/>
    <cellStyle name="Percentá 31" xfId="1363"/>
    <cellStyle name="Percentá 32" xfId="1361"/>
    <cellStyle name="percentá 4" xfId="35"/>
    <cellStyle name="percentá 5" xfId="49"/>
    <cellStyle name="percentá 6" xfId="76"/>
    <cellStyle name="percentá 7" xfId="115"/>
    <cellStyle name="percentá 8" xfId="190"/>
    <cellStyle name="percentá 9" xfId="192"/>
    <cellStyle name="percentá 9 2" xfId="370"/>
    <cellStyle name="percentá 9 2 2" xfId="1305"/>
    <cellStyle name="percentá 9 3" xfId="507"/>
    <cellStyle name="percentá 9 3 2" xfId="1310"/>
    <cellStyle name="percentá 9 4" xfId="646"/>
    <cellStyle name="percentá 9 4 2" xfId="1312"/>
    <cellStyle name="percentá 9 5" xfId="813"/>
    <cellStyle name="percentá 9 5 2" xfId="1319"/>
    <cellStyle name="percentá 9 6" xfId="863"/>
    <cellStyle name="percentá 9 6 2" xfId="1330"/>
    <cellStyle name="percentá 9 7" xfId="1296"/>
    <cellStyle name="Poznámka 2" xfId="1198"/>
    <cellStyle name="Poznámka 3" xfId="1194"/>
    <cellStyle name="Poznámka 4" xfId="1196"/>
    <cellStyle name="Poznámka 5" xfId="1195"/>
    <cellStyle name="Poznámka 6" xfId="1197"/>
    <cellStyle name="Poznámka 7" xfId="1193"/>
    <cellStyle name="Prepojená bunka 2" xfId="1164"/>
    <cellStyle name="SAPBEXaggData" xfId="10"/>
    <cellStyle name="Spolu 2" xfId="1168"/>
    <cellStyle name="Text upozornenia 2" xfId="1166"/>
    <cellStyle name="Title" xfId="1269"/>
    <cellStyle name="Titul 2" xfId="1153"/>
    <cellStyle name="Total" xfId="1225"/>
    <cellStyle name="Vstup 2" xfId="1161"/>
    <cellStyle name="Výpočet 2" xfId="1163"/>
    <cellStyle name="Výstup 2" xfId="1162"/>
    <cellStyle name="Vysvetľujúci text 2" xfId="1167"/>
    <cellStyle name="Warning Text" xfId="1356"/>
    <cellStyle name="Zlá 2" xfId="1159"/>
    <cellStyle name="Zvýraznenie1 2" xfId="1169"/>
    <cellStyle name="Zvýraznenie2 2" xfId="1173"/>
    <cellStyle name="Zvýraznenie3 2" xfId="1177"/>
    <cellStyle name="Zvýraznenie4 2" xfId="1181"/>
    <cellStyle name="Zvýraznenie5 2" xfId="1185"/>
    <cellStyle name="Zvýraznenie6 2" xfId="1189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showGridLines="0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7" sqref="C17"/>
    </sheetView>
  </sheetViews>
  <sheetFormatPr defaultColWidth="9.140625" defaultRowHeight="15.75" x14ac:dyDescent="0.25"/>
  <cols>
    <col min="1" max="1" width="5.7109375" style="70" customWidth="1"/>
    <col min="2" max="2" width="75.7109375" style="9" customWidth="1"/>
    <col min="3" max="4" width="11.140625" style="9" customWidth="1"/>
    <col min="5" max="8" width="11.140625" style="305" customWidth="1"/>
    <col min="9" max="16" width="11.140625" style="9" customWidth="1"/>
    <col min="17" max="16384" width="9.140625" style="9"/>
  </cols>
  <sheetData>
    <row r="1" spans="1:16" x14ac:dyDescent="0.25">
      <c r="A1" s="431" t="s">
        <v>209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</row>
    <row r="2" spans="1:16" ht="18.75" x14ac:dyDescent="0.3">
      <c r="A2" s="433" t="s">
        <v>58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</row>
    <row r="3" spans="1:16" ht="16.5" thickBot="1" x14ac:dyDescent="0.3">
      <c r="A3" s="434" t="s">
        <v>61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</row>
    <row r="4" spans="1:16" x14ac:dyDescent="0.25">
      <c r="A4" s="435" t="s">
        <v>59</v>
      </c>
      <c r="B4" s="436"/>
      <c r="C4" s="436"/>
      <c r="D4" s="436"/>
      <c r="E4" s="436"/>
      <c r="F4" s="436"/>
      <c r="G4" s="436"/>
      <c r="H4" s="437"/>
      <c r="I4" s="441" t="s">
        <v>60</v>
      </c>
      <c r="J4" s="442"/>
      <c r="K4" s="442"/>
      <c r="L4" s="443"/>
      <c r="M4" s="445" t="s">
        <v>122</v>
      </c>
      <c r="N4" s="442"/>
      <c r="O4" s="442"/>
      <c r="P4" s="443"/>
    </row>
    <row r="5" spans="1:16" x14ac:dyDescent="0.25">
      <c r="A5" s="438"/>
      <c r="B5" s="439"/>
      <c r="C5" s="439"/>
      <c r="D5" s="439"/>
      <c r="E5" s="439"/>
      <c r="F5" s="439"/>
      <c r="G5" s="439"/>
      <c r="H5" s="440"/>
      <c r="I5" s="438"/>
      <c r="J5" s="439"/>
      <c r="K5" s="439"/>
      <c r="L5" s="444"/>
      <c r="M5" s="446"/>
      <c r="N5" s="439"/>
      <c r="O5" s="439"/>
      <c r="P5" s="444"/>
    </row>
    <row r="6" spans="1:16" x14ac:dyDescent="0.25">
      <c r="A6" s="10"/>
      <c r="B6" s="295"/>
      <c r="C6" s="11"/>
      <c r="D6" s="11"/>
      <c r="E6" s="326"/>
      <c r="F6" s="326"/>
      <c r="G6" s="326"/>
      <c r="H6" s="327"/>
      <c r="I6" s="12"/>
      <c r="J6" s="12"/>
      <c r="K6" s="12"/>
      <c r="L6" s="13"/>
      <c r="M6" s="268"/>
      <c r="N6" s="12"/>
      <c r="O6" s="12"/>
      <c r="P6" s="13"/>
    </row>
    <row r="7" spans="1:16" s="17" customFormat="1" x14ac:dyDescent="0.25">
      <c r="A7" s="14"/>
      <c r="B7" s="296"/>
      <c r="C7" s="15">
        <v>2022</v>
      </c>
      <c r="D7" s="15">
        <v>2023</v>
      </c>
      <c r="E7" s="112">
        <v>2024</v>
      </c>
      <c r="F7" s="112">
        <v>2025</v>
      </c>
      <c r="G7" s="112">
        <v>2026</v>
      </c>
      <c r="H7" s="420">
        <v>2027</v>
      </c>
      <c r="I7" s="15">
        <v>2023</v>
      </c>
      <c r="J7" s="15">
        <v>2023</v>
      </c>
      <c r="K7" s="15">
        <v>2023</v>
      </c>
      <c r="L7" s="16">
        <v>2023</v>
      </c>
      <c r="M7" s="74">
        <v>2023</v>
      </c>
      <c r="N7" s="15">
        <v>2023</v>
      </c>
      <c r="O7" s="15">
        <v>2023</v>
      </c>
      <c r="P7" s="16">
        <v>2023</v>
      </c>
    </row>
    <row r="8" spans="1:16" s="17" customFormat="1" x14ac:dyDescent="0.25">
      <c r="A8" s="18"/>
      <c r="B8" s="297"/>
      <c r="C8" s="307" t="s">
        <v>62</v>
      </c>
      <c r="D8" s="307" t="s">
        <v>62</v>
      </c>
      <c r="E8" s="421" t="s">
        <v>62</v>
      </c>
      <c r="F8" s="421" t="s">
        <v>62</v>
      </c>
      <c r="G8" s="421" t="s">
        <v>62</v>
      </c>
      <c r="H8" s="422" t="s">
        <v>62</v>
      </c>
      <c r="I8" s="1" t="s">
        <v>0</v>
      </c>
      <c r="J8" s="1" t="s">
        <v>1</v>
      </c>
      <c r="K8" s="1" t="s">
        <v>2</v>
      </c>
      <c r="L8" s="4" t="s">
        <v>3</v>
      </c>
      <c r="M8" s="409" t="s">
        <v>0</v>
      </c>
      <c r="N8" s="1" t="s">
        <v>1</v>
      </c>
      <c r="O8" s="1" t="s">
        <v>2</v>
      </c>
      <c r="P8" s="4" t="s">
        <v>3</v>
      </c>
    </row>
    <row r="9" spans="1:16" s="17" customFormat="1" x14ac:dyDescent="0.25">
      <c r="A9" s="21"/>
      <c r="B9" s="298"/>
      <c r="C9" s="308"/>
      <c r="D9" s="308"/>
      <c r="E9" s="423"/>
      <c r="F9" s="423"/>
      <c r="G9" s="423"/>
      <c r="H9" s="424"/>
      <c r="I9" s="266"/>
      <c r="J9" s="266"/>
      <c r="K9" s="266"/>
      <c r="L9" s="22"/>
      <c r="M9" s="270"/>
      <c r="N9" s="91"/>
      <c r="O9" s="91"/>
      <c r="P9" s="116"/>
    </row>
    <row r="10" spans="1:16" s="17" customFormat="1" x14ac:dyDescent="0.25">
      <c r="A10" s="23"/>
      <c r="B10" s="6" t="s">
        <v>164</v>
      </c>
      <c r="C10" s="309"/>
      <c r="D10" s="150"/>
      <c r="E10" s="156"/>
      <c r="F10" s="156"/>
      <c r="G10" s="156"/>
      <c r="H10" s="425"/>
      <c r="L10" s="25"/>
      <c r="M10" s="24"/>
      <c r="P10" s="25"/>
    </row>
    <row r="11" spans="1:16" x14ac:dyDescent="0.25">
      <c r="A11" s="26" t="s">
        <v>6</v>
      </c>
      <c r="B11" s="27" t="s">
        <v>63</v>
      </c>
      <c r="C11" s="310">
        <v>1.6687029395207498</v>
      </c>
      <c r="D11" s="243">
        <v>1.3367324369076616</v>
      </c>
      <c r="E11" s="243">
        <v>-6.3855011177581193</v>
      </c>
      <c r="F11" s="243">
        <v>3.9287181683723915</v>
      </c>
      <c r="G11" s="243">
        <v>4.8289992588985253</v>
      </c>
      <c r="H11" s="426">
        <v>2.492415433449735</v>
      </c>
      <c r="I11" s="29">
        <v>0.3090583111641676</v>
      </c>
      <c r="J11" s="29">
        <v>0.39712822191715347</v>
      </c>
      <c r="K11" s="29">
        <v>0.29491347227863507</v>
      </c>
      <c r="L11" s="30">
        <v>0.64705727564182691</v>
      </c>
      <c r="M11" s="28">
        <v>1.0192808333722603</v>
      </c>
      <c r="N11" s="29">
        <v>1.4842493107914745</v>
      </c>
      <c r="O11" s="29">
        <v>1.2087097042689621</v>
      </c>
      <c r="P11" s="30">
        <v>1.6057753523407436</v>
      </c>
    </row>
    <row r="12" spans="1:16" x14ac:dyDescent="0.25">
      <c r="A12" s="26" t="s">
        <v>6</v>
      </c>
      <c r="B12" s="31" t="s">
        <v>65</v>
      </c>
      <c r="C12" s="310">
        <v>5.5038063486809508</v>
      </c>
      <c r="D12" s="243">
        <v>-1.9037116097125439</v>
      </c>
      <c r="E12" s="243">
        <v>-5.8493595530347271</v>
      </c>
      <c r="F12" s="243">
        <v>1.1430835480391588</v>
      </c>
      <c r="G12" s="243">
        <v>4.7496669001396485</v>
      </c>
      <c r="H12" s="426">
        <v>1.9656168995591417</v>
      </c>
      <c r="I12" s="29">
        <v>-1.7555572445012602</v>
      </c>
      <c r="J12" s="29">
        <v>-0.68646706873620733</v>
      </c>
      <c r="K12" s="29">
        <v>-7.4986045823843828E-2</v>
      </c>
      <c r="L12" s="30">
        <v>0.16029410288644907</v>
      </c>
      <c r="M12" s="28">
        <v>-2.188515607877517</v>
      </c>
      <c r="N12" s="29">
        <v>-3.6223388866231443</v>
      </c>
      <c r="O12" s="29">
        <v>-0.87979896134189328</v>
      </c>
      <c r="P12" s="30">
        <v>-0.99724102434742834</v>
      </c>
    </row>
    <row r="13" spans="1:16" x14ac:dyDescent="0.25">
      <c r="A13" s="26"/>
      <c r="B13" s="31" t="s">
        <v>137</v>
      </c>
      <c r="C13" s="310">
        <v>5.8911841319316594</v>
      </c>
      <c r="D13" s="243">
        <v>8.4165415291691303</v>
      </c>
      <c r="E13" s="243">
        <v>-5.3735421187590893</v>
      </c>
      <c r="F13" s="243">
        <v>4.3792000294197164</v>
      </c>
      <c r="G13" s="243">
        <v>-2.5078492859958001</v>
      </c>
      <c r="H13" s="426">
        <v>0.79302414835697999</v>
      </c>
      <c r="I13" s="29">
        <v>-3.441298734729592</v>
      </c>
      <c r="J13" s="29">
        <v>0.16653679389388998</v>
      </c>
      <c r="K13" s="29">
        <v>6.3816190386289939</v>
      </c>
      <c r="L13" s="30">
        <v>11.659561545027541</v>
      </c>
      <c r="M13" s="28">
        <v>5.7086537984554431</v>
      </c>
      <c r="N13" s="29">
        <v>5.2263342647948408</v>
      </c>
      <c r="O13" s="29">
        <v>5.9545141402832957</v>
      </c>
      <c r="P13" s="30">
        <v>14.44287237222861</v>
      </c>
    </row>
    <row r="14" spans="1:16" x14ac:dyDescent="0.25">
      <c r="A14" s="26"/>
      <c r="B14" s="31" t="s">
        <v>68</v>
      </c>
      <c r="C14" s="310">
        <v>-4.2826802403509001</v>
      </c>
      <c r="D14" s="243">
        <v>-2.4250206115808859</v>
      </c>
      <c r="E14" s="243">
        <v>-38.182537156955007</v>
      </c>
      <c r="F14" s="243">
        <v>1.1467455990513686</v>
      </c>
      <c r="G14" s="243">
        <v>9.7642564268762619</v>
      </c>
      <c r="H14" s="426">
        <v>-1.2606102595344115</v>
      </c>
      <c r="I14" s="29">
        <v>-1.1208408205121145</v>
      </c>
      <c r="J14" s="29">
        <v>-0.4032060844109342</v>
      </c>
      <c r="K14" s="29">
        <v>0.60114255569252428</v>
      </c>
      <c r="L14" s="30">
        <v>1.0017267577828504</v>
      </c>
      <c r="M14" s="28">
        <v>-5.829741497958385</v>
      </c>
      <c r="N14" s="29">
        <v>-2.2368778137558554</v>
      </c>
      <c r="O14" s="29">
        <v>-2.2554147949479408</v>
      </c>
      <c r="P14" s="30">
        <v>-0.21404544345022813</v>
      </c>
    </row>
    <row r="15" spans="1:16" x14ac:dyDescent="0.25">
      <c r="A15" s="26"/>
      <c r="B15" s="31" t="s">
        <v>66</v>
      </c>
      <c r="C15" s="310">
        <v>2.2747648311023161</v>
      </c>
      <c r="D15" s="243">
        <v>-1.9098236667032142</v>
      </c>
      <c r="E15" s="243">
        <v>6.7154563936697054</v>
      </c>
      <c r="F15" s="243">
        <v>8.0373169728883873</v>
      </c>
      <c r="G15" s="243">
        <v>7.463949266982195</v>
      </c>
      <c r="H15" s="426">
        <v>6.3988873865285179</v>
      </c>
      <c r="I15" s="29">
        <v>-5.9883843655799467</v>
      </c>
      <c r="J15" s="29">
        <v>3.9263003493139825</v>
      </c>
      <c r="K15" s="29">
        <v>0.8504609354157644</v>
      </c>
      <c r="L15" s="30">
        <v>0.65385989517652288</v>
      </c>
      <c r="M15" s="28">
        <v>-4.6950944096017633</v>
      </c>
      <c r="N15" s="29">
        <v>9.4565490726794543E-2</v>
      </c>
      <c r="O15" s="29">
        <v>-2.4409899915196598</v>
      </c>
      <c r="P15" s="30">
        <v>-0.68593290343533786</v>
      </c>
    </row>
    <row r="16" spans="1:16" x14ac:dyDescent="0.25">
      <c r="A16" s="26"/>
      <c r="B16" s="31" t="s">
        <v>67</v>
      </c>
      <c r="C16" s="310">
        <v>3.9890368482150995</v>
      </c>
      <c r="D16" s="243">
        <v>-7.3178525512103576</v>
      </c>
      <c r="E16" s="243">
        <v>5.4641018181838863</v>
      </c>
      <c r="F16" s="243">
        <v>6.5346862276329132</v>
      </c>
      <c r="G16" s="243">
        <v>6.521787458407946</v>
      </c>
      <c r="H16" s="426">
        <v>5.7743484522181587</v>
      </c>
      <c r="I16" s="29">
        <v>-15.20779141129147</v>
      </c>
      <c r="J16" s="29">
        <v>4.1260406126651716</v>
      </c>
      <c r="K16" s="29">
        <v>4.2664520837883746</v>
      </c>
      <c r="L16" s="30">
        <v>5.888880341206959</v>
      </c>
      <c r="M16" s="28">
        <v>-13.321081229745113</v>
      </c>
      <c r="N16" s="29">
        <v>-8.2519481308886427</v>
      </c>
      <c r="O16" s="29">
        <v>-6.0947973796848682</v>
      </c>
      <c r="P16" s="30">
        <v>-2.2234762556251009</v>
      </c>
    </row>
    <row r="17" spans="1:16" x14ac:dyDescent="0.25">
      <c r="A17" s="26"/>
      <c r="B17" s="31"/>
      <c r="C17" s="310"/>
      <c r="D17" s="243"/>
      <c r="E17" s="243"/>
      <c r="F17" s="243"/>
      <c r="G17" s="243"/>
      <c r="H17" s="426"/>
      <c r="I17" s="29"/>
      <c r="J17" s="29"/>
      <c r="K17" s="29"/>
      <c r="L17" s="30"/>
      <c r="M17" s="28"/>
      <c r="N17" s="29"/>
      <c r="O17" s="29"/>
      <c r="P17" s="30"/>
    </row>
    <row r="18" spans="1:16" x14ac:dyDescent="0.25">
      <c r="A18" s="26"/>
      <c r="B18" s="6" t="s">
        <v>177</v>
      </c>
      <c r="C18" s="310"/>
      <c r="D18" s="243"/>
      <c r="E18" s="243"/>
      <c r="F18" s="243"/>
      <c r="G18" s="243"/>
      <c r="H18" s="426"/>
      <c r="I18" s="29"/>
      <c r="J18" s="29"/>
      <c r="K18" s="29"/>
      <c r="L18" s="30"/>
      <c r="M18" s="28"/>
      <c r="N18" s="29"/>
      <c r="O18" s="29"/>
      <c r="P18" s="30"/>
    </row>
    <row r="19" spans="1:16" x14ac:dyDescent="0.25">
      <c r="A19" s="26" t="s">
        <v>6</v>
      </c>
      <c r="B19" s="27" t="s">
        <v>64</v>
      </c>
      <c r="C19" s="310">
        <v>9.2983900783399029</v>
      </c>
      <c r="D19" s="243">
        <v>11.05722775489264</v>
      </c>
      <c r="E19" s="243">
        <v>-3.4748372798540372</v>
      </c>
      <c r="F19" s="243">
        <v>2.3445614010343396</v>
      </c>
      <c r="G19" s="243">
        <v>5.1405182797651605</v>
      </c>
      <c r="H19" s="426">
        <v>1.8751264276239743</v>
      </c>
      <c r="I19" s="29">
        <v>3.3557563071260343</v>
      </c>
      <c r="J19" s="29">
        <v>2.4150806964756688</v>
      </c>
      <c r="K19" s="29">
        <v>2.0387055412356192</v>
      </c>
      <c r="L19" s="30">
        <v>2.1688497811630958</v>
      </c>
      <c r="M19" s="28">
        <v>13.039555532322611</v>
      </c>
      <c r="N19" s="29">
        <v>11.250198331938964</v>
      </c>
      <c r="O19" s="29">
        <v>10.354956906903269</v>
      </c>
      <c r="P19" s="30">
        <v>9.8947632921601034</v>
      </c>
    </row>
    <row r="20" spans="1:16" x14ac:dyDescent="0.25">
      <c r="A20" s="26" t="s">
        <v>6</v>
      </c>
      <c r="B20" s="31" t="s">
        <v>10</v>
      </c>
      <c r="C20" s="310">
        <v>18.371435226804511</v>
      </c>
      <c r="D20" s="243">
        <v>8.8646470300805404</v>
      </c>
      <c r="E20" s="243">
        <v>-1.729197583187958</v>
      </c>
      <c r="F20" s="243">
        <v>-1.021074117265508</v>
      </c>
      <c r="G20" s="243">
        <v>4.1974482928313295</v>
      </c>
      <c r="H20" s="426">
        <v>1.005976749996651</v>
      </c>
      <c r="I20" s="29">
        <v>1.5355721700806013</v>
      </c>
      <c r="J20" s="29">
        <v>1.5397907734539418</v>
      </c>
      <c r="K20" s="29">
        <v>1.1479863007064051</v>
      </c>
      <c r="L20" s="30">
        <v>0.99744694100574183</v>
      </c>
      <c r="M20" s="28">
        <v>12.840896093388032</v>
      </c>
      <c r="N20" s="29">
        <v>7.9963825438355451</v>
      </c>
      <c r="O20" s="29">
        <v>8.7916301323277537</v>
      </c>
      <c r="P20" s="30">
        <v>6.2685879096916919</v>
      </c>
    </row>
    <row r="21" spans="1:16" x14ac:dyDescent="0.25">
      <c r="A21" s="26"/>
      <c r="B21" s="31"/>
      <c r="C21" s="310"/>
      <c r="D21" s="243"/>
      <c r="E21" s="243"/>
      <c r="F21" s="243"/>
      <c r="G21" s="243"/>
      <c r="H21" s="426"/>
      <c r="I21" s="29"/>
      <c r="J21" s="29"/>
      <c r="K21" s="29"/>
      <c r="L21" s="30"/>
      <c r="M21" s="28"/>
      <c r="N21" s="29"/>
      <c r="O21" s="29"/>
      <c r="P21" s="30"/>
    </row>
    <row r="22" spans="1:16" x14ac:dyDescent="0.25">
      <c r="A22" s="26"/>
      <c r="B22" s="6" t="s">
        <v>185</v>
      </c>
      <c r="C22" s="310"/>
      <c r="D22" s="243"/>
      <c r="E22" s="243"/>
      <c r="F22" s="243"/>
      <c r="G22" s="243"/>
      <c r="H22" s="426"/>
      <c r="I22" s="29"/>
      <c r="J22" s="29"/>
      <c r="K22" s="29"/>
      <c r="L22" s="30"/>
      <c r="M22" s="28"/>
      <c r="N22" s="29"/>
      <c r="O22" s="29"/>
      <c r="P22" s="30"/>
    </row>
    <row r="23" spans="1:16" x14ac:dyDescent="0.25">
      <c r="A23" s="26"/>
      <c r="B23" s="27" t="s">
        <v>70</v>
      </c>
      <c r="C23" s="310">
        <v>109.65191899999999</v>
      </c>
      <c r="D23" s="243">
        <v>121.77638142144039</v>
      </c>
      <c r="E23" s="243">
        <v>117.54485032175094</v>
      </c>
      <c r="F23" s="243">
        <v>120.3007615112983</v>
      </c>
      <c r="G23" s="243">
        <v>126.4848441474833</v>
      </c>
      <c r="H23" s="426">
        <v>128.85659488703175</v>
      </c>
      <c r="I23" s="29" t="s">
        <v>4</v>
      </c>
      <c r="J23" s="29" t="s">
        <v>4</v>
      </c>
      <c r="K23" s="29" t="s">
        <v>4</v>
      </c>
      <c r="L23" s="30" t="s">
        <v>4</v>
      </c>
      <c r="M23" s="28" t="s">
        <v>4</v>
      </c>
      <c r="N23" s="29" t="s">
        <v>4</v>
      </c>
      <c r="O23" s="29" t="s">
        <v>4</v>
      </c>
      <c r="P23" s="30" t="s">
        <v>4</v>
      </c>
    </row>
    <row r="24" spans="1:16" x14ac:dyDescent="0.25">
      <c r="A24" s="26"/>
      <c r="B24" s="27"/>
      <c r="C24" s="310"/>
      <c r="D24" s="243"/>
      <c r="E24" s="243"/>
      <c r="F24" s="243"/>
      <c r="G24" s="243"/>
      <c r="H24" s="426"/>
      <c r="I24" s="29"/>
      <c r="J24" s="29"/>
      <c r="K24" s="29"/>
      <c r="L24" s="30"/>
      <c r="M24" s="28"/>
      <c r="N24" s="29"/>
      <c r="O24" s="29"/>
      <c r="P24" s="30"/>
    </row>
    <row r="25" spans="1:16" x14ac:dyDescent="0.25">
      <c r="A25" s="32"/>
      <c r="B25" s="299" t="s">
        <v>5</v>
      </c>
      <c r="C25" s="310"/>
      <c r="D25" s="243"/>
      <c r="E25" s="311"/>
      <c r="F25" s="311"/>
      <c r="G25" s="311"/>
      <c r="H25" s="427"/>
      <c r="I25" s="34"/>
      <c r="J25" s="34"/>
      <c r="K25" s="34"/>
      <c r="L25" s="35"/>
      <c r="M25" s="28"/>
      <c r="N25" s="29"/>
      <c r="O25" s="29"/>
      <c r="P25" s="30"/>
    </row>
    <row r="26" spans="1:16" x14ac:dyDescent="0.25">
      <c r="A26" s="26" t="s">
        <v>6</v>
      </c>
      <c r="B26" s="31" t="s">
        <v>71</v>
      </c>
      <c r="C26" s="310">
        <v>1.6897002981180798</v>
      </c>
      <c r="D26" s="243">
        <v>0.16941586807712739</v>
      </c>
      <c r="E26" s="243">
        <v>-5.4378067158780796</v>
      </c>
      <c r="F26" s="243">
        <v>-4.0942339213578816E-2</v>
      </c>
      <c r="G26" s="243">
        <v>1.0353117954686297</v>
      </c>
      <c r="H26" s="426">
        <v>-6.5925667126309762E-2</v>
      </c>
      <c r="I26" s="29">
        <v>-4.2185307401754191E-2</v>
      </c>
      <c r="J26" s="29">
        <v>5.450962335020737E-2</v>
      </c>
      <c r="K26" s="29">
        <v>-4.0000000000017799E-2</v>
      </c>
      <c r="L26" s="30">
        <v>5.0000000000038902E-2</v>
      </c>
      <c r="M26" s="28">
        <v>0.39562637127910083</v>
      </c>
      <c r="N26" s="29">
        <v>9.0860074240439737E-2</v>
      </c>
      <c r="O26" s="29">
        <v>0.14632313045139789</v>
      </c>
      <c r="P26" s="30">
        <v>4.7242377608514019E-2</v>
      </c>
    </row>
    <row r="27" spans="1:16" x14ac:dyDescent="0.25">
      <c r="A27" s="26"/>
      <c r="B27" s="31" t="s">
        <v>120</v>
      </c>
      <c r="C27" s="310">
        <v>1.76842403604347</v>
      </c>
      <c r="D27" s="243">
        <v>0.23746023146322681</v>
      </c>
      <c r="E27" s="243">
        <v>-5.3568112376555899</v>
      </c>
      <c r="F27" s="243">
        <v>-2.6016892506741662E-2</v>
      </c>
      <c r="G27" s="243">
        <v>1.0288410492575339</v>
      </c>
      <c r="H27" s="426">
        <v>-6.2288615595951224E-2</v>
      </c>
      <c r="I27" s="29">
        <v>-8.1046098511472486E-2</v>
      </c>
      <c r="J27" s="29">
        <v>4.3824236035838737E-2</v>
      </c>
      <c r="K27" s="29">
        <v>-4.0000000000028901E-2</v>
      </c>
      <c r="L27" s="30">
        <v>5.0000000000016698E-2</v>
      </c>
      <c r="M27" s="28">
        <v>0.52814060073609337</v>
      </c>
      <c r="N27" s="29">
        <v>7.6819041576503544E-2</v>
      </c>
      <c r="O27" s="29">
        <v>0.23350611923040887</v>
      </c>
      <c r="P27" s="30">
        <v>0.11402748627187265</v>
      </c>
    </row>
    <row r="28" spans="1:16" x14ac:dyDescent="0.25">
      <c r="A28" s="26"/>
      <c r="B28" s="31"/>
      <c r="C28" s="310"/>
      <c r="D28" s="243"/>
      <c r="E28" s="243"/>
      <c r="F28" s="243"/>
      <c r="G28" s="243"/>
      <c r="H28" s="426"/>
      <c r="I28" s="29"/>
      <c r="J28" s="29"/>
      <c r="K28" s="29"/>
      <c r="L28" s="30"/>
      <c r="M28" s="28"/>
      <c r="N28" s="29"/>
      <c r="O28" s="29"/>
      <c r="P28" s="30"/>
    </row>
    <row r="29" spans="1:16" x14ac:dyDescent="0.25">
      <c r="A29" s="26"/>
      <c r="B29" s="7" t="s">
        <v>140</v>
      </c>
      <c r="C29" s="310"/>
      <c r="D29" s="243"/>
      <c r="E29" s="243"/>
      <c r="F29" s="243"/>
      <c r="G29" s="243"/>
      <c r="H29" s="426"/>
      <c r="I29" s="29"/>
      <c r="J29" s="29"/>
      <c r="K29" s="29"/>
      <c r="L29" s="30"/>
      <c r="M29" s="28"/>
      <c r="N29" s="29"/>
      <c r="O29" s="29"/>
      <c r="P29" s="30"/>
    </row>
    <row r="30" spans="1:16" x14ac:dyDescent="0.25">
      <c r="A30" s="26" t="s">
        <v>6</v>
      </c>
      <c r="B30" s="31" t="s">
        <v>179</v>
      </c>
      <c r="C30" s="310">
        <v>7.6796036333608653</v>
      </c>
      <c r="D30" s="243">
        <v>10.199386503067487</v>
      </c>
      <c r="E30" s="243">
        <v>0.34794711203895989</v>
      </c>
      <c r="F30" s="243">
        <v>1.8030513176144236</v>
      </c>
      <c r="G30" s="243">
        <v>3.610354223433232</v>
      </c>
      <c r="H30" s="426">
        <v>0.78895463510848529</v>
      </c>
      <c r="I30" s="29">
        <v>3.4134918169410167</v>
      </c>
      <c r="J30" s="29">
        <v>2.5273285554035407</v>
      </c>
      <c r="K30" s="29">
        <v>2.6999999999999913</v>
      </c>
      <c r="L30" s="30">
        <v>2.4038775127210643</v>
      </c>
      <c r="M30" s="28">
        <v>9.4884488448844895</v>
      </c>
      <c r="N30" s="29">
        <v>9.9147947327653085</v>
      </c>
      <c r="O30" s="29">
        <v>9.6450177324914002</v>
      </c>
      <c r="P30" s="30">
        <v>11.380389204437824</v>
      </c>
    </row>
    <row r="31" spans="1:16" x14ac:dyDescent="0.25">
      <c r="A31" s="26"/>
      <c r="B31" s="31" t="s">
        <v>180</v>
      </c>
      <c r="C31" s="310">
        <f t="shared" ref="C31:P31" si="0">100*((1+C30/100)/(1+C38/100)-1)</f>
        <v>-4.4899664719986525</v>
      </c>
      <c r="D31" s="243">
        <f t="shared" si="0"/>
        <v>-0.41332098448010335</v>
      </c>
      <c r="E31" s="243">
        <f t="shared" si="0"/>
        <v>-3.9964052997729205</v>
      </c>
      <c r="F31" s="243">
        <f t="shared" si="0"/>
        <v>3.2606486331910656</v>
      </c>
      <c r="G31" s="243">
        <f t="shared" si="0"/>
        <v>3.4931440139579495</v>
      </c>
      <c r="H31" s="426">
        <f t="shared" si="0"/>
        <v>1.0679006376370648</v>
      </c>
      <c r="I31" s="29">
        <f t="shared" si="0"/>
        <v>0.38383840473692477</v>
      </c>
      <c r="J31" s="29">
        <f t="shared" si="0"/>
        <v>0.95035697247753959</v>
      </c>
      <c r="K31" s="29">
        <f t="shared" si="0"/>
        <v>1.7560641698331825</v>
      </c>
      <c r="L31" s="30">
        <f t="shared" si="0"/>
        <v>1.6452422060499572</v>
      </c>
      <c r="M31" s="28">
        <f t="shared" si="0"/>
        <v>-4.9029106732329293</v>
      </c>
      <c r="N31" s="29">
        <f t="shared" si="0"/>
        <v>-2.0076124224974845</v>
      </c>
      <c r="O31" s="29">
        <f t="shared" si="0"/>
        <v>0.6872447500198442</v>
      </c>
      <c r="P31" s="30">
        <f t="shared" si="0"/>
        <v>4.650931405569958</v>
      </c>
    </row>
    <row r="32" spans="1:16" x14ac:dyDescent="0.25">
      <c r="A32" s="26"/>
      <c r="B32" s="31"/>
      <c r="C32" s="310"/>
      <c r="D32" s="243"/>
      <c r="E32" s="243"/>
      <c r="F32" s="243"/>
      <c r="G32" s="243"/>
      <c r="H32" s="426"/>
      <c r="I32" s="29"/>
      <c r="J32" s="29"/>
      <c r="K32" s="29"/>
      <c r="L32" s="30"/>
      <c r="M32" s="28"/>
      <c r="N32" s="29"/>
      <c r="O32" s="29"/>
      <c r="P32" s="30"/>
    </row>
    <row r="33" spans="1:16" x14ac:dyDescent="0.25">
      <c r="A33" s="26"/>
      <c r="B33" s="7" t="s">
        <v>154</v>
      </c>
      <c r="C33" s="310"/>
      <c r="D33" s="243"/>
      <c r="E33" s="243"/>
      <c r="F33" s="243"/>
      <c r="G33" s="243"/>
      <c r="H33" s="426"/>
      <c r="I33" s="29"/>
      <c r="J33" s="29"/>
      <c r="K33" s="29"/>
      <c r="L33" s="30"/>
      <c r="M33" s="28"/>
      <c r="N33" s="29"/>
      <c r="O33" s="29"/>
      <c r="P33" s="30"/>
    </row>
    <row r="34" spans="1:16" x14ac:dyDescent="0.25">
      <c r="A34" s="26"/>
      <c r="B34" s="31" t="s">
        <v>36</v>
      </c>
      <c r="C34" s="310">
        <v>6.1422020427809514</v>
      </c>
      <c r="D34" s="243">
        <v>5.7725827796883049</v>
      </c>
      <c r="E34" s="243">
        <v>9.3219366396494099</v>
      </c>
      <c r="F34" s="243">
        <v>10.43361139129502</v>
      </c>
      <c r="G34" s="243">
        <v>10.476606006104037</v>
      </c>
      <c r="H34" s="426">
        <v>10.68008581399393</v>
      </c>
      <c r="I34" s="29">
        <v>6.0815190405997965</v>
      </c>
      <c r="J34" s="29">
        <v>5.75809710742009</v>
      </c>
      <c r="K34" s="29">
        <v>5.7233687457284113</v>
      </c>
      <c r="L34" s="30">
        <v>5.5267243034270894</v>
      </c>
      <c r="M34" s="28" t="s">
        <v>4</v>
      </c>
      <c r="N34" s="29" t="s">
        <v>4</v>
      </c>
      <c r="O34" s="29" t="s">
        <v>4</v>
      </c>
      <c r="P34" s="30" t="s">
        <v>4</v>
      </c>
    </row>
    <row r="35" spans="1:16" x14ac:dyDescent="0.25">
      <c r="A35" s="26"/>
      <c r="B35" s="38" t="s">
        <v>201</v>
      </c>
      <c r="C35" s="310">
        <v>170.40499999999997</v>
      </c>
      <c r="D35" s="243">
        <v>160.03434303455623</v>
      </c>
      <c r="E35" s="243">
        <v>254.17602873764329</v>
      </c>
      <c r="F35" s="243">
        <v>286.15687409675343</v>
      </c>
      <c r="G35" s="243">
        <v>288.84738977231837</v>
      </c>
      <c r="H35" s="426">
        <v>294.35623627408745</v>
      </c>
      <c r="I35" s="29">
        <v>1.1851773902973983</v>
      </c>
      <c r="J35" s="29">
        <v>-4.8918698099130182</v>
      </c>
      <c r="K35" s="29">
        <v>-5.963423636176568</v>
      </c>
      <c r="L35" s="30">
        <v>-4.2437281706984908</v>
      </c>
      <c r="M35" s="28">
        <v>-7.3989870077473707</v>
      </c>
      <c r="N35" s="29">
        <v>-9.7615085967831412</v>
      </c>
      <c r="O35" s="29">
        <v>-6.2923811260422458</v>
      </c>
      <c r="P35" s="30">
        <v>-8.7511748506333031</v>
      </c>
    </row>
    <row r="36" spans="1:16" x14ac:dyDescent="0.25">
      <c r="A36" s="37"/>
      <c r="B36" s="38"/>
      <c r="C36" s="312"/>
      <c r="D36" s="226"/>
      <c r="E36" s="311"/>
      <c r="F36" s="311"/>
      <c r="G36" s="311"/>
      <c r="H36" s="427"/>
      <c r="I36" s="40"/>
      <c r="J36" s="40"/>
      <c r="K36" s="40"/>
      <c r="L36" s="41"/>
      <c r="M36" s="33"/>
      <c r="N36" s="34"/>
      <c r="O36" s="34"/>
      <c r="P36" s="35"/>
    </row>
    <row r="37" spans="1:16" x14ac:dyDescent="0.25">
      <c r="A37" s="42"/>
      <c r="B37" s="7" t="s">
        <v>146</v>
      </c>
      <c r="C37" s="312"/>
      <c r="D37" s="226"/>
      <c r="E37" s="311"/>
      <c r="F37" s="311"/>
      <c r="G37" s="311"/>
      <c r="H37" s="427"/>
      <c r="I37" s="40"/>
      <c r="J37" s="40"/>
      <c r="K37" s="40"/>
      <c r="L37" s="41"/>
      <c r="M37" s="43"/>
      <c r="N37" s="44"/>
      <c r="O37" s="44"/>
      <c r="P37" s="45"/>
    </row>
    <row r="38" spans="1:16" x14ac:dyDescent="0.25">
      <c r="A38" s="26"/>
      <c r="B38" s="27" t="s">
        <v>119</v>
      </c>
      <c r="C38" s="310">
        <v>12.741666666666667</v>
      </c>
      <c r="D38" s="243">
        <v>10.656754088459639</v>
      </c>
      <c r="E38" s="243">
        <v>4.5251976505433955</v>
      </c>
      <c r="F38" s="243">
        <v>-1.4115709467934925</v>
      </c>
      <c r="G38" s="243">
        <v>0.11325408131332548</v>
      </c>
      <c r="H38" s="426">
        <v>-0.27599861159547312</v>
      </c>
      <c r="I38" s="29">
        <v>3.0180689046665599</v>
      </c>
      <c r="J38" s="29">
        <v>1.5621258113588832</v>
      </c>
      <c r="K38" s="29">
        <v>0.92764577508753088</v>
      </c>
      <c r="L38" s="30">
        <v>0.746355943678364</v>
      </c>
      <c r="M38" s="28">
        <v>15.133333333333333</v>
      </c>
      <c r="N38" s="29">
        <v>12.166666666666659</v>
      </c>
      <c r="O38" s="29">
        <v>8.8966313505860359</v>
      </c>
      <c r="P38" s="30">
        <v>6.4303850032525283</v>
      </c>
    </row>
    <row r="39" spans="1:16" ht="16.5" thickBot="1" x14ac:dyDescent="0.3">
      <c r="A39" s="46"/>
      <c r="B39" s="300"/>
      <c r="C39" s="314"/>
      <c r="D39" s="313"/>
      <c r="E39" s="416"/>
      <c r="F39" s="416"/>
      <c r="G39" s="416"/>
      <c r="H39" s="428"/>
      <c r="I39" s="47"/>
      <c r="J39" s="47"/>
      <c r="K39" s="47"/>
      <c r="L39" s="48"/>
      <c r="M39" s="49"/>
      <c r="N39" s="50"/>
      <c r="O39" s="50"/>
      <c r="P39" s="51"/>
    </row>
    <row r="40" spans="1:16" x14ac:dyDescent="0.25">
      <c r="A40" s="33"/>
      <c r="B40" s="27"/>
      <c r="C40" s="316"/>
      <c r="D40" s="315"/>
      <c r="E40" s="417"/>
      <c r="F40" s="417"/>
      <c r="G40" s="417"/>
      <c r="H40" s="418"/>
      <c r="I40" s="52"/>
      <c r="J40" s="52"/>
      <c r="K40" s="52"/>
      <c r="L40" s="53"/>
      <c r="M40" s="269"/>
      <c r="N40" s="54"/>
      <c r="O40" s="54"/>
      <c r="P40" s="55"/>
    </row>
    <row r="41" spans="1:16" x14ac:dyDescent="0.25">
      <c r="A41" s="33"/>
      <c r="B41" s="7" t="s">
        <v>13</v>
      </c>
      <c r="C41" s="310">
        <f t="shared" ref="C41:H41" si="1">$C$59*C26+$C$59*C30+$C$60*C20+$C$61*C12+$C$62*C19+$C$63*C11</f>
        <v>11.01488327795404</v>
      </c>
      <c r="D41" s="226">
        <f>$C$59*D26+$C$59*D30+$C$60*D20+$C$61*D12+$C$62*D19+$C$63*D11</f>
        <v>9.1145928086480765</v>
      </c>
      <c r="E41" s="243">
        <f t="shared" si="1"/>
        <v>-4.1948618723752515</v>
      </c>
      <c r="F41" s="243">
        <f t="shared" si="1"/>
        <v>1.2257498729170719</v>
      </c>
      <c r="G41" s="243">
        <f t="shared" si="1"/>
        <v>4.6024272095415864</v>
      </c>
      <c r="H41" s="328">
        <f t="shared" si="1"/>
        <v>1.0535662400239303</v>
      </c>
      <c r="I41" s="57" t="s">
        <v>4</v>
      </c>
      <c r="J41" s="57" t="s">
        <v>4</v>
      </c>
      <c r="K41" s="57" t="s">
        <v>4</v>
      </c>
      <c r="L41" s="58" t="s">
        <v>4</v>
      </c>
      <c r="M41" s="56" t="s">
        <v>4</v>
      </c>
      <c r="N41" s="57" t="s">
        <v>4</v>
      </c>
      <c r="O41" s="57" t="s">
        <v>4</v>
      </c>
      <c r="P41" s="58" t="s">
        <v>4</v>
      </c>
    </row>
    <row r="42" spans="1:16" x14ac:dyDescent="0.25">
      <c r="A42" s="59"/>
      <c r="B42" s="60"/>
      <c r="C42" s="317"/>
      <c r="D42" s="168"/>
      <c r="E42" s="419"/>
      <c r="F42" s="419"/>
      <c r="G42" s="419"/>
      <c r="H42" s="247"/>
      <c r="I42" s="62"/>
      <c r="J42" s="62"/>
      <c r="K42" s="62"/>
      <c r="L42" s="60"/>
      <c r="M42" s="61"/>
      <c r="N42" s="62"/>
      <c r="O42" s="62"/>
      <c r="P42" s="60"/>
    </row>
    <row r="43" spans="1:16" x14ac:dyDescent="0.25">
      <c r="A43" s="33"/>
      <c r="B43" s="63"/>
      <c r="C43" s="318"/>
      <c r="D43" s="248"/>
      <c r="E43" s="329"/>
      <c r="F43" s="329"/>
      <c r="G43" s="329"/>
      <c r="H43" s="330"/>
      <c r="I43" s="57"/>
      <c r="J43" s="52"/>
      <c r="K43" s="52"/>
      <c r="L43" s="53"/>
      <c r="M43" s="269"/>
      <c r="N43" s="54"/>
      <c r="O43" s="54"/>
      <c r="P43" s="55"/>
    </row>
    <row r="44" spans="1:16" x14ac:dyDescent="0.25">
      <c r="A44" s="33"/>
      <c r="B44" s="7" t="s">
        <v>14</v>
      </c>
      <c r="C44" s="312"/>
      <c r="D44" s="226"/>
      <c r="E44" s="243"/>
      <c r="F44" s="243"/>
      <c r="G44" s="243"/>
      <c r="H44" s="328"/>
      <c r="I44" s="57"/>
      <c r="J44" s="57"/>
      <c r="K44" s="57"/>
      <c r="L44" s="58"/>
      <c r="M44" s="28"/>
      <c r="N44" s="29"/>
      <c r="O44" s="29"/>
      <c r="P44" s="30"/>
    </row>
    <row r="45" spans="1:16" x14ac:dyDescent="0.25">
      <c r="A45" s="33"/>
      <c r="B45" s="27" t="s">
        <v>195</v>
      </c>
      <c r="C45" s="310">
        <v>10.949403173361084</v>
      </c>
      <c r="D45" s="226">
        <v>9.3732014184255483</v>
      </c>
      <c r="E45" s="243">
        <v>-2.717697434240407</v>
      </c>
      <c r="F45" s="243">
        <v>1.3305227477274917</v>
      </c>
      <c r="G45" s="243">
        <v>3.9417414015953112</v>
      </c>
      <c r="H45" s="328">
        <v>0.50708607335963052</v>
      </c>
      <c r="I45" s="57">
        <v>4.8401500765060224</v>
      </c>
      <c r="J45" s="57">
        <v>0.11739777048946909</v>
      </c>
      <c r="K45" s="57">
        <v>3.0748266814209169</v>
      </c>
      <c r="L45" s="58">
        <v>2.2081465766890851</v>
      </c>
      <c r="M45" s="56">
        <v>11.819234582989345</v>
      </c>
      <c r="N45" s="57">
        <v>7.6381915474102557</v>
      </c>
      <c r="O45" s="57">
        <v>7.206986111629643</v>
      </c>
      <c r="P45" s="58">
        <v>10.886890499844103</v>
      </c>
    </row>
    <row r="46" spans="1:16" x14ac:dyDescent="0.25">
      <c r="A46" s="33"/>
      <c r="B46" s="27" t="s">
        <v>186</v>
      </c>
      <c r="C46" s="310">
        <v>5.0067594061671938</v>
      </c>
      <c r="D46" s="243">
        <v>5.4441666984196777</v>
      </c>
      <c r="E46" s="243">
        <v>4.4158968293551908</v>
      </c>
      <c r="F46" s="243">
        <v>6.649272592491462</v>
      </c>
      <c r="G46" s="243">
        <v>6.4416387291893988</v>
      </c>
      <c r="H46" s="328">
        <v>5.979344787417368</v>
      </c>
      <c r="I46" s="57">
        <v>5.2924228043200747</v>
      </c>
      <c r="J46" s="57">
        <v>3.8253310410514163</v>
      </c>
      <c r="K46" s="57">
        <v>5.7277717731068405</v>
      </c>
      <c r="L46" s="58">
        <v>6.8454917915732274</v>
      </c>
      <c r="M46" s="28" t="s">
        <v>4</v>
      </c>
      <c r="N46" s="29" t="s">
        <v>4</v>
      </c>
      <c r="O46" s="29" t="s">
        <v>4</v>
      </c>
      <c r="P46" s="30" t="s">
        <v>4</v>
      </c>
    </row>
    <row r="47" spans="1:16" x14ac:dyDescent="0.25">
      <c r="A47" s="64"/>
      <c r="B47" s="27"/>
      <c r="C47" s="310"/>
      <c r="D47" s="226"/>
      <c r="E47" s="243"/>
      <c r="F47" s="243"/>
      <c r="G47" s="243"/>
      <c r="H47" s="328"/>
      <c r="I47" s="57"/>
      <c r="J47" s="57"/>
      <c r="K47" s="57"/>
      <c r="L47" s="58"/>
      <c r="M47" s="28"/>
      <c r="N47" s="29"/>
      <c r="O47" s="29"/>
      <c r="P47" s="30"/>
    </row>
    <row r="48" spans="1:16" x14ac:dyDescent="0.25">
      <c r="A48" s="64"/>
      <c r="B48" s="6" t="s">
        <v>15</v>
      </c>
      <c r="C48" s="286"/>
      <c r="D48" s="40"/>
      <c r="E48" s="34"/>
      <c r="F48" s="34"/>
      <c r="G48" s="34"/>
      <c r="H48" s="35"/>
      <c r="I48" s="40"/>
      <c r="J48" s="40"/>
      <c r="K48" s="40"/>
      <c r="L48" s="41"/>
      <c r="M48" s="33"/>
      <c r="N48" s="34"/>
      <c r="O48" s="34"/>
      <c r="P48" s="35"/>
    </row>
    <row r="49" spans="1:17" x14ac:dyDescent="0.25">
      <c r="A49" s="65"/>
      <c r="B49" s="27" t="s">
        <v>16</v>
      </c>
      <c r="C49" s="285">
        <v>1.5199691853242658</v>
      </c>
      <c r="D49" s="29">
        <v>2.0696846997263707</v>
      </c>
      <c r="E49" s="29">
        <v>1.6832888575962546</v>
      </c>
      <c r="F49" s="29">
        <v>1.3866719627872115</v>
      </c>
      <c r="G49" s="29">
        <v>1.3865921930985348</v>
      </c>
      <c r="H49" s="30">
        <v>1.2827883052966227</v>
      </c>
      <c r="I49" s="29">
        <v>1.1052316302256004</v>
      </c>
      <c r="J49" s="29">
        <v>1.1864507833549087</v>
      </c>
      <c r="K49" s="29">
        <v>1.0311111147372598</v>
      </c>
      <c r="L49" s="30">
        <v>0.89669713283027086</v>
      </c>
      <c r="M49" s="28">
        <v>2.2673269301410226</v>
      </c>
      <c r="N49" s="29">
        <v>2.5005499486536964</v>
      </c>
      <c r="O49" s="29">
        <v>2.5846637523303295</v>
      </c>
      <c r="P49" s="30">
        <v>2.598966042448736</v>
      </c>
    </row>
    <row r="50" spans="1:17" x14ac:dyDescent="0.25">
      <c r="A50" s="64"/>
      <c r="B50" s="27" t="s">
        <v>69</v>
      </c>
      <c r="C50" s="285">
        <v>0.43153813176650679</v>
      </c>
      <c r="D50" s="29">
        <v>-0.28965076333585804</v>
      </c>
      <c r="E50" s="29">
        <v>-8.2018836916650137</v>
      </c>
      <c r="F50" s="29">
        <v>-5.9002492783456928</v>
      </c>
      <c r="G50" s="29">
        <v>-2.7052543607012369</v>
      </c>
      <c r="H50" s="30">
        <v>-1.5432566933651248</v>
      </c>
      <c r="I50" s="57">
        <v>-0.12885765553983797</v>
      </c>
      <c r="J50" s="57">
        <v>-0.3060274360359716</v>
      </c>
      <c r="K50" s="57">
        <v>-0.46287637951948346</v>
      </c>
      <c r="L50" s="58">
        <v>-0.25940798661266973</v>
      </c>
      <c r="M50" s="28" t="s">
        <v>4</v>
      </c>
      <c r="N50" s="29" t="s">
        <v>4</v>
      </c>
      <c r="O50" s="29" t="s">
        <v>4</v>
      </c>
      <c r="P50" s="30" t="s">
        <v>4</v>
      </c>
    </row>
    <row r="51" spans="1:17" x14ac:dyDescent="0.25">
      <c r="A51" s="64"/>
      <c r="B51" s="27"/>
      <c r="C51" s="285"/>
      <c r="D51" s="29"/>
      <c r="E51" s="29"/>
      <c r="F51" s="29"/>
      <c r="G51" s="29"/>
      <c r="H51" s="30"/>
      <c r="I51" s="57"/>
      <c r="J51" s="57"/>
      <c r="K51" s="57"/>
      <c r="L51" s="58"/>
      <c r="M51" s="28"/>
      <c r="N51" s="29"/>
      <c r="O51" s="29"/>
      <c r="P51" s="30"/>
    </row>
    <row r="52" spans="1:17" x14ac:dyDescent="0.25">
      <c r="A52" s="64"/>
      <c r="B52" s="7" t="s">
        <v>76</v>
      </c>
      <c r="C52" s="285"/>
      <c r="D52" s="29"/>
      <c r="E52" s="29"/>
      <c r="F52" s="29"/>
      <c r="G52" s="29"/>
      <c r="H52" s="30"/>
      <c r="I52" s="57"/>
      <c r="J52" s="57"/>
      <c r="K52" s="57"/>
      <c r="L52" s="58"/>
      <c r="M52" s="28"/>
      <c r="N52" s="29"/>
      <c r="O52" s="29"/>
      <c r="P52" s="30"/>
    </row>
    <row r="53" spans="1:17" x14ac:dyDescent="0.25">
      <c r="A53" s="64"/>
      <c r="B53" s="31" t="s">
        <v>204</v>
      </c>
      <c r="C53" s="285">
        <f>'Externé prostredie'!Q$13</f>
        <v>3.8995441680998333</v>
      </c>
      <c r="D53" s="29">
        <f>'Externé prostredie'!R$13</f>
        <v>0.64838279448680147</v>
      </c>
      <c r="E53" s="29">
        <f>'Externé prostredie'!S$13</f>
        <v>1.3726808221671716</v>
      </c>
      <c r="F53" s="29">
        <f>'Externé prostredie'!T$13</f>
        <v>1.6844179442224716</v>
      </c>
      <c r="G53" s="29">
        <f>'Externé prostredie'!U$13</f>
        <v>1.7876125533740961</v>
      </c>
      <c r="H53" s="30">
        <f>'Externé prostredie'!V$13</f>
        <v>2.0150500624999346</v>
      </c>
      <c r="I53" s="29">
        <v>1.471933050958274E-2</v>
      </c>
      <c r="J53" s="29">
        <v>0.25882085943669253</v>
      </c>
      <c r="K53" s="29">
        <v>0.1</v>
      </c>
      <c r="L53" s="30">
        <v>0.2</v>
      </c>
      <c r="M53" s="28">
        <v>1.1217110964147237</v>
      </c>
      <c r="N53" s="29">
        <v>0.5878915146253938</v>
      </c>
      <c r="O53" s="29">
        <v>0.31451903008299364</v>
      </c>
      <c r="P53" s="30">
        <v>0.57459956866048323</v>
      </c>
      <c r="Q53" s="170"/>
    </row>
    <row r="54" spans="1:17" x14ac:dyDescent="0.25">
      <c r="A54" s="64"/>
      <c r="B54" s="31" t="s">
        <v>205</v>
      </c>
      <c r="C54" s="285">
        <f>'Externé prostredie'!Q$14</f>
        <v>8.3647489249669995</v>
      </c>
      <c r="D54" s="29">
        <f>'Externé prostredie'!R$14</f>
        <v>5.8214930539681413</v>
      </c>
      <c r="E54" s="29">
        <f>'Externé prostredie'!S$14</f>
        <v>2.7545432362346602</v>
      </c>
      <c r="F54" s="29">
        <f>'Externé prostredie'!T$14</f>
        <v>2.2218900000000006</v>
      </c>
      <c r="G54" s="29">
        <f>'Externé prostredie'!U$14</f>
        <v>2.0893100000000002</v>
      </c>
      <c r="H54" s="30">
        <f>'Externé prostredie'!V$14</f>
        <v>2.0893100000000002</v>
      </c>
      <c r="I54" s="29"/>
      <c r="J54" s="29"/>
      <c r="K54" s="29"/>
      <c r="L54" s="30"/>
      <c r="M54" s="28"/>
      <c r="N54" s="29"/>
      <c r="O54" s="29"/>
      <c r="P54" s="30"/>
    </row>
    <row r="55" spans="1:17" x14ac:dyDescent="0.25">
      <c r="A55" s="66"/>
      <c r="B55" s="60"/>
      <c r="C55" s="62"/>
      <c r="D55" s="62"/>
      <c r="E55" s="130"/>
      <c r="F55" s="130"/>
      <c r="G55" s="130"/>
      <c r="H55" s="303"/>
      <c r="I55" s="62"/>
      <c r="J55" s="62"/>
      <c r="K55" s="62"/>
      <c r="L55" s="60"/>
      <c r="M55" s="61"/>
      <c r="N55" s="62"/>
      <c r="O55" s="62"/>
      <c r="P55" s="60"/>
    </row>
    <row r="56" spans="1:17" x14ac:dyDescent="0.25">
      <c r="A56" s="67"/>
      <c r="B56" s="36"/>
      <c r="C56" s="68"/>
      <c r="D56" s="68"/>
      <c r="E56" s="331"/>
      <c r="F56" s="331"/>
      <c r="G56" s="331"/>
      <c r="H56" s="331"/>
      <c r="I56" s="331"/>
      <c r="J56" s="17"/>
      <c r="K56" s="17"/>
      <c r="L56" s="17"/>
      <c r="M56" s="17"/>
      <c r="N56" s="40"/>
      <c r="O56" s="40"/>
    </row>
    <row r="57" spans="1:17" x14ac:dyDescent="0.25">
      <c r="A57" s="15" t="s">
        <v>6</v>
      </c>
      <c r="B57" s="429" t="s">
        <v>79</v>
      </c>
      <c r="C57" s="430"/>
      <c r="D57" s="430"/>
      <c r="E57" s="430"/>
      <c r="F57" s="430"/>
      <c r="G57" s="430"/>
      <c r="H57" s="430"/>
      <c r="I57" s="430"/>
      <c r="J57" s="430"/>
      <c r="K57" s="430"/>
      <c r="L57" s="400"/>
      <c r="M57" s="400"/>
    </row>
    <row r="58" spans="1:17" x14ac:dyDescent="0.25">
      <c r="A58" s="15"/>
      <c r="B58" s="69"/>
      <c r="C58" s="69"/>
      <c r="D58" s="69"/>
      <c r="E58" s="332"/>
      <c r="F58" s="332"/>
      <c r="G58" s="332"/>
      <c r="H58" s="332"/>
      <c r="I58" s="332"/>
      <c r="J58" s="69"/>
      <c r="K58" s="69"/>
      <c r="L58" s="69"/>
      <c r="M58" s="69"/>
    </row>
    <row r="59" spans="1:17" s="17" customFormat="1" x14ac:dyDescent="0.25">
      <c r="A59" s="70"/>
      <c r="B59" s="401" t="s">
        <v>131</v>
      </c>
      <c r="C59" s="88">
        <v>0.55882742405606423</v>
      </c>
      <c r="D59" s="9"/>
      <c r="E59" s="305"/>
      <c r="F59" s="305"/>
      <c r="G59" s="104"/>
      <c r="H59" s="104"/>
      <c r="I59" s="104"/>
      <c r="J59" s="9"/>
      <c r="K59" s="9"/>
      <c r="L59" s="9"/>
      <c r="M59" s="9"/>
    </row>
    <row r="60" spans="1:17" x14ac:dyDescent="0.25">
      <c r="B60" s="401" t="s">
        <v>21</v>
      </c>
      <c r="C60" s="88">
        <v>0.24365495896409611</v>
      </c>
      <c r="I60" s="305"/>
    </row>
    <row r="61" spans="1:17" x14ac:dyDescent="0.25">
      <c r="B61" s="401" t="s">
        <v>22</v>
      </c>
      <c r="C61" s="88">
        <v>4.2278324566337976E-2</v>
      </c>
      <c r="I61" s="305"/>
    </row>
    <row r="62" spans="1:17" x14ac:dyDescent="0.25">
      <c r="B62" s="401" t="s">
        <v>74</v>
      </c>
      <c r="C62" s="88">
        <v>0.10629898853426513</v>
      </c>
      <c r="I62" s="305"/>
    </row>
    <row r="63" spans="1:17" x14ac:dyDescent="0.25">
      <c r="B63" s="401" t="s">
        <v>75</v>
      </c>
      <c r="C63" s="88">
        <v>4.8940303879236535E-2</v>
      </c>
      <c r="I63" s="305"/>
    </row>
  </sheetData>
  <mergeCells count="7">
    <mergeCell ref="B57:K57"/>
    <mergeCell ref="A1:M1"/>
    <mergeCell ref="A2:M2"/>
    <mergeCell ref="A3:M3"/>
    <mergeCell ref="A4:H5"/>
    <mergeCell ref="I4:L5"/>
    <mergeCell ref="M4:P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zoomScale="70" zoomScaleNormal="70" workbookViewId="0">
      <pane xSplit="4" ySplit="6" topLeftCell="J7" activePane="bottomRight" state="frozen"/>
      <selection pane="topRight" activeCell="E1" sqref="E1"/>
      <selection pane="bottomLeft" activeCell="A7" sqref="A7"/>
      <selection pane="bottomRight" activeCell="Z8" sqref="Z8"/>
    </sheetView>
  </sheetViews>
  <sheetFormatPr defaultColWidth="9.140625" defaultRowHeight="15.75" x14ac:dyDescent="0.25"/>
  <cols>
    <col min="1" max="1" width="5.7109375" style="170" customWidth="1"/>
    <col min="2" max="2" width="45.7109375" style="170" customWidth="1"/>
    <col min="3" max="3" width="5.7109375" style="170" customWidth="1"/>
    <col min="4" max="4" width="35.7109375" style="204" customWidth="1"/>
    <col min="5" max="6" width="11.140625" style="204" customWidth="1"/>
    <col min="7" max="13" width="11.140625" style="170" customWidth="1"/>
    <col min="14" max="14" width="11.140625" style="205" customWidth="1"/>
    <col min="15" max="22" width="11.140625" style="170" customWidth="1"/>
    <col min="23" max="23" width="10.140625" style="170" customWidth="1"/>
    <col min="24" max="24" width="9.42578125" style="170" bestFit="1" customWidth="1"/>
    <col min="25" max="16384" width="9.140625" style="170"/>
  </cols>
  <sheetData>
    <row r="1" spans="1:24" x14ac:dyDescent="0.25">
      <c r="A1" s="455" t="str">
        <f>'Súhrnné indikátory'!A1:M1</f>
        <v>64. zasadnutie Výboru pre makroekonomické prognózy, 13.9.2023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7"/>
      <c r="S1" s="457"/>
      <c r="T1" s="457"/>
      <c r="U1" s="389"/>
    </row>
    <row r="2" spans="1:24" ht="18.75" x14ac:dyDescent="0.3">
      <c r="A2" s="465" t="s">
        <v>150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388"/>
    </row>
    <row r="3" spans="1:24" x14ac:dyDescent="0.25">
      <c r="A3" s="466" t="s">
        <v>125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284"/>
    </row>
    <row r="4" spans="1:24" s="80" customFormat="1" x14ac:dyDescent="0.25">
      <c r="A4" s="184"/>
      <c r="B4" s="185"/>
      <c r="C4" s="186"/>
      <c r="D4" s="187"/>
      <c r="E4" s="281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7"/>
    </row>
    <row r="5" spans="1:24" s="80" customFormat="1" x14ac:dyDescent="0.25">
      <c r="A5" s="169"/>
      <c r="B5" s="41" t="s">
        <v>51</v>
      </c>
      <c r="C5" s="39"/>
      <c r="D5" s="41" t="s">
        <v>52</v>
      </c>
      <c r="E5" s="74">
        <v>2008</v>
      </c>
      <c r="F5" s="15">
        <v>2009</v>
      </c>
      <c r="G5" s="15">
        <v>2010</v>
      </c>
      <c r="H5" s="15">
        <v>2011</v>
      </c>
      <c r="I5" s="15">
        <v>2012</v>
      </c>
      <c r="J5" s="15">
        <v>2013</v>
      </c>
      <c r="K5" s="15">
        <v>2014</v>
      </c>
      <c r="L5" s="15">
        <v>2015</v>
      </c>
      <c r="M5" s="15">
        <v>2016</v>
      </c>
      <c r="N5" s="15">
        <v>2017</v>
      </c>
      <c r="O5" s="15">
        <v>2018</v>
      </c>
      <c r="P5" s="15">
        <v>2019</v>
      </c>
      <c r="Q5" s="15">
        <v>2020</v>
      </c>
      <c r="R5" s="15">
        <v>2021</v>
      </c>
      <c r="S5" s="15">
        <v>2022</v>
      </c>
      <c r="T5" s="15">
        <v>2023</v>
      </c>
      <c r="U5" s="15">
        <v>2024</v>
      </c>
      <c r="V5" s="15">
        <v>2025</v>
      </c>
      <c r="W5" s="15">
        <v>2026</v>
      </c>
      <c r="X5" s="16">
        <v>2027</v>
      </c>
    </row>
    <row r="6" spans="1:24" s="80" customFormat="1" x14ac:dyDescent="0.25">
      <c r="A6" s="189"/>
      <c r="B6" s="179"/>
      <c r="C6" s="177"/>
      <c r="D6" s="179"/>
      <c r="E6" s="14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7</v>
      </c>
      <c r="R6" s="8" t="s">
        <v>7</v>
      </c>
      <c r="S6" s="8" t="s">
        <v>62</v>
      </c>
      <c r="T6" s="8" t="s">
        <v>62</v>
      </c>
      <c r="U6" s="8" t="s">
        <v>62</v>
      </c>
      <c r="V6" s="8" t="s">
        <v>62</v>
      </c>
      <c r="W6" s="8" t="s">
        <v>62</v>
      </c>
      <c r="X6" s="131" t="s">
        <v>62</v>
      </c>
    </row>
    <row r="7" spans="1:24" x14ac:dyDescent="0.25">
      <c r="A7" s="184"/>
      <c r="B7" s="41"/>
      <c r="C7" s="39"/>
      <c r="D7" s="41"/>
      <c r="E7" s="39"/>
      <c r="F7" s="40"/>
      <c r="G7" s="188"/>
      <c r="H7" s="188"/>
      <c r="I7" s="188"/>
      <c r="J7" s="188"/>
      <c r="K7" s="188"/>
      <c r="L7" s="188"/>
      <c r="M7" s="188"/>
      <c r="N7" s="188"/>
      <c r="O7" s="188"/>
      <c r="P7" s="190"/>
      <c r="Q7" s="190"/>
      <c r="R7" s="190"/>
      <c r="S7" s="190"/>
      <c r="T7" s="190"/>
      <c r="U7" s="190"/>
      <c r="V7" s="190"/>
      <c r="W7" s="190"/>
      <c r="X7" s="191"/>
    </row>
    <row r="8" spans="1:24" x14ac:dyDescent="0.25">
      <c r="A8" s="169"/>
      <c r="B8" s="38" t="s">
        <v>53</v>
      </c>
      <c r="C8" s="169"/>
      <c r="D8" s="192" t="s">
        <v>114</v>
      </c>
      <c r="E8" s="193">
        <v>49747.347000000002</v>
      </c>
      <c r="F8" s="194">
        <v>38180.275000000001</v>
      </c>
      <c r="G8" s="194">
        <v>47490.465000000004</v>
      </c>
      <c r="H8" s="194">
        <v>54666.452000000005</v>
      </c>
      <c r="I8" s="194">
        <v>57312.983</v>
      </c>
      <c r="J8" s="194">
        <v>58979.456000000006</v>
      </c>
      <c r="K8" s="194">
        <v>59062.518000000004</v>
      </c>
      <c r="L8" s="194">
        <v>63725.141000000003</v>
      </c>
      <c r="M8" s="194">
        <v>65557.514999999999</v>
      </c>
      <c r="N8" s="194">
        <v>70026.698000000004</v>
      </c>
      <c r="O8" s="194">
        <v>75006.187000000005</v>
      </c>
      <c r="P8" s="194">
        <v>76579.735000000001</v>
      </c>
      <c r="Q8" s="194">
        <v>69693.004000000001</v>
      </c>
      <c r="R8" s="194">
        <v>83473.768000000011</v>
      </c>
      <c r="S8" s="194">
        <v>103241.876</v>
      </c>
      <c r="T8" s="194">
        <v>105463.40441276281</v>
      </c>
      <c r="U8" s="196">
        <v>110777.62052183448</v>
      </c>
      <c r="V8" s="196">
        <v>118558.79995968231</v>
      </c>
      <c r="W8" s="196">
        <v>128956.19414053066</v>
      </c>
      <c r="X8" s="392">
        <v>138582.33056403106</v>
      </c>
    </row>
    <row r="9" spans="1:24" x14ac:dyDescent="0.25">
      <c r="A9" s="169"/>
      <c r="B9" s="38"/>
      <c r="C9" s="169"/>
      <c r="D9" s="192"/>
      <c r="E9" s="126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98"/>
      <c r="V9" s="198"/>
      <c r="W9" s="198"/>
      <c r="X9" s="393"/>
    </row>
    <row r="10" spans="1:24" x14ac:dyDescent="0.25">
      <c r="A10" s="169"/>
      <c r="B10" s="38" t="s">
        <v>110</v>
      </c>
      <c r="C10" s="169"/>
      <c r="D10" s="192" t="s">
        <v>115</v>
      </c>
      <c r="E10" s="195">
        <v>60029.087</v>
      </c>
      <c r="F10" s="196">
        <v>66531.455000000002</v>
      </c>
      <c r="G10" s="196">
        <v>70240.508000000002</v>
      </c>
      <c r="H10" s="196">
        <v>66408.513999999996</v>
      </c>
      <c r="I10" s="196">
        <v>70868.929999999993</v>
      </c>
      <c r="J10" s="196">
        <v>72762.16</v>
      </c>
      <c r="K10" s="196">
        <v>73721.748999999996</v>
      </c>
      <c r="L10" s="196">
        <v>74188.216</v>
      </c>
      <c r="M10" s="196">
        <v>76189.213000000003</v>
      </c>
      <c r="N10" s="196">
        <v>80126.047999999995</v>
      </c>
      <c r="O10" s="196">
        <v>81683.659</v>
      </c>
      <c r="P10" s="196">
        <v>84083.581000000006</v>
      </c>
      <c r="Q10" s="196">
        <v>87472.477000000014</v>
      </c>
      <c r="R10" s="196">
        <v>89667.793999999994</v>
      </c>
      <c r="S10" s="196">
        <v>86676.256999999998</v>
      </c>
      <c r="T10" s="196">
        <v>90891.551999999996</v>
      </c>
      <c r="U10" s="196">
        <v>92408.262000000017</v>
      </c>
      <c r="V10" s="196">
        <v>93643.513212536636</v>
      </c>
      <c r="W10" s="196">
        <v>87663.905629642133</v>
      </c>
      <c r="X10" s="392">
        <v>91107.973417218702</v>
      </c>
    </row>
    <row r="11" spans="1:24" x14ac:dyDescent="0.25">
      <c r="A11" s="169"/>
      <c r="B11" s="38"/>
      <c r="C11" s="169"/>
      <c r="D11" s="192"/>
      <c r="E11" s="12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98"/>
      <c r="V11" s="198"/>
      <c r="W11" s="198"/>
      <c r="X11" s="393"/>
    </row>
    <row r="12" spans="1:24" x14ac:dyDescent="0.25">
      <c r="A12" s="169"/>
      <c r="B12" s="38" t="s">
        <v>54</v>
      </c>
      <c r="C12" s="169"/>
      <c r="D12" s="192" t="s">
        <v>113</v>
      </c>
      <c r="E12" s="195">
        <v>44371.377</v>
      </c>
      <c r="F12" s="196">
        <v>40067.066999999995</v>
      </c>
      <c r="G12" s="196">
        <v>43826.207999999999</v>
      </c>
      <c r="H12" s="196">
        <v>45710.337999999989</v>
      </c>
      <c r="I12" s="196">
        <v>46790.050999999999</v>
      </c>
      <c r="J12" s="196">
        <v>47086.209999999992</v>
      </c>
      <c r="K12" s="196">
        <v>47784.105000000003</v>
      </c>
      <c r="L12" s="196">
        <v>49745.71699999999</v>
      </c>
      <c r="M12" s="196">
        <v>49328.808000000005</v>
      </c>
      <c r="N12" s="196">
        <v>50234.709999999992</v>
      </c>
      <c r="O12" s="196">
        <v>52530.539999999994</v>
      </c>
      <c r="P12" s="196">
        <v>54199.761000000013</v>
      </c>
      <c r="Q12" s="196">
        <v>52438.363999999994</v>
      </c>
      <c r="R12" s="196">
        <v>56938.36099999999</v>
      </c>
      <c r="S12" s="196">
        <v>62947.287999999993</v>
      </c>
      <c r="T12" s="196">
        <v>70737.959864675766</v>
      </c>
      <c r="U12" s="196">
        <v>70044.824501685711</v>
      </c>
      <c r="V12" s="196">
        <v>71800.244785354123</v>
      </c>
      <c r="W12" s="196">
        <v>75484.822702672507</v>
      </c>
      <c r="X12" s="392">
        <v>77540.209494803712</v>
      </c>
    </row>
    <row r="13" spans="1:24" x14ac:dyDescent="0.25">
      <c r="A13" s="169"/>
      <c r="B13" s="38"/>
      <c r="C13" s="169"/>
      <c r="D13" s="192"/>
      <c r="E13" s="197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393"/>
    </row>
    <row r="14" spans="1:24" x14ac:dyDescent="0.25">
      <c r="A14" s="169"/>
      <c r="B14" s="31" t="s">
        <v>109</v>
      </c>
      <c r="C14" s="199"/>
      <c r="D14" s="192" t="s">
        <v>113</v>
      </c>
      <c r="E14" s="195">
        <v>13464.466812625918</v>
      </c>
      <c r="F14" s="196">
        <v>10148.580274425343</v>
      </c>
      <c r="G14" s="196">
        <v>13528.822377674722</v>
      </c>
      <c r="H14" s="196">
        <v>14677.057791838524</v>
      </c>
      <c r="I14" s="196">
        <v>15785.773489771998</v>
      </c>
      <c r="J14" s="196">
        <v>15311.515462036085</v>
      </c>
      <c r="K14" s="196">
        <v>15826.589921306675</v>
      </c>
      <c r="L14" s="196">
        <v>17160.730133438203</v>
      </c>
      <c r="M14" s="196">
        <v>15751.296611282989</v>
      </c>
      <c r="N14" s="196">
        <v>15194.201031674718</v>
      </c>
      <c r="O14" s="196">
        <v>15113.497800644494</v>
      </c>
      <c r="P14" s="196">
        <v>14949.302868508166</v>
      </c>
      <c r="Q14" s="196">
        <v>14005.239593347897</v>
      </c>
      <c r="R14" s="196">
        <v>15607.144897506618</v>
      </c>
      <c r="S14" s="196">
        <v>14983.243370975244</v>
      </c>
      <c r="T14" s="196">
        <v>20705.554447969371</v>
      </c>
      <c r="U14" s="196">
        <v>19393.631488498129</v>
      </c>
      <c r="V14" s="196">
        <v>20407.34393159295</v>
      </c>
      <c r="W14" s="196">
        <v>22577.064361243381</v>
      </c>
      <c r="X14" s="392">
        <v>23847.051561713713</v>
      </c>
    </row>
    <row r="15" spans="1:24" x14ac:dyDescent="0.25">
      <c r="A15" s="169"/>
      <c r="B15" s="38"/>
      <c r="C15" s="169"/>
      <c r="D15" s="41"/>
      <c r="E15" s="16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38"/>
    </row>
    <row r="16" spans="1:24" s="80" customFormat="1" x14ac:dyDescent="0.25">
      <c r="A16" s="169"/>
      <c r="B16" s="38" t="s">
        <v>117</v>
      </c>
      <c r="C16" s="169"/>
      <c r="D16" s="192" t="s">
        <v>116</v>
      </c>
      <c r="E16" s="193">
        <v>37666.879000000001</v>
      </c>
      <c r="F16" s="194">
        <v>37599.816999999995</v>
      </c>
      <c r="G16" s="194">
        <v>38295.244999999995</v>
      </c>
      <c r="H16" s="194">
        <v>39015.353000000003</v>
      </c>
      <c r="I16" s="194">
        <v>40545.578000000001</v>
      </c>
      <c r="J16" s="194">
        <v>40593.966</v>
      </c>
      <c r="K16" s="194">
        <v>41335.593999999997</v>
      </c>
      <c r="L16" s="194">
        <v>42425.681000000004</v>
      </c>
      <c r="M16" s="194">
        <v>43921.543000000005</v>
      </c>
      <c r="N16" s="194">
        <v>46625.4</v>
      </c>
      <c r="O16" s="194">
        <v>49698.645000000004</v>
      </c>
      <c r="P16" s="194">
        <v>52363.706999999995</v>
      </c>
      <c r="Q16" s="194">
        <v>52871.105000000003</v>
      </c>
      <c r="R16" s="194">
        <v>56042.135000000002</v>
      </c>
      <c r="S16" s="194">
        <v>66451.92300000001</v>
      </c>
      <c r="T16" s="194">
        <v>72373.550696968421</v>
      </c>
      <c r="U16" s="196">
        <v>71119.928218902962</v>
      </c>
      <c r="V16" s="196">
        <v>70393.741039641958</v>
      </c>
      <c r="W16" s="196">
        <v>73348.481921170518</v>
      </c>
      <c r="X16" s="392">
        <v>74086.350595772979</v>
      </c>
    </row>
    <row r="17" spans="1:24" x14ac:dyDescent="0.25">
      <c r="A17" s="169"/>
      <c r="B17" s="38"/>
      <c r="C17" s="169"/>
      <c r="D17" s="41"/>
      <c r="E17" s="16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38"/>
    </row>
    <row r="18" spans="1:24" x14ac:dyDescent="0.25">
      <c r="A18" s="169"/>
      <c r="B18" s="38" t="s">
        <v>55</v>
      </c>
      <c r="C18" s="169"/>
      <c r="D18" s="192"/>
      <c r="E18" s="126">
        <v>223.42699999999999</v>
      </c>
      <c r="F18" s="127">
        <v>255.691</v>
      </c>
      <c r="G18" s="127">
        <v>389.95399999999995</v>
      </c>
      <c r="H18" s="127">
        <v>568.02200000000005</v>
      </c>
      <c r="I18" s="127">
        <v>568.08400000000006</v>
      </c>
      <c r="J18" s="127">
        <v>604.21899999999994</v>
      </c>
      <c r="K18" s="127">
        <v>712.24400000000003</v>
      </c>
      <c r="L18" s="127">
        <v>669.43499999999995</v>
      </c>
      <c r="M18" s="127">
        <v>607.101</v>
      </c>
      <c r="N18" s="127">
        <v>792.96799999999996</v>
      </c>
      <c r="O18" s="127">
        <v>779.36</v>
      </c>
      <c r="P18" s="127">
        <v>824.49900000000014</v>
      </c>
      <c r="Q18" s="127">
        <v>776.52100000000019</v>
      </c>
      <c r="R18" s="127">
        <v>772.87900000000002</v>
      </c>
      <c r="S18" s="127">
        <v>902.99300000000005</v>
      </c>
      <c r="T18" s="127">
        <v>931.57536923026328</v>
      </c>
      <c r="U18" s="198">
        <v>370.79890133807743</v>
      </c>
      <c r="V18" s="198">
        <v>417.1328219306053</v>
      </c>
      <c r="W18" s="198">
        <v>430.63617460878976</v>
      </c>
      <c r="X18" s="393">
        <v>428.3633818745609</v>
      </c>
    </row>
    <row r="19" spans="1:24" x14ac:dyDescent="0.25">
      <c r="A19" s="169"/>
      <c r="B19" s="38"/>
      <c r="C19" s="169"/>
      <c r="D19" s="192"/>
      <c r="E19" s="126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98"/>
      <c r="V19" s="198"/>
      <c r="W19" s="198"/>
      <c r="X19" s="393"/>
    </row>
    <row r="20" spans="1:24" x14ac:dyDescent="0.25">
      <c r="A20" s="169"/>
      <c r="B20" s="38" t="s">
        <v>56</v>
      </c>
      <c r="C20" s="169"/>
      <c r="D20" s="192" t="s">
        <v>116</v>
      </c>
      <c r="E20" s="193">
        <f>1000*'Verejná správa'!C15-'Atypické základne'!E18</f>
        <v>3105.1610000000001</v>
      </c>
      <c r="F20" s="194">
        <f>1000*'Verejná správa'!D15-'Atypické základne'!F18</f>
        <v>3661.5990000000006</v>
      </c>
      <c r="G20" s="194">
        <f>1000*'Verejná správa'!E15-'Atypické základne'!G18</f>
        <v>3669.8489999999983</v>
      </c>
      <c r="H20" s="194">
        <f>1000*'Verejná správa'!F15-'Atypické základne'!H18</f>
        <v>3630.3300000000008</v>
      </c>
      <c r="I20" s="194">
        <f>1000*'Verejná správa'!G15-'Atypické základne'!I18</f>
        <v>3714.2430000000013</v>
      </c>
      <c r="J20" s="194">
        <f>1000*'Verejná správa'!H15-'Atypické základne'!J18</f>
        <v>3681.2530000000006</v>
      </c>
      <c r="K20" s="194">
        <f>1000*'Verejná správa'!I15-'Atypické základne'!K18</f>
        <v>3669.9160000000006</v>
      </c>
      <c r="L20" s="194">
        <f>1000*'Verejná správa'!J15-'Atypické základne'!L18</f>
        <v>4065.9829999999997</v>
      </c>
      <c r="M20" s="194">
        <f>1000*'Verejná správa'!K15-'Atypické základne'!M18</f>
        <v>3922.1289999999995</v>
      </c>
      <c r="N20" s="194">
        <f>1000*'Verejná správa'!L15-'Atypické základne'!N18</f>
        <v>4064.3469999999998</v>
      </c>
      <c r="O20" s="194">
        <f>1000*'Verejná správa'!M15-'Atypické základne'!O18</f>
        <v>4114.4440000000004</v>
      </c>
      <c r="P20" s="194">
        <f>1000*'Verejná správa'!N15-'Atypické základne'!P18</f>
        <v>4273.6430000000009</v>
      </c>
      <c r="Q20" s="194">
        <f>1000*'Verejná správa'!O15-'Atypické základne'!Q18</f>
        <v>4392.5450000000001</v>
      </c>
      <c r="R20" s="194">
        <f>1000*'Verejná správa'!P15-'Atypické základne'!R18</f>
        <v>4961.7560000000012</v>
      </c>
      <c r="S20" s="194">
        <f>1000*'Verejná správa'!Q15-'Atypické základne'!S18</f>
        <v>5619.8429999999998</v>
      </c>
      <c r="T20" s="194">
        <f>1000*'Verejná správa'!R15-'Atypické základne'!T18</f>
        <v>6639.081049184294</v>
      </c>
      <c r="U20" s="196">
        <f>1000*'Verejná správa'!S15-'Atypické základne'!U18</f>
        <v>3276.671286818163</v>
      </c>
      <c r="V20" s="196">
        <f>1000*'Verejná správa'!T15-'Atypické základne'!V18</f>
        <v>3342.8764245512293</v>
      </c>
      <c r="W20" s="196">
        <f>1000*'Verejná správa'!U15-'Atypické základne'!W18</f>
        <v>4118.0177495789194</v>
      </c>
      <c r="X20" s="392">
        <f>1000*'Verejná správa'!V15-'Atypické základne'!X18</f>
        <v>3774.8902700994522</v>
      </c>
    </row>
    <row r="21" spans="1:24" x14ac:dyDescent="0.25">
      <c r="A21" s="169"/>
      <c r="B21" s="38"/>
      <c r="C21" s="169"/>
      <c r="D21" s="192"/>
      <c r="E21" s="126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98"/>
      <c r="V21" s="198"/>
      <c r="W21" s="198"/>
      <c r="X21" s="393"/>
    </row>
    <row r="22" spans="1:24" x14ac:dyDescent="0.25">
      <c r="A22" s="169"/>
      <c r="B22" s="38" t="s">
        <v>111</v>
      </c>
      <c r="C22" s="169"/>
      <c r="D22" s="192"/>
      <c r="E22" s="126">
        <v>523.952</v>
      </c>
      <c r="F22" s="127">
        <v>526.35699999999997</v>
      </c>
      <c r="G22" s="127">
        <v>333.82600000000002</v>
      </c>
      <c r="H22" s="127">
        <v>683.00900000000001</v>
      </c>
      <c r="I22" s="127">
        <v>604.90099999999995</v>
      </c>
      <c r="J22" s="127">
        <v>770.5569999999999</v>
      </c>
      <c r="K22" s="127">
        <v>1178.9639999999999</v>
      </c>
      <c r="L22" s="127">
        <v>1847.6220000000001</v>
      </c>
      <c r="M22" s="127">
        <v>865.303</v>
      </c>
      <c r="N22" s="127">
        <v>775.04800000000012</v>
      </c>
      <c r="O22" s="127">
        <v>1011.359</v>
      </c>
      <c r="P22" s="127">
        <v>824.697</v>
      </c>
      <c r="Q22" s="127">
        <v>857.37</v>
      </c>
      <c r="R22" s="127">
        <v>931.00399999999991</v>
      </c>
      <c r="S22" s="127">
        <v>930.04699999999991</v>
      </c>
      <c r="T22" s="127">
        <v>1581.10763680896</v>
      </c>
      <c r="U22" s="198">
        <v>545.50018294621532</v>
      </c>
      <c r="V22" s="198">
        <v>520.01563844659768</v>
      </c>
      <c r="W22" s="198">
        <v>301.48093450126544</v>
      </c>
      <c r="X22" s="393">
        <v>200.86979642495487</v>
      </c>
    </row>
    <row r="23" spans="1:24" x14ac:dyDescent="0.25">
      <c r="A23" s="169"/>
      <c r="B23" s="38"/>
      <c r="C23" s="169"/>
      <c r="D23" s="192"/>
      <c r="E23" s="126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98"/>
      <c r="V23" s="198"/>
      <c r="W23" s="198"/>
      <c r="X23" s="393"/>
    </row>
    <row r="24" spans="1:24" x14ac:dyDescent="0.25">
      <c r="A24" s="169"/>
      <c r="B24" s="38" t="s">
        <v>112</v>
      </c>
      <c r="C24" s="169"/>
      <c r="D24" s="192" t="s">
        <v>116</v>
      </c>
      <c r="E24" s="193">
        <v>1813.3210000000001</v>
      </c>
      <c r="F24" s="194">
        <v>1989.0600000000004</v>
      </c>
      <c r="G24" s="194">
        <v>2161.4879999999998</v>
      </c>
      <c r="H24" s="194">
        <v>1981.8910000000001</v>
      </c>
      <c r="I24" s="194">
        <v>1777.9340000000002</v>
      </c>
      <c r="J24" s="194">
        <v>1742.8720000000003</v>
      </c>
      <c r="K24" s="194">
        <v>1960.0839999999998</v>
      </c>
      <c r="L24" s="194">
        <v>3249.0409999999993</v>
      </c>
      <c r="M24" s="194">
        <v>1893.3900000000003</v>
      </c>
      <c r="N24" s="194">
        <v>2070.4069999999997</v>
      </c>
      <c r="O24" s="194">
        <v>2359.645</v>
      </c>
      <c r="P24" s="194">
        <v>2563.5810000000001</v>
      </c>
      <c r="Q24" s="194">
        <v>2352.0060000000003</v>
      </c>
      <c r="R24" s="194">
        <v>2138.1419999999998</v>
      </c>
      <c r="S24" s="194">
        <v>2688.0260000000003</v>
      </c>
      <c r="T24" s="194">
        <v>3766.3968712065507</v>
      </c>
      <c r="U24" s="194">
        <v>2303.0574060176823</v>
      </c>
      <c r="V24" s="194">
        <v>1738.3972251189111</v>
      </c>
      <c r="W24" s="194">
        <v>632.18819039494974</v>
      </c>
      <c r="X24" s="414">
        <v>209.27941375688704</v>
      </c>
    </row>
    <row r="25" spans="1:24" x14ac:dyDescent="0.25">
      <c r="A25" s="169"/>
      <c r="B25" s="38"/>
      <c r="C25" s="169"/>
      <c r="D25" s="192"/>
      <c r="E25" s="193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6"/>
      <c r="V25" s="196"/>
      <c r="W25" s="196"/>
      <c r="X25" s="392"/>
    </row>
    <row r="26" spans="1:24" x14ac:dyDescent="0.25">
      <c r="A26" s="169"/>
      <c r="B26" s="104" t="s">
        <v>202</v>
      </c>
      <c r="C26" s="169"/>
      <c r="D26" s="192"/>
      <c r="E26" s="193"/>
      <c r="F26" s="194"/>
      <c r="G26" s="194"/>
      <c r="H26" s="194"/>
      <c r="I26" s="194"/>
      <c r="J26" s="194"/>
      <c r="K26" s="194"/>
      <c r="L26" s="194"/>
      <c r="M26" s="194"/>
      <c r="N26" s="57">
        <v>6.2587112857902332</v>
      </c>
      <c r="O26" s="57">
        <v>17.5489499316473</v>
      </c>
      <c r="P26" s="57">
        <v>26.045785106706159</v>
      </c>
      <c r="Q26" s="57">
        <v>25.429701431609327</v>
      </c>
      <c r="R26" s="57">
        <v>53.763249762664231</v>
      </c>
      <c r="S26" s="57">
        <v>82.245293109668097</v>
      </c>
      <c r="T26" s="57">
        <v>86.2016180697957</v>
      </c>
      <c r="U26" s="57">
        <v>87.166666666666671</v>
      </c>
      <c r="V26" s="57">
        <v>91.383333333333326</v>
      </c>
      <c r="W26" s="57">
        <v>95.245833333333337</v>
      </c>
      <c r="X26" s="58">
        <v>98.862708333333345</v>
      </c>
    </row>
    <row r="27" spans="1:24" x14ac:dyDescent="0.25">
      <c r="A27" s="189"/>
      <c r="B27" s="200"/>
      <c r="C27" s="189"/>
      <c r="D27" s="201"/>
      <c r="E27" s="202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394"/>
      <c r="V27" s="394"/>
      <c r="W27" s="394"/>
      <c r="X27" s="395"/>
    </row>
  </sheetData>
  <mergeCells count="3">
    <mergeCell ref="A2:T2"/>
    <mergeCell ref="A3:T3"/>
    <mergeCell ref="A1:T1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zoomScale="80" zoomScaleNormal="80" workbookViewId="0">
      <pane xSplit="2" ySplit="6" topLeftCell="G7" activePane="bottomRight" state="frozen"/>
      <selection pane="topRight" activeCell="C1" sqref="C1"/>
      <selection pane="bottomLeft" activeCell="A7" sqref="A7"/>
      <selection pane="bottomRight" activeCell="L11" sqref="L11"/>
    </sheetView>
  </sheetViews>
  <sheetFormatPr defaultColWidth="9.140625" defaultRowHeight="15.75" x14ac:dyDescent="0.25"/>
  <cols>
    <col min="1" max="1" width="5.7109375" style="206" customWidth="1"/>
    <col min="2" max="2" width="75.7109375" style="206" customWidth="1"/>
    <col min="3" max="3" width="9.140625" style="219" customWidth="1"/>
    <col min="4" max="22" width="9.140625" style="206" customWidth="1"/>
    <col min="23" max="16384" width="9.140625" style="206"/>
  </cols>
  <sheetData>
    <row r="1" spans="1:30" x14ac:dyDescent="0.25">
      <c r="A1" s="458" t="str">
        <f>'Súhrnné indikátory'!A1:M1</f>
        <v>64. zasadnutie Výboru pre makroekonomické prognózy, 13.9.2023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60"/>
      <c r="R1" s="460"/>
      <c r="S1" s="460"/>
      <c r="T1" s="460"/>
      <c r="U1" s="460"/>
      <c r="V1" s="460"/>
    </row>
    <row r="2" spans="1:30" ht="18.75" x14ac:dyDescent="0.3">
      <c r="A2" s="461" t="s">
        <v>132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</row>
    <row r="3" spans="1:30" x14ac:dyDescent="0.25">
      <c r="A3" s="463" t="s">
        <v>61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</row>
    <row r="4" spans="1:30" s="150" customFormat="1" x14ac:dyDescent="0.25">
      <c r="A4" s="207"/>
      <c r="B4" s="208"/>
      <c r="C4" s="209"/>
      <c r="D4" s="209"/>
      <c r="E4" s="209"/>
      <c r="F4" s="210"/>
      <c r="G4" s="209"/>
      <c r="H4" s="209"/>
      <c r="I4" s="209"/>
      <c r="J4" s="210"/>
      <c r="K4" s="209"/>
      <c r="L4" s="209"/>
      <c r="M4" s="209"/>
      <c r="N4" s="210"/>
      <c r="O4" s="209"/>
      <c r="P4" s="209"/>
      <c r="Q4" s="209"/>
      <c r="R4" s="210"/>
      <c r="S4" s="209"/>
      <c r="T4" s="209"/>
      <c r="U4" s="209"/>
      <c r="V4" s="210"/>
      <c r="W4" s="209"/>
      <c r="X4" s="209"/>
      <c r="Y4" s="209"/>
      <c r="Z4" s="210"/>
      <c r="AA4" s="209"/>
      <c r="AB4" s="209"/>
      <c r="AC4" s="209"/>
      <c r="AD4" s="210"/>
    </row>
    <row r="5" spans="1:30" s="150" customFormat="1" x14ac:dyDescent="0.25">
      <c r="A5" s="211"/>
      <c r="B5" s="115"/>
      <c r="C5" s="212">
        <v>2021</v>
      </c>
      <c r="D5" s="212">
        <v>2021</v>
      </c>
      <c r="E5" s="212">
        <v>2021</v>
      </c>
      <c r="F5" s="213">
        <v>2021</v>
      </c>
      <c r="G5" s="212">
        <v>2022</v>
      </c>
      <c r="H5" s="212">
        <v>2022</v>
      </c>
      <c r="I5" s="212">
        <v>2022</v>
      </c>
      <c r="J5" s="213">
        <v>2022</v>
      </c>
      <c r="K5" s="212">
        <v>2023</v>
      </c>
      <c r="L5" s="212">
        <v>2023</v>
      </c>
      <c r="M5" s="212">
        <v>2023</v>
      </c>
      <c r="N5" s="213">
        <v>2023</v>
      </c>
      <c r="O5" s="241">
        <v>2024</v>
      </c>
      <c r="P5" s="212">
        <v>2024</v>
      </c>
      <c r="Q5" s="212">
        <v>2024</v>
      </c>
      <c r="R5" s="213">
        <v>2024</v>
      </c>
      <c r="S5" s="241">
        <v>2025</v>
      </c>
      <c r="T5" s="212">
        <v>2025</v>
      </c>
      <c r="U5" s="212">
        <v>2025</v>
      </c>
      <c r="V5" s="213">
        <v>2025</v>
      </c>
      <c r="W5" s="241">
        <v>2026</v>
      </c>
      <c r="X5" s="212">
        <v>2026</v>
      </c>
      <c r="Y5" s="212">
        <v>2026</v>
      </c>
      <c r="Z5" s="213">
        <v>2026</v>
      </c>
      <c r="AA5" s="241">
        <v>2027</v>
      </c>
      <c r="AB5" s="212">
        <v>2027</v>
      </c>
      <c r="AC5" s="212">
        <v>2027</v>
      </c>
      <c r="AD5" s="213">
        <v>2027</v>
      </c>
    </row>
    <row r="6" spans="1:30" s="150" customFormat="1" x14ac:dyDescent="0.25">
      <c r="A6" s="214"/>
      <c r="B6" s="132"/>
      <c r="C6" s="5" t="s">
        <v>0</v>
      </c>
      <c r="D6" s="5" t="s">
        <v>1</v>
      </c>
      <c r="E6" s="5" t="s">
        <v>2</v>
      </c>
      <c r="F6" s="3" t="s">
        <v>3</v>
      </c>
      <c r="G6" s="5" t="s">
        <v>0</v>
      </c>
      <c r="H6" s="5" t="s">
        <v>1</v>
      </c>
      <c r="I6" s="5" t="s">
        <v>2</v>
      </c>
      <c r="J6" s="3" t="s">
        <v>3</v>
      </c>
      <c r="K6" s="5" t="s">
        <v>0</v>
      </c>
      <c r="L6" s="5" t="s">
        <v>1</v>
      </c>
      <c r="M6" s="5" t="s">
        <v>2</v>
      </c>
      <c r="N6" s="3" t="s">
        <v>3</v>
      </c>
      <c r="O6" s="2" t="s">
        <v>0</v>
      </c>
      <c r="P6" s="5" t="s">
        <v>1</v>
      </c>
      <c r="Q6" s="5" t="s">
        <v>2</v>
      </c>
      <c r="R6" s="3" t="s">
        <v>3</v>
      </c>
      <c r="S6" s="2" t="s">
        <v>0</v>
      </c>
      <c r="T6" s="5" t="s">
        <v>1</v>
      </c>
      <c r="U6" s="5" t="s">
        <v>2</v>
      </c>
      <c r="V6" s="3" t="s">
        <v>3</v>
      </c>
      <c r="W6" s="2" t="s">
        <v>0</v>
      </c>
      <c r="X6" s="5" t="s">
        <v>1</v>
      </c>
      <c r="Y6" s="5" t="s">
        <v>2</v>
      </c>
      <c r="Z6" s="3" t="s">
        <v>3</v>
      </c>
      <c r="AA6" s="2" t="s">
        <v>0</v>
      </c>
      <c r="AB6" s="5" t="s">
        <v>1</v>
      </c>
      <c r="AC6" s="5" t="s">
        <v>2</v>
      </c>
      <c r="AD6" s="3" t="s">
        <v>3</v>
      </c>
    </row>
    <row r="7" spans="1:30" x14ac:dyDescent="0.25">
      <c r="A7" s="211"/>
      <c r="B7" s="213"/>
      <c r="C7" s="232"/>
      <c r="D7" s="233"/>
      <c r="E7" s="233"/>
      <c r="F7" s="234"/>
      <c r="G7" s="232"/>
      <c r="H7" s="233"/>
      <c r="I7" s="233"/>
      <c r="J7" s="234"/>
      <c r="K7" s="232"/>
      <c r="L7" s="233"/>
      <c r="M7" s="233"/>
      <c r="N7" s="234"/>
      <c r="O7" s="232"/>
      <c r="P7" s="233"/>
      <c r="Q7" s="233"/>
      <c r="R7" s="234"/>
      <c r="S7" s="232"/>
      <c r="T7" s="233"/>
      <c r="U7" s="233"/>
      <c r="V7" s="234"/>
      <c r="W7" s="232"/>
      <c r="X7" s="233"/>
      <c r="Y7" s="233"/>
      <c r="Z7" s="234"/>
      <c r="AA7" s="232"/>
      <c r="AB7" s="233"/>
      <c r="AC7" s="233"/>
      <c r="AD7" s="234"/>
    </row>
    <row r="8" spans="1:30" x14ac:dyDescent="0.25">
      <c r="A8" s="211"/>
      <c r="B8" s="117" t="s">
        <v>119</v>
      </c>
      <c r="C8" s="229">
        <v>1.0000000000000009</v>
      </c>
      <c r="D8" s="230">
        <v>2.2333333333333316</v>
      </c>
      <c r="E8" s="230">
        <v>3.8999999999999924</v>
      </c>
      <c r="F8" s="231">
        <v>5.4999999999999938</v>
      </c>
      <c r="G8" s="229">
        <v>9.2666666666666675</v>
      </c>
      <c r="H8" s="230">
        <v>12.53333333333333</v>
      </c>
      <c r="I8" s="230">
        <v>13.93333333333333</v>
      </c>
      <c r="J8" s="231">
        <v>15.233333333333343</v>
      </c>
      <c r="K8" s="229">
        <v>15.133333333333333</v>
      </c>
      <c r="L8" s="230">
        <v>12.166666666666659</v>
      </c>
      <c r="M8" s="230">
        <v>8.8966313505860359</v>
      </c>
      <c r="N8" s="231">
        <v>6.4303850032525283</v>
      </c>
      <c r="O8" s="229">
        <v>6.7291829957977711</v>
      </c>
      <c r="P8" s="230">
        <v>4.3321865934499213</v>
      </c>
      <c r="Q8" s="230">
        <v>3.7521415323978915</v>
      </c>
      <c r="R8" s="231">
        <v>3.2872794805279977</v>
      </c>
      <c r="S8" s="229">
        <v>-2.1380119255509378</v>
      </c>
      <c r="T8" s="230">
        <v>-1.5428847414649072</v>
      </c>
      <c r="U8" s="230">
        <v>-1.1318853782626297</v>
      </c>
      <c r="V8" s="231">
        <v>-0.83350174189549575</v>
      </c>
      <c r="W8" s="229">
        <v>-0.14810453368190418</v>
      </c>
      <c r="X8" s="230">
        <v>0.28208901071435089</v>
      </c>
      <c r="Y8" s="230">
        <v>0.26280286533322228</v>
      </c>
      <c r="Z8" s="231">
        <v>5.6228982887632922E-2</v>
      </c>
      <c r="AA8" s="229">
        <v>7.0386413017869964E-2</v>
      </c>
      <c r="AB8" s="230">
        <v>-0.23065112250246872</v>
      </c>
      <c r="AC8" s="230">
        <v>-0.39110991116349214</v>
      </c>
      <c r="AD8" s="231">
        <v>-0.55261982573380153</v>
      </c>
    </row>
    <row r="9" spans="1:30" x14ac:dyDescent="0.25">
      <c r="A9" s="211"/>
      <c r="B9" s="215" t="s">
        <v>57</v>
      </c>
      <c r="C9" s="467">
        <f t="shared" ref="C9" si="0">AVERAGE(C8:D8)</f>
        <v>1.6166666666666663</v>
      </c>
      <c r="D9" s="468"/>
      <c r="E9" s="468">
        <f t="shared" ref="E9" si="1">AVERAGE(E8:F8)</f>
        <v>4.6999999999999931</v>
      </c>
      <c r="F9" s="469"/>
      <c r="G9" s="467">
        <f t="shared" ref="G9" si="2">AVERAGE(G8:H8)</f>
        <v>10.899999999999999</v>
      </c>
      <c r="H9" s="468"/>
      <c r="I9" s="468">
        <f t="shared" ref="I9" si="3">AVERAGE(I8:J8)</f>
        <v>14.583333333333336</v>
      </c>
      <c r="J9" s="469"/>
      <c r="K9" s="467">
        <f t="shared" ref="K9" si="4">AVERAGE(K8:L8)</f>
        <v>13.649999999999995</v>
      </c>
      <c r="L9" s="468"/>
      <c r="M9" s="468">
        <f t="shared" ref="M9" si="5">AVERAGE(M8:N8)</f>
        <v>7.6635081769192821</v>
      </c>
      <c r="N9" s="469"/>
      <c r="O9" s="467">
        <f t="shared" ref="O9" si="6">AVERAGE(O8:P8)</f>
        <v>5.5306847946238467</v>
      </c>
      <c r="P9" s="468"/>
      <c r="Q9" s="468">
        <f t="shared" ref="Q9" si="7">AVERAGE(Q8:R8)</f>
        <v>3.5197105064629444</v>
      </c>
      <c r="R9" s="469"/>
      <c r="S9" s="467">
        <f t="shared" ref="S9" si="8">AVERAGE(S8:T8)</f>
        <v>-1.8404483335079225</v>
      </c>
      <c r="T9" s="468"/>
      <c r="U9" s="468">
        <f t="shared" ref="U9" si="9">AVERAGE(U8:V8)</f>
        <v>-0.98269356007906272</v>
      </c>
      <c r="V9" s="469"/>
      <c r="W9" s="467">
        <f t="shared" ref="W9" si="10">AVERAGE(W8:X8)</f>
        <v>6.6992238516223351E-2</v>
      </c>
      <c r="X9" s="468"/>
      <c r="Y9" s="468">
        <f t="shared" ref="Y9" si="11">AVERAGE(Y8:Z8)</f>
        <v>0.15951592411042759</v>
      </c>
      <c r="Z9" s="469"/>
      <c r="AA9" s="467">
        <f t="shared" ref="AA9" si="12">AVERAGE(AA8:AB8)</f>
        <v>-8.0132354742299378E-2</v>
      </c>
      <c r="AB9" s="468"/>
      <c r="AC9" s="468">
        <f t="shared" ref="AC9" si="13">AVERAGE(AC8:AD8)</f>
        <v>-0.47186486844864683</v>
      </c>
      <c r="AD9" s="469"/>
    </row>
    <row r="10" spans="1:30" x14ac:dyDescent="0.25">
      <c r="A10" s="211"/>
      <c r="B10" s="117"/>
      <c r="C10" s="406"/>
      <c r="D10" s="407"/>
      <c r="E10" s="407"/>
      <c r="F10" s="408"/>
      <c r="G10" s="406"/>
      <c r="H10" s="407"/>
      <c r="I10" s="407"/>
      <c r="J10" s="408"/>
      <c r="K10" s="406"/>
      <c r="L10" s="407"/>
      <c r="M10" s="407"/>
      <c r="N10" s="408"/>
      <c r="O10" s="406"/>
      <c r="P10" s="407"/>
      <c r="Q10" s="407"/>
      <c r="R10" s="408"/>
      <c r="S10" s="406"/>
      <c r="T10" s="407"/>
      <c r="U10" s="407"/>
      <c r="V10" s="408"/>
      <c r="W10" s="406"/>
      <c r="X10" s="407"/>
      <c r="Y10" s="407"/>
      <c r="Z10" s="408"/>
      <c r="AA10" s="406"/>
      <c r="AB10" s="407"/>
      <c r="AC10" s="407"/>
      <c r="AD10" s="408"/>
    </row>
    <row r="11" spans="1:30" x14ac:dyDescent="0.25">
      <c r="A11" s="211"/>
      <c r="B11" s="117" t="s">
        <v>43</v>
      </c>
      <c r="C11" s="229">
        <v>0.6611101259088592</v>
      </c>
      <c r="D11" s="230">
        <v>1.9089301503094624</v>
      </c>
      <c r="E11" s="230">
        <v>3.767059889004587</v>
      </c>
      <c r="F11" s="231">
        <v>5.4076053541068259</v>
      </c>
      <c r="G11" s="229">
        <v>10.066666666666668</v>
      </c>
      <c r="H11" s="230">
        <v>13.433333333333319</v>
      </c>
      <c r="I11" s="230">
        <v>15.166666666666661</v>
      </c>
      <c r="J11" s="231">
        <v>16.766666666666662</v>
      </c>
      <c r="K11" s="229">
        <v>16.100000000000001</v>
      </c>
      <c r="L11" s="230">
        <v>12.93333333333333</v>
      </c>
      <c r="M11" s="230">
        <v>9.3167580966383454</v>
      </c>
      <c r="N11" s="231">
        <v>6.7278597601952095</v>
      </c>
      <c r="O11" s="229">
        <v>7.0469727864033826</v>
      </c>
      <c r="P11" s="230">
        <v>4.730549082705271</v>
      </c>
      <c r="Q11" s="230">
        <v>4.3465219460772087</v>
      </c>
      <c r="R11" s="231">
        <v>3.8704792610622318</v>
      </c>
      <c r="S11" s="229">
        <v>-2.3490892840784205</v>
      </c>
      <c r="T11" s="230">
        <v>-1.7248850320601861</v>
      </c>
      <c r="U11" s="230">
        <v>-1.2940189118279877</v>
      </c>
      <c r="V11" s="231">
        <v>-0.97181719295196256</v>
      </c>
      <c r="W11" s="229">
        <v>-0.2086819601166745</v>
      </c>
      <c r="X11" s="230">
        <v>0.25733249686610282</v>
      </c>
      <c r="Y11" s="230">
        <v>0.23432213727789808</v>
      </c>
      <c r="Z11" s="231">
        <v>1.2158214124524669E-2</v>
      </c>
      <c r="AA11" s="229">
        <v>5.3766499948104673E-2</v>
      </c>
      <c r="AB11" s="230">
        <v>-0.26544420246907841</v>
      </c>
      <c r="AC11" s="230">
        <v>-0.43177507930987069</v>
      </c>
      <c r="AD11" s="231">
        <v>-0.60150492860659988</v>
      </c>
    </row>
    <row r="12" spans="1:30" x14ac:dyDescent="0.25">
      <c r="A12" s="211"/>
      <c r="B12" s="215" t="s">
        <v>57</v>
      </c>
      <c r="C12" s="467">
        <f t="shared" ref="C12" si="14">AVERAGE(C11:D11)</f>
        <v>1.2850201381091608</v>
      </c>
      <c r="D12" s="468"/>
      <c r="E12" s="468">
        <f t="shared" ref="E12" si="15">AVERAGE(E11:F11)</f>
        <v>4.5873326215557064</v>
      </c>
      <c r="F12" s="469"/>
      <c r="G12" s="467">
        <f t="shared" ref="G12" si="16">AVERAGE(G11:H11)</f>
        <v>11.749999999999993</v>
      </c>
      <c r="H12" s="468"/>
      <c r="I12" s="468">
        <f t="shared" ref="I12" si="17">AVERAGE(I11:J11)</f>
        <v>15.966666666666661</v>
      </c>
      <c r="J12" s="469"/>
      <c r="K12" s="467">
        <f t="shared" ref="K12" si="18">AVERAGE(K11:L11)</f>
        <v>14.516666666666666</v>
      </c>
      <c r="L12" s="468"/>
      <c r="M12" s="468">
        <f t="shared" ref="M12" si="19">AVERAGE(M11:N11)</f>
        <v>8.022308928416777</v>
      </c>
      <c r="N12" s="469"/>
      <c r="O12" s="467">
        <f t="shared" ref="O12" si="20">AVERAGE(O11:P11)</f>
        <v>5.8887609345543268</v>
      </c>
      <c r="P12" s="468"/>
      <c r="Q12" s="468">
        <f t="shared" ref="Q12" si="21">AVERAGE(Q11:R11)</f>
        <v>4.1085006035697198</v>
      </c>
      <c r="R12" s="469"/>
      <c r="S12" s="467">
        <f t="shared" ref="S12" si="22">AVERAGE(S11:T11)</f>
        <v>-2.0369871580693033</v>
      </c>
      <c r="T12" s="468"/>
      <c r="U12" s="468">
        <f t="shared" ref="U12" si="23">AVERAGE(U11:V11)</f>
        <v>-1.1329180523899751</v>
      </c>
      <c r="V12" s="469"/>
      <c r="W12" s="467">
        <f t="shared" ref="W12" si="24">AVERAGE(W11:X11)</f>
        <v>2.432526837471416E-2</v>
      </c>
      <c r="X12" s="468"/>
      <c r="Y12" s="468">
        <f t="shared" ref="Y12" si="25">AVERAGE(Y11:Z11)</f>
        <v>0.12324017570121137</v>
      </c>
      <c r="Z12" s="469"/>
      <c r="AA12" s="467">
        <f t="shared" ref="AA12" si="26">AVERAGE(AA11:AB11)</f>
        <v>-0.10583885126048687</v>
      </c>
      <c r="AB12" s="468"/>
      <c r="AC12" s="468">
        <f t="shared" ref="AC12" si="27">AVERAGE(AC11:AD11)</f>
        <v>-0.51664000395823528</v>
      </c>
      <c r="AD12" s="469"/>
    </row>
    <row r="13" spans="1:30" x14ac:dyDescent="0.25">
      <c r="A13" s="211"/>
      <c r="B13" s="150"/>
      <c r="C13" s="406"/>
      <c r="D13" s="407"/>
      <c r="E13" s="407"/>
      <c r="F13" s="408"/>
      <c r="G13" s="406"/>
      <c r="H13" s="407"/>
      <c r="I13" s="407"/>
      <c r="J13" s="408"/>
      <c r="K13" s="406"/>
      <c r="L13" s="407"/>
      <c r="M13" s="407"/>
      <c r="N13" s="408"/>
      <c r="O13" s="406"/>
      <c r="P13" s="407"/>
      <c r="Q13" s="407"/>
      <c r="R13" s="408"/>
      <c r="S13" s="406"/>
      <c r="T13" s="407"/>
      <c r="U13" s="407"/>
      <c r="V13" s="408"/>
      <c r="W13" s="406"/>
      <c r="X13" s="407"/>
      <c r="Y13" s="407"/>
      <c r="Z13" s="408"/>
      <c r="AA13" s="406"/>
      <c r="AB13" s="407"/>
      <c r="AC13" s="407"/>
      <c r="AD13" s="408"/>
    </row>
    <row r="14" spans="1:30" x14ac:dyDescent="0.25">
      <c r="A14" s="211"/>
      <c r="B14" s="150" t="s">
        <v>179</v>
      </c>
      <c r="C14" s="229">
        <v>3.4990791896869267</v>
      </c>
      <c r="D14" s="230">
        <v>10.477941176470583</v>
      </c>
      <c r="E14" s="230">
        <v>6.4690026954177915</v>
      </c>
      <c r="F14" s="231">
        <v>6.9076305220883594</v>
      </c>
      <c r="G14" s="229">
        <v>7.8291814946619187</v>
      </c>
      <c r="H14" s="230">
        <v>7.4043261231281132</v>
      </c>
      <c r="I14" s="230">
        <v>9.3670886075949422</v>
      </c>
      <c r="J14" s="231">
        <v>6.536438767843733</v>
      </c>
      <c r="K14" s="229">
        <v>9.4884488448844895</v>
      </c>
      <c r="L14" s="230">
        <v>9.9147947327653085</v>
      </c>
      <c r="M14" s="230">
        <v>9.6450177324914002</v>
      </c>
      <c r="N14" s="231">
        <v>11.380389204437824</v>
      </c>
      <c r="O14" s="229">
        <v>3.2115424942753545</v>
      </c>
      <c r="P14" s="230">
        <v>0.76940610295543888</v>
      </c>
      <c r="Q14" s="230">
        <v>-0.65040913035033787</v>
      </c>
      <c r="R14" s="231">
        <v>-1.4608799991742472</v>
      </c>
      <c r="S14" s="229">
        <v>1.7429490588956709</v>
      </c>
      <c r="T14" s="230">
        <v>1.5953207304999495</v>
      </c>
      <c r="U14" s="230">
        <v>1.6143642857550544</v>
      </c>
      <c r="V14" s="231">
        <v>2.1322801751773701</v>
      </c>
      <c r="W14" s="229">
        <v>3.8695108252736476</v>
      </c>
      <c r="X14" s="230">
        <v>4.9629588774386946</v>
      </c>
      <c r="Y14" s="230">
        <v>3.7715518444115359</v>
      </c>
      <c r="Z14" s="231">
        <v>2.1980829429757653</v>
      </c>
      <c r="AA14" s="229">
        <v>1.6947563498130647</v>
      </c>
      <c r="AB14" s="230">
        <v>0.62675290948868145</v>
      </c>
      <c r="AC14" s="230">
        <v>0.5375506622761872</v>
      </c>
      <c r="AD14" s="231">
        <v>0.19705125945275181</v>
      </c>
    </row>
    <row r="15" spans="1:30" x14ac:dyDescent="0.25">
      <c r="A15" s="211"/>
      <c r="B15" s="215" t="s">
        <v>57</v>
      </c>
      <c r="C15" s="467">
        <f t="shared" ref="C15" si="28">AVERAGE(C14:D14)</f>
        <v>6.9885101830787555</v>
      </c>
      <c r="D15" s="468"/>
      <c r="E15" s="468">
        <f t="shared" ref="E15" si="29">AVERAGE(E14:F14)</f>
        <v>6.688316608753075</v>
      </c>
      <c r="F15" s="469"/>
      <c r="G15" s="467">
        <f t="shared" ref="G15" si="30">AVERAGE(G14:H14)</f>
        <v>7.616753808895016</v>
      </c>
      <c r="H15" s="468"/>
      <c r="I15" s="468">
        <f t="shared" ref="I15" si="31">AVERAGE(I14:J14)</f>
        <v>7.9517636877193372</v>
      </c>
      <c r="J15" s="469"/>
      <c r="K15" s="467">
        <f t="shared" ref="K15" si="32">AVERAGE(K14:L14)</f>
        <v>9.7016217888248981</v>
      </c>
      <c r="L15" s="468"/>
      <c r="M15" s="468">
        <f t="shared" ref="M15" si="33">AVERAGE(M14:N14)</f>
        <v>10.512703468464611</v>
      </c>
      <c r="N15" s="469"/>
      <c r="O15" s="467">
        <f t="shared" ref="O15" si="34">AVERAGE(O14:P14)</f>
        <v>1.9904742986153967</v>
      </c>
      <c r="P15" s="468"/>
      <c r="Q15" s="468">
        <f t="shared" ref="Q15" si="35">AVERAGE(Q14:R14)</f>
        <v>-1.0556445647622925</v>
      </c>
      <c r="R15" s="469"/>
      <c r="S15" s="467">
        <f t="shared" ref="S15" si="36">AVERAGE(S14:T14)</f>
        <v>1.6691348946978102</v>
      </c>
      <c r="T15" s="468"/>
      <c r="U15" s="468">
        <f t="shared" ref="U15" si="37">AVERAGE(U14:V14)</f>
        <v>1.8733222304662123</v>
      </c>
      <c r="V15" s="469"/>
      <c r="W15" s="467">
        <f t="shared" ref="W15" si="38">AVERAGE(W14:X14)</f>
        <v>4.4162348513561707</v>
      </c>
      <c r="X15" s="468"/>
      <c r="Y15" s="468">
        <f t="shared" ref="Y15" si="39">AVERAGE(Y14:Z14)</f>
        <v>2.9848173936936506</v>
      </c>
      <c r="Z15" s="469"/>
      <c r="AA15" s="467">
        <f t="shared" ref="AA15" si="40">AVERAGE(AA14:AB14)</f>
        <v>1.1607546296508731</v>
      </c>
      <c r="AB15" s="468"/>
      <c r="AC15" s="468">
        <f t="shared" ref="AC15" si="41">AVERAGE(AC14:AD14)</f>
        <v>0.36730096086446951</v>
      </c>
      <c r="AD15" s="469"/>
    </row>
    <row r="16" spans="1:30" x14ac:dyDescent="0.25">
      <c r="A16" s="211"/>
      <c r="B16" s="216"/>
      <c r="C16" s="406"/>
      <c r="D16" s="407"/>
      <c r="E16" s="407"/>
      <c r="F16" s="408"/>
      <c r="G16" s="406"/>
      <c r="H16" s="407"/>
      <c r="I16" s="407"/>
      <c r="J16" s="408"/>
      <c r="K16" s="406"/>
      <c r="L16" s="407"/>
      <c r="M16" s="407"/>
      <c r="N16" s="408"/>
      <c r="O16" s="406"/>
      <c r="P16" s="407"/>
      <c r="Q16" s="407"/>
      <c r="R16" s="408"/>
      <c r="S16" s="406"/>
      <c r="T16" s="407"/>
      <c r="U16" s="407"/>
      <c r="V16" s="408"/>
      <c r="W16" s="406"/>
      <c r="X16" s="407"/>
      <c r="Y16" s="407"/>
      <c r="Z16" s="408"/>
      <c r="AA16" s="406"/>
      <c r="AB16" s="407"/>
      <c r="AC16" s="407"/>
      <c r="AD16" s="408"/>
    </row>
    <row r="17" spans="1:30" x14ac:dyDescent="0.25">
      <c r="A17" s="211"/>
      <c r="B17" s="150" t="s">
        <v>180</v>
      </c>
      <c r="C17" s="406">
        <f>100*((1+'Polročné údaje'!G14/100)/(1+'Polročné údaje'!G8/100)-1)</f>
        <v>-1.3155752031770107</v>
      </c>
      <c r="D17" s="407">
        <f>100*((1+'Polročné údaje'!D14/100)/(1+'Polročné údaje'!D8/100)-1)</f>
        <v>8.0645006616927759</v>
      </c>
      <c r="E17" s="407">
        <f>100*((1+'Polročné údaje'!E14/100)/(1+'Polročné údaje'!E8/100)-1)</f>
        <v>2.4725723728756588</v>
      </c>
      <c r="F17" s="408">
        <f>100*((1+'Polročné údaje'!F14/100)/(1+'Polročné údaje'!F8/100)-1)</f>
        <v>1.3342469403681223</v>
      </c>
      <c r="G17" s="406">
        <f>100*((1+'Polročné údaje'!G14/100)/(1+'Polročné údaje'!G8/100)-1)</f>
        <v>-1.3155752031770107</v>
      </c>
      <c r="H17" s="407">
        <f>100*((1+'Polročné údaje'!H14/100)/(1+'Polročné údaje'!H8/100)-1)</f>
        <v>-4.5577670706799855</v>
      </c>
      <c r="I17" s="407">
        <f>100*((1+'Polročné údaje'!I14/100)/(1+'Polročné údaje'!I8/100)-1)</f>
        <v>-4.0078215849078891</v>
      </c>
      <c r="J17" s="408">
        <f>100*((1+'Polročné údaje'!J14/100)/(1+'Polročné údaje'!J8/100)-1)</f>
        <v>-7.5472038462449653</v>
      </c>
      <c r="K17" s="406">
        <f>100*((1+'Polročné údaje'!K14/100)/(1+'Polročné údaje'!K8/100)-1)</f>
        <v>-4.9029106732329293</v>
      </c>
      <c r="L17" s="407">
        <f>100*((1+'Polročné údaje'!L14/100)/(1+'Polročné údaje'!L8/100)-1)</f>
        <v>-2.0076124224974845</v>
      </c>
      <c r="M17" s="407">
        <f>100*((1+'Polročné údaje'!M14/100)/(1+'Polročné údaje'!M8/100)-1)</f>
        <v>0.6872447500198442</v>
      </c>
      <c r="N17" s="408">
        <f>100*((1+'Polročné údaje'!N14/100)/(1+'Polročné údaje'!N8/100)-1)</f>
        <v>4.650931405569958</v>
      </c>
      <c r="O17" s="406">
        <f>100*((1+'Polročné údaje'!O14/100)/(1+'Polročné údaje'!O8/100)-1)</f>
        <v>-3.2958562998284258</v>
      </c>
      <c r="P17" s="407">
        <f>100*((1+'Polročné údaje'!P14/100)/(1+'Polročné údaje'!P8/100)-1)</f>
        <v>-3.4148431148841252</v>
      </c>
      <c r="Q17" s="407">
        <f>100*((1+'Polročné údaje'!Q14/100)/(1+'Polročné údaje'!Q8/100)-1)</f>
        <v>-4.243334737696447</v>
      </c>
      <c r="R17" s="408">
        <f>100*((1+'Polročné údaje'!R14/100)/(1+'Polročné údaje'!R8/100)-1)</f>
        <v>-4.5970418657385492</v>
      </c>
      <c r="S17" s="406">
        <f>100*((1+'Polročné údaje'!S14/100)/(1+'Polročné údaje'!S8/100)-1)</f>
        <v>3.9657491747399964</v>
      </c>
      <c r="T17" s="407">
        <f>100*((1+'Polročné údaje'!T14/100)/(1+'Polročné údaje'!T8/100)-1)</f>
        <v>3.1873831197718472</v>
      </c>
      <c r="U17" s="407">
        <f>100*((1+'Polročné údaje'!U14/100)/(1+'Polročné údaje'!U8/100)-1)</f>
        <v>2.7776899301909852</v>
      </c>
      <c r="V17" s="408">
        <f>100*((1+'Polročné údaje'!V14/100)/(1+'Polročné údaje'!V8/100)-1)</f>
        <v>2.990709533126501</v>
      </c>
      <c r="W17" s="406">
        <f>100*((1+'Polročné údaje'!W14/100)/(1+'Polročné údaje'!W8/100)-1)</f>
        <v>4.0235744551396779</v>
      </c>
      <c r="X17" s="407">
        <f>100*((1+'Polročné údaje'!X14/100)/(1+'Polročné údaje'!X8/100)-1)</f>
        <v>4.6677027901006474</v>
      </c>
      <c r="Y17" s="407">
        <f>100*((1+'Polročné údaje'!Y14/100)/(1+'Polročné údaje'!Y8/100)-1)</f>
        <v>3.4995520560013205</v>
      </c>
      <c r="Z17" s="408">
        <f>100*((1+'Polročné údaje'!Z14/100)/(1+'Polročné údaje'!Z8/100)-1)</f>
        <v>2.140650294200519</v>
      </c>
      <c r="AA17" s="406">
        <f>100*((1+'Polročné údaje'!AA14/100)/(1+'Polročné údaje'!AA8/100)-1)</f>
        <v>1.6232274052495166</v>
      </c>
      <c r="AB17" s="407">
        <f>100*((1+'Polročné údaje'!AB14/100)/(1+'Polročné údaje'!AB8/100)-1)</f>
        <v>0.85938621594485731</v>
      </c>
      <c r="AC17" s="407">
        <f>100*((1+'Polročné údaje'!AC14/100)/(1+'Polročné údaje'!AC8/100)-1)</f>
        <v>0.93230691819921052</v>
      </c>
      <c r="AD17" s="408">
        <f>100*((1+'Polročné údaje'!AD14/100)/(1+'Polročné údaje'!AD8/100)-1)</f>
        <v>0.75383693755719516</v>
      </c>
    </row>
    <row r="18" spans="1:30" x14ac:dyDescent="0.25">
      <c r="A18" s="211"/>
      <c r="B18" s="215" t="s">
        <v>57</v>
      </c>
      <c r="C18" s="467">
        <f t="shared" ref="C18" si="42">AVERAGE(C17:D17)</f>
        <v>3.3744627292578828</v>
      </c>
      <c r="D18" s="468"/>
      <c r="E18" s="468">
        <f t="shared" ref="E18" si="43">AVERAGE(E17:F17)</f>
        <v>1.9034096566218905</v>
      </c>
      <c r="F18" s="469"/>
      <c r="G18" s="467">
        <f t="shared" ref="G18" si="44">AVERAGE(G17:H17)</f>
        <v>-2.9366711369284983</v>
      </c>
      <c r="H18" s="468"/>
      <c r="I18" s="468">
        <f t="shared" ref="I18" si="45">AVERAGE(I17:J17)</f>
        <v>-5.7775127155764272</v>
      </c>
      <c r="J18" s="469"/>
      <c r="K18" s="467">
        <f t="shared" ref="K18" si="46">AVERAGE(K17:L17)</f>
        <v>-3.4552615478652067</v>
      </c>
      <c r="L18" s="468"/>
      <c r="M18" s="468">
        <f t="shared" ref="M18" si="47">AVERAGE(M17:N17)</f>
        <v>2.6690880777949011</v>
      </c>
      <c r="N18" s="469"/>
      <c r="O18" s="467">
        <f t="shared" ref="O18" si="48">AVERAGE(O17:P17)</f>
        <v>-3.3553497073562752</v>
      </c>
      <c r="P18" s="468"/>
      <c r="Q18" s="468">
        <f t="shared" ref="Q18" si="49">AVERAGE(Q17:R17)</f>
        <v>-4.4201883017174985</v>
      </c>
      <c r="R18" s="469"/>
      <c r="S18" s="467">
        <f t="shared" ref="S18" si="50">AVERAGE(S17:T17)</f>
        <v>3.5765661472559218</v>
      </c>
      <c r="T18" s="468"/>
      <c r="U18" s="468">
        <f t="shared" ref="U18" si="51">AVERAGE(U17:V17)</f>
        <v>2.8841997316587431</v>
      </c>
      <c r="V18" s="469"/>
      <c r="W18" s="467">
        <f t="shared" ref="W18" si="52">AVERAGE(W17:X17)</f>
        <v>4.3456386226201626</v>
      </c>
      <c r="X18" s="468"/>
      <c r="Y18" s="468">
        <f t="shared" ref="Y18" si="53">AVERAGE(Y17:Z17)</f>
        <v>2.8201011751009197</v>
      </c>
      <c r="Z18" s="469"/>
      <c r="AA18" s="467">
        <f t="shared" ref="AA18" si="54">AVERAGE(AA17:AB17)</f>
        <v>1.2413068105971869</v>
      </c>
      <c r="AB18" s="468"/>
      <c r="AC18" s="468">
        <f t="shared" ref="AC18" si="55">AVERAGE(AC17:AD17)</f>
        <v>0.84307192787820284</v>
      </c>
      <c r="AD18" s="469"/>
    </row>
    <row r="19" spans="1:30" s="150" customFormat="1" x14ac:dyDescent="0.25">
      <c r="A19" s="214"/>
      <c r="B19" s="217"/>
      <c r="C19" s="235"/>
      <c r="D19" s="236"/>
      <c r="E19" s="236"/>
      <c r="F19" s="237"/>
      <c r="G19" s="235"/>
      <c r="H19" s="236"/>
      <c r="I19" s="236"/>
      <c r="J19" s="237"/>
      <c r="K19" s="235"/>
      <c r="L19" s="236"/>
      <c r="M19" s="236"/>
      <c r="N19" s="237"/>
      <c r="O19" s="235"/>
      <c r="P19" s="236"/>
      <c r="Q19" s="236"/>
      <c r="R19" s="237"/>
      <c r="S19" s="235"/>
      <c r="T19" s="236"/>
      <c r="U19" s="236"/>
      <c r="V19" s="237"/>
      <c r="W19" s="235"/>
      <c r="X19" s="236"/>
      <c r="Y19" s="236"/>
      <c r="Z19" s="237"/>
      <c r="AA19" s="235"/>
      <c r="AB19" s="236"/>
      <c r="AC19" s="236"/>
      <c r="AD19" s="237"/>
    </row>
    <row r="20" spans="1:30" s="150" customFormat="1" x14ac:dyDescent="0.25">
      <c r="C20" s="218"/>
    </row>
  </sheetData>
  <mergeCells count="59">
    <mergeCell ref="W18:X18"/>
    <mergeCell ref="Y18:Z18"/>
    <mergeCell ref="W9:X9"/>
    <mergeCell ref="Y9:Z9"/>
    <mergeCell ref="W12:X12"/>
    <mergeCell ref="Y12:Z12"/>
    <mergeCell ref="W15:X15"/>
    <mergeCell ref="Y15:Z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C18:D18"/>
    <mergeCell ref="E18:F18"/>
    <mergeCell ref="K15:L15"/>
    <mergeCell ref="A1:V1"/>
    <mergeCell ref="A2:V2"/>
    <mergeCell ref="A3:V3"/>
    <mergeCell ref="E15:F15"/>
    <mergeCell ref="G15:H15"/>
    <mergeCell ref="I15:J15"/>
    <mergeCell ref="C15:D15"/>
    <mergeCell ref="I9:J9"/>
    <mergeCell ref="E12:F12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S18:T18"/>
    <mergeCell ref="U18:V18"/>
    <mergeCell ref="S9:T9"/>
    <mergeCell ref="U9:V9"/>
    <mergeCell ref="S12:T12"/>
    <mergeCell ref="U12:V12"/>
    <mergeCell ref="S15:T15"/>
    <mergeCell ref="U15:V15"/>
    <mergeCell ref="AA18:AB18"/>
    <mergeCell ref="AC18:AD18"/>
    <mergeCell ref="AA9:AB9"/>
    <mergeCell ref="AC9:AD9"/>
    <mergeCell ref="AA12:AB12"/>
    <mergeCell ref="AC12:AD12"/>
    <mergeCell ref="AA15:AB15"/>
    <mergeCell ref="AC15:AD15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tabSelected="1" zoomScale="80" zoomScaleNormal="80" workbookViewId="0">
      <pane xSplit="2" ySplit="6" topLeftCell="O7" activePane="bottomRight" state="frozen"/>
      <selection pane="topRight" activeCell="C1" sqref="C1"/>
      <selection pane="bottomLeft" activeCell="A7" sqref="A7"/>
      <selection pane="bottomRight" activeCell="B38" sqref="B38"/>
    </sheetView>
  </sheetViews>
  <sheetFormatPr defaultColWidth="9.140625" defaultRowHeight="15.75" x14ac:dyDescent="0.25"/>
  <cols>
    <col min="1" max="1" width="5.7109375" style="206" customWidth="1"/>
    <col min="2" max="2" width="75.7109375" style="206" customWidth="1"/>
    <col min="3" max="22" width="9.140625" style="206" customWidth="1"/>
    <col min="23" max="16384" width="9.140625" style="206"/>
  </cols>
  <sheetData>
    <row r="1" spans="1:30" x14ac:dyDescent="0.25">
      <c r="A1" s="455" t="str">
        <f>'Súhrnné indikátory'!A1:M1</f>
        <v>64. zasadnutie Výboru pre makroekonomické prognózy, 13.9.2023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7"/>
      <c r="R1" s="457"/>
      <c r="S1" s="457"/>
      <c r="T1" s="457"/>
      <c r="U1" s="457"/>
      <c r="V1" s="457"/>
    </row>
    <row r="2" spans="1:30" ht="18.75" x14ac:dyDescent="0.3">
      <c r="A2" s="461" t="s">
        <v>151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</row>
    <row r="3" spans="1:30" x14ac:dyDescent="0.25">
      <c r="A3" s="463" t="s">
        <v>61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</row>
    <row r="4" spans="1:30" s="150" customFormat="1" x14ac:dyDescent="0.25">
      <c r="A4" s="207"/>
      <c r="B4" s="208"/>
      <c r="C4" s="209"/>
      <c r="D4" s="209"/>
      <c r="E4" s="209"/>
      <c r="F4" s="210"/>
      <c r="G4" s="209"/>
      <c r="H4" s="209"/>
      <c r="I4" s="209"/>
      <c r="J4" s="210"/>
      <c r="K4" s="209"/>
      <c r="L4" s="209"/>
      <c r="M4" s="209"/>
      <c r="N4" s="210"/>
      <c r="O4" s="209"/>
      <c r="P4" s="209"/>
      <c r="Q4" s="209"/>
      <c r="R4" s="210"/>
      <c r="S4" s="209"/>
      <c r="T4" s="209"/>
      <c r="U4" s="209"/>
      <c r="V4" s="210"/>
      <c r="W4" s="209"/>
      <c r="X4" s="209"/>
      <c r="Y4" s="209"/>
      <c r="Z4" s="210"/>
      <c r="AA4" s="209"/>
      <c r="AB4" s="209"/>
      <c r="AC4" s="209"/>
      <c r="AD4" s="210"/>
    </row>
    <row r="5" spans="1:30" s="150" customFormat="1" x14ac:dyDescent="0.25">
      <c r="A5" s="211"/>
      <c r="B5" s="213"/>
      <c r="C5" s="212">
        <v>2021</v>
      </c>
      <c r="D5" s="212">
        <v>2021</v>
      </c>
      <c r="E5" s="212">
        <v>2021</v>
      </c>
      <c r="F5" s="213">
        <v>2021</v>
      </c>
      <c r="G5" s="212">
        <v>2022</v>
      </c>
      <c r="H5" s="212">
        <v>2022</v>
      </c>
      <c r="I5" s="212">
        <v>2022</v>
      </c>
      <c r="J5" s="213">
        <v>2022</v>
      </c>
      <c r="K5" s="212">
        <v>2023</v>
      </c>
      <c r="L5" s="212">
        <v>2023</v>
      </c>
      <c r="M5" s="212">
        <v>2023</v>
      </c>
      <c r="N5" s="213">
        <v>2023</v>
      </c>
      <c r="O5" s="241">
        <v>2024</v>
      </c>
      <c r="P5" s="212">
        <v>2024</v>
      </c>
      <c r="Q5" s="212">
        <v>2024</v>
      </c>
      <c r="R5" s="213">
        <v>2024</v>
      </c>
      <c r="S5" s="241">
        <v>2025</v>
      </c>
      <c r="T5" s="212">
        <v>2025</v>
      </c>
      <c r="U5" s="212">
        <v>2025</v>
      </c>
      <c r="V5" s="213">
        <v>2025</v>
      </c>
      <c r="W5" s="241">
        <v>2026</v>
      </c>
      <c r="X5" s="212">
        <v>2026</v>
      </c>
      <c r="Y5" s="212">
        <v>2026</v>
      </c>
      <c r="Z5" s="213">
        <v>2026</v>
      </c>
      <c r="AA5" s="241">
        <v>2027</v>
      </c>
      <c r="AB5" s="212">
        <v>2027</v>
      </c>
      <c r="AC5" s="212">
        <v>2027</v>
      </c>
      <c r="AD5" s="213">
        <v>2027</v>
      </c>
    </row>
    <row r="6" spans="1:30" s="150" customFormat="1" x14ac:dyDescent="0.25">
      <c r="A6" s="214"/>
      <c r="B6" s="132"/>
      <c r="C6" s="5" t="s">
        <v>0</v>
      </c>
      <c r="D6" s="5" t="s">
        <v>1</v>
      </c>
      <c r="E6" s="5" t="s">
        <v>2</v>
      </c>
      <c r="F6" s="3" t="s">
        <v>3</v>
      </c>
      <c r="G6" s="5" t="s">
        <v>0</v>
      </c>
      <c r="H6" s="5" t="s">
        <v>1</v>
      </c>
      <c r="I6" s="5" t="s">
        <v>2</v>
      </c>
      <c r="J6" s="3" t="s">
        <v>3</v>
      </c>
      <c r="K6" s="5" t="s">
        <v>0</v>
      </c>
      <c r="L6" s="5" t="s">
        <v>1</v>
      </c>
      <c r="M6" s="5" t="s">
        <v>2</v>
      </c>
      <c r="N6" s="3" t="s">
        <v>3</v>
      </c>
      <c r="O6" s="2" t="s">
        <v>0</v>
      </c>
      <c r="P6" s="5" t="s">
        <v>1</v>
      </c>
      <c r="Q6" s="5" t="s">
        <v>2</v>
      </c>
      <c r="R6" s="3" t="s">
        <v>3</v>
      </c>
      <c r="S6" s="2" t="s">
        <v>0</v>
      </c>
      <c r="T6" s="5" t="s">
        <v>1</v>
      </c>
      <c r="U6" s="5" t="s">
        <v>2</v>
      </c>
      <c r="V6" s="3" t="s">
        <v>3</v>
      </c>
      <c r="W6" s="2" t="s">
        <v>0</v>
      </c>
      <c r="X6" s="5" t="s">
        <v>1</v>
      </c>
      <c r="Y6" s="5" t="s">
        <v>2</v>
      </c>
      <c r="Z6" s="3" t="s">
        <v>3</v>
      </c>
      <c r="AA6" s="2" t="s">
        <v>0</v>
      </c>
      <c r="AB6" s="5" t="s">
        <v>1</v>
      </c>
      <c r="AC6" s="5" t="s">
        <v>2</v>
      </c>
      <c r="AD6" s="3" t="s">
        <v>3</v>
      </c>
    </row>
    <row r="7" spans="1:30" x14ac:dyDescent="0.25">
      <c r="A7" s="211"/>
      <c r="B7" s="213"/>
      <c r="C7" s="415"/>
      <c r="D7" s="209"/>
      <c r="E7" s="209"/>
      <c r="F7" s="210"/>
      <c r="G7" s="415"/>
      <c r="H7" s="209"/>
      <c r="I7" s="209"/>
      <c r="J7" s="210"/>
      <c r="K7" s="415"/>
      <c r="L7" s="209"/>
      <c r="M7" s="209"/>
      <c r="N7" s="210"/>
      <c r="O7" s="415"/>
      <c r="P7" s="209"/>
      <c r="Q7" s="209"/>
      <c r="R7" s="210"/>
      <c r="S7" s="415"/>
      <c r="T7" s="209"/>
      <c r="U7" s="209"/>
      <c r="V7" s="210"/>
      <c r="W7" s="415"/>
      <c r="X7" s="209"/>
      <c r="Y7" s="209"/>
      <c r="Z7" s="210"/>
      <c r="AA7" s="415"/>
      <c r="AB7" s="209"/>
      <c r="AC7" s="209"/>
      <c r="AD7" s="210"/>
    </row>
    <row r="8" spans="1:30" x14ac:dyDescent="0.25">
      <c r="A8" s="211"/>
      <c r="B8" s="117" t="s">
        <v>187</v>
      </c>
      <c r="C8" s="258">
        <v>22.495369999999998</v>
      </c>
      <c r="D8" s="259">
        <v>24.922815000000003</v>
      </c>
      <c r="E8" s="259">
        <v>26.493552999999999</v>
      </c>
      <c r="F8" s="260">
        <v>26.411715000000001</v>
      </c>
      <c r="G8" s="258">
        <v>24.543697000000002</v>
      </c>
      <c r="H8" s="259">
        <v>27.258595</v>
      </c>
      <c r="I8" s="259">
        <v>28.975579000000003</v>
      </c>
      <c r="J8" s="260">
        <v>28.874047999999998</v>
      </c>
      <c r="K8" s="258">
        <v>27.744085999999999</v>
      </c>
      <c r="L8" s="259">
        <v>30.325241000000002</v>
      </c>
      <c r="M8" s="259">
        <v>31.975987718975716</v>
      </c>
      <c r="N8" s="260">
        <v>31.731066702464691</v>
      </c>
      <c r="O8" s="258">
        <v>27.317786852973523</v>
      </c>
      <c r="P8" s="259">
        <v>29.21996642599699</v>
      </c>
      <c r="Q8" s="259">
        <v>30.761717222036857</v>
      </c>
      <c r="R8" s="260">
        <v>30.245379820743572</v>
      </c>
      <c r="S8" s="258">
        <v>28.050446468017604</v>
      </c>
      <c r="T8" s="259">
        <v>30.024311230334728</v>
      </c>
      <c r="U8" s="259">
        <v>31.278678712761351</v>
      </c>
      <c r="V8" s="260">
        <v>30.947325100184621</v>
      </c>
      <c r="W8" s="258">
        <v>29.268845785545839</v>
      </c>
      <c r="X8" s="259">
        <v>31.782218869452102</v>
      </c>
      <c r="Y8" s="259">
        <v>33.05361968129742</v>
      </c>
      <c r="Z8" s="260">
        <v>32.38015981118793</v>
      </c>
      <c r="AA8" s="258">
        <v>30.328745218024693</v>
      </c>
      <c r="AB8" s="259">
        <v>32.41768855706183</v>
      </c>
      <c r="AC8" s="259">
        <v>33.509743885292309</v>
      </c>
      <c r="AD8" s="260">
        <v>32.600417226652922</v>
      </c>
    </row>
    <row r="9" spans="1:30" x14ac:dyDescent="0.25">
      <c r="A9" s="211"/>
      <c r="B9" s="137" t="s">
        <v>23</v>
      </c>
      <c r="C9" s="220">
        <v>2.4198831990901448</v>
      </c>
      <c r="D9" s="221">
        <v>14.050579196641056</v>
      </c>
      <c r="E9" s="221">
        <v>6.219557934918063</v>
      </c>
      <c r="F9" s="222">
        <v>7.0023573021146035</v>
      </c>
      <c r="G9" s="220">
        <v>9.1055492752508691</v>
      </c>
      <c r="H9" s="221">
        <v>9.3720552834822168</v>
      </c>
      <c r="I9" s="221">
        <v>9.3684150253459784</v>
      </c>
      <c r="J9" s="222">
        <v>9.3228819105461334</v>
      </c>
      <c r="K9" s="220">
        <v>13.039555532322611</v>
      </c>
      <c r="L9" s="221">
        <v>11.250198331938964</v>
      </c>
      <c r="M9" s="221">
        <v>10.354956906903269</v>
      </c>
      <c r="N9" s="222">
        <v>9.8947632921601034</v>
      </c>
      <c r="O9" s="220">
        <v>-1.5365406055419362</v>
      </c>
      <c r="P9" s="221">
        <v>-3.6447346749956977</v>
      </c>
      <c r="Q9" s="221">
        <v>-3.79744484395792</v>
      </c>
      <c r="R9" s="222">
        <v>-4.6821208238981722</v>
      </c>
      <c r="S9" s="220">
        <v>2.6819874501082808</v>
      </c>
      <c r="T9" s="221">
        <v>2.75272323250213</v>
      </c>
      <c r="U9" s="221">
        <v>1.6805352152257536</v>
      </c>
      <c r="V9" s="222">
        <v>2.3208347311268529</v>
      </c>
      <c r="W9" s="220">
        <v>4.3436004447110044</v>
      </c>
      <c r="X9" s="221">
        <v>5.854947431204649</v>
      </c>
      <c r="Y9" s="221">
        <v>5.6746034090369601</v>
      </c>
      <c r="Z9" s="222">
        <v>4.6299145608379444</v>
      </c>
      <c r="AA9" s="220">
        <v>3.6212546276842783</v>
      </c>
      <c r="AB9" s="221">
        <v>1.9994503537338559</v>
      </c>
      <c r="AC9" s="221">
        <v>1.3799523573902794</v>
      </c>
      <c r="AD9" s="222">
        <v>0.68022337366258068</v>
      </c>
    </row>
    <row r="10" spans="1:30" x14ac:dyDescent="0.25">
      <c r="A10" s="211"/>
      <c r="B10" s="117" t="s">
        <v>188</v>
      </c>
      <c r="C10" s="258">
        <v>20.628562000000002</v>
      </c>
      <c r="D10" s="259">
        <v>22.768385000000002</v>
      </c>
      <c r="E10" s="259">
        <v>23.852820000000001</v>
      </c>
      <c r="F10" s="260">
        <v>23.641784999999999</v>
      </c>
      <c r="G10" s="258">
        <v>21.248511000000001</v>
      </c>
      <c r="H10" s="259">
        <v>23.057244999999998</v>
      </c>
      <c r="I10" s="259">
        <v>24.171311000000003</v>
      </c>
      <c r="J10" s="260">
        <v>23.931194999999999</v>
      </c>
      <c r="K10" s="258">
        <v>21.465093</v>
      </c>
      <c r="L10" s="259">
        <v>23.399472000000003</v>
      </c>
      <c r="M10" s="259">
        <v>24.463471981706032</v>
      </c>
      <c r="N10" s="260">
        <v>24.315476230830601</v>
      </c>
      <c r="O10" s="258">
        <v>19.892468031465839</v>
      </c>
      <c r="P10" s="259">
        <v>21.703184746929502</v>
      </c>
      <c r="Q10" s="259">
        <v>22.997719528418113</v>
      </c>
      <c r="R10" s="260">
        <v>23.07053332282867</v>
      </c>
      <c r="S10" s="258">
        <v>20.697569879283797</v>
      </c>
      <c r="T10" s="259">
        <v>22.649176672694285</v>
      </c>
      <c r="U10" s="259">
        <v>23.825629611537227</v>
      </c>
      <c r="V10" s="260">
        <v>23.935597253703392</v>
      </c>
      <c r="W10" s="258">
        <v>21.63910072133508</v>
      </c>
      <c r="X10" s="259">
        <v>23.851762311961288</v>
      </c>
      <c r="Y10" s="259">
        <v>25.032630377123702</v>
      </c>
      <c r="Z10" s="260">
        <v>24.984083367913595</v>
      </c>
      <c r="AA10" s="258">
        <v>22.465081946422071</v>
      </c>
      <c r="AB10" s="259">
        <v>24.481638536513927</v>
      </c>
      <c r="AC10" s="259">
        <v>25.592679050992739</v>
      </c>
      <c r="AD10" s="260">
        <v>25.348622828141977</v>
      </c>
    </row>
    <row r="11" spans="1:30" x14ac:dyDescent="0.25">
      <c r="A11" s="211"/>
      <c r="B11" s="137" t="s">
        <v>23</v>
      </c>
      <c r="C11" s="220">
        <v>1.7518118560222673</v>
      </c>
      <c r="D11" s="221">
        <v>11.834819895592808</v>
      </c>
      <c r="E11" s="221">
        <v>3.1719080666611443</v>
      </c>
      <c r="F11" s="222">
        <v>3.1292837788881478</v>
      </c>
      <c r="G11" s="220">
        <v>3.0052943098990648</v>
      </c>
      <c r="H11" s="221">
        <v>1.2686890176883292</v>
      </c>
      <c r="I11" s="221">
        <v>1.3352341567999249</v>
      </c>
      <c r="J11" s="222">
        <v>1.2241461463252445</v>
      </c>
      <c r="K11" s="220">
        <v>1.0192808333722603</v>
      </c>
      <c r="L11" s="221">
        <v>1.4842493107914745</v>
      </c>
      <c r="M11" s="221">
        <v>1.2087097042689621</v>
      </c>
      <c r="N11" s="222">
        <v>1.6057753523407436</v>
      </c>
      <c r="O11" s="220">
        <v>-7.3264297924735766</v>
      </c>
      <c r="P11" s="221">
        <v>-7.2492543980073538</v>
      </c>
      <c r="Q11" s="221">
        <v>-5.9915961821936703</v>
      </c>
      <c r="R11" s="222">
        <v>-5.1199610329795586</v>
      </c>
      <c r="S11" s="220">
        <v>4.0472697834398996</v>
      </c>
      <c r="T11" s="221">
        <v>4.3587700920189487</v>
      </c>
      <c r="U11" s="221">
        <v>3.5999659970462394</v>
      </c>
      <c r="V11" s="222">
        <v>3.7496486048665734</v>
      </c>
      <c r="W11" s="220">
        <v>4.548992212818459</v>
      </c>
      <c r="X11" s="221">
        <v>5.3096218756456315</v>
      </c>
      <c r="Y11" s="221">
        <v>5.0659763677430858</v>
      </c>
      <c r="Z11" s="222">
        <v>4.3804468428210175</v>
      </c>
      <c r="AA11" s="220">
        <v>3.817077408732672</v>
      </c>
      <c r="AB11" s="221">
        <v>2.6407953270470408</v>
      </c>
      <c r="AC11" s="221">
        <v>2.2372745709569486</v>
      </c>
      <c r="AD11" s="222">
        <v>1.4590867908187866</v>
      </c>
    </row>
    <row r="12" spans="1:30" x14ac:dyDescent="0.25">
      <c r="A12" s="211"/>
      <c r="B12" s="117" t="s">
        <v>189</v>
      </c>
      <c r="C12" s="258">
        <v>12.787214000000001</v>
      </c>
      <c r="D12" s="259">
        <v>14.170913000000001</v>
      </c>
      <c r="E12" s="259">
        <v>14.930676000000002</v>
      </c>
      <c r="F12" s="260">
        <v>15.074814</v>
      </c>
      <c r="G12" s="258">
        <v>15.579893999999999</v>
      </c>
      <c r="H12" s="259">
        <v>16.714508000000002</v>
      </c>
      <c r="I12" s="259">
        <v>17.349556</v>
      </c>
      <c r="J12" s="260">
        <v>17.784693000000001</v>
      </c>
      <c r="K12" s="258">
        <v>17.580492</v>
      </c>
      <c r="L12" s="259">
        <v>18.051064</v>
      </c>
      <c r="M12" s="259">
        <v>18.87486479312108</v>
      </c>
      <c r="N12" s="260">
        <v>18.899542115173784</v>
      </c>
      <c r="O12" s="258">
        <v>18.164980469612797</v>
      </c>
      <c r="P12" s="259">
        <v>17.69398440246281</v>
      </c>
      <c r="Q12" s="259">
        <v>18.163381629381611</v>
      </c>
      <c r="R12" s="260">
        <v>18.114282270311559</v>
      </c>
      <c r="S12" s="258">
        <v>17.390441534670721</v>
      </c>
      <c r="T12" s="259">
        <v>17.561265596589973</v>
      </c>
      <c r="U12" s="259">
        <v>18.215423687330755</v>
      </c>
      <c r="V12" s="260">
        <v>18.232929507720893</v>
      </c>
      <c r="W12" s="258">
        <v>17.847583733396917</v>
      </c>
      <c r="X12" s="259">
        <v>18.349638426182398</v>
      </c>
      <c r="Y12" s="259">
        <v>19.146559823116775</v>
      </c>
      <c r="Z12" s="260">
        <v>19.053258956863587</v>
      </c>
      <c r="AA12" s="258">
        <v>18.400885775407705</v>
      </c>
      <c r="AB12" s="259">
        <v>18.58727618176616</v>
      </c>
      <c r="AC12" s="259">
        <v>19.163780608226038</v>
      </c>
      <c r="AD12" s="260">
        <v>18.993515308697226</v>
      </c>
    </row>
    <row r="13" spans="1:30" x14ac:dyDescent="0.25">
      <c r="A13" s="211"/>
      <c r="B13" s="137" t="s">
        <v>23</v>
      </c>
      <c r="C13" s="220">
        <v>-3.9028020953903675</v>
      </c>
      <c r="D13" s="221">
        <v>9.326213572009646</v>
      </c>
      <c r="E13" s="221">
        <v>8.2187279069474215</v>
      </c>
      <c r="F13" s="222">
        <v>10.007195252592771</v>
      </c>
      <c r="G13" s="220">
        <v>21.839628241147757</v>
      </c>
      <c r="H13" s="221">
        <v>17.949408058605698</v>
      </c>
      <c r="I13" s="221">
        <v>16.200740006681546</v>
      </c>
      <c r="J13" s="222">
        <v>17.976201895426371</v>
      </c>
      <c r="K13" s="220">
        <v>12.840896093388032</v>
      </c>
      <c r="L13" s="221">
        <v>7.9963825438355451</v>
      </c>
      <c r="M13" s="221">
        <v>8.7916301323277537</v>
      </c>
      <c r="N13" s="222">
        <v>6.2685879096916919</v>
      </c>
      <c r="O13" s="220">
        <v>3.3246422774334095</v>
      </c>
      <c r="P13" s="221">
        <v>-1.9781637112205042</v>
      </c>
      <c r="Q13" s="221">
        <v>-3.7694742269028914</v>
      </c>
      <c r="R13" s="222">
        <v>-4.1549146538939929</v>
      </c>
      <c r="S13" s="220">
        <v>-4.2639128417328092</v>
      </c>
      <c r="T13" s="221">
        <v>-0.75007868693705015</v>
      </c>
      <c r="U13" s="221">
        <v>0.28652185485635862</v>
      </c>
      <c r="V13" s="222">
        <v>0.65499276007081608</v>
      </c>
      <c r="W13" s="220">
        <v>2.6286980570033647</v>
      </c>
      <c r="X13" s="221">
        <v>4.4892711476643976</v>
      </c>
      <c r="Y13" s="221">
        <v>5.1118005914605469</v>
      </c>
      <c r="Z13" s="222">
        <v>4.4991642664735876</v>
      </c>
      <c r="AA13" s="220">
        <v>3.1001509799639226</v>
      </c>
      <c r="AB13" s="221">
        <v>1.2950541589129339</v>
      </c>
      <c r="AC13" s="221">
        <v>8.9941928306447316E-2</v>
      </c>
      <c r="AD13" s="222">
        <v>-0.31356130886385225</v>
      </c>
    </row>
    <row r="14" spans="1:30" x14ac:dyDescent="0.25">
      <c r="A14" s="211"/>
      <c r="B14" s="117" t="s">
        <v>190</v>
      </c>
      <c r="C14" s="258">
        <v>11.634467000000001</v>
      </c>
      <c r="D14" s="259">
        <v>12.749402</v>
      </c>
      <c r="E14" s="259">
        <v>13.256493000000001</v>
      </c>
      <c r="F14" s="260">
        <v>13.186826000000002</v>
      </c>
      <c r="G14" s="258">
        <v>12.775600000000001</v>
      </c>
      <c r="H14" s="259">
        <v>13.331496999999999</v>
      </c>
      <c r="I14" s="259">
        <v>13.679877000000001</v>
      </c>
      <c r="J14" s="260">
        <v>13.837644000000001</v>
      </c>
      <c r="K14" s="258">
        <v>12.496004000000001</v>
      </c>
      <c r="L14" s="259">
        <v>12.848585000000002</v>
      </c>
      <c r="M14" s="259">
        <v>13.559521584241153</v>
      </c>
      <c r="N14" s="260">
        <v>13.69964933722885</v>
      </c>
      <c r="O14" s="258">
        <v>12.013609765604336</v>
      </c>
      <c r="P14" s="259">
        <v>12.039050947801401</v>
      </c>
      <c r="Q14" s="259">
        <v>12.63151414036866</v>
      </c>
      <c r="R14" s="260">
        <v>12.842602011473648</v>
      </c>
      <c r="S14" s="258">
        <v>11.715132143155094</v>
      </c>
      <c r="T14" s="259">
        <v>12.188447479342777</v>
      </c>
      <c r="U14" s="259">
        <v>12.965141948664179</v>
      </c>
      <c r="V14" s="260">
        <v>13.224187732306705</v>
      </c>
      <c r="W14" s="258">
        <v>12.172884544861436</v>
      </c>
      <c r="X14" s="259">
        <v>12.792276801624238</v>
      </c>
      <c r="Y14" s="259">
        <v>13.650053967460522</v>
      </c>
      <c r="Z14" s="260">
        <v>13.856940322026382</v>
      </c>
      <c r="AA14" s="258">
        <v>12.610136129258279</v>
      </c>
      <c r="AB14" s="259">
        <v>13.079441148940447</v>
      </c>
      <c r="AC14" s="259">
        <v>13.830611329292175</v>
      </c>
      <c r="AD14" s="260">
        <v>13.983368587225332</v>
      </c>
    </row>
    <row r="15" spans="1:30" x14ac:dyDescent="0.25">
      <c r="A15" s="211"/>
      <c r="B15" s="137" t="s">
        <v>23</v>
      </c>
      <c r="C15" s="220">
        <v>-4.3187959225028161</v>
      </c>
      <c r="D15" s="221">
        <v>6.6083289677613788</v>
      </c>
      <c r="E15" s="221">
        <v>4.0257961196901837</v>
      </c>
      <c r="F15" s="222">
        <v>4.0408575819108838</v>
      </c>
      <c r="G15" s="220">
        <v>9.8082103804153711</v>
      </c>
      <c r="H15" s="221">
        <v>4.5656651190385089</v>
      </c>
      <c r="I15" s="221">
        <v>3.1937858678007913</v>
      </c>
      <c r="J15" s="222">
        <v>4.9353650378036296</v>
      </c>
      <c r="K15" s="220">
        <v>-2.188515607877517</v>
      </c>
      <c r="L15" s="221">
        <v>-3.6223388866231443</v>
      </c>
      <c r="M15" s="221">
        <v>-0.87979896134189328</v>
      </c>
      <c r="N15" s="222">
        <v>-0.99724102434742834</v>
      </c>
      <c r="O15" s="220">
        <v>-3.8603879639896421</v>
      </c>
      <c r="P15" s="221">
        <v>-6.3005696907371451</v>
      </c>
      <c r="Q15" s="221">
        <v>-6.8439541771961991</v>
      </c>
      <c r="R15" s="222">
        <v>-6.2559800229789246</v>
      </c>
      <c r="S15" s="220">
        <v>-2.4844957366919163</v>
      </c>
      <c r="T15" s="221">
        <v>1.2409327960245742</v>
      </c>
      <c r="U15" s="221">
        <v>2.6412336999987129</v>
      </c>
      <c r="V15" s="222">
        <v>2.9712492880504149</v>
      </c>
      <c r="W15" s="220">
        <v>3.9073601228970967</v>
      </c>
      <c r="X15" s="221">
        <v>4.9541118612919766</v>
      </c>
      <c r="Y15" s="221">
        <v>5.2827190130911861</v>
      </c>
      <c r="Z15" s="222">
        <v>4.7848125157347932</v>
      </c>
      <c r="AA15" s="220">
        <v>3.5920129102138043</v>
      </c>
      <c r="AB15" s="221">
        <v>2.2448259349715283</v>
      </c>
      <c r="AC15" s="221">
        <v>1.3227593258024584</v>
      </c>
      <c r="AD15" s="222">
        <v>0.91238225943706119</v>
      </c>
    </row>
    <row r="16" spans="1:30" x14ac:dyDescent="0.25">
      <c r="A16" s="211"/>
      <c r="B16" s="117" t="s">
        <v>191</v>
      </c>
      <c r="C16" s="258">
        <v>7.8435552479999995</v>
      </c>
      <c r="D16" s="259">
        <v>8.4875179260000007</v>
      </c>
      <c r="E16" s="259">
        <v>8.3843715150000016</v>
      </c>
      <c r="F16" s="260">
        <v>9.5119249500000009</v>
      </c>
      <c r="G16" s="258">
        <v>8.647331544</v>
      </c>
      <c r="H16" s="259">
        <v>9.3308277269999991</v>
      </c>
      <c r="I16" s="259">
        <v>9.2900221920000003</v>
      </c>
      <c r="J16" s="260">
        <v>10.221268722000001</v>
      </c>
      <c r="K16" s="258">
        <v>9.5052864029999995</v>
      </c>
      <c r="L16" s="259">
        <v>10.265278715999999</v>
      </c>
      <c r="M16" s="259">
        <v>10.200951021849223</v>
      </c>
      <c r="N16" s="260">
        <v>11.389867187422537</v>
      </c>
      <c r="O16" s="258">
        <v>9.2939073655749258</v>
      </c>
      <c r="P16" s="259">
        <v>9.8278715363008473</v>
      </c>
      <c r="Q16" s="259">
        <v>9.5814794719525729</v>
      </c>
      <c r="R16" s="260">
        <v>10.546079049327927</v>
      </c>
      <c r="S16" s="258">
        <v>9.4748755526128896</v>
      </c>
      <c r="T16" s="259">
        <v>9.9516910565864016</v>
      </c>
      <c r="U16" s="259">
        <v>9.7210284945325167</v>
      </c>
      <c r="V16" s="260">
        <v>10.784421011216248</v>
      </c>
      <c r="W16" s="258">
        <v>9.9008887617815589</v>
      </c>
      <c r="X16" s="259">
        <v>10.529760638524834</v>
      </c>
      <c r="Y16" s="259">
        <v>10.218057482101258</v>
      </c>
      <c r="Z16" s="260">
        <v>11.180500242207644</v>
      </c>
      <c r="AA16" s="258">
        <v>10.070553172454185</v>
      </c>
      <c r="AB16" s="259">
        <v>10.602920297960653</v>
      </c>
      <c r="AC16" s="259">
        <v>10.25358213530226</v>
      </c>
      <c r="AD16" s="260">
        <v>11.184466263854777</v>
      </c>
    </row>
    <row r="17" spans="1:30" x14ac:dyDescent="0.25">
      <c r="A17" s="211"/>
      <c r="B17" s="137" t="s">
        <v>23</v>
      </c>
      <c r="C17" s="220">
        <v>0.70704894511219862</v>
      </c>
      <c r="D17" s="221">
        <v>9.9273983670421728</v>
      </c>
      <c r="E17" s="221">
        <v>6.6242957413298997</v>
      </c>
      <c r="F17" s="222">
        <v>7.1370026075146864</v>
      </c>
      <c r="G17" s="220">
        <v>10.247601637088643</v>
      </c>
      <c r="H17" s="221">
        <v>9.9358824140644231</v>
      </c>
      <c r="I17" s="221">
        <v>10.801652519568727</v>
      </c>
      <c r="J17" s="222">
        <v>7.4574155676028653</v>
      </c>
      <c r="K17" s="220">
        <v>9.921614022019277</v>
      </c>
      <c r="L17" s="221">
        <v>10.014663396860701</v>
      </c>
      <c r="M17" s="221">
        <v>9.8054537548215812</v>
      </c>
      <c r="N17" s="222">
        <v>11.433007948487584</v>
      </c>
      <c r="O17" s="220">
        <v>-2.2238050329378867</v>
      </c>
      <c r="P17" s="221">
        <v>-4.2610355919258769</v>
      </c>
      <c r="Q17" s="221">
        <v>-6.0726842876690279</v>
      </c>
      <c r="R17" s="222">
        <v>-7.4082350936135359</v>
      </c>
      <c r="S17" s="220">
        <v>1.9471701182247614</v>
      </c>
      <c r="T17" s="221">
        <v>1.2598813469244741</v>
      </c>
      <c r="U17" s="221">
        <v>1.4564454580155317</v>
      </c>
      <c r="V17" s="222">
        <v>2.2600054558050031</v>
      </c>
      <c r="W17" s="220">
        <v>4.4962406820339362</v>
      </c>
      <c r="X17" s="221">
        <v>5.8087573122142411</v>
      </c>
      <c r="Y17" s="221">
        <v>5.1129259403805749</v>
      </c>
      <c r="Z17" s="222">
        <v>3.6726981502248401</v>
      </c>
      <c r="AA17" s="220">
        <v>1.713628086879937</v>
      </c>
      <c r="AB17" s="221">
        <v>0.69478938740688001</v>
      </c>
      <c r="AC17" s="221">
        <v>0.34766542724220528</v>
      </c>
      <c r="AD17" s="222">
        <v>3.5472667243974243E-2</v>
      </c>
    </row>
    <row r="18" spans="1:30" x14ac:dyDescent="0.25">
      <c r="A18" s="211"/>
      <c r="B18" s="117" t="s">
        <v>192</v>
      </c>
      <c r="C18" s="258">
        <v>12.451856999999997</v>
      </c>
      <c r="D18" s="259">
        <v>14.21852</v>
      </c>
      <c r="E18" s="259">
        <v>15.906526999999999</v>
      </c>
      <c r="F18" s="260">
        <v>14.361457000000001</v>
      </c>
      <c r="G18" s="258">
        <v>13.740709000000003</v>
      </c>
      <c r="H18" s="259">
        <v>15.784926</v>
      </c>
      <c r="I18" s="259">
        <v>17.403787000000001</v>
      </c>
      <c r="J18" s="260">
        <v>16.017865999999998</v>
      </c>
      <c r="K18" s="258">
        <v>15.993442</v>
      </c>
      <c r="L18" s="259">
        <v>17.771729999999998</v>
      </c>
      <c r="M18" s="259">
        <v>19.396454401647155</v>
      </c>
      <c r="N18" s="260">
        <v>17.576333463028618</v>
      </c>
      <c r="O18" s="258">
        <v>16.003343172639873</v>
      </c>
      <c r="P18" s="259">
        <v>17.409537400218756</v>
      </c>
      <c r="Q18" s="259">
        <v>19.160272148397191</v>
      </c>
      <c r="R18" s="260">
        <v>17.471671780429897</v>
      </c>
      <c r="S18" s="258">
        <v>16.472174040572689</v>
      </c>
      <c r="T18" s="259">
        <v>18.014082446490882</v>
      </c>
      <c r="U18" s="259">
        <v>19.463314729569614</v>
      </c>
      <c r="V18" s="260">
        <v>17.850673568720936</v>
      </c>
      <c r="W18" s="258">
        <v>17.142614581231467</v>
      </c>
      <c r="X18" s="259">
        <v>19.030809780596414</v>
      </c>
      <c r="Y18" s="259">
        <v>20.5789572960268</v>
      </c>
      <c r="Z18" s="260">
        <v>18.732441044817818</v>
      </c>
      <c r="AA18" s="258">
        <v>18.003304202505099</v>
      </c>
      <c r="AB18" s="259">
        <v>19.583492341592823</v>
      </c>
      <c r="AC18" s="259">
        <v>20.998371083309692</v>
      </c>
      <c r="AD18" s="260">
        <v>18.955041867396098</v>
      </c>
    </row>
    <row r="19" spans="1:30" x14ac:dyDescent="0.25">
      <c r="A19" s="211"/>
      <c r="B19" s="137" t="s">
        <v>23</v>
      </c>
      <c r="C19" s="220">
        <v>3.1619774320226668</v>
      </c>
      <c r="D19" s="221">
        <v>18.227585682762193</v>
      </c>
      <c r="E19" s="221">
        <v>6.053022754373627</v>
      </c>
      <c r="F19" s="222">
        <v>7.6319982648724194</v>
      </c>
      <c r="G19" s="220">
        <v>10.350681026934394</v>
      </c>
      <c r="H19" s="221">
        <v>11.016659961796327</v>
      </c>
      <c r="I19" s="221">
        <v>9.4128655488404434</v>
      </c>
      <c r="J19" s="222">
        <v>11.533711377612988</v>
      </c>
      <c r="K19" s="220">
        <v>16.394590701251289</v>
      </c>
      <c r="L19" s="221">
        <v>12.586717226295496</v>
      </c>
      <c r="M19" s="221">
        <v>11.449619566403291</v>
      </c>
      <c r="N19" s="222">
        <v>9.7295573769228696</v>
      </c>
      <c r="O19" s="220">
        <v>6.1907703419139537E-2</v>
      </c>
      <c r="P19" s="221">
        <v>-2.0380266849723827</v>
      </c>
      <c r="Q19" s="221">
        <v>-1.2176568374780317</v>
      </c>
      <c r="R19" s="222">
        <v>-0.59546937260194222</v>
      </c>
      <c r="S19" s="220">
        <v>2.9295807936828622</v>
      </c>
      <c r="T19" s="221">
        <v>3.4724934521495721</v>
      </c>
      <c r="U19" s="221">
        <v>1.5816193988547722</v>
      </c>
      <c r="V19" s="222">
        <v>2.1692359669643224</v>
      </c>
      <c r="W19" s="220">
        <v>4.0701399767111068</v>
      </c>
      <c r="X19" s="221">
        <v>5.6440695057637269</v>
      </c>
      <c r="Y19" s="221">
        <v>5.7320275706288282</v>
      </c>
      <c r="Z19" s="222">
        <v>4.9396874168488925</v>
      </c>
      <c r="AA19" s="220">
        <v>5.0207604983194987</v>
      </c>
      <c r="AB19" s="221">
        <v>2.9041463152025937</v>
      </c>
      <c r="AC19" s="221">
        <v>2.0380711289189835</v>
      </c>
      <c r="AD19" s="222">
        <v>1.1883172195535252</v>
      </c>
    </row>
    <row r="20" spans="1:30" x14ac:dyDescent="0.25">
      <c r="A20" s="211"/>
      <c r="B20" s="117" t="s">
        <v>193</v>
      </c>
      <c r="C20" s="258">
        <v>19.902879000000002</v>
      </c>
      <c r="D20" s="259">
        <v>20.582346000000001</v>
      </c>
      <c r="E20" s="259">
        <v>19.729557</v>
      </c>
      <c r="F20" s="260">
        <v>23.258986</v>
      </c>
      <c r="G20" s="258">
        <v>25.118530999999997</v>
      </c>
      <c r="H20" s="259">
        <v>25.429552999999999</v>
      </c>
      <c r="I20" s="259">
        <v>24.928288000000002</v>
      </c>
      <c r="J20" s="260">
        <v>27.765504</v>
      </c>
      <c r="K20" s="258">
        <v>25.69267</v>
      </c>
      <c r="L20" s="259">
        <v>24.925848000000002</v>
      </c>
      <c r="M20" s="259">
        <v>25.174496684595486</v>
      </c>
      <c r="N20" s="260">
        <v>29.670389728167333</v>
      </c>
      <c r="O20" s="258">
        <v>27.881592982790938</v>
      </c>
      <c r="P20" s="259">
        <v>26.795198546794058</v>
      </c>
      <c r="Q20" s="259">
        <v>26.280376517919457</v>
      </c>
      <c r="R20" s="260">
        <v>29.820452474330025</v>
      </c>
      <c r="S20" s="258">
        <v>29.388797256191385</v>
      </c>
      <c r="T20" s="259">
        <v>28.687995257648442</v>
      </c>
      <c r="U20" s="259">
        <v>28.319968828011362</v>
      </c>
      <c r="V20" s="260">
        <v>32.162038617831115</v>
      </c>
      <c r="W20" s="258">
        <v>31.719275929265748</v>
      </c>
      <c r="X20" s="259">
        <v>31.315905334897163</v>
      </c>
      <c r="Y20" s="259">
        <v>30.927240885530328</v>
      </c>
      <c r="Z20" s="260">
        <v>34.993771990837416</v>
      </c>
      <c r="AA20" s="258">
        <v>34.314382180147085</v>
      </c>
      <c r="AB20" s="259">
        <v>33.697999210738217</v>
      </c>
      <c r="AC20" s="259">
        <v>33.183885334584502</v>
      </c>
      <c r="AD20" s="260">
        <v>37.386063838561235</v>
      </c>
    </row>
    <row r="21" spans="1:30" x14ac:dyDescent="0.25">
      <c r="A21" s="211"/>
      <c r="B21" s="137" t="s">
        <v>23</v>
      </c>
      <c r="C21" s="220">
        <v>6.1898840115360176</v>
      </c>
      <c r="D21" s="221">
        <v>50.566458187346974</v>
      </c>
      <c r="E21" s="221">
        <v>13.542715866929322</v>
      </c>
      <c r="F21" s="222">
        <v>16.855796925714507</v>
      </c>
      <c r="G21" s="220">
        <v>26.205515292536319</v>
      </c>
      <c r="H21" s="221">
        <v>23.5503134579508</v>
      </c>
      <c r="I21" s="221">
        <v>26.349963154266455</v>
      </c>
      <c r="J21" s="222">
        <v>19.375384636286384</v>
      </c>
      <c r="K21" s="220">
        <v>2.2857188583201848</v>
      </c>
      <c r="L21" s="221">
        <v>-1.9807858989892457</v>
      </c>
      <c r="M21" s="221">
        <v>0.98766784383863548</v>
      </c>
      <c r="N21" s="222">
        <v>6.8606200275252771</v>
      </c>
      <c r="O21" s="220">
        <v>8.5196399704310153</v>
      </c>
      <c r="P21" s="221">
        <v>7.4996467393769528</v>
      </c>
      <c r="Q21" s="221">
        <v>4.392857768634828</v>
      </c>
      <c r="R21" s="222">
        <v>0.50576600960596796</v>
      </c>
      <c r="S21" s="220">
        <v>5.4057322848472866</v>
      </c>
      <c r="T21" s="221">
        <v>7.0639398605271797</v>
      </c>
      <c r="U21" s="221">
        <v>7.7608945545403207</v>
      </c>
      <c r="V21" s="222">
        <v>7.8522824075750286</v>
      </c>
      <c r="W21" s="220">
        <v>7.9298198315461921</v>
      </c>
      <c r="X21" s="221">
        <v>9.160312714943375</v>
      </c>
      <c r="Y21" s="221">
        <v>9.2064792632826187</v>
      </c>
      <c r="Z21" s="222">
        <v>8.8045829639553439</v>
      </c>
      <c r="AA21" s="220">
        <v>8.181480109030371</v>
      </c>
      <c r="AB21" s="221">
        <v>7.6066581833307279</v>
      </c>
      <c r="AC21" s="221">
        <v>7.2966238967342667</v>
      </c>
      <c r="AD21" s="222">
        <v>6.8363360438829179</v>
      </c>
    </row>
    <row r="22" spans="1:30" x14ac:dyDescent="0.25">
      <c r="A22" s="211"/>
      <c r="B22" s="134" t="s">
        <v>194</v>
      </c>
      <c r="C22" s="258">
        <v>3.4165224421730382</v>
      </c>
      <c r="D22" s="259">
        <v>4.0111044555296811</v>
      </c>
      <c r="E22" s="259">
        <v>5.1248997281987947</v>
      </c>
      <c r="F22" s="260">
        <v>3.054618271605106</v>
      </c>
      <c r="G22" s="258">
        <v>2.726737077879946</v>
      </c>
      <c r="H22" s="259">
        <v>4.1344960751470143</v>
      </c>
      <c r="I22" s="259">
        <v>5.0939749907873484</v>
      </c>
      <c r="J22" s="260">
        <v>3.0280352271609363</v>
      </c>
      <c r="K22" s="258">
        <v>4.1545030149239288</v>
      </c>
      <c r="L22" s="259">
        <v>5.8315769053210804</v>
      </c>
      <c r="M22" s="259">
        <v>6.6434003822767975</v>
      </c>
      <c r="N22" s="260">
        <v>4.0760741454475653</v>
      </c>
      <c r="O22" s="258">
        <v>3.876482843546877</v>
      </c>
      <c r="P22" s="259">
        <v>5.1619607008476613</v>
      </c>
      <c r="Q22" s="259">
        <v>6.3118977314577949</v>
      </c>
      <c r="R22" s="260">
        <v>4.0432902126457977</v>
      </c>
      <c r="S22" s="258">
        <v>4.0097442798852967</v>
      </c>
      <c r="T22" s="259">
        <v>5.6143635408866288</v>
      </c>
      <c r="U22" s="259">
        <v>6.5003807071704518</v>
      </c>
      <c r="V22" s="260">
        <v>4.2828554036505704</v>
      </c>
      <c r="W22" s="258">
        <v>4.4035426770157002</v>
      </c>
      <c r="X22" s="259">
        <v>6.1896696562337068</v>
      </c>
      <c r="Y22" s="259">
        <v>7.1722721300890866</v>
      </c>
      <c r="Z22" s="260">
        <v>4.81157989790489</v>
      </c>
      <c r="AA22" s="258">
        <v>4.9873186859127454</v>
      </c>
      <c r="AB22" s="259">
        <v>6.5624091855091091</v>
      </c>
      <c r="AC22" s="259">
        <v>7.419219681868678</v>
      </c>
      <c r="AD22" s="260">
        <v>4.8781040084231826</v>
      </c>
    </row>
    <row r="23" spans="1:30" x14ac:dyDescent="0.25">
      <c r="A23" s="211"/>
      <c r="B23" s="137" t="s">
        <v>23</v>
      </c>
      <c r="C23" s="220">
        <v>14.987056318028348</v>
      </c>
      <c r="D23" s="221">
        <v>45.966462209381831</v>
      </c>
      <c r="E23" s="221">
        <v>0.4232999981465646</v>
      </c>
      <c r="F23" s="222">
        <v>-4.0259859925239621</v>
      </c>
      <c r="G23" s="220">
        <v>-20.189692178762986</v>
      </c>
      <c r="H23" s="221">
        <v>3.0762504688010894</v>
      </c>
      <c r="I23" s="221">
        <v>-0.60342131654379516</v>
      </c>
      <c r="J23" s="222">
        <v>-0.8702574947344055</v>
      </c>
      <c r="K23" s="220">
        <v>52.3617017799926</v>
      </c>
      <c r="L23" s="221">
        <v>41.04686035077976</v>
      </c>
      <c r="M23" s="221">
        <v>30.41682368467935</v>
      </c>
      <c r="N23" s="222">
        <v>34.611186451396136</v>
      </c>
      <c r="O23" s="220">
        <v>-6.6920199691356324</v>
      </c>
      <c r="P23" s="221">
        <v>-11.482592364724209</v>
      </c>
      <c r="Q23" s="221">
        <v>-4.9899544170690309</v>
      </c>
      <c r="R23" s="222">
        <v>-0.80430167931028196</v>
      </c>
      <c r="S23" s="220">
        <v>3.4376893105629858</v>
      </c>
      <c r="T23" s="221">
        <v>8.7641666850481137</v>
      </c>
      <c r="U23" s="221">
        <v>2.9861538277668798</v>
      </c>
      <c r="V23" s="222">
        <v>5.9250060818169414</v>
      </c>
      <c r="W23" s="220">
        <v>9.8210351993237346</v>
      </c>
      <c r="X23" s="221">
        <v>10.247040669123209</v>
      </c>
      <c r="Y23" s="221">
        <v>10.336185727975632</v>
      </c>
      <c r="Z23" s="222">
        <v>12.345139969088192</v>
      </c>
      <c r="AA23" s="220">
        <v>13.256962671079918</v>
      </c>
      <c r="AB23" s="221">
        <v>6.0219615904705259</v>
      </c>
      <c r="AC23" s="221">
        <v>3.443086755501068</v>
      </c>
      <c r="AD23" s="222">
        <v>1.3825835158064903</v>
      </c>
    </row>
    <row r="24" spans="1:30" x14ac:dyDescent="0.25">
      <c r="A24" s="214"/>
      <c r="B24" s="223"/>
      <c r="C24" s="214"/>
      <c r="D24" s="168"/>
      <c r="E24" s="168"/>
      <c r="F24" s="224"/>
      <c r="G24" s="214"/>
      <c r="H24" s="168"/>
      <c r="I24" s="168"/>
      <c r="J24" s="224"/>
      <c r="K24" s="214"/>
      <c r="L24" s="168"/>
      <c r="M24" s="168"/>
      <c r="N24" s="224"/>
      <c r="O24" s="214"/>
      <c r="P24" s="168"/>
      <c r="Q24" s="168"/>
      <c r="R24" s="224"/>
      <c r="S24" s="214"/>
      <c r="T24" s="168"/>
      <c r="U24" s="168"/>
      <c r="V24" s="224"/>
      <c r="W24" s="214"/>
      <c r="X24" s="168"/>
      <c r="Y24" s="168"/>
      <c r="Z24" s="224"/>
      <c r="AA24" s="214"/>
      <c r="AB24" s="168"/>
      <c r="AC24" s="168"/>
      <c r="AD24" s="224"/>
    </row>
  </sheetData>
  <mergeCells count="3">
    <mergeCell ref="A1:V1"/>
    <mergeCell ref="A2:V2"/>
    <mergeCell ref="A3:V3"/>
  </mergeCells>
  <pageMargins left="0.7" right="0.7" top="0.75" bottom="0.75" header="0.3" footer="0.3"/>
  <pageSetup paperSize="9" scale="4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70" zoomScaleNormal="70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X19" sqref="X19"/>
    </sheetView>
  </sheetViews>
  <sheetFormatPr defaultColWidth="9.140625" defaultRowHeight="15.75" x14ac:dyDescent="0.25"/>
  <cols>
    <col min="1" max="1" width="5.7109375" style="70" customWidth="1"/>
    <col min="2" max="2" width="75.7109375" style="9" customWidth="1"/>
    <col min="3" max="17" width="11.140625" style="9" customWidth="1"/>
    <col min="18" max="18" width="8.140625" style="9" bestFit="1" customWidth="1"/>
    <col min="19" max="20" width="11.140625" style="305" customWidth="1"/>
    <col min="21" max="21" width="9.140625" style="305"/>
    <col min="22" max="16384" width="9.140625" style="9"/>
  </cols>
  <sheetData>
    <row r="1" spans="1:22" x14ac:dyDescent="0.25">
      <c r="A1" s="431" t="s">
        <v>209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8"/>
      <c r="R1" s="448"/>
      <c r="S1" s="333"/>
    </row>
    <row r="2" spans="1:22" ht="18.75" x14ac:dyDescent="0.3">
      <c r="A2" s="449" t="s">
        <v>87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334"/>
    </row>
    <row r="3" spans="1:22" x14ac:dyDescent="0.25">
      <c r="A3" s="451" t="s">
        <v>61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335"/>
    </row>
    <row r="4" spans="1:22" x14ac:dyDescent="0.25">
      <c r="A4" s="271"/>
      <c r="B4" s="72"/>
      <c r="C4" s="271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110"/>
      <c r="T4" s="110"/>
      <c r="U4" s="110"/>
      <c r="V4" s="336"/>
    </row>
    <row r="5" spans="1:22" s="17" customFormat="1" x14ac:dyDescent="0.25">
      <c r="A5" s="74"/>
      <c r="B5" s="75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12">
        <v>2024</v>
      </c>
      <c r="T5" s="112">
        <v>2025</v>
      </c>
      <c r="U5" s="112">
        <v>2026</v>
      </c>
      <c r="V5" s="337">
        <v>2027</v>
      </c>
    </row>
    <row r="6" spans="1:22" s="17" customFormat="1" x14ac:dyDescent="0.25">
      <c r="A6" s="74"/>
      <c r="B6" s="20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7</v>
      </c>
      <c r="R6" s="8" t="s">
        <v>62</v>
      </c>
      <c r="S6" s="338" t="s">
        <v>62</v>
      </c>
      <c r="T6" s="338" t="s">
        <v>62</v>
      </c>
      <c r="U6" s="338" t="s">
        <v>62</v>
      </c>
      <c r="V6" s="339" t="s">
        <v>62</v>
      </c>
    </row>
    <row r="7" spans="1:22" s="17" customFormat="1" x14ac:dyDescent="0.25">
      <c r="A7" s="271"/>
      <c r="B7" s="16"/>
      <c r="C7" s="271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110"/>
      <c r="T7" s="110"/>
      <c r="U7" s="110"/>
      <c r="V7" s="336"/>
    </row>
    <row r="8" spans="1:22" s="80" customFormat="1" x14ac:dyDescent="0.25">
      <c r="A8" s="39" t="s">
        <v>6</v>
      </c>
      <c r="B8" s="31" t="s">
        <v>78</v>
      </c>
      <c r="C8" s="96">
        <v>1.8073939114377602</v>
      </c>
      <c r="D8" s="96">
        <v>-4.0372847679020278</v>
      </c>
      <c r="E8" s="96">
        <v>10.705003794204693</v>
      </c>
      <c r="F8" s="96">
        <v>2.7863716090217538</v>
      </c>
      <c r="G8" s="96">
        <v>9.2254171260885975E-2</v>
      </c>
      <c r="H8" s="96">
        <v>0.38793254823337175</v>
      </c>
      <c r="I8" s="96">
        <v>2.1216733589490167</v>
      </c>
      <c r="J8" s="96">
        <v>2.6897026873871521</v>
      </c>
      <c r="K8" s="96">
        <v>1.738099157211237</v>
      </c>
      <c r="L8" s="96">
        <v>3.3747089626101845</v>
      </c>
      <c r="M8" s="96">
        <v>2.7028992938831209</v>
      </c>
      <c r="N8" s="96">
        <v>2.6607807283784757</v>
      </c>
      <c r="O8" s="96">
        <v>-4.8083993645721019</v>
      </c>
      <c r="P8" s="96">
        <v>6.0631981311801697</v>
      </c>
      <c r="Q8" s="96">
        <v>4.1278699326678048</v>
      </c>
      <c r="R8" s="96">
        <v>-0.47795663863744453</v>
      </c>
      <c r="S8" s="96">
        <v>1.9104962774833201</v>
      </c>
      <c r="T8" s="96">
        <v>2.2796373665683545</v>
      </c>
      <c r="U8" s="96">
        <v>2.3890251204861768</v>
      </c>
      <c r="V8" s="340">
        <v>2.4461241089058561</v>
      </c>
    </row>
    <row r="9" spans="1:22" s="80" customFormat="1" x14ac:dyDescent="0.25">
      <c r="A9" s="39"/>
      <c r="B9" s="31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</row>
    <row r="10" spans="1:22" s="80" customFormat="1" x14ac:dyDescent="0.25">
      <c r="A10" s="39" t="s">
        <v>6</v>
      </c>
      <c r="B10" s="31" t="s">
        <v>77</v>
      </c>
      <c r="C10" s="96">
        <v>3.7517111057341346</v>
      </c>
      <c r="D10" s="96">
        <v>-11.269419287854522</v>
      </c>
      <c r="E10" s="96">
        <v>12.511626859977088</v>
      </c>
      <c r="F10" s="96">
        <v>6.6488896322107749</v>
      </c>
      <c r="G10" s="96">
        <v>0.25246687373672305</v>
      </c>
      <c r="H10" s="96">
        <v>1.2797987162587843</v>
      </c>
      <c r="I10" s="96">
        <v>6.1390792519511628</v>
      </c>
      <c r="J10" s="96">
        <v>5.4008935588807372</v>
      </c>
      <c r="K10" s="96">
        <v>3.3368711094890591</v>
      </c>
      <c r="L10" s="96">
        <v>5.968356722147572</v>
      </c>
      <c r="M10" s="96">
        <v>5.1733729942383233</v>
      </c>
      <c r="N10" s="96">
        <v>3.742218854345003</v>
      </c>
      <c r="O10" s="96">
        <v>-7.6552226132643009</v>
      </c>
      <c r="P10" s="96">
        <v>12.9211858244485</v>
      </c>
      <c r="Q10" s="96">
        <v>9.1821703991436632</v>
      </c>
      <c r="R10" s="96">
        <v>-3.2426102344710217</v>
      </c>
      <c r="S10" s="96">
        <v>3.1637354889291425</v>
      </c>
      <c r="T10" s="96">
        <v>6.0206965676909086</v>
      </c>
      <c r="U10" s="96">
        <v>4.2939401466411509</v>
      </c>
      <c r="V10" s="340">
        <v>4.2580744394099534</v>
      </c>
    </row>
    <row r="11" spans="1:22" s="80" customFormat="1" x14ac:dyDescent="0.25">
      <c r="A11" s="39"/>
      <c r="B11" s="31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/>
    </row>
    <row r="12" spans="1:22" s="323" customFormat="1" x14ac:dyDescent="0.25">
      <c r="A12" s="322"/>
      <c r="B12" s="31" t="s">
        <v>80</v>
      </c>
      <c r="C12" s="29">
        <v>0.68662595631694412</v>
      </c>
      <c r="D12" s="29">
        <v>-5.6400900950328907</v>
      </c>
      <c r="E12" s="29">
        <v>12.931130069575115</v>
      </c>
      <c r="F12" s="29">
        <v>3.9905155420584926</v>
      </c>
      <c r="G12" s="29">
        <v>0.61817110900401762</v>
      </c>
      <c r="H12" s="29">
        <v>0.54930012777880677</v>
      </c>
      <c r="I12" s="29">
        <v>2.2058811199352935</v>
      </c>
      <c r="J12" s="29">
        <v>1.2412603211927387</v>
      </c>
      <c r="K12" s="29">
        <v>2.1418187901221852</v>
      </c>
      <c r="L12" s="29">
        <v>2.9836858819933365</v>
      </c>
      <c r="M12" s="29">
        <v>1.0038090684175716</v>
      </c>
      <c r="N12" s="29">
        <v>1.1045119420851846</v>
      </c>
      <c r="O12" s="29">
        <v>-4.197429785364692</v>
      </c>
      <c r="P12" s="29">
        <v>3.1243150616693471</v>
      </c>
      <c r="Q12" s="29">
        <v>1.8814544955918278</v>
      </c>
      <c r="R12" s="29">
        <v>-0.28592191386819232</v>
      </c>
      <c r="S12" s="29">
        <v>1.1855253131417332</v>
      </c>
      <c r="T12" s="29">
        <v>1.6330533315118911</v>
      </c>
      <c r="U12" s="29">
        <v>1.6099034702532933</v>
      </c>
      <c r="V12" s="30">
        <v>1.5589733878834666</v>
      </c>
    </row>
    <row r="13" spans="1:22" s="323" customFormat="1" x14ac:dyDescent="0.25">
      <c r="A13" s="322"/>
      <c r="B13" s="31" t="s">
        <v>206</v>
      </c>
      <c r="C13" s="29">
        <v>0.5696396842103324</v>
      </c>
      <c r="D13" s="29">
        <v>-3.7285964945097283</v>
      </c>
      <c r="E13" s="29">
        <v>8.261736090571814</v>
      </c>
      <c r="F13" s="29">
        <v>1.911655433339865</v>
      </c>
      <c r="G13" s="29">
        <v>-0.84754633572301508</v>
      </c>
      <c r="H13" s="29">
        <v>-0.18641723120890186</v>
      </c>
      <c r="I13" s="29">
        <v>1.6257399505127834</v>
      </c>
      <c r="J13" s="29">
        <v>2.2302760007201883</v>
      </c>
      <c r="K13" s="29">
        <v>1.8421942125498303</v>
      </c>
      <c r="L13" s="29">
        <v>2.7726120630564566</v>
      </c>
      <c r="M13" s="29">
        <v>1.7609908577226108</v>
      </c>
      <c r="N13" s="29">
        <v>1.6016582192668549</v>
      </c>
      <c r="O13" s="29">
        <v>-6.203624384141837</v>
      </c>
      <c r="P13" s="29">
        <v>5.386358343722053</v>
      </c>
      <c r="Q13" s="29">
        <v>3.8995441680998333</v>
      </c>
      <c r="R13" s="29">
        <v>0.64838279448680147</v>
      </c>
      <c r="S13" s="29">
        <v>1.3726808221671716</v>
      </c>
      <c r="T13" s="29">
        <v>1.6844179442224716</v>
      </c>
      <c r="U13" s="29">
        <v>1.7876125533740961</v>
      </c>
      <c r="V13" s="30">
        <v>2.0150500624999346</v>
      </c>
    </row>
    <row r="14" spans="1:22" s="80" customFormat="1" x14ac:dyDescent="0.25">
      <c r="A14" s="39"/>
      <c r="B14" s="31" t="s">
        <v>205</v>
      </c>
      <c r="C14" s="28">
        <v>3.3</v>
      </c>
      <c r="D14" s="29">
        <v>0.3</v>
      </c>
      <c r="E14" s="29">
        <v>1.6</v>
      </c>
      <c r="F14" s="29">
        <v>2.7</v>
      </c>
      <c r="G14" s="29">
        <v>2.5</v>
      </c>
      <c r="H14" s="29">
        <v>1.3</v>
      </c>
      <c r="I14" s="29">
        <v>0.4</v>
      </c>
      <c r="J14" s="29">
        <v>0.2</v>
      </c>
      <c r="K14" s="29">
        <v>0.2</v>
      </c>
      <c r="L14" s="29">
        <v>1.5392640667254061</v>
      </c>
      <c r="M14" s="29">
        <v>1.753205429207026</v>
      </c>
      <c r="N14" s="29">
        <v>1.1974833190292589</v>
      </c>
      <c r="O14" s="29">
        <v>0.25599899804120457</v>
      </c>
      <c r="P14" s="29">
        <v>2.5877505198707547</v>
      </c>
      <c r="Q14" s="29">
        <v>8.3647489249669995</v>
      </c>
      <c r="R14" s="29">
        <v>5.8214930539681413</v>
      </c>
      <c r="S14" s="29">
        <v>2.7545432362346602</v>
      </c>
      <c r="T14" s="29">
        <v>2.2218900000000006</v>
      </c>
      <c r="U14" s="29">
        <v>2.0893100000000002</v>
      </c>
      <c r="V14" s="30">
        <v>2.0893100000000002</v>
      </c>
    </row>
    <row r="15" spans="1:22" x14ac:dyDescent="0.25">
      <c r="A15" s="74"/>
      <c r="B15" s="31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5"/>
    </row>
    <row r="16" spans="1:22" s="320" customFormat="1" x14ac:dyDescent="0.25">
      <c r="A16" s="319"/>
      <c r="B16" s="31" t="s">
        <v>83</v>
      </c>
      <c r="C16" s="81">
        <v>4.6342326811759298</v>
      </c>
      <c r="D16" s="82">
        <v>1.2283497498274674</v>
      </c>
      <c r="E16" s="82">
        <v>0.81095030977476623</v>
      </c>
      <c r="F16" s="82">
        <v>1.3905997439663056</v>
      </c>
      <c r="G16" s="82">
        <v>0.57318108685745994</v>
      </c>
      <c r="H16" s="82">
        <v>0.22066122325741891</v>
      </c>
      <c r="I16" s="82">
        <v>0.20994567177991094</v>
      </c>
      <c r="J16" s="82">
        <v>-1.9382499686304039E-2</v>
      </c>
      <c r="K16" s="82">
        <v>-0.26369565923207228</v>
      </c>
      <c r="L16" s="82">
        <v>-0.32905611555788905</v>
      </c>
      <c r="M16" s="82">
        <v>-0.32209295810342725</v>
      </c>
      <c r="N16" s="82">
        <v>-0.35631935033565471</v>
      </c>
      <c r="O16" s="82">
        <v>-0.42515962497647281</v>
      </c>
      <c r="P16" s="82">
        <v>-0.5487562927410754</v>
      </c>
      <c r="Q16" s="82">
        <v>0.34155541851994925</v>
      </c>
      <c r="R16" s="82">
        <v>3.4476573381859144</v>
      </c>
      <c r="S16" s="82">
        <v>4.2666850883009433</v>
      </c>
      <c r="T16" s="82">
        <v>4.0342303230348371</v>
      </c>
      <c r="U16" s="82">
        <v>3.7847850205079454</v>
      </c>
      <c r="V16" s="341">
        <v>3.6179642540346877</v>
      </c>
    </row>
    <row r="17" spans="1:22" x14ac:dyDescent="0.25">
      <c r="A17" s="74"/>
      <c r="B17" s="31" t="s">
        <v>82</v>
      </c>
      <c r="C17" s="81">
        <v>3.8541666666666665</v>
      </c>
      <c r="D17" s="82">
        <v>1.2291666666666667</v>
      </c>
      <c r="E17" s="82">
        <v>1</v>
      </c>
      <c r="F17" s="82">
        <v>1.25</v>
      </c>
      <c r="G17" s="82">
        <v>0.875</v>
      </c>
      <c r="H17" s="82">
        <v>0.54166666666666663</v>
      </c>
      <c r="I17" s="82">
        <v>0.15833333333333333</v>
      </c>
      <c r="J17" s="82">
        <v>4.9999999999999996E-2</v>
      </c>
      <c r="K17" s="82">
        <v>8.3333333333333332E-3</v>
      </c>
      <c r="L17" s="82">
        <v>0</v>
      </c>
      <c r="M17" s="82">
        <v>0</v>
      </c>
      <c r="N17" s="82">
        <v>0</v>
      </c>
      <c r="O17" s="82">
        <v>0</v>
      </c>
      <c r="P17" s="82">
        <v>0</v>
      </c>
      <c r="Q17" s="82">
        <v>0.57313492063492066</v>
      </c>
      <c r="R17" s="82">
        <v>3.7384407271236615</v>
      </c>
      <c r="S17" s="82">
        <v>4.5558214519373061</v>
      </c>
      <c r="T17" s="82">
        <v>4.3233666866711999</v>
      </c>
      <c r="U17" s="82">
        <v>4.0739213841443087</v>
      </c>
      <c r="V17" s="341">
        <v>3.9071006176710505</v>
      </c>
    </row>
    <row r="18" spans="1:22" x14ac:dyDescent="0.25">
      <c r="A18" s="74"/>
      <c r="B18" s="31"/>
      <c r="C18" s="8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341"/>
    </row>
    <row r="19" spans="1:22" s="320" customFormat="1" x14ac:dyDescent="0.25">
      <c r="A19" s="319"/>
      <c r="B19" s="31" t="s">
        <v>123</v>
      </c>
      <c r="C19" s="81">
        <v>4.6087126375721912</v>
      </c>
      <c r="D19" s="82">
        <v>4.9276557459194761</v>
      </c>
      <c r="E19" s="82">
        <v>4.1231193340729959</v>
      </c>
      <c r="F19" s="82">
        <v>4.7745187115516066</v>
      </c>
      <c r="G19" s="82">
        <v>3.9359903282580624</v>
      </c>
      <c r="H19" s="82">
        <v>2.9067826536862582</v>
      </c>
      <c r="I19" s="82">
        <v>2.1738355217754535</v>
      </c>
      <c r="J19" s="82">
        <v>0.91065391244910687</v>
      </c>
      <c r="K19" s="82">
        <v>0.58498611895351027</v>
      </c>
      <c r="L19" s="82">
        <v>0.98035223351527723</v>
      </c>
      <c r="M19" s="82">
        <v>0.96543571585419397</v>
      </c>
      <c r="N19" s="82">
        <v>0.32305212842712844</v>
      </c>
      <c r="O19" s="82">
        <v>6.2895656879352529E-2</v>
      </c>
      <c r="P19" s="82">
        <v>-6.0742534036012319E-2</v>
      </c>
      <c r="Q19" s="82">
        <v>2.0898903990873103</v>
      </c>
      <c r="R19" s="82">
        <v>3.6814236360760813</v>
      </c>
      <c r="S19" s="82">
        <v>3.8562000988142278</v>
      </c>
      <c r="T19" s="82">
        <v>3.8057855154808937</v>
      </c>
      <c r="U19" s="82">
        <v>3.7702909447738242</v>
      </c>
      <c r="V19" s="341">
        <v>3.7882883563899856</v>
      </c>
    </row>
    <row r="20" spans="1:22" x14ac:dyDescent="0.25">
      <c r="A20" s="74"/>
      <c r="B20" s="31" t="s">
        <v>124</v>
      </c>
      <c r="C20" s="81">
        <v>4.1854321591198014</v>
      </c>
      <c r="D20" s="82">
        <v>3.6048256791517663</v>
      </c>
      <c r="E20" s="82">
        <v>3.0118344783236082</v>
      </c>
      <c r="F20" s="82">
        <v>2.8416613309459415</v>
      </c>
      <c r="G20" s="82">
        <v>1.6847380952866551</v>
      </c>
      <c r="H20" s="82">
        <v>1.6985597643097643</v>
      </c>
      <c r="I20" s="82">
        <v>1.3077586241625143</v>
      </c>
      <c r="J20" s="82">
        <v>0.55007383701348234</v>
      </c>
      <c r="K20" s="82">
        <v>0.11484593606876219</v>
      </c>
      <c r="L20" s="82">
        <v>0.385503515458607</v>
      </c>
      <c r="M20" s="82">
        <v>0.48243285660772872</v>
      </c>
      <c r="N20" s="82">
        <v>-0.21688162600176328</v>
      </c>
      <c r="O20" s="82">
        <v>-0.48420784710458625</v>
      </c>
      <c r="P20" s="82">
        <v>-0.33760701737875648</v>
      </c>
      <c r="Q20" s="82">
        <v>1.1675121165066817</v>
      </c>
      <c r="R20" s="82">
        <v>2.4665493685424034</v>
      </c>
      <c r="S20" s="82">
        <v>2.5184376893939384</v>
      </c>
      <c r="T20" s="82">
        <v>2.4829431186868685</v>
      </c>
      <c r="U20" s="82">
        <v>2.5009405303030294</v>
      </c>
      <c r="V20" s="341">
        <v>2.5289047979797963</v>
      </c>
    </row>
    <row r="21" spans="1:22" x14ac:dyDescent="0.25">
      <c r="A21" s="74"/>
      <c r="B21" s="31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5"/>
    </row>
    <row r="22" spans="1:22" x14ac:dyDescent="0.25">
      <c r="A22" s="74"/>
      <c r="B22" s="31" t="s">
        <v>81</v>
      </c>
      <c r="C22" s="28">
        <v>65.984961958859174</v>
      </c>
      <c r="D22" s="29">
        <v>44.524581819964872</v>
      </c>
      <c r="E22" s="29">
        <v>60.525422105539548</v>
      </c>
      <c r="F22" s="29">
        <v>79.620196643242025</v>
      </c>
      <c r="G22" s="29">
        <v>86.785086101129252</v>
      </c>
      <c r="H22" s="29">
        <v>81.87299553854173</v>
      </c>
      <c r="I22" s="29">
        <v>74.583303729912885</v>
      </c>
      <c r="J22" s="29">
        <v>48.309481101029341</v>
      </c>
      <c r="K22" s="29">
        <v>40.728175896123254</v>
      </c>
      <c r="L22" s="29">
        <v>48.567369474293379</v>
      </c>
      <c r="M22" s="29">
        <v>60.634644798716664</v>
      </c>
      <c r="N22" s="29">
        <v>57.332827788885744</v>
      </c>
      <c r="O22" s="29">
        <v>37.840722756270686</v>
      </c>
      <c r="P22" s="29">
        <v>59.962162214676887</v>
      </c>
      <c r="Q22" s="29">
        <v>93.993299712356475</v>
      </c>
      <c r="R22" s="29">
        <v>74.948312500209894</v>
      </c>
      <c r="S22" s="29">
        <v>71.785759179326888</v>
      </c>
      <c r="T22" s="29">
        <v>66.885276979724466</v>
      </c>
      <c r="U22" s="29">
        <v>64.009339080459782</v>
      </c>
      <c r="V22" s="30">
        <v>61.430627216615072</v>
      </c>
    </row>
    <row r="23" spans="1:22" x14ac:dyDescent="0.25">
      <c r="A23" s="74"/>
      <c r="B23" s="31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/>
    </row>
    <row r="24" spans="1:22" x14ac:dyDescent="0.25">
      <c r="A24" s="74"/>
      <c r="B24" s="31" t="s">
        <v>178</v>
      </c>
      <c r="C24" s="81">
        <v>1.4710045187903882</v>
      </c>
      <c r="D24" s="82">
        <v>1.3940793220245939</v>
      </c>
      <c r="E24" s="82">
        <v>1.3271961255411255</v>
      </c>
      <c r="F24" s="82">
        <v>1.3922485782514589</v>
      </c>
      <c r="G24" s="82">
        <v>1.2864058588211305</v>
      </c>
      <c r="H24" s="82">
        <v>1.3284606327247632</v>
      </c>
      <c r="I24" s="82">
        <v>1.3289351708858772</v>
      </c>
      <c r="J24" s="82">
        <v>1.1104218664125731</v>
      </c>
      <c r="K24" s="82">
        <v>1.1068564339042601</v>
      </c>
      <c r="L24" s="82">
        <v>1.129689346963423</v>
      </c>
      <c r="M24" s="82">
        <v>1.1811922203400462</v>
      </c>
      <c r="N24" s="82">
        <v>1.1194735497051258</v>
      </c>
      <c r="O24" s="82">
        <v>1.1414469918125354</v>
      </c>
      <c r="P24" s="82">
        <v>1.1833247272413574</v>
      </c>
      <c r="Q24" s="82">
        <v>1.0539325036075036</v>
      </c>
      <c r="R24" s="82">
        <v>1.0912261414540665</v>
      </c>
      <c r="S24" s="82">
        <v>1.1291666666666667</v>
      </c>
      <c r="T24" s="82">
        <v>1.1554166666666665</v>
      </c>
      <c r="U24" s="82">
        <v>1.1599999999999999</v>
      </c>
      <c r="V24" s="341">
        <v>1.1654166666666665</v>
      </c>
    </row>
    <row r="25" spans="1:22" x14ac:dyDescent="0.25">
      <c r="A25" s="74"/>
      <c r="B25" s="31"/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341"/>
    </row>
    <row r="26" spans="1:22" x14ac:dyDescent="0.25">
      <c r="A26" s="74"/>
      <c r="B26" s="31" t="s">
        <v>147</v>
      </c>
      <c r="C26" s="95">
        <v>-3.6206637318380475</v>
      </c>
      <c r="D26" s="96">
        <v>-7.0928544723549258</v>
      </c>
      <c r="E26" s="96">
        <v>1.833155525974739</v>
      </c>
      <c r="F26" s="96">
        <v>0.42232621267095372</v>
      </c>
      <c r="G26" s="96">
        <v>-1.2617149929873728</v>
      </c>
      <c r="H26" s="96">
        <v>-1.6594156163533547</v>
      </c>
      <c r="I26" s="96">
        <v>-2.3518397596952734</v>
      </c>
      <c r="J26" s="96">
        <v>0.28872172100247173</v>
      </c>
      <c r="K26" s="96">
        <v>-0.11092557902768752</v>
      </c>
      <c r="L26" s="96">
        <v>0.75632986091278553</v>
      </c>
      <c r="M26" s="96">
        <v>0.45933619132683123</v>
      </c>
      <c r="N26" s="96">
        <v>-0.22321140412648877</v>
      </c>
      <c r="O26" s="96">
        <v>-1.5682909356453334</v>
      </c>
      <c r="P26" s="96">
        <v>0.56082899599720903</v>
      </c>
      <c r="Q26" s="96">
        <v>0.61846654067601037</v>
      </c>
      <c r="R26" s="96">
        <v>0.94384462356864596</v>
      </c>
      <c r="S26" s="96">
        <v>-0.44940656112973931</v>
      </c>
      <c r="T26" s="96">
        <v>-4.1941672394751883E-2</v>
      </c>
      <c r="U26" s="96">
        <v>-6.041648837632474E-2</v>
      </c>
      <c r="V26" s="340">
        <v>0</v>
      </c>
    </row>
    <row r="27" spans="1:22" x14ac:dyDescent="0.25">
      <c r="A27" s="74"/>
      <c r="B27" s="31"/>
      <c r="C27" s="301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42"/>
    </row>
    <row r="28" spans="1:22" x14ac:dyDescent="0.25">
      <c r="A28" s="74"/>
      <c r="B28" s="31" t="s">
        <v>99</v>
      </c>
      <c r="C28" s="81">
        <v>1.353595652173913</v>
      </c>
      <c r="D28" s="82">
        <v>1.4568956521739131</v>
      </c>
      <c r="E28" s="82">
        <v>1.3226956521739131</v>
      </c>
      <c r="F28" s="82">
        <v>1.3149045454545454</v>
      </c>
      <c r="G28" s="82">
        <v>1.3126761904761903</v>
      </c>
      <c r="H28" s="82">
        <v>1.3702999999999999</v>
      </c>
      <c r="I28" s="82">
        <v>1.2306739130434783</v>
      </c>
      <c r="J28" s="82">
        <v>1.0898652173913044</v>
      </c>
      <c r="K28" s="82">
        <v>1.0538045454545455</v>
      </c>
      <c r="L28" s="82">
        <v>1.183747619047619</v>
      </c>
      <c r="M28" s="82">
        <v>1.1376095238095241</v>
      </c>
      <c r="N28" s="82">
        <v>1.1113954545454545</v>
      </c>
      <c r="O28" s="82">
        <v>1.2172521739130433</v>
      </c>
      <c r="P28" s="82">
        <v>1.1306826086956521</v>
      </c>
      <c r="Q28" s="82">
        <v>1.0590227272727271</v>
      </c>
      <c r="R28" s="82">
        <v>1.1100000000000001</v>
      </c>
      <c r="S28" s="82">
        <v>1.1499999999999999</v>
      </c>
      <c r="T28" s="82">
        <v>1.1599999999999999</v>
      </c>
      <c r="U28" s="82">
        <v>1.1599999999999999</v>
      </c>
      <c r="V28" s="341">
        <v>1.17</v>
      </c>
    </row>
    <row r="29" spans="1:22" x14ac:dyDescent="0.25">
      <c r="A29" s="74"/>
      <c r="B29" s="31" t="s">
        <v>100</v>
      </c>
      <c r="C29" s="81">
        <v>26.138217391304348</v>
      </c>
      <c r="D29" s="82">
        <v>26.107130434782611</v>
      </c>
      <c r="E29" s="82">
        <v>25.157173913043483</v>
      </c>
      <c r="F29" s="82">
        <v>25.525409090909093</v>
      </c>
      <c r="G29" s="82">
        <v>25.187333333333331</v>
      </c>
      <c r="H29" s="82">
        <v>27.495863636363637</v>
      </c>
      <c r="I29" s="82">
        <v>27.634869565217389</v>
      </c>
      <c r="J29" s="82">
        <v>27.029304347826088</v>
      </c>
      <c r="K29" s="82">
        <v>27.028772727272727</v>
      </c>
      <c r="L29" s="82">
        <v>25.662809523809521</v>
      </c>
      <c r="M29" s="82">
        <v>25.837666666666667</v>
      </c>
      <c r="N29" s="82">
        <v>25.486000000000004</v>
      </c>
      <c r="O29" s="82">
        <v>26.29808695652174</v>
      </c>
      <c r="P29" s="82">
        <v>25.230000000000004</v>
      </c>
      <c r="Q29" s="82">
        <v>24.259818181818183</v>
      </c>
      <c r="R29" s="82">
        <v>24.5</v>
      </c>
      <c r="S29" s="82">
        <v>24.5</v>
      </c>
      <c r="T29" s="82">
        <v>24.5</v>
      </c>
      <c r="U29" s="82">
        <v>24.5</v>
      </c>
      <c r="V29" s="341">
        <v>24.5</v>
      </c>
    </row>
    <row r="30" spans="1:22" x14ac:dyDescent="0.25">
      <c r="A30" s="74"/>
      <c r="B30" s="31"/>
      <c r="C30" s="95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340"/>
    </row>
    <row r="31" spans="1:22" x14ac:dyDescent="0.25">
      <c r="A31" s="74"/>
      <c r="B31" s="31" t="s">
        <v>101</v>
      </c>
      <c r="C31" s="81">
        <v>1.5353286956521741</v>
      </c>
      <c r="D31" s="82">
        <v>1.501191304347826</v>
      </c>
      <c r="E31" s="82">
        <v>1.2790682608695654</v>
      </c>
      <c r="F31" s="82">
        <v>1.227431818181818</v>
      </c>
      <c r="G31" s="82">
        <v>1.2086900000000003</v>
      </c>
      <c r="H31" s="82">
        <v>1.2246018181818183</v>
      </c>
      <c r="I31" s="82">
        <v>1.2024634782608694</v>
      </c>
      <c r="J31" s="82">
        <v>1.0829091304347827</v>
      </c>
      <c r="K31" s="82">
        <v>1.0749204545454543</v>
      </c>
      <c r="L31" s="82">
        <v>1.1683290476190478</v>
      </c>
      <c r="M31" s="82">
        <v>1.1285204761904764</v>
      </c>
      <c r="N31" s="82">
        <v>1.0916127272727272</v>
      </c>
      <c r="O31" s="82">
        <v>1.0813895652173913</v>
      </c>
      <c r="P31" s="82">
        <v>1.0405213043478263</v>
      </c>
      <c r="Q31" s="82">
        <v>0.98707954545454546</v>
      </c>
      <c r="R31" s="82">
        <v>0.98</v>
      </c>
      <c r="S31" s="82">
        <v>1.02</v>
      </c>
      <c r="T31" s="82">
        <v>1.02</v>
      </c>
      <c r="U31" s="82">
        <v>1.02</v>
      </c>
      <c r="V31" s="341">
        <v>1.04</v>
      </c>
    </row>
    <row r="32" spans="1:22" x14ac:dyDescent="0.25">
      <c r="A32" s="74"/>
      <c r="B32" s="31" t="s">
        <v>102</v>
      </c>
      <c r="C32" s="81">
        <v>123.2295652173913</v>
      </c>
      <c r="D32" s="82">
        <v>131.15521739130438</v>
      </c>
      <c r="E32" s="82">
        <v>110.06391304347825</v>
      </c>
      <c r="F32" s="82">
        <v>102.34454545454543</v>
      </c>
      <c r="G32" s="82">
        <v>110.15619047619049</v>
      </c>
      <c r="H32" s="82">
        <v>141.95727272727277</v>
      </c>
      <c r="I32" s="82">
        <v>146.98086956521738</v>
      </c>
      <c r="J32" s="82">
        <v>132.50260869565219</v>
      </c>
      <c r="K32" s="82">
        <v>122.34545454545454</v>
      </c>
      <c r="L32" s="82">
        <v>133.67904761904762</v>
      </c>
      <c r="M32" s="82">
        <v>127.60571428571427</v>
      </c>
      <c r="N32" s="82">
        <v>121.26863636363638</v>
      </c>
      <c r="O32" s="82">
        <v>126.31956521739126</v>
      </c>
      <c r="P32" s="82">
        <v>128.8230434782609</v>
      </c>
      <c r="Q32" s="82">
        <v>142.85272727272729</v>
      </c>
      <c r="R32" s="82">
        <v>151</v>
      </c>
      <c r="S32" s="82">
        <v>143</v>
      </c>
      <c r="T32" s="82">
        <v>138</v>
      </c>
      <c r="U32" s="82">
        <v>137</v>
      </c>
      <c r="V32" s="341">
        <v>136</v>
      </c>
    </row>
    <row r="33" spans="1:22" x14ac:dyDescent="0.25">
      <c r="A33" s="74"/>
      <c r="B33" s="31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5"/>
    </row>
    <row r="34" spans="1:22" x14ac:dyDescent="0.25">
      <c r="A34" s="74"/>
      <c r="B34" s="31" t="s">
        <v>88</v>
      </c>
      <c r="C34" s="28">
        <v>34.598853782687705</v>
      </c>
      <c r="D34" s="29">
        <v>37.241777833333337</v>
      </c>
      <c r="E34" s="29">
        <v>37.308037019580844</v>
      </c>
      <c r="F34" s="29">
        <v>39.848642999999996</v>
      </c>
      <c r="G34" s="29">
        <v>41.868163724999995</v>
      </c>
      <c r="H34" s="29">
        <v>43.164113066666665</v>
      </c>
      <c r="I34" s="29">
        <v>45.153976308333334</v>
      </c>
      <c r="J34" s="29">
        <v>48.401015116666663</v>
      </c>
      <c r="K34" s="29">
        <v>52.071583808333337</v>
      </c>
      <c r="L34" s="29">
        <v>54.835117816666674</v>
      </c>
      <c r="M34" s="29">
        <v>58.18301085833334</v>
      </c>
      <c r="N34" s="29">
        <v>61.142857625000005</v>
      </c>
      <c r="O34" s="29">
        <v>64.205471375000002</v>
      </c>
      <c r="P34" s="29">
        <v>67.851708541666667</v>
      </c>
      <c r="Q34" s="29">
        <v>71.424739091666652</v>
      </c>
      <c r="R34" s="29">
        <v>76.696201206757692</v>
      </c>
      <c r="S34" s="29">
        <v>74.722401609970802</v>
      </c>
      <c r="T34" s="29">
        <v>76.607835495143817</v>
      </c>
      <c r="U34" s="29">
        <v>79.861978023239828</v>
      </c>
      <c r="V34" s="30">
        <v>80.995586794342998</v>
      </c>
    </row>
    <row r="35" spans="1:22" x14ac:dyDescent="0.25">
      <c r="A35" s="74"/>
      <c r="B35" s="31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21"/>
      <c r="R35" s="321"/>
      <c r="S35" s="321"/>
      <c r="T35" s="321"/>
      <c r="U35" s="321"/>
      <c r="V35" s="343"/>
    </row>
    <row r="36" spans="1:22" s="320" customFormat="1" x14ac:dyDescent="0.25">
      <c r="A36" s="319"/>
      <c r="B36" s="31" t="s">
        <v>207</v>
      </c>
      <c r="C36" s="81">
        <v>2.1359608622466659</v>
      </c>
      <c r="D36" s="82">
        <v>1.1832958440142589</v>
      </c>
      <c r="E36" s="82">
        <v>0.9471533212865898</v>
      </c>
      <c r="F36" s="82">
        <v>1.1651145752453076</v>
      </c>
      <c r="G36" s="82">
        <v>1.2080150947964114</v>
      </c>
      <c r="H36" s="82">
        <v>0.98574118360010821</v>
      </c>
      <c r="I36" s="82">
        <v>0.77154398839848315</v>
      </c>
      <c r="J36" s="82">
        <v>0.58468774787914157</v>
      </c>
      <c r="K36" s="82">
        <v>0.41965000000000008</v>
      </c>
      <c r="L36" s="82">
        <v>0.2713916666666667</v>
      </c>
      <c r="M36" s="82">
        <v>0.2113666666666667</v>
      </c>
      <c r="N36" s="82">
        <v>0.17787500000000001</v>
      </c>
      <c r="O36" s="82">
        <v>0.13440833333333335</v>
      </c>
      <c r="P36" s="82">
        <v>9.923333333333334E-2</v>
      </c>
      <c r="Q36" s="82">
        <v>0.12</v>
      </c>
      <c r="R36" s="82">
        <v>0.62727601299064017</v>
      </c>
      <c r="S36" s="82">
        <v>0.86367029107913773</v>
      </c>
      <c r="T36" s="82">
        <v>0.83206338619856834</v>
      </c>
      <c r="U36" s="82">
        <v>0.78659175603842091</v>
      </c>
      <c r="V36" s="341">
        <v>0.75542546332763849</v>
      </c>
    </row>
    <row r="37" spans="1:22" x14ac:dyDescent="0.25">
      <c r="A37" s="85"/>
      <c r="B37" s="303"/>
      <c r="C37" s="180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2"/>
    </row>
    <row r="38" spans="1:22" x14ac:dyDescent="0.25">
      <c r="B38" s="304"/>
      <c r="C38" s="304"/>
      <c r="D38" s="304"/>
      <c r="E38" s="304"/>
      <c r="F38" s="304"/>
      <c r="G38" s="304"/>
      <c r="H38" s="345"/>
      <c r="I38" s="104"/>
      <c r="J38" s="305"/>
      <c r="K38" s="305"/>
      <c r="L38" s="305"/>
      <c r="M38" s="305"/>
      <c r="N38" s="305"/>
      <c r="O38" s="305"/>
      <c r="P38" s="305"/>
      <c r="Q38" s="305"/>
      <c r="R38" s="305"/>
      <c r="V38" s="305"/>
    </row>
    <row r="39" spans="1:22" s="17" customFormat="1" x14ac:dyDescent="0.25">
      <c r="A39" s="15" t="s">
        <v>6</v>
      </c>
      <c r="B39" s="453" t="s">
        <v>135</v>
      </c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104"/>
      <c r="T39" s="104"/>
      <c r="U39" s="104"/>
      <c r="V39" s="104"/>
    </row>
    <row r="40" spans="1:22" x14ac:dyDescent="0.25">
      <c r="B40" s="305"/>
      <c r="C40" s="305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V40" s="305"/>
    </row>
  </sheetData>
  <mergeCells count="4">
    <mergeCell ref="A1:R1"/>
    <mergeCell ref="A2:R2"/>
    <mergeCell ref="A3:R3"/>
    <mergeCell ref="B39:R39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V8" sqref="V8"/>
    </sheetView>
  </sheetViews>
  <sheetFormatPr defaultColWidth="9.140625" defaultRowHeight="15.75" x14ac:dyDescent="0.25"/>
  <cols>
    <col min="1" max="1" width="5.7109375" style="9" customWidth="1"/>
    <col min="2" max="2" width="75.7109375" style="9" customWidth="1"/>
    <col min="3" max="16" width="11.140625" style="9" customWidth="1"/>
    <col min="17" max="17" width="11.140625" style="170" customWidth="1"/>
    <col min="18" max="18" width="11.140625" style="9" customWidth="1"/>
    <col min="19" max="20" width="11.140625" style="305" customWidth="1"/>
    <col min="21" max="21" width="10.5703125" style="305" bestFit="1" customWidth="1"/>
    <col min="22" max="16384" width="9.140625" style="9"/>
  </cols>
  <sheetData>
    <row r="1" spans="1:22" x14ac:dyDescent="0.25">
      <c r="A1" s="455" t="str">
        <f>'Súhrnné indikátory'!A1:M1</f>
        <v>64. zasadnutie Výboru pre makroekonomické prognózy, 13.9.2023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7"/>
      <c r="R1" s="457"/>
      <c r="S1" s="344"/>
    </row>
    <row r="2" spans="1:22" ht="18.75" x14ac:dyDescent="0.3">
      <c r="A2" s="433" t="s">
        <v>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334"/>
    </row>
    <row r="3" spans="1:22" x14ac:dyDescent="0.25">
      <c r="A3" s="451" t="s">
        <v>61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335"/>
    </row>
    <row r="4" spans="1:22" x14ac:dyDescent="0.25">
      <c r="A4" s="89"/>
      <c r="B4" s="90"/>
      <c r="C4" s="270"/>
      <c r="D4" s="91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287"/>
      <c r="R4" s="90"/>
      <c r="S4" s="345"/>
      <c r="T4" s="345"/>
      <c r="U4" s="345"/>
      <c r="V4" s="346"/>
    </row>
    <row r="5" spans="1:22" s="17" customFormat="1" x14ac:dyDescent="0.25">
      <c r="A5" s="24"/>
      <c r="B5" s="92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40">
        <v>2022</v>
      </c>
      <c r="R5" s="15">
        <v>2023</v>
      </c>
      <c r="S5" s="112">
        <v>2024</v>
      </c>
      <c r="T5" s="112">
        <v>2025</v>
      </c>
      <c r="U5" s="112">
        <v>2026</v>
      </c>
      <c r="V5" s="337">
        <v>2027</v>
      </c>
    </row>
    <row r="6" spans="1:22" s="17" customFormat="1" x14ac:dyDescent="0.25">
      <c r="A6" s="24"/>
      <c r="B6" s="15"/>
      <c r="C6" s="86" t="s">
        <v>7</v>
      </c>
      <c r="D6" s="87" t="s">
        <v>7</v>
      </c>
      <c r="E6" s="87" t="s">
        <v>7</v>
      </c>
      <c r="F6" s="87" t="s">
        <v>7</v>
      </c>
      <c r="G6" s="87" t="s">
        <v>7</v>
      </c>
      <c r="H6" s="87" t="s">
        <v>7</v>
      </c>
      <c r="I6" s="87" t="s">
        <v>7</v>
      </c>
      <c r="J6" s="87" t="s">
        <v>7</v>
      </c>
      <c r="K6" s="87" t="s">
        <v>7</v>
      </c>
      <c r="L6" s="87" t="s">
        <v>7</v>
      </c>
      <c r="M6" s="87" t="s">
        <v>7</v>
      </c>
      <c r="N6" s="87" t="s">
        <v>7</v>
      </c>
      <c r="O6" s="87" t="s">
        <v>7</v>
      </c>
      <c r="P6" s="8" t="s">
        <v>7</v>
      </c>
      <c r="Q6" s="288" t="s">
        <v>62</v>
      </c>
      <c r="R6" s="87" t="s">
        <v>62</v>
      </c>
      <c r="S6" s="347" t="s">
        <v>62</v>
      </c>
      <c r="T6" s="347" t="s">
        <v>62</v>
      </c>
      <c r="U6" s="347" t="s">
        <v>62</v>
      </c>
      <c r="V6" s="348" t="s">
        <v>62</v>
      </c>
    </row>
    <row r="7" spans="1:22" s="17" customFormat="1" x14ac:dyDescent="0.25">
      <c r="A7" s="89"/>
      <c r="B7" s="79"/>
      <c r="C7" s="27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289"/>
      <c r="R7" s="93"/>
      <c r="S7" s="349"/>
      <c r="T7" s="349"/>
      <c r="U7" s="349"/>
      <c r="V7" s="350"/>
    </row>
    <row r="8" spans="1:22" s="17" customFormat="1" x14ac:dyDescent="0.25">
      <c r="A8" s="24"/>
      <c r="B8" s="6" t="s">
        <v>159</v>
      </c>
      <c r="C8" s="273"/>
      <c r="D8" s="94"/>
      <c r="J8" s="15"/>
      <c r="K8" s="15"/>
      <c r="L8" s="15"/>
      <c r="M8" s="15"/>
      <c r="N8" s="15"/>
      <c r="O8" s="15"/>
      <c r="P8" s="15"/>
      <c r="Q8" s="40"/>
      <c r="R8" s="15"/>
      <c r="S8" s="112"/>
      <c r="T8" s="112"/>
      <c r="U8" s="112"/>
      <c r="V8" s="337"/>
    </row>
    <row r="9" spans="1:22" s="17" customFormat="1" x14ac:dyDescent="0.25">
      <c r="A9" s="24"/>
      <c r="B9" s="6"/>
      <c r="C9" s="273"/>
      <c r="D9" s="94"/>
      <c r="J9" s="15"/>
      <c r="K9" s="15"/>
      <c r="L9" s="15"/>
      <c r="M9" s="15"/>
      <c r="N9" s="15"/>
      <c r="O9" s="15"/>
      <c r="P9" s="40"/>
      <c r="Q9" s="40"/>
      <c r="R9" s="40"/>
      <c r="S9" s="34"/>
      <c r="T9" s="34"/>
      <c r="U9" s="34"/>
      <c r="V9" s="35"/>
    </row>
    <row r="10" spans="1:22" x14ac:dyDescent="0.25">
      <c r="A10" s="24"/>
      <c r="B10" s="27" t="s">
        <v>70</v>
      </c>
      <c r="C10" s="95">
        <v>70.240508000000005</v>
      </c>
      <c r="D10" s="96">
        <v>66.408513999999997</v>
      </c>
      <c r="E10" s="96">
        <v>70.868929999999992</v>
      </c>
      <c r="F10" s="96">
        <v>72.762160000000009</v>
      </c>
      <c r="G10" s="96">
        <v>73.721749000000003</v>
      </c>
      <c r="H10" s="96">
        <v>74.188215999999997</v>
      </c>
      <c r="I10" s="96">
        <v>76.189213000000009</v>
      </c>
      <c r="J10" s="96">
        <v>80.126047999999997</v>
      </c>
      <c r="K10" s="96">
        <v>81.683659000000006</v>
      </c>
      <c r="L10" s="96">
        <v>84.083581000000009</v>
      </c>
      <c r="M10" s="96">
        <v>87.472477000000012</v>
      </c>
      <c r="N10" s="96">
        <v>89.667794000000001</v>
      </c>
      <c r="O10" s="96">
        <v>86.676256999999993</v>
      </c>
      <c r="P10" s="29">
        <v>90.89155199999999</v>
      </c>
      <c r="Q10" s="29">
        <v>92.408262000000022</v>
      </c>
      <c r="R10" s="29">
        <v>93.643513212536632</v>
      </c>
      <c r="S10" s="29">
        <v>87.66390562964213</v>
      </c>
      <c r="T10" s="29">
        <v>91.107973417218702</v>
      </c>
      <c r="U10" s="29">
        <v>95.507576778333657</v>
      </c>
      <c r="V10" s="30">
        <v>97.888022362070714</v>
      </c>
    </row>
    <row r="11" spans="1:22" x14ac:dyDescent="0.25">
      <c r="A11" s="24"/>
      <c r="B11" s="97" t="s">
        <v>23</v>
      </c>
      <c r="C11" s="98">
        <v>5.574886345113006</v>
      </c>
      <c r="D11" s="99">
        <v>-5.4555328671597962</v>
      </c>
      <c r="E11" s="99">
        <v>6.7166327498308309</v>
      </c>
      <c r="F11" s="99">
        <v>2.6714527790951736</v>
      </c>
      <c r="G11" s="99">
        <v>1.3188022455628001</v>
      </c>
      <c r="H11" s="99">
        <v>0.63274000729418578</v>
      </c>
      <c r="I11" s="99">
        <v>2.6971898070712541</v>
      </c>
      <c r="J11" s="99">
        <v>5.1671816061415354</v>
      </c>
      <c r="K11" s="99">
        <v>1.9439508610233691</v>
      </c>
      <c r="L11" s="99">
        <v>2.9380686778490261</v>
      </c>
      <c r="M11" s="99">
        <v>4.0303897142534906</v>
      </c>
      <c r="N11" s="99">
        <v>2.50972314411535</v>
      </c>
      <c r="O11" s="99">
        <v>-3.3362446721952321</v>
      </c>
      <c r="P11" s="141">
        <v>4.8632637655315447</v>
      </c>
      <c r="Q11" s="141">
        <v>1.6687029395207498</v>
      </c>
      <c r="R11" s="141">
        <v>1.3367324369076616</v>
      </c>
      <c r="S11" s="141">
        <v>-6.3855011177581193</v>
      </c>
      <c r="T11" s="141">
        <v>3.9287181683723915</v>
      </c>
      <c r="U11" s="141">
        <v>4.8289992588985253</v>
      </c>
      <c r="V11" s="351">
        <v>2.492415433449735</v>
      </c>
    </row>
    <row r="12" spans="1:22" x14ac:dyDescent="0.25">
      <c r="A12" s="24"/>
      <c r="B12" s="27" t="s">
        <v>24</v>
      </c>
      <c r="C12" s="95">
        <v>41.387274000000005</v>
      </c>
      <c r="D12" s="96">
        <v>41.292942000000004</v>
      </c>
      <c r="E12" s="96">
        <v>41.630653999999993</v>
      </c>
      <c r="F12" s="96">
        <v>40.816290000000002</v>
      </c>
      <c r="G12" s="96">
        <v>40.997989000000004</v>
      </c>
      <c r="H12" s="96">
        <v>40.504422000000005</v>
      </c>
      <c r="I12" s="96">
        <v>41.283656000000001</v>
      </c>
      <c r="J12" s="96">
        <v>42.425680999999997</v>
      </c>
      <c r="K12" s="96">
        <v>44.071343999999996</v>
      </c>
      <c r="L12" s="96">
        <v>46.14705</v>
      </c>
      <c r="M12" s="96">
        <v>48.08791500000001</v>
      </c>
      <c r="N12" s="96">
        <v>49.338650999999999</v>
      </c>
      <c r="O12" s="96">
        <v>48.792247000000003</v>
      </c>
      <c r="P12" s="29">
        <v>50.091846000000004</v>
      </c>
      <c r="Q12" s="29">
        <v>52.926297999999996</v>
      </c>
      <c r="R12" s="29">
        <v>51.940592997957559</v>
      </c>
      <c r="S12" s="29">
        <v>48.900887092555955</v>
      </c>
      <c r="T12" s="29">
        <v>49.459865087756164</v>
      </c>
      <c r="U12" s="29">
        <v>51.809043928683053</v>
      </c>
      <c r="V12" s="30">
        <v>52.827411251645273</v>
      </c>
    </row>
    <row r="13" spans="1:22" x14ac:dyDescent="0.25">
      <c r="A13" s="24"/>
      <c r="B13" s="97" t="s">
        <v>23</v>
      </c>
      <c r="C13" s="98">
        <v>6.996343968929275</v>
      </c>
      <c r="D13" s="99">
        <v>-0.22792513466821651</v>
      </c>
      <c r="E13" s="99">
        <v>0.81784436672007743</v>
      </c>
      <c r="F13" s="99">
        <v>-1.9561643206469803</v>
      </c>
      <c r="G13" s="99">
        <v>0.44516294842082971</v>
      </c>
      <c r="H13" s="99">
        <v>-1.203881000114404</v>
      </c>
      <c r="I13" s="99">
        <v>1.9238245147653155</v>
      </c>
      <c r="J13" s="99">
        <v>2.7662884314315406</v>
      </c>
      <c r="K13" s="99">
        <v>3.8789312539261322</v>
      </c>
      <c r="L13" s="99">
        <v>4.7098767852416845</v>
      </c>
      <c r="M13" s="99">
        <v>4.2058268079974814</v>
      </c>
      <c r="N13" s="99">
        <v>2.6009362227495059</v>
      </c>
      <c r="O13" s="99">
        <v>-1.1074563023622086</v>
      </c>
      <c r="P13" s="141">
        <v>2.663535868721123</v>
      </c>
      <c r="Q13" s="141">
        <v>5.6585097702328335</v>
      </c>
      <c r="R13" s="141">
        <v>-1.8624106338259949</v>
      </c>
      <c r="S13" s="141">
        <v>-5.8522741654511652</v>
      </c>
      <c r="T13" s="141">
        <v>1.1430835480391588</v>
      </c>
      <c r="U13" s="141">
        <v>4.7496669001396485</v>
      </c>
      <c r="V13" s="351">
        <v>1.9656168995591639</v>
      </c>
    </row>
    <row r="14" spans="1:22" x14ac:dyDescent="0.25">
      <c r="A14" s="24"/>
      <c r="B14" s="27" t="s">
        <v>25</v>
      </c>
      <c r="C14" s="95">
        <v>0.65828600000000004</v>
      </c>
      <c r="D14" s="96">
        <v>0.67871599999999987</v>
      </c>
      <c r="E14" s="96">
        <v>0.68976000000000004</v>
      </c>
      <c r="F14" s="96">
        <v>0.69187500000000013</v>
      </c>
      <c r="G14" s="96">
        <v>0.67547999999999997</v>
      </c>
      <c r="H14" s="96">
        <v>0.67717800000000006</v>
      </c>
      <c r="I14" s="96">
        <v>0.67212400000000005</v>
      </c>
      <c r="J14" s="96">
        <v>0.69064800000000004</v>
      </c>
      <c r="K14" s="96">
        <v>0.72752399999999995</v>
      </c>
      <c r="L14" s="96">
        <v>0.72264699999999993</v>
      </c>
      <c r="M14" s="96">
        <v>0.6948430000000001</v>
      </c>
      <c r="N14" s="96">
        <v>0.75983100000000003</v>
      </c>
      <c r="O14" s="96">
        <v>0.74526000000000003</v>
      </c>
      <c r="P14" s="29">
        <v>0.73889499999999997</v>
      </c>
      <c r="Q14" s="29">
        <v>0.71004200000000006</v>
      </c>
      <c r="R14" s="29">
        <v>0.67623928237997533</v>
      </c>
      <c r="S14" s="29">
        <v>0.63806469740068639</v>
      </c>
      <c r="T14" s="29">
        <v>0.64535830998251964</v>
      </c>
      <c r="U14" s="29">
        <v>0.67601068001905995</v>
      </c>
      <c r="V14" s="30">
        <v>0.68929846018833929</v>
      </c>
    </row>
    <row r="15" spans="1:22" x14ac:dyDescent="0.25">
      <c r="A15" s="24"/>
      <c r="B15" s="97" t="s">
        <v>23</v>
      </c>
      <c r="C15" s="98">
        <v>8.2381454266232446</v>
      </c>
      <c r="D15" s="99">
        <v>3.1035142779885616</v>
      </c>
      <c r="E15" s="99">
        <v>1.6271901649585585</v>
      </c>
      <c r="F15" s="99">
        <v>0.30662839248436491</v>
      </c>
      <c r="G15" s="99">
        <v>-2.369647696476973</v>
      </c>
      <c r="H15" s="99">
        <v>0.25137679872091478</v>
      </c>
      <c r="I15" s="99">
        <v>-0.74633257430101185</v>
      </c>
      <c r="J15" s="99">
        <v>2.7560390642202837</v>
      </c>
      <c r="K15" s="99">
        <v>5.339333495499865</v>
      </c>
      <c r="L15" s="99">
        <v>-0.67035589203930934</v>
      </c>
      <c r="M15" s="99">
        <v>-3.8475216807099311</v>
      </c>
      <c r="N15" s="99">
        <v>9.3529041812322902</v>
      </c>
      <c r="O15" s="99">
        <v>-1.9176632698586937</v>
      </c>
      <c r="P15" s="141">
        <v>-0.85406435338003517</v>
      </c>
      <c r="Q15" s="141">
        <v>-3.9048849971917488</v>
      </c>
      <c r="R15" s="141">
        <v>-4.7606645268906238</v>
      </c>
      <c r="S15" s="141">
        <v>-5.6451297601251671</v>
      </c>
      <c r="T15" s="141">
        <v>1.1430835480391588</v>
      </c>
      <c r="U15" s="141">
        <v>4.7496669001396485</v>
      </c>
      <c r="V15" s="351">
        <v>1.9656168995591417</v>
      </c>
    </row>
    <row r="16" spans="1:22" x14ac:dyDescent="0.25">
      <c r="A16" s="24"/>
      <c r="B16" s="27" t="s">
        <v>136</v>
      </c>
      <c r="C16" s="95">
        <v>12.939945999999999</v>
      </c>
      <c r="D16" s="96">
        <v>13.714922999999999</v>
      </c>
      <c r="E16" s="96">
        <v>14.005614000000001</v>
      </c>
      <c r="F16" s="96">
        <v>13.676168000000002</v>
      </c>
      <c r="G16" s="96">
        <v>13.401536</v>
      </c>
      <c r="H16" s="96">
        <v>13.600327000000002</v>
      </c>
      <c r="I16" s="96">
        <v>14.11434</v>
      </c>
      <c r="J16" s="96">
        <v>14.862878</v>
      </c>
      <c r="K16" s="96">
        <v>15.149528999999999</v>
      </c>
      <c r="L16" s="96">
        <v>15.309517</v>
      </c>
      <c r="M16" s="96">
        <v>15.385</v>
      </c>
      <c r="N16" s="96">
        <v>16.081129000000001</v>
      </c>
      <c r="O16" s="96">
        <v>15.981214</v>
      </c>
      <c r="P16" s="29">
        <v>16.646328</v>
      </c>
      <c r="Q16" s="29">
        <v>15.933419000000002</v>
      </c>
      <c r="R16" s="29">
        <v>15.547030305120458</v>
      </c>
      <c r="S16" s="29">
        <v>9.6107796820647842</v>
      </c>
      <c r="T16" s="29">
        <v>9.7209908751033858</v>
      </c>
      <c r="U16" s="29">
        <v>10.670173351381722</v>
      </c>
      <c r="V16" s="30">
        <v>10.535664051404098</v>
      </c>
    </row>
    <row r="17" spans="1:25" x14ac:dyDescent="0.25">
      <c r="A17" s="24"/>
      <c r="B17" s="97" t="s">
        <v>23</v>
      </c>
      <c r="C17" s="98">
        <v>6.2742038661468325</v>
      </c>
      <c r="D17" s="99">
        <v>5.9890280840430021</v>
      </c>
      <c r="E17" s="99">
        <v>2.1195233833978033</v>
      </c>
      <c r="F17" s="99">
        <v>-2.3522424650572304</v>
      </c>
      <c r="G17" s="99">
        <v>-2.0081063642973795</v>
      </c>
      <c r="H17" s="99">
        <v>1.4833448941972138</v>
      </c>
      <c r="I17" s="99">
        <v>3.7794164802066765</v>
      </c>
      <c r="J17" s="99">
        <v>5.3033864849507673</v>
      </c>
      <c r="K17" s="99">
        <v>1.9286372397055107</v>
      </c>
      <c r="L17" s="99">
        <v>1.0560592345808306</v>
      </c>
      <c r="M17" s="99">
        <v>0.49304625351669351</v>
      </c>
      <c r="N17" s="99">
        <v>4.5247253818654576</v>
      </c>
      <c r="O17" s="99">
        <v>-0.62131831664307136</v>
      </c>
      <c r="P17" s="141">
        <v>4.1618490309935252</v>
      </c>
      <c r="Q17" s="141">
        <v>-4.2826802403509001</v>
      </c>
      <c r="R17" s="141">
        <v>-2.4250206115808859</v>
      </c>
      <c r="S17" s="141">
        <v>-38.182537156955007</v>
      </c>
      <c r="T17" s="141">
        <v>1.1467455990513686</v>
      </c>
      <c r="U17" s="141">
        <v>9.7642564268762619</v>
      </c>
      <c r="V17" s="351">
        <v>-1.2606102595344115</v>
      </c>
    </row>
    <row r="18" spans="1:25" x14ac:dyDescent="0.25">
      <c r="A18" s="24"/>
      <c r="B18" s="27" t="s">
        <v>139</v>
      </c>
      <c r="C18" s="95">
        <v>16.751147</v>
      </c>
      <c r="D18" s="96">
        <v>13.445321</v>
      </c>
      <c r="E18" s="96">
        <v>14.595858</v>
      </c>
      <c r="F18" s="96">
        <v>16.653268000000004</v>
      </c>
      <c r="G18" s="96">
        <v>14.993024000000002</v>
      </c>
      <c r="H18" s="96">
        <v>15.174053000000001</v>
      </c>
      <c r="I18" s="96">
        <v>15.627580000000002</v>
      </c>
      <c r="J18" s="96">
        <v>18.971017</v>
      </c>
      <c r="K18" s="96">
        <v>17.223419000000003</v>
      </c>
      <c r="L18" s="96">
        <v>17.723839000000002</v>
      </c>
      <c r="M18" s="96">
        <v>18.218177999999998</v>
      </c>
      <c r="N18" s="96">
        <v>19.442806000000001</v>
      </c>
      <c r="O18" s="96">
        <v>17.327030000000001</v>
      </c>
      <c r="P18" s="29">
        <v>17.928432999999998</v>
      </c>
      <c r="Q18" s="29">
        <v>18.984629999999996</v>
      </c>
      <c r="R18" s="29">
        <v>20.582479268109097</v>
      </c>
      <c r="S18" s="29">
        <v>19.4764710755524</v>
      </c>
      <c r="T18" s="29">
        <v>20.329384702622914</v>
      </c>
      <c r="U18" s="29">
        <v>19.819554373510844</v>
      </c>
      <c r="V18" s="30">
        <v>19.976728225789529</v>
      </c>
    </row>
    <row r="19" spans="1:25" x14ac:dyDescent="0.25">
      <c r="A19" s="24"/>
      <c r="B19" s="97" t="s">
        <v>23</v>
      </c>
      <c r="C19" s="98">
        <v>3.6906516124339817</v>
      </c>
      <c r="D19" s="99">
        <v>-19.734923226451308</v>
      </c>
      <c r="E19" s="99">
        <v>8.5571553107582901</v>
      </c>
      <c r="F19" s="99">
        <v>14.095848287918411</v>
      </c>
      <c r="G19" s="99">
        <v>-9.9694786632870009</v>
      </c>
      <c r="H19" s="99">
        <v>1.2074215315069026</v>
      </c>
      <c r="I19" s="99">
        <v>2.9888323179047882</v>
      </c>
      <c r="J19" s="99">
        <v>21.394464146080196</v>
      </c>
      <c r="K19" s="99">
        <v>-9.2119362920817451</v>
      </c>
      <c r="L19" s="99">
        <v>2.9054626145946783</v>
      </c>
      <c r="M19" s="99">
        <v>2.7891192196002335</v>
      </c>
      <c r="N19" s="99">
        <v>6.7220113888446953</v>
      </c>
      <c r="O19" s="99">
        <v>-10.882050666966492</v>
      </c>
      <c r="P19" s="141">
        <v>3.4708948965864295</v>
      </c>
      <c r="Q19" s="141">
        <v>5.8911841319316594</v>
      </c>
      <c r="R19" s="141">
        <v>8.4165415291691303</v>
      </c>
      <c r="S19" s="141">
        <v>-5.3735421187590893</v>
      </c>
      <c r="T19" s="141">
        <v>4.3792000294197164</v>
      </c>
      <c r="U19" s="141">
        <v>-2.5078492859958001</v>
      </c>
      <c r="V19" s="351">
        <v>0.79302414835697999</v>
      </c>
    </row>
    <row r="20" spans="1:25" x14ac:dyDescent="0.25">
      <c r="A20" s="24"/>
      <c r="B20" s="27" t="s">
        <v>26</v>
      </c>
      <c r="C20" s="95">
        <v>52.837835000000005</v>
      </c>
      <c r="D20" s="96">
        <v>44.189901000000006</v>
      </c>
      <c r="E20" s="96">
        <v>51.850507000000007</v>
      </c>
      <c r="F20" s="96">
        <v>57.362293000000008</v>
      </c>
      <c r="G20" s="96">
        <v>62.607472999999999</v>
      </c>
      <c r="H20" s="96">
        <v>66.37036599999999</v>
      </c>
      <c r="I20" s="96">
        <v>68.823053000000002</v>
      </c>
      <c r="J20" s="96">
        <v>73.395839999999993</v>
      </c>
      <c r="K20" s="96">
        <v>77.088296999999997</v>
      </c>
      <c r="L20" s="96">
        <v>79.927084000000008</v>
      </c>
      <c r="M20" s="96">
        <v>84.020714999999996</v>
      </c>
      <c r="N20" s="96">
        <v>84.683250999999998</v>
      </c>
      <c r="O20" s="96">
        <v>79.313600999999991</v>
      </c>
      <c r="P20" s="29">
        <v>87.968478000000005</v>
      </c>
      <c r="Q20" s="29">
        <v>89.969553999999988</v>
      </c>
      <c r="R20" s="29">
        <v>88.251294164880662</v>
      </c>
      <c r="S20" s="29">
        <v>94.177771341372392</v>
      </c>
      <c r="T20" s="29">
        <v>101.74713734208053</v>
      </c>
      <c r="U20" s="29">
        <v>109.34149205390011</v>
      </c>
      <c r="V20" s="30">
        <v>116.33813099717922</v>
      </c>
    </row>
    <row r="21" spans="1:25" x14ac:dyDescent="0.25">
      <c r="A21" s="24"/>
      <c r="B21" s="97" t="s">
        <v>23</v>
      </c>
      <c r="C21" s="98">
        <v>3.0103031290096505</v>
      </c>
      <c r="D21" s="99">
        <v>-16.366934792086006</v>
      </c>
      <c r="E21" s="99">
        <v>17.335648703987804</v>
      </c>
      <c r="F21" s="99">
        <v>10.630148708092669</v>
      </c>
      <c r="G21" s="99">
        <v>9.1439510620678899</v>
      </c>
      <c r="H21" s="99">
        <v>6.0102936912978411</v>
      </c>
      <c r="I21" s="99">
        <v>3.6954549866426989</v>
      </c>
      <c r="J21" s="99">
        <v>6.6442664204390933</v>
      </c>
      <c r="K21" s="99">
        <v>5.0308804967692966</v>
      </c>
      <c r="L21" s="99">
        <v>3.682513572715207</v>
      </c>
      <c r="M21" s="99">
        <v>5.1217069297811335</v>
      </c>
      <c r="N21" s="99">
        <v>0.78853887401459932</v>
      </c>
      <c r="O21" s="99">
        <v>-6.3408642637019286</v>
      </c>
      <c r="P21" s="141">
        <v>10.912222986824172</v>
      </c>
      <c r="Q21" s="141">
        <v>2.2747648311023161</v>
      </c>
      <c r="R21" s="141">
        <v>-1.9098236667032142</v>
      </c>
      <c r="S21" s="141">
        <v>6.7154563936697054</v>
      </c>
      <c r="T21" s="141">
        <v>8.0373169728883873</v>
      </c>
      <c r="U21" s="141">
        <v>7.463949266982195</v>
      </c>
      <c r="V21" s="351">
        <v>6.3988873865285179</v>
      </c>
    </row>
    <row r="22" spans="1:25" x14ac:dyDescent="0.25">
      <c r="A22" s="24"/>
      <c r="B22" s="27" t="s">
        <v>27</v>
      </c>
      <c r="C22" s="95">
        <v>56.908987000000003</v>
      </c>
      <c r="D22" s="96">
        <v>46.148643999999997</v>
      </c>
      <c r="E22" s="96">
        <v>53.802208000000007</v>
      </c>
      <c r="F22" s="96">
        <v>57.999735000000001</v>
      </c>
      <c r="G22" s="96">
        <v>59.214770999999999</v>
      </c>
      <c r="H22" s="96">
        <v>62.575908000000005</v>
      </c>
      <c r="I22" s="96">
        <v>65.409880999999999</v>
      </c>
      <c r="J22" s="96">
        <v>70.981709000000009</v>
      </c>
      <c r="K22" s="96">
        <v>74.407977000000002</v>
      </c>
      <c r="L22" s="96">
        <v>77.442313999999996</v>
      </c>
      <c r="M22" s="96">
        <v>81.136448999999999</v>
      </c>
      <c r="N22" s="96">
        <v>82.905795000000012</v>
      </c>
      <c r="O22" s="96">
        <v>76.161551000000003</v>
      </c>
      <c r="P22" s="29">
        <v>85.371434999999991</v>
      </c>
      <c r="Q22" s="29">
        <v>88.776933</v>
      </c>
      <c r="R22" s="29">
        <v>82.280367943573196</v>
      </c>
      <c r="S22" s="29">
        <v>86.776251024386369</v>
      </c>
      <c r="T22" s="29">
        <v>92.446806748933113</v>
      </c>
      <c r="U22" s="29">
        <v>98.475990997183672</v>
      </c>
      <c r="V22" s="30">
        <v>104.16233785913606</v>
      </c>
      <c r="Y22" s="183"/>
    </row>
    <row r="23" spans="1:25" x14ac:dyDescent="0.25">
      <c r="A23" s="24"/>
      <c r="B23" s="97" t="s">
        <v>23</v>
      </c>
      <c r="C23" s="98">
        <v>4.108036099843404</v>
      </c>
      <c r="D23" s="99">
        <v>-18.907985482152412</v>
      </c>
      <c r="E23" s="99">
        <v>16.58459130456793</v>
      </c>
      <c r="F23" s="99">
        <v>7.8017746037486013</v>
      </c>
      <c r="G23" s="99">
        <v>2.0948992266947464</v>
      </c>
      <c r="H23" s="99">
        <v>5.6761800193401157</v>
      </c>
      <c r="I23" s="99">
        <v>4.5288563771219925</v>
      </c>
      <c r="J23" s="99">
        <v>8.518327682021031</v>
      </c>
      <c r="K23" s="99">
        <v>4.8269731009153327</v>
      </c>
      <c r="L23" s="99">
        <v>4.077972715210354</v>
      </c>
      <c r="M23" s="99">
        <v>4.7701764180238637</v>
      </c>
      <c r="N23" s="99">
        <v>2.1807042603010807</v>
      </c>
      <c r="O23" s="99">
        <v>-8.134828210742084</v>
      </c>
      <c r="P23" s="141">
        <v>12.09256360863764</v>
      </c>
      <c r="Q23" s="141">
        <v>3.9890368482150995</v>
      </c>
      <c r="R23" s="141">
        <v>-7.3178525512103576</v>
      </c>
      <c r="S23" s="141">
        <v>5.4641018181838863</v>
      </c>
      <c r="T23" s="141">
        <v>6.5346862276329132</v>
      </c>
      <c r="U23" s="141">
        <v>6.521787458407946</v>
      </c>
      <c r="V23" s="351">
        <v>5.7743484522181587</v>
      </c>
    </row>
    <row r="24" spans="1:25" x14ac:dyDescent="0.25">
      <c r="A24" s="61"/>
      <c r="B24" s="100"/>
      <c r="C24" s="238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  <c r="O24" s="403"/>
      <c r="P24" s="405"/>
      <c r="Q24" s="405"/>
      <c r="R24" s="405"/>
      <c r="S24" s="352"/>
      <c r="T24" s="352"/>
      <c r="U24" s="410"/>
      <c r="V24" s="396"/>
    </row>
    <row r="25" spans="1:25" x14ac:dyDescent="0.25">
      <c r="A25" s="24"/>
      <c r="B25" s="101"/>
      <c r="C25" s="268"/>
      <c r="D25" s="12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290"/>
      <c r="Q25" s="290"/>
      <c r="R25" s="290"/>
      <c r="S25" s="290"/>
      <c r="T25" s="290"/>
      <c r="U25" s="290"/>
      <c r="V25" s="397"/>
    </row>
    <row r="26" spans="1:25" x14ac:dyDescent="0.25">
      <c r="A26" s="24"/>
      <c r="B26" s="6" t="s">
        <v>160</v>
      </c>
      <c r="C26" s="74"/>
      <c r="D26" s="15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36"/>
      <c r="Q26" s="36"/>
      <c r="R26" s="36"/>
      <c r="S26" s="36"/>
      <c r="T26" s="36"/>
      <c r="U26" s="331"/>
      <c r="V26" s="398"/>
    </row>
    <row r="27" spans="1:25" x14ac:dyDescent="0.25">
      <c r="A27" s="24"/>
      <c r="B27" s="94"/>
      <c r="C27" s="74"/>
      <c r="D27" s="15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36"/>
      <c r="Q27" s="36"/>
      <c r="R27" s="36"/>
      <c r="S27" s="36"/>
      <c r="T27" s="36"/>
      <c r="U27" s="331"/>
      <c r="V27" s="398"/>
    </row>
    <row r="28" spans="1:25" x14ac:dyDescent="0.25">
      <c r="A28" s="24"/>
      <c r="B28" s="27" t="s">
        <v>70</v>
      </c>
      <c r="C28" s="95">
        <v>68.590534000000005</v>
      </c>
      <c r="D28" s="96">
        <v>64.095518999999996</v>
      </c>
      <c r="E28" s="96">
        <v>68.764947000000006</v>
      </c>
      <c r="F28" s="96">
        <v>71.785845999999992</v>
      </c>
      <c r="G28" s="96">
        <v>73.649256999999992</v>
      </c>
      <c r="H28" s="96">
        <v>74.492792999999992</v>
      </c>
      <c r="I28" s="96">
        <v>76.354523999999998</v>
      </c>
      <c r="J28" s="96">
        <v>80.126047999999997</v>
      </c>
      <c r="K28" s="96">
        <v>81.265197000000001</v>
      </c>
      <c r="L28" s="96">
        <v>84.669877000000014</v>
      </c>
      <c r="M28" s="96">
        <v>89.874692999999994</v>
      </c>
      <c r="N28" s="96">
        <v>94.428280000000015</v>
      </c>
      <c r="O28" s="96">
        <v>93.441849999999988</v>
      </c>
      <c r="P28" s="29">
        <v>100.323453</v>
      </c>
      <c r="Q28" s="29">
        <v>109.65191899999999</v>
      </c>
      <c r="R28" s="29">
        <v>121.77638142144039</v>
      </c>
      <c r="S28" s="29">
        <v>117.54485032175094</v>
      </c>
      <c r="T28" s="29">
        <v>120.3007615112983</v>
      </c>
      <c r="U28" s="29">
        <v>126.4848441474833</v>
      </c>
      <c r="V28" s="30">
        <v>128.85659488703175</v>
      </c>
    </row>
    <row r="29" spans="1:25" x14ac:dyDescent="0.25">
      <c r="A29" s="24"/>
      <c r="B29" s="97" t="s">
        <v>23</v>
      </c>
      <c r="C29" s="98">
        <v>8.5922957350331952</v>
      </c>
      <c r="D29" s="99">
        <v>-6.5534042933679482</v>
      </c>
      <c r="E29" s="99">
        <v>7.2851083396329175</v>
      </c>
      <c r="F29" s="99">
        <v>4.3930798056166509</v>
      </c>
      <c r="G29" s="99">
        <v>2.5957916550847671</v>
      </c>
      <c r="H29" s="99">
        <v>1.1453421722910084</v>
      </c>
      <c r="I29" s="99">
        <v>2.4992095544061677</v>
      </c>
      <c r="J29" s="99">
        <v>4.9394898984636226</v>
      </c>
      <c r="K29" s="99">
        <v>1.421696225427227</v>
      </c>
      <c r="L29" s="99">
        <v>4.1895917633719693</v>
      </c>
      <c r="M29" s="99">
        <v>6.1471873875522443</v>
      </c>
      <c r="N29" s="99">
        <v>5.0665953317915902</v>
      </c>
      <c r="O29" s="99">
        <v>-1.0446340863140002</v>
      </c>
      <c r="P29" s="141">
        <v>7.3645834280892331</v>
      </c>
      <c r="Q29" s="141">
        <v>9.2983900783399029</v>
      </c>
      <c r="R29" s="141">
        <v>11.05722775489264</v>
      </c>
      <c r="S29" s="141">
        <v>-3.4748372798540372</v>
      </c>
      <c r="T29" s="141">
        <v>2.3445614010343396</v>
      </c>
      <c r="U29" s="141">
        <v>5.1405182797651605</v>
      </c>
      <c r="V29" s="351">
        <v>1.8751264276239743</v>
      </c>
    </row>
    <row r="30" spans="1:25" x14ac:dyDescent="0.25">
      <c r="A30" s="24"/>
      <c r="B30" s="27" t="s">
        <v>24</v>
      </c>
      <c r="C30" s="95">
        <v>37.666879000000002</v>
      </c>
      <c r="D30" s="96">
        <v>37.599816999999994</v>
      </c>
      <c r="E30" s="96">
        <v>38.295244999999994</v>
      </c>
      <c r="F30" s="96">
        <v>39.015353000000005</v>
      </c>
      <c r="G30" s="96">
        <v>40.545577999999999</v>
      </c>
      <c r="H30" s="96">
        <v>40.593966000000002</v>
      </c>
      <c r="I30" s="96">
        <v>41.335594</v>
      </c>
      <c r="J30" s="96">
        <v>42.425681000000004</v>
      </c>
      <c r="K30" s="96">
        <v>43.921543000000007</v>
      </c>
      <c r="L30" s="96">
        <v>46.625399999999999</v>
      </c>
      <c r="M30" s="96">
        <v>49.698645000000006</v>
      </c>
      <c r="N30" s="96">
        <v>52.363706999999998</v>
      </c>
      <c r="O30" s="96">
        <v>52.871105</v>
      </c>
      <c r="P30" s="29">
        <v>56.042135000000002</v>
      </c>
      <c r="Q30" s="29">
        <v>66.451923000000008</v>
      </c>
      <c r="R30" s="29">
        <v>72.373550696968422</v>
      </c>
      <c r="S30" s="29">
        <v>71.119928218902956</v>
      </c>
      <c r="T30" s="29">
        <v>70.393741039641952</v>
      </c>
      <c r="U30" s="29">
        <v>73.348481921170517</v>
      </c>
      <c r="V30" s="30">
        <v>74.086350595772984</v>
      </c>
    </row>
    <row r="31" spans="1:25" x14ac:dyDescent="0.25">
      <c r="A31" s="24"/>
      <c r="B31" s="97" t="s">
        <v>23</v>
      </c>
      <c r="C31" s="98">
        <v>11.800179221602658</v>
      </c>
      <c r="D31" s="99">
        <v>-0.1780397043248616</v>
      </c>
      <c r="E31" s="99">
        <v>1.8495515549982633</v>
      </c>
      <c r="F31" s="99">
        <v>1.8804110014180919</v>
      </c>
      <c r="G31" s="99">
        <v>3.9221098422459466</v>
      </c>
      <c r="H31" s="99">
        <v>0.11934223751848272</v>
      </c>
      <c r="I31" s="99">
        <v>1.8269414720404331</v>
      </c>
      <c r="J31" s="99">
        <v>2.6371630222611797</v>
      </c>
      <c r="K31" s="99">
        <v>3.5258408698259913</v>
      </c>
      <c r="L31" s="99">
        <v>6.1561065830496808</v>
      </c>
      <c r="M31" s="99">
        <v>6.5913536398615413</v>
      </c>
      <c r="N31" s="99">
        <v>5.3624439861488904</v>
      </c>
      <c r="O31" s="99">
        <v>0.96898792898678643</v>
      </c>
      <c r="P31" s="141">
        <v>5.9976616717203113</v>
      </c>
      <c r="Q31" s="141">
        <v>18.574931165631025</v>
      </c>
      <c r="R31" s="141">
        <v>8.9111457270670833</v>
      </c>
      <c r="S31" s="141">
        <v>-1.7321555540565359</v>
      </c>
      <c r="T31" s="141">
        <v>-1.0210741172654747</v>
      </c>
      <c r="U31" s="141">
        <v>4.1974482928313295</v>
      </c>
      <c r="V31" s="351">
        <v>1.0059767499966288</v>
      </c>
    </row>
    <row r="32" spans="1:25" x14ac:dyDescent="0.25">
      <c r="A32" s="24"/>
      <c r="B32" s="27" t="s">
        <v>25</v>
      </c>
      <c r="C32" s="95">
        <v>0.625587</v>
      </c>
      <c r="D32" s="96">
        <v>0.64738300000000004</v>
      </c>
      <c r="E32" s="96">
        <v>0.65737000000000001</v>
      </c>
      <c r="F32" s="96">
        <v>0.66988000000000014</v>
      </c>
      <c r="G32" s="96">
        <v>0.66457300000000008</v>
      </c>
      <c r="H32" s="96">
        <v>0.67239700000000002</v>
      </c>
      <c r="I32" s="96">
        <v>0.66843800000000009</v>
      </c>
      <c r="J32" s="96">
        <v>0.69064800000000015</v>
      </c>
      <c r="K32" s="96">
        <v>0.73486899999999999</v>
      </c>
      <c r="L32" s="96">
        <v>0.75113399999999997</v>
      </c>
      <c r="M32" s="96">
        <v>0.74919399999999992</v>
      </c>
      <c r="N32" s="96">
        <v>0.861317</v>
      </c>
      <c r="O32" s="96">
        <v>0.89772000000000007</v>
      </c>
      <c r="P32" s="29">
        <v>0.92148200000000002</v>
      </c>
      <c r="Q32" s="29">
        <v>0.97672800000000004</v>
      </c>
      <c r="R32" s="29">
        <v>1.0324122113264216</v>
      </c>
      <c r="S32" s="29">
        <v>1.0167005528658064</v>
      </c>
      <c r="T32" s="29">
        <v>1.0063192866703985</v>
      </c>
      <c r="U32" s="29">
        <v>1.0485590183891775</v>
      </c>
      <c r="V32" s="30">
        <v>1.0591072783241657</v>
      </c>
    </row>
    <row r="33" spans="1:22" x14ac:dyDescent="0.25">
      <c r="A33" s="24"/>
      <c r="B33" s="97" t="s">
        <v>23</v>
      </c>
      <c r="C33" s="98">
        <v>12.560388211861184</v>
      </c>
      <c r="D33" s="99">
        <v>3.4840877447900986</v>
      </c>
      <c r="E33" s="99">
        <v>1.5426725755850912</v>
      </c>
      <c r="F33" s="99">
        <v>1.9030378629995459</v>
      </c>
      <c r="G33" s="99">
        <v>-0.79223144443780757</v>
      </c>
      <c r="H33" s="99">
        <v>1.1772973021774824</v>
      </c>
      <c r="I33" s="99">
        <v>-0.58878906360378958</v>
      </c>
      <c r="J33" s="99">
        <v>3.3226716613956819</v>
      </c>
      <c r="K33" s="99">
        <v>6.4028274895460369</v>
      </c>
      <c r="L33" s="99">
        <v>2.2133196528905108</v>
      </c>
      <c r="M33" s="99">
        <v>-0.25827615312314922</v>
      </c>
      <c r="N33" s="99">
        <v>14.965816597570193</v>
      </c>
      <c r="O33" s="99">
        <v>4.2264346344029091</v>
      </c>
      <c r="P33" s="141">
        <v>2.6469277725794216</v>
      </c>
      <c r="Q33" s="141">
        <v>5.9953422855791194</v>
      </c>
      <c r="R33" s="141">
        <v>5.7010970635040126</v>
      </c>
      <c r="S33" s="141">
        <v>-1.5218396574783966</v>
      </c>
      <c r="T33" s="141">
        <v>-1.0210741172654969</v>
      </c>
      <c r="U33" s="141">
        <v>4.1974482928313295</v>
      </c>
      <c r="V33" s="351">
        <v>1.005976749996651</v>
      </c>
    </row>
    <row r="34" spans="1:22" x14ac:dyDescent="0.25">
      <c r="A34" s="24"/>
      <c r="B34" s="27" t="s">
        <v>136</v>
      </c>
      <c r="C34" s="95">
        <v>12.026101000000001</v>
      </c>
      <c r="D34" s="96">
        <v>12.814836000000001</v>
      </c>
      <c r="E34" s="96">
        <v>13.199986999999998</v>
      </c>
      <c r="F34" s="96">
        <v>13.148378000000001</v>
      </c>
      <c r="G34" s="96">
        <v>13.125932000000001</v>
      </c>
      <c r="H34" s="96">
        <v>13.465238000000001</v>
      </c>
      <c r="I34" s="96">
        <v>14.017179000000002</v>
      </c>
      <c r="J34" s="96">
        <v>14.862878</v>
      </c>
      <c r="K34" s="96">
        <v>15.343073</v>
      </c>
      <c r="L34" s="96">
        <v>16.000112000000001</v>
      </c>
      <c r="M34" s="96">
        <v>16.760659</v>
      </c>
      <c r="N34" s="96">
        <v>18.491523999999998</v>
      </c>
      <c r="O34" s="96">
        <v>19.572590999999999</v>
      </c>
      <c r="P34" s="29">
        <v>21.179241000000001</v>
      </c>
      <c r="Q34" s="29">
        <v>22.602104000000001</v>
      </c>
      <c r="R34" s="29">
        <v>25.000485851133359</v>
      </c>
      <c r="S34" s="29">
        <v>16.860083961522644</v>
      </c>
      <c r="T34" s="29">
        <v>16.899174803429815</v>
      </c>
      <c r="U34" s="29">
        <v>18.587181554966275</v>
      </c>
      <c r="V34" s="30">
        <v>18.423599098026326</v>
      </c>
    </row>
    <row r="35" spans="1:22" x14ac:dyDescent="0.25">
      <c r="A35" s="24"/>
      <c r="B35" s="97" t="s">
        <v>23</v>
      </c>
      <c r="C35" s="98">
        <v>11.067087522364915</v>
      </c>
      <c r="D35" s="99">
        <v>6.5585263253651327</v>
      </c>
      <c r="E35" s="99">
        <v>3.0055086151707044</v>
      </c>
      <c r="F35" s="99">
        <v>-0.3909776577810109</v>
      </c>
      <c r="G35" s="99">
        <v>-0.17071307198499586</v>
      </c>
      <c r="H35" s="99">
        <v>2.5850050114536671</v>
      </c>
      <c r="I35" s="99">
        <v>4.0990066421403126</v>
      </c>
      <c r="J35" s="99">
        <v>6.0333038480852474</v>
      </c>
      <c r="K35" s="99">
        <v>3.2308345664951332</v>
      </c>
      <c r="L35" s="99">
        <v>4.2823168474789952</v>
      </c>
      <c r="M35" s="99">
        <v>4.7533854763016636</v>
      </c>
      <c r="N35" s="99">
        <v>10.326950748177621</v>
      </c>
      <c r="O35" s="99">
        <v>5.8462839515012632</v>
      </c>
      <c r="P35" s="141">
        <v>8.2086730366970997</v>
      </c>
      <c r="Q35" s="141">
        <v>6.7181963697376945</v>
      </c>
      <c r="R35" s="141">
        <v>10.611321189980183</v>
      </c>
      <c r="S35" s="141">
        <v>-32.560974766983108</v>
      </c>
      <c r="T35" s="141">
        <v>0.23185437270882847</v>
      </c>
      <c r="U35" s="141">
        <v>9.9886933603045911</v>
      </c>
      <c r="V35" s="351">
        <v>-0.880082095589374</v>
      </c>
    </row>
    <row r="36" spans="1:22" x14ac:dyDescent="0.25">
      <c r="A36" s="24"/>
      <c r="B36" s="27" t="s">
        <v>139</v>
      </c>
      <c r="C36" s="95">
        <v>16.976618999999999</v>
      </c>
      <c r="D36" s="96">
        <v>13.332713</v>
      </c>
      <c r="E36" s="96">
        <v>14.452515</v>
      </c>
      <c r="F36" s="96">
        <v>16.636611000000002</v>
      </c>
      <c r="G36" s="96">
        <v>15.001258999999999</v>
      </c>
      <c r="H36" s="96">
        <v>15.244318</v>
      </c>
      <c r="I36" s="96">
        <v>15.635483999999998</v>
      </c>
      <c r="J36" s="96">
        <v>18.971017</v>
      </c>
      <c r="K36" s="96">
        <v>17.091296999999997</v>
      </c>
      <c r="L36" s="96">
        <v>17.86936</v>
      </c>
      <c r="M36" s="96">
        <v>18.787341999999999</v>
      </c>
      <c r="N36" s="96">
        <v>20.292404999999999</v>
      </c>
      <c r="O36" s="96">
        <v>18.210227</v>
      </c>
      <c r="P36" s="29">
        <v>19.254642</v>
      </c>
      <c r="Q36" s="29">
        <v>22.331925999999999</v>
      </c>
      <c r="R36" s="29">
        <v>26.728135585212243</v>
      </c>
      <c r="S36" s="29">
        <v>25.59305343665353</v>
      </c>
      <c r="T36" s="29">
        <v>26.725533595812724</v>
      </c>
      <c r="U36" s="29">
        <v>26.477990715722708</v>
      </c>
      <c r="V36" s="30">
        <v>26.975242081247366</v>
      </c>
    </row>
    <row r="37" spans="1:22" x14ac:dyDescent="0.25">
      <c r="A37" s="24"/>
      <c r="B37" s="97" t="s">
        <v>23</v>
      </c>
      <c r="C37" s="98">
        <v>5.7024175744533112</v>
      </c>
      <c r="D37" s="99">
        <v>-21.464262112497188</v>
      </c>
      <c r="E37" s="99">
        <v>8.3989057590904359</v>
      </c>
      <c r="F37" s="99">
        <v>15.112220952547029</v>
      </c>
      <c r="G37" s="99">
        <v>-9.8298385410345972</v>
      </c>
      <c r="H37" s="99">
        <v>1.6202573397339437</v>
      </c>
      <c r="I37" s="99">
        <v>2.5659790093594204</v>
      </c>
      <c r="J37" s="99">
        <v>21.333097203770613</v>
      </c>
      <c r="K37" s="99">
        <v>-9.9083776056918875</v>
      </c>
      <c r="L37" s="99">
        <v>4.5523929518046735</v>
      </c>
      <c r="M37" s="99">
        <v>5.1371845438225039</v>
      </c>
      <c r="N37" s="99">
        <v>8.0110480769445722</v>
      </c>
      <c r="O37" s="99">
        <v>-10.260873464727316</v>
      </c>
      <c r="P37" s="141">
        <v>5.7353211467380483</v>
      </c>
      <c r="Q37" s="141">
        <v>15.982036955036616</v>
      </c>
      <c r="R37" s="141">
        <v>19.685761027563164</v>
      </c>
      <c r="S37" s="141">
        <v>-4.2467688961691508</v>
      </c>
      <c r="T37" s="141">
        <v>4.4249513328382006</v>
      </c>
      <c r="U37" s="141">
        <v>-0.92624111396153452</v>
      </c>
      <c r="V37" s="351">
        <v>1.8779799829349964</v>
      </c>
    </row>
    <row r="38" spans="1:22" x14ac:dyDescent="0.25">
      <c r="A38" s="24"/>
      <c r="B38" s="27" t="s">
        <v>26</v>
      </c>
      <c r="C38" s="95">
        <v>54.973938000000011</v>
      </c>
      <c r="D38" s="96">
        <v>43.608103</v>
      </c>
      <c r="E38" s="96">
        <v>52.647456000000005</v>
      </c>
      <c r="F38" s="96">
        <v>60.542949</v>
      </c>
      <c r="G38" s="96">
        <v>66.896657000000005</v>
      </c>
      <c r="H38" s="96">
        <v>69.607559999999992</v>
      </c>
      <c r="I38" s="96">
        <v>69.788095999999996</v>
      </c>
      <c r="J38" s="96">
        <v>73.395839999999993</v>
      </c>
      <c r="K38" s="96">
        <v>75.955366000000012</v>
      </c>
      <c r="L38" s="96">
        <v>80.499315999999993</v>
      </c>
      <c r="M38" s="96">
        <v>86.132177000000013</v>
      </c>
      <c r="N38" s="96">
        <v>86.789127000000008</v>
      </c>
      <c r="O38" s="96">
        <v>79.479816999999997</v>
      </c>
      <c r="P38" s="29">
        <v>92.652589000000006</v>
      </c>
      <c r="Q38" s="29">
        <v>108.626043</v>
      </c>
      <c r="R38" s="29">
        <v>114.5315645997976</v>
      </c>
      <c r="S38" s="29">
        <v>122.87810620155578</v>
      </c>
      <c r="T38" s="29">
        <v>133.74638283585767</v>
      </c>
      <c r="U38" s="29">
        <v>146.88098238473452</v>
      </c>
      <c r="V38" s="30">
        <v>158.75357003085514</v>
      </c>
    </row>
    <row r="39" spans="1:22" x14ac:dyDescent="0.25">
      <c r="A39" s="24"/>
      <c r="B39" s="97" t="s">
        <v>23</v>
      </c>
      <c r="C39" s="98">
        <v>4.3819248824107149</v>
      </c>
      <c r="D39" s="99">
        <v>-20.674951465183376</v>
      </c>
      <c r="E39" s="99">
        <v>20.728608625786826</v>
      </c>
      <c r="F39" s="99">
        <v>14.996912671335894</v>
      </c>
      <c r="G39" s="99">
        <v>10.494546606905475</v>
      </c>
      <c r="H39" s="99">
        <v>4.0523743959283154</v>
      </c>
      <c r="I39" s="99">
        <v>0.25936263244967783</v>
      </c>
      <c r="J39" s="99">
        <v>5.1695693202462589</v>
      </c>
      <c r="K39" s="99">
        <v>3.4872902878419376</v>
      </c>
      <c r="L39" s="99">
        <v>5.9823949765444917</v>
      </c>
      <c r="M39" s="99">
        <v>6.99740231333148</v>
      </c>
      <c r="N39" s="99">
        <v>0.76272308779563591</v>
      </c>
      <c r="O39" s="99">
        <v>-8.4219190267923913</v>
      </c>
      <c r="P39" s="141">
        <v>16.57373217152729</v>
      </c>
      <c r="Q39" s="141">
        <v>17.24015936564922</v>
      </c>
      <c r="R39" s="141">
        <v>5.4365614696998854</v>
      </c>
      <c r="S39" s="141">
        <v>7.2875470014952759</v>
      </c>
      <c r="T39" s="141">
        <v>8.844762480693479</v>
      </c>
      <c r="U39" s="141">
        <v>9.8205269334247891</v>
      </c>
      <c r="V39" s="351">
        <v>8.0831346940627</v>
      </c>
    </row>
    <row r="40" spans="1:22" x14ac:dyDescent="0.25">
      <c r="A40" s="24"/>
      <c r="B40" s="27" t="s">
        <v>27</v>
      </c>
      <c r="C40" s="95">
        <v>56.191327999999999</v>
      </c>
      <c r="D40" s="96">
        <v>43.716074999999996</v>
      </c>
      <c r="E40" s="96">
        <v>52.875141000000006</v>
      </c>
      <c r="F40" s="96">
        <v>60.053091000000002</v>
      </c>
      <c r="G40" s="96">
        <v>62.848645000000005</v>
      </c>
      <c r="H40" s="96">
        <v>65.485629000000003</v>
      </c>
      <c r="I40" s="96">
        <v>66.148533</v>
      </c>
      <c r="J40" s="96">
        <v>70.981709000000009</v>
      </c>
      <c r="K40" s="96">
        <v>73.599776000000006</v>
      </c>
      <c r="L40" s="96">
        <v>78.730103999999997</v>
      </c>
      <c r="M40" s="96">
        <v>84.453611999999993</v>
      </c>
      <c r="N40" s="96">
        <v>86.483247000000006</v>
      </c>
      <c r="O40" s="96">
        <v>77.963426999999996</v>
      </c>
      <c r="P40" s="29">
        <v>92.663393999999997</v>
      </c>
      <c r="Q40" s="29">
        <v>114.94629</v>
      </c>
      <c r="R40" s="29">
        <v>116.41150574253447</v>
      </c>
      <c r="S40" s="29">
        <v>122.08899317768987</v>
      </c>
      <c r="T40" s="29">
        <v>130.66469970421292</v>
      </c>
      <c r="U40" s="29">
        <v>142.12375958681025</v>
      </c>
      <c r="V40" s="30">
        <v>152.73280948876771</v>
      </c>
    </row>
    <row r="41" spans="1:22" x14ac:dyDescent="0.25">
      <c r="A41" s="24"/>
      <c r="B41" s="97" t="s">
        <v>23</v>
      </c>
      <c r="C41" s="98">
        <v>7.2493298459070266</v>
      </c>
      <c r="D41" s="99">
        <v>-22.201384882734942</v>
      </c>
      <c r="E41" s="99">
        <v>20.951254201114832</v>
      </c>
      <c r="F41" s="99">
        <v>13.575282948181645</v>
      </c>
      <c r="G41" s="99">
        <v>4.6551375681894713</v>
      </c>
      <c r="H41" s="99">
        <v>4.1957690575508799</v>
      </c>
      <c r="I41" s="99">
        <v>1.0122892764762081</v>
      </c>
      <c r="J41" s="99">
        <v>7.3065505473870473</v>
      </c>
      <c r="K41" s="99">
        <v>3.6883685063147986</v>
      </c>
      <c r="L41" s="99">
        <v>6.9705755626212396</v>
      </c>
      <c r="M41" s="99">
        <v>7.269783360123605</v>
      </c>
      <c r="N41" s="99">
        <v>2.4032542267108825</v>
      </c>
      <c r="O41" s="99">
        <v>-9.8514108749871649</v>
      </c>
      <c r="P41" s="141">
        <v>18.85495233553549</v>
      </c>
      <c r="Q41" s="141">
        <v>24.04713990942313</v>
      </c>
      <c r="R41" s="141">
        <v>1.2746959841283045</v>
      </c>
      <c r="S41" s="141">
        <v>4.8770844419040671</v>
      </c>
      <c r="T41" s="141">
        <v>7.0241438669592871</v>
      </c>
      <c r="U41" s="141">
        <v>8.7698207002635975</v>
      </c>
      <c r="V41" s="351">
        <v>7.4646561087327257</v>
      </c>
    </row>
    <row r="42" spans="1:22" x14ac:dyDescent="0.25">
      <c r="A42" s="61"/>
      <c r="B42" s="100"/>
      <c r="C42" s="238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P42" s="405"/>
      <c r="Q42" s="405"/>
      <c r="R42" s="405"/>
      <c r="S42" s="352"/>
      <c r="T42" s="352"/>
      <c r="U42" s="410"/>
      <c r="V42" s="396"/>
    </row>
    <row r="43" spans="1:22" x14ac:dyDescent="0.25">
      <c r="A43" s="105"/>
      <c r="B43" s="106"/>
      <c r="C43" s="268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91"/>
      <c r="Q43" s="291"/>
      <c r="R43" s="291"/>
      <c r="S43" s="353"/>
      <c r="T43" s="353"/>
      <c r="U43" s="290"/>
      <c r="V43" s="397"/>
    </row>
    <row r="44" spans="1:22" x14ac:dyDescent="0.25">
      <c r="A44" s="24"/>
      <c r="B44" s="7" t="s">
        <v>142</v>
      </c>
      <c r="C44" s="239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292"/>
      <c r="Q44" s="292"/>
      <c r="R44" s="292"/>
      <c r="S44" s="354"/>
      <c r="T44" s="354"/>
      <c r="U44" s="141"/>
      <c r="V44" s="351"/>
    </row>
    <row r="45" spans="1:22" x14ac:dyDescent="0.25">
      <c r="A45" s="24"/>
      <c r="B45" s="107"/>
      <c r="C45" s="239"/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2"/>
      <c r="P45" s="292"/>
      <c r="Q45" s="292"/>
      <c r="R45" s="292"/>
      <c r="S45" s="354"/>
      <c r="T45" s="354"/>
      <c r="U45" s="141"/>
      <c r="V45" s="351"/>
    </row>
    <row r="46" spans="1:22" x14ac:dyDescent="0.25">
      <c r="A46" s="24"/>
      <c r="B46" s="7" t="s">
        <v>18</v>
      </c>
      <c r="C46" s="83">
        <v>6.8673261391923353</v>
      </c>
      <c r="D46" s="84">
        <v>-7.6310979983230958</v>
      </c>
      <c r="E46" s="84">
        <v>6.25291961810799</v>
      </c>
      <c r="F46" s="84">
        <v>0.42525123492057693</v>
      </c>
      <c r="G46" s="84">
        <v>-4.5942011617027463</v>
      </c>
      <c r="H46" s="84">
        <v>1.5691434558883433E-2</v>
      </c>
      <c r="I46" s="84">
        <v>3.2376934363807974</v>
      </c>
      <c r="J46" s="84">
        <v>6.4932984673302938</v>
      </c>
      <c r="K46" s="84">
        <v>1.6117380455354435</v>
      </c>
      <c r="L46" s="84">
        <v>3.1821321814195502</v>
      </c>
      <c r="M46" s="84">
        <v>3.5866169876851388</v>
      </c>
      <c r="N46" s="84">
        <v>3.7472015340322296</v>
      </c>
      <c r="O46" s="84">
        <v>-5.0300111096744535</v>
      </c>
      <c r="P46" s="57">
        <v>5.6769006534280884</v>
      </c>
      <c r="Q46" s="57">
        <v>3.362134249836561</v>
      </c>
      <c r="R46" s="57">
        <v>-4.2541404563704912</v>
      </c>
      <c r="S46" s="29">
        <v>-7.6816361298532145</v>
      </c>
      <c r="T46" s="29">
        <v>1.7890664162735201</v>
      </c>
      <c r="U46" s="29">
        <v>3.1126552815764503</v>
      </c>
      <c r="V46" s="30">
        <v>1.1205851976063104</v>
      </c>
    </row>
    <row r="47" spans="1:22" x14ac:dyDescent="0.25">
      <c r="A47" s="24"/>
      <c r="B47" s="31" t="s">
        <v>9</v>
      </c>
      <c r="C47" s="83">
        <v>4.1432928229211177</v>
      </c>
      <c r="D47" s="84">
        <v>-0.10385175460290845</v>
      </c>
      <c r="E47" s="84">
        <v>0.52554556483525261</v>
      </c>
      <c r="F47" s="84">
        <v>-1.1453354805836609</v>
      </c>
      <c r="G47" s="84">
        <v>0.22684455766567871</v>
      </c>
      <c r="H47" s="84">
        <v>-0.66726034945263912</v>
      </c>
      <c r="I47" s="84">
        <v>1.043752015818793</v>
      </c>
      <c r="J47" s="84">
        <v>1.5232458169636154</v>
      </c>
      <c r="K47" s="84">
        <v>2.0998652023871243</v>
      </c>
      <c r="L47" s="84">
        <v>2.5345436594607063</v>
      </c>
      <c r="M47" s="84">
        <v>2.2732059901207067</v>
      </c>
      <c r="N47" s="84">
        <v>1.5063755425606582</v>
      </c>
      <c r="O47" s="84">
        <v>-0.62607093913786427</v>
      </c>
      <c r="P47" s="57">
        <v>1.4886879575337537</v>
      </c>
      <c r="Q47" s="57">
        <v>3.0777667873907584</v>
      </c>
      <c r="R47" s="57">
        <v>-1.1047259805946787</v>
      </c>
      <c r="S47" s="29">
        <v>-3.2858475196657007</v>
      </c>
      <c r="T47" s="29">
        <v>0.64579878589082729</v>
      </c>
      <c r="U47" s="29">
        <v>2.6114578595754026</v>
      </c>
      <c r="V47" s="30">
        <v>1.0799159538278953</v>
      </c>
    </row>
    <row r="48" spans="1:22" x14ac:dyDescent="0.25">
      <c r="A48" s="24"/>
      <c r="B48" s="31" t="s">
        <v>11</v>
      </c>
      <c r="C48" s="83">
        <v>1.1482493506267075</v>
      </c>
      <c r="D48" s="84">
        <v>1.1033191844227535</v>
      </c>
      <c r="E48" s="84">
        <v>0.43773152340075333</v>
      </c>
      <c r="F48" s="84">
        <v>-0.46486662067566126</v>
      </c>
      <c r="G48" s="84">
        <v>-0.37743794301873584</v>
      </c>
      <c r="H48" s="84">
        <v>0.26965041211922558</v>
      </c>
      <c r="I48" s="84">
        <v>0.69284992646271348</v>
      </c>
      <c r="J48" s="84">
        <v>0.98247241377857564</v>
      </c>
      <c r="K48" s="84">
        <v>0.35775007897556366</v>
      </c>
      <c r="L48" s="84">
        <v>0.19586292039145944</v>
      </c>
      <c r="M48" s="84">
        <v>8.9771390683277594E-2</v>
      </c>
      <c r="N48" s="84">
        <v>0.79582632603396009</v>
      </c>
      <c r="O48" s="84">
        <v>-0.11142796710265994</v>
      </c>
      <c r="P48" s="57">
        <v>0.76735431711131852</v>
      </c>
      <c r="Q48" s="57">
        <v>-0.78435122331281093</v>
      </c>
      <c r="R48" s="57">
        <v>-0.41813219566833132</v>
      </c>
      <c r="S48" s="29">
        <v>-6.3392011036392333</v>
      </c>
      <c r="T48" s="29">
        <v>0.12572014929863637</v>
      </c>
      <c r="U48" s="29">
        <v>1.0418215230533798</v>
      </c>
      <c r="V48" s="30">
        <v>-0.14083626086526191</v>
      </c>
    </row>
    <row r="49" spans="1:22" x14ac:dyDescent="0.25">
      <c r="A49" s="24"/>
      <c r="B49" s="31" t="s">
        <v>138</v>
      </c>
      <c r="C49" s="83">
        <v>0.89615055014203393</v>
      </c>
      <c r="D49" s="84">
        <v>-4.7064380570823907</v>
      </c>
      <c r="E49" s="84">
        <v>1.7325142977901904</v>
      </c>
      <c r="F49" s="84">
        <v>2.9031198862463476</v>
      </c>
      <c r="G49" s="84">
        <v>-2.2817409488668319</v>
      </c>
      <c r="H49" s="84">
        <v>0.24555711503805835</v>
      </c>
      <c r="I49" s="84">
        <v>0.61131945806595733</v>
      </c>
      <c r="J49" s="84">
        <v>4.3883338183319962</v>
      </c>
      <c r="K49" s="84">
        <v>-2.1810610202564815</v>
      </c>
      <c r="L49" s="84">
        <v>0.61263171376786418</v>
      </c>
      <c r="M49" s="84">
        <v>0.58791382826571081</v>
      </c>
      <c r="N49" s="84">
        <v>1.4000152299334114</v>
      </c>
      <c r="O49" s="84">
        <v>-2.3595718212940557</v>
      </c>
      <c r="P49" s="57">
        <v>0.69384975864843634</v>
      </c>
      <c r="Q49" s="57">
        <v>1.1620408902248696</v>
      </c>
      <c r="R49" s="57">
        <v>1.7291194894555</v>
      </c>
      <c r="S49" s="29">
        <v>-1.1810836165944179</v>
      </c>
      <c r="T49" s="29">
        <v>0.97293592037053167</v>
      </c>
      <c r="U49" s="29">
        <v>-0.55958914460467446</v>
      </c>
      <c r="V49" s="30">
        <v>0.16456689362297719</v>
      </c>
    </row>
    <row r="50" spans="1:22" x14ac:dyDescent="0.25">
      <c r="A50" s="24"/>
      <c r="B50" s="31" t="s">
        <v>19</v>
      </c>
      <c r="C50" s="83">
        <v>0.67963341550248679</v>
      </c>
      <c r="D50" s="84">
        <v>-3.924127371060584</v>
      </c>
      <c r="E50" s="84">
        <v>3.5571282320818076</v>
      </c>
      <c r="F50" s="84">
        <v>-0.86766655006644022</v>
      </c>
      <c r="G50" s="84">
        <v>-2.1618668274828554</v>
      </c>
      <c r="H50" s="84">
        <v>0.16774425685424288</v>
      </c>
      <c r="I50" s="84">
        <v>0.88977203603332278</v>
      </c>
      <c r="J50" s="84">
        <v>-0.40075358174391212</v>
      </c>
      <c r="K50" s="84">
        <v>1.3351837844292527</v>
      </c>
      <c r="L50" s="84">
        <v>-0.1609061122004839</v>
      </c>
      <c r="M50" s="84">
        <v>0.63572577861544766</v>
      </c>
      <c r="N50" s="84">
        <v>4.4984435504208178E-2</v>
      </c>
      <c r="O50" s="84">
        <v>-1.9329403821398785</v>
      </c>
      <c r="P50" s="57">
        <v>2.7270086201345771</v>
      </c>
      <c r="Q50" s="57">
        <v>-9.3322204466262895E-2</v>
      </c>
      <c r="R50" s="57">
        <v>-4.4604017695629814</v>
      </c>
      <c r="S50" s="29">
        <v>3.1244961100461497</v>
      </c>
      <c r="T50" s="29">
        <v>4.4611560713528634E-2</v>
      </c>
      <c r="U50" s="29">
        <v>1.8965043552333936E-2</v>
      </c>
      <c r="V50" s="30">
        <v>1.6938611020704073E-2</v>
      </c>
    </row>
    <row r="51" spans="1:22" x14ac:dyDescent="0.25">
      <c r="A51" s="24"/>
      <c r="B51" s="108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57"/>
      <c r="Q51" s="57"/>
      <c r="R51" s="57"/>
      <c r="S51" s="29"/>
      <c r="T51" s="29"/>
      <c r="U51" s="29"/>
      <c r="V51" s="30"/>
    </row>
    <row r="52" spans="1:22" x14ac:dyDescent="0.25">
      <c r="A52" s="24"/>
      <c r="B52" s="7" t="s">
        <v>20</v>
      </c>
      <c r="C52" s="83">
        <v>-1.0543809691220449</v>
      </c>
      <c r="D52" s="84">
        <v>3.0073942517613905</v>
      </c>
      <c r="E52" s="84">
        <v>1.0604062003251034E-2</v>
      </c>
      <c r="F52" s="84">
        <v>1.8544925117396325</v>
      </c>
      <c r="G52" s="84">
        <v>5.5387910419371797</v>
      </c>
      <c r="H52" s="84">
        <v>0.54496265410089417</v>
      </c>
      <c r="I52" s="84">
        <v>-0.51394415522809767</v>
      </c>
      <c r="J52" s="84">
        <v>-1.3112630524218662</v>
      </c>
      <c r="K52" s="84">
        <v>0.33221281548790627</v>
      </c>
      <c r="L52" s="84">
        <v>-0.2393991679535262</v>
      </c>
      <c r="M52" s="84">
        <v>0.47511772839455479</v>
      </c>
      <c r="N52" s="84">
        <v>-1.2653237200542451</v>
      </c>
      <c r="O52" s="84">
        <v>1.5329851875245148</v>
      </c>
      <c r="P52" s="57">
        <v>-0.64032183577100699</v>
      </c>
      <c r="Q52" s="57">
        <v>-1.5451623050731957</v>
      </c>
      <c r="R52" s="57">
        <v>5.1708636412915778</v>
      </c>
      <c r="S52" s="29">
        <v>1.5277022898870141</v>
      </c>
      <c r="T52" s="29">
        <v>2.1660114987157559</v>
      </c>
      <c r="U52" s="29">
        <v>1.717929183213766</v>
      </c>
      <c r="V52" s="30">
        <v>1.3719247472562308</v>
      </c>
    </row>
    <row r="53" spans="1:22" x14ac:dyDescent="0.25">
      <c r="A53" s="24"/>
      <c r="B53" s="7"/>
      <c r="C53" s="238"/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3"/>
      <c r="O53" s="403"/>
      <c r="P53" s="405"/>
      <c r="Q53" s="405"/>
      <c r="R53" s="405"/>
      <c r="S53" s="352"/>
      <c r="T53" s="352"/>
      <c r="U53" s="410"/>
      <c r="V53" s="396"/>
    </row>
    <row r="54" spans="1:22" s="17" customFormat="1" x14ac:dyDescent="0.25">
      <c r="A54" s="105"/>
      <c r="B54" s="109"/>
      <c r="C54" s="270"/>
      <c r="D54" s="91"/>
      <c r="E54" s="110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54"/>
      <c r="V54" s="55"/>
    </row>
    <row r="55" spans="1:22" s="17" customFormat="1" x14ac:dyDescent="0.25">
      <c r="A55" s="24"/>
      <c r="B55" s="6" t="s">
        <v>143</v>
      </c>
      <c r="C55" s="24"/>
      <c r="E55" s="112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29"/>
      <c r="V55" s="30"/>
    </row>
    <row r="56" spans="1:22" x14ac:dyDescent="0.25">
      <c r="A56" s="24"/>
      <c r="B56" s="113"/>
      <c r="C56" s="24"/>
      <c r="D56" s="17"/>
      <c r="E56" s="112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29"/>
      <c r="V56" s="30"/>
    </row>
    <row r="57" spans="1:22" x14ac:dyDescent="0.25">
      <c r="A57" s="24"/>
      <c r="B57" s="6" t="s">
        <v>84</v>
      </c>
      <c r="C57" s="28">
        <v>1.9817505657358896</v>
      </c>
      <c r="D57" s="29">
        <v>-21.127715866047588</v>
      </c>
      <c r="E57" s="29">
        <v>8.7023925842710526</v>
      </c>
      <c r="F57" s="29">
        <v>13.083212851218795</v>
      </c>
      <c r="G57" s="29">
        <v>-8.2489336003939648</v>
      </c>
      <c r="H57" s="29">
        <v>0.43295667512643815</v>
      </c>
      <c r="I57" s="29">
        <v>-1.2216557203396812</v>
      </c>
      <c r="J57" s="29">
        <v>8.8871962660169039</v>
      </c>
      <c r="K57" s="29">
        <v>2.9601984149414204</v>
      </c>
      <c r="L57" s="29">
        <v>2.6703733959658646</v>
      </c>
      <c r="M57" s="29">
        <v>0.28960876322778129</v>
      </c>
      <c r="N57" s="29">
        <v>6.8308997405466405</v>
      </c>
      <c r="O57" s="29">
        <v>-9.8990989174264978</v>
      </c>
      <c r="P57" s="29">
        <v>4.581079539798516</v>
      </c>
      <c r="Q57" s="29">
        <v>4.7092100032493232</v>
      </c>
      <c r="R57" s="29">
        <v>2.9547247391872231</v>
      </c>
      <c r="S57" s="29">
        <v>2.6168322483816668</v>
      </c>
      <c r="T57" s="29">
        <v>4.8502010746365327</v>
      </c>
      <c r="U57" s="29">
        <v>2.1677339218937797</v>
      </c>
      <c r="V57" s="30">
        <v>2.5832450243498286</v>
      </c>
    </row>
    <row r="58" spans="1:22" x14ac:dyDescent="0.25">
      <c r="A58" s="24"/>
      <c r="B58" s="114" t="s">
        <v>161</v>
      </c>
      <c r="C58" s="28">
        <v>2.0443553155440339</v>
      </c>
      <c r="D58" s="29">
        <v>-21.196239850372415</v>
      </c>
      <c r="E58" s="29">
        <v>8.6966078942735408</v>
      </c>
      <c r="F58" s="29">
        <v>11.748165886663548</v>
      </c>
      <c r="G58" s="29">
        <v>-8.5308208056059751</v>
      </c>
      <c r="H58" s="29">
        <v>1.6576411555366246</v>
      </c>
      <c r="I58" s="29">
        <v>-0.60412247594861324</v>
      </c>
      <c r="J58" s="29">
        <v>4.1696848895299086</v>
      </c>
      <c r="K58" s="29">
        <v>6.2055627950554513</v>
      </c>
      <c r="L58" s="29">
        <v>-0.70948368525286354</v>
      </c>
      <c r="M58" s="29">
        <v>2.6516447507886913</v>
      </c>
      <c r="N58" s="29">
        <v>7.3336131885522571</v>
      </c>
      <c r="O58" s="29">
        <v>-9.0595781287320829</v>
      </c>
      <c r="P58" s="29">
        <v>4.6238601095664311</v>
      </c>
      <c r="Q58" s="29">
        <v>5.1158352291490949</v>
      </c>
      <c r="R58" s="29">
        <v>1.2327725004997518</v>
      </c>
      <c r="S58" s="29">
        <v>2.9084327461697699</v>
      </c>
      <c r="T58" s="29">
        <v>2.7958988128903455</v>
      </c>
      <c r="U58" s="29">
        <v>4.3542155692258468</v>
      </c>
      <c r="V58" s="30">
        <v>4.7389620183855525</v>
      </c>
    </row>
    <row r="59" spans="1:22" x14ac:dyDescent="0.25">
      <c r="A59" s="24"/>
      <c r="B59" s="25" t="s">
        <v>162</v>
      </c>
      <c r="C59" s="28">
        <v>-6.2604749808145538E-2</v>
      </c>
      <c r="D59" s="29">
        <v>6.8523984324827564E-2</v>
      </c>
      <c r="E59" s="29">
        <v>5.7846899975141598E-3</v>
      </c>
      <c r="F59" s="29">
        <v>-0.21488779758265017</v>
      </c>
      <c r="G59" s="29">
        <v>-0.48420503167754025</v>
      </c>
      <c r="H59" s="29">
        <v>-1.195180625878481</v>
      </c>
      <c r="I59" s="29">
        <v>-2.1034212960605772E-2</v>
      </c>
      <c r="J59" s="29">
        <v>3.6672468515006438</v>
      </c>
      <c r="K59" s="29">
        <v>-3.8947226035945763</v>
      </c>
      <c r="L59" s="29">
        <v>0.21641911275369308</v>
      </c>
      <c r="M59" s="29">
        <v>0.8611945841982469</v>
      </c>
      <c r="N59" s="29">
        <v>0.29917954238129235</v>
      </c>
      <c r="O59" s="29">
        <v>-0.24874412620850242</v>
      </c>
      <c r="P59" s="29">
        <v>-0.51407152333254535</v>
      </c>
      <c r="Q59" s="29">
        <v>2.9418226947229054E-2</v>
      </c>
      <c r="R59" s="29">
        <v>1.3733721454455627</v>
      </c>
      <c r="S59" s="29">
        <v>-1.5670664689232945</v>
      </c>
      <c r="T59" s="29">
        <v>0.17000628546947888</v>
      </c>
      <c r="U59" s="29">
        <v>0.1560091851671804</v>
      </c>
      <c r="V59" s="30">
        <v>-0.14788391527925546</v>
      </c>
    </row>
    <row r="60" spans="1:22" x14ac:dyDescent="0.25">
      <c r="A60" s="24"/>
      <c r="B60" s="25" t="s">
        <v>203</v>
      </c>
      <c r="C60" s="28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3.5144410051641353E-3</v>
      </c>
      <c r="Q60" s="29">
        <v>1.3386315474320922E-2</v>
      </c>
      <c r="R60" s="29">
        <v>1.3087107719671569</v>
      </c>
      <c r="S60" s="29">
        <v>1.3984869835281788</v>
      </c>
      <c r="T60" s="29">
        <v>2.7569713571294476E-2</v>
      </c>
      <c r="U60" s="29">
        <v>-1.809867469373996</v>
      </c>
      <c r="V60" s="30">
        <v>-0.89174952993472489</v>
      </c>
    </row>
    <row r="61" spans="1:22" x14ac:dyDescent="0.25">
      <c r="A61" s="24"/>
      <c r="B61" s="114" t="s">
        <v>163</v>
      </c>
      <c r="C61" s="28">
        <v>0</v>
      </c>
      <c r="D61" s="29">
        <v>0</v>
      </c>
      <c r="E61" s="29">
        <v>0</v>
      </c>
      <c r="F61" s="29">
        <v>1.549934762137902</v>
      </c>
      <c r="G61" s="29">
        <v>0.76609223688954853</v>
      </c>
      <c r="H61" s="29">
        <v>-2.9503854531693161E-2</v>
      </c>
      <c r="I61" s="29">
        <v>-0.59649903143047667</v>
      </c>
      <c r="J61" s="29">
        <v>1.0502645249863487</v>
      </c>
      <c r="K61" s="29">
        <v>0.64935822348055217</v>
      </c>
      <c r="L61" s="29">
        <v>-1.0462199695507202</v>
      </c>
      <c r="M61" s="29">
        <v>-1.0747018134827975</v>
      </c>
      <c r="N61" s="29">
        <v>-0.61630678819305151</v>
      </c>
      <c r="O61" s="29">
        <v>-6.0977443463179341E-2</v>
      </c>
      <c r="P61" s="29">
        <v>0.24084489068842233</v>
      </c>
      <c r="Q61" s="29">
        <v>0.42898373973130344</v>
      </c>
      <c r="R61" s="29">
        <v>-0.48995179670672612</v>
      </c>
      <c r="S61" s="29">
        <v>-0.37413758128092706</v>
      </c>
      <c r="T61" s="29">
        <v>0</v>
      </c>
      <c r="U61" s="29">
        <v>0</v>
      </c>
      <c r="V61" s="30">
        <v>0</v>
      </c>
    </row>
    <row r="62" spans="1:22" x14ac:dyDescent="0.25">
      <c r="A62" s="24"/>
      <c r="B62" s="192" t="s">
        <v>208</v>
      </c>
      <c r="C62" s="28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0.25111656888793898</v>
      </c>
      <c r="T62" s="29">
        <v>1.8567262627054189</v>
      </c>
      <c r="U62" s="29">
        <v>-0.53262336312526237</v>
      </c>
      <c r="V62" s="30">
        <v>-1.1160835488217473</v>
      </c>
    </row>
    <row r="63" spans="1:22" x14ac:dyDescent="0.25">
      <c r="A63" s="24"/>
      <c r="B63" s="114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</row>
    <row r="64" spans="1:22" x14ac:dyDescent="0.25">
      <c r="A64" s="24"/>
      <c r="B64" s="6" t="s">
        <v>85</v>
      </c>
      <c r="C64" s="28">
        <v>1.7089010466970396</v>
      </c>
      <c r="D64" s="29">
        <v>1.3927926395932655</v>
      </c>
      <c r="E64" s="29">
        <v>-0.14523727350538992</v>
      </c>
      <c r="F64" s="29">
        <v>1.0126354366904442</v>
      </c>
      <c r="G64" s="29">
        <v>-1.7205450628953234</v>
      </c>
      <c r="H64" s="29">
        <v>0.77446485638835261</v>
      </c>
      <c r="I64" s="29">
        <v>4.2104880382446597</v>
      </c>
      <c r="J64" s="29">
        <v>12.507267880058309</v>
      </c>
      <c r="K64" s="29">
        <v>-12.172134707021378</v>
      </c>
      <c r="L64" s="29">
        <v>0.23508921862549617</v>
      </c>
      <c r="M64" s="29">
        <v>2.4995104563705692</v>
      </c>
      <c r="N64" s="29">
        <v>-0.10888835170460402</v>
      </c>
      <c r="O64" s="29">
        <v>-0.98295174954044995</v>
      </c>
      <c r="P64" s="29">
        <v>-1.1101846432145062</v>
      </c>
      <c r="Q64" s="29">
        <v>1.1819741286829109</v>
      </c>
      <c r="R64" s="29">
        <v>5.4618167899821319</v>
      </c>
      <c r="S64" s="29">
        <v>-7.9903743671409071</v>
      </c>
      <c r="T64" s="29">
        <v>-0.47100104521683173</v>
      </c>
      <c r="U64" s="29">
        <v>-4.6755832078895763</v>
      </c>
      <c r="V64" s="30">
        <v>-1.7902208759928449</v>
      </c>
    </row>
    <row r="65" spans="1:22" x14ac:dyDescent="0.25">
      <c r="A65" s="24"/>
      <c r="B65" s="25" t="s">
        <v>161</v>
      </c>
      <c r="C65" s="28">
        <v>1.8105165900525535</v>
      </c>
      <c r="D65" s="29">
        <v>1.2815694189687792</v>
      </c>
      <c r="E65" s="29">
        <v>-0.15462656775290368</v>
      </c>
      <c r="F65" s="29">
        <v>1.5848874941828215</v>
      </c>
      <c r="G65" s="29">
        <v>-1.4829379821828106</v>
      </c>
      <c r="H65" s="29">
        <v>1.5870507881225879E-2</v>
      </c>
      <c r="I65" s="29">
        <v>4.3500550781460756</v>
      </c>
      <c r="J65" s="29">
        <v>5.028072677932105</v>
      </c>
      <c r="K65" s="29">
        <v>-3.1373165791875741</v>
      </c>
      <c r="L65" s="29">
        <v>-0.5744309887825505</v>
      </c>
      <c r="M65" s="29">
        <v>0.89425122034231286</v>
      </c>
      <c r="N65" s="29">
        <v>0.5805412567959608</v>
      </c>
      <c r="O65" s="29">
        <v>-0.97475635238699165</v>
      </c>
      <c r="P65" s="29">
        <v>-0.75196420052272495</v>
      </c>
      <c r="Q65" s="29">
        <v>0.8889258501182804</v>
      </c>
      <c r="R65" s="29">
        <v>1.3271658534104582</v>
      </c>
      <c r="S65" s="29">
        <v>-10.220377668211675</v>
      </c>
      <c r="T65" s="29">
        <v>-1.0025381911364639</v>
      </c>
      <c r="U65" s="29">
        <v>1.4016079248871929</v>
      </c>
      <c r="V65" s="30">
        <v>-6.294098060004974E-2</v>
      </c>
    </row>
    <row r="66" spans="1:22" x14ac:dyDescent="0.25">
      <c r="A66" s="24"/>
      <c r="B66" s="25" t="s">
        <v>162</v>
      </c>
      <c r="C66" s="28">
        <v>-0.10161554335551412</v>
      </c>
      <c r="D66" s="29">
        <v>0.11122322062448561</v>
      </c>
      <c r="E66" s="29">
        <v>9.3892942475129158E-3</v>
      </c>
      <c r="F66" s="29">
        <v>-0.5722520574923784</v>
      </c>
      <c r="G66" s="29">
        <v>-0.23760708071251263</v>
      </c>
      <c r="H66" s="29">
        <v>0.75859434850712826</v>
      </c>
      <c r="I66" s="29">
        <v>-0.13956703990141772</v>
      </c>
      <c r="J66" s="29">
        <v>7.4791952021262045</v>
      </c>
      <c r="K66" s="29">
        <v>-9.0348181278338018</v>
      </c>
      <c r="L66" s="29">
        <v>0.80952020740804376</v>
      </c>
      <c r="M66" s="29">
        <v>1.6052592360282578</v>
      </c>
      <c r="N66" s="29">
        <v>-0.68942960850056489</v>
      </c>
      <c r="O66" s="29">
        <v>-8.1953971534569955E-3</v>
      </c>
      <c r="P66" s="29">
        <v>-0.35822044269178122</v>
      </c>
      <c r="Q66" s="29">
        <v>0.28011514261162579</v>
      </c>
      <c r="R66" s="29">
        <v>2.9353670405511636</v>
      </c>
      <c r="S66" s="29">
        <v>-3.3926227974609797</v>
      </c>
      <c r="T66" s="29">
        <v>4.7180532330241595E-2</v>
      </c>
      <c r="U66" s="29">
        <v>-0.46204583512878894</v>
      </c>
      <c r="V66" s="30">
        <v>-1.1372210760408237E-2</v>
      </c>
    </row>
    <row r="67" spans="1:22" x14ac:dyDescent="0.25">
      <c r="A67" s="24"/>
      <c r="B67" s="25" t="s">
        <v>203</v>
      </c>
      <c r="C67" s="28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1.2933135953004779E-2</v>
      </c>
      <c r="R67" s="29">
        <v>1.1992838960205092</v>
      </c>
      <c r="S67" s="29">
        <v>5.6226260985317484</v>
      </c>
      <c r="T67" s="29">
        <v>0.48435661358939042</v>
      </c>
      <c r="U67" s="29">
        <v>-5.6151452976479801</v>
      </c>
      <c r="V67" s="30">
        <v>-1.7159076846323875</v>
      </c>
    </row>
    <row r="68" spans="1:22" x14ac:dyDescent="0.25">
      <c r="A68" s="61"/>
      <c r="B68" s="60"/>
      <c r="C68" s="61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293"/>
      <c r="R68" s="62"/>
      <c r="S68" s="130"/>
      <c r="T68" s="130"/>
      <c r="U68" s="130"/>
      <c r="V68" s="303"/>
    </row>
    <row r="69" spans="1:22" x14ac:dyDescent="0.25">
      <c r="O69" s="183"/>
      <c r="P69" s="183"/>
      <c r="Q69" s="294"/>
      <c r="R69" s="183"/>
      <c r="S69" s="355"/>
      <c r="T69" s="355"/>
    </row>
  </sheetData>
  <mergeCells count="3">
    <mergeCell ref="A2:R2"/>
    <mergeCell ref="A3:R3"/>
    <mergeCell ref="A1:R1"/>
  </mergeCell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="70" zoomScaleNormal="70" workbookViewId="0">
      <pane xSplit="2" ySplit="6" topLeftCell="G7" activePane="bottomRight" state="frozen"/>
      <selection pane="topRight" activeCell="C1" sqref="C1"/>
      <selection pane="bottomLeft" activeCell="A7" sqref="A7"/>
      <selection pane="bottomRight" activeCell="R22" sqref="R22"/>
    </sheetView>
  </sheetViews>
  <sheetFormatPr defaultColWidth="9.140625" defaultRowHeight="15.75" x14ac:dyDescent="0.25"/>
  <cols>
    <col min="1" max="1" width="5.7109375" style="206" customWidth="1"/>
    <col min="2" max="2" width="75.7109375" style="206" customWidth="1"/>
    <col min="3" max="18" width="11.140625" style="206" customWidth="1"/>
    <col min="19" max="20" width="11.140625" style="357" customWidth="1"/>
    <col min="21" max="21" width="10" style="357" customWidth="1"/>
    <col min="22" max="22" width="10" style="206" customWidth="1"/>
    <col min="23" max="16384" width="9.140625" style="206"/>
  </cols>
  <sheetData>
    <row r="1" spans="1:22" x14ac:dyDescent="0.25">
      <c r="A1" s="458" t="str">
        <f>'Súhrnné indikátory'!A1:M1</f>
        <v>64. zasadnutie Výboru pre makroekonomické prognózy, 13.9.2023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60"/>
      <c r="R1" s="460"/>
      <c r="S1" s="356"/>
    </row>
    <row r="2" spans="1:22" ht="18.75" x14ac:dyDescent="0.3">
      <c r="A2" s="461" t="s">
        <v>15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358"/>
    </row>
    <row r="3" spans="1:22" x14ac:dyDescent="0.25">
      <c r="A3" s="463" t="s">
        <v>61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359"/>
    </row>
    <row r="4" spans="1:22" x14ac:dyDescent="0.25">
      <c r="A4" s="249"/>
      <c r="B4" s="240"/>
      <c r="C4" s="249"/>
      <c r="D4" s="165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360"/>
      <c r="T4" s="360"/>
      <c r="U4" s="360"/>
      <c r="V4" s="361"/>
    </row>
    <row r="5" spans="1:22" s="150" customFormat="1" x14ac:dyDescent="0.25">
      <c r="A5" s="211"/>
      <c r="B5" s="218"/>
      <c r="C5" s="241">
        <v>2008</v>
      </c>
      <c r="D5" s="212">
        <v>2009</v>
      </c>
      <c r="E5" s="212">
        <v>2010</v>
      </c>
      <c r="F5" s="212">
        <v>2011</v>
      </c>
      <c r="G5" s="212">
        <v>2012</v>
      </c>
      <c r="H5" s="212">
        <v>2013</v>
      </c>
      <c r="I5" s="212">
        <v>2014</v>
      </c>
      <c r="J5" s="212">
        <v>2015</v>
      </c>
      <c r="K5" s="212">
        <v>2016</v>
      </c>
      <c r="L5" s="212">
        <v>2017</v>
      </c>
      <c r="M5" s="212">
        <v>2018</v>
      </c>
      <c r="N5" s="212">
        <v>2019</v>
      </c>
      <c r="O5" s="212">
        <v>2020</v>
      </c>
      <c r="P5" s="212">
        <v>2021</v>
      </c>
      <c r="Q5" s="212">
        <v>2022</v>
      </c>
      <c r="R5" s="212">
        <v>2023</v>
      </c>
      <c r="S5" s="311">
        <v>2024</v>
      </c>
      <c r="T5" s="311">
        <v>2025</v>
      </c>
      <c r="U5" s="311">
        <v>2026</v>
      </c>
      <c r="V5" s="362">
        <v>2027</v>
      </c>
    </row>
    <row r="6" spans="1:22" s="150" customFormat="1" x14ac:dyDescent="0.25">
      <c r="A6" s="211"/>
      <c r="B6" s="212"/>
      <c r="C6" s="252" t="s">
        <v>7</v>
      </c>
      <c r="D6" s="253" t="s">
        <v>7</v>
      </c>
      <c r="E6" s="253" t="s">
        <v>7</v>
      </c>
      <c r="F6" s="253" t="s">
        <v>7</v>
      </c>
      <c r="G6" s="253" t="s">
        <v>7</v>
      </c>
      <c r="H6" s="253" t="s">
        <v>7</v>
      </c>
      <c r="I6" s="253" t="s">
        <v>7</v>
      </c>
      <c r="J6" s="253" t="s">
        <v>7</v>
      </c>
      <c r="K6" s="253" t="s">
        <v>7</v>
      </c>
      <c r="L6" s="253" t="s">
        <v>7</v>
      </c>
      <c r="M6" s="253" t="s">
        <v>7</v>
      </c>
      <c r="N6" s="253" t="s">
        <v>7</v>
      </c>
      <c r="O6" s="253" t="s">
        <v>7</v>
      </c>
      <c r="P6" s="8" t="s">
        <v>7</v>
      </c>
      <c r="Q6" s="253" t="s">
        <v>62</v>
      </c>
      <c r="R6" s="253" t="s">
        <v>62</v>
      </c>
      <c r="S6" s="363" t="s">
        <v>62</v>
      </c>
      <c r="T6" s="363" t="s">
        <v>62</v>
      </c>
      <c r="U6" s="363" t="s">
        <v>62</v>
      </c>
      <c r="V6" s="364" t="s">
        <v>62</v>
      </c>
    </row>
    <row r="7" spans="1:22" s="150" customFormat="1" x14ac:dyDescent="0.25">
      <c r="A7" s="249"/>
      <c r="B7" s="250"/>
      <c r="C7" s="251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329"/>
      <c r="T7" s="329"/>
      <c r="U7" s="329"/>
      <c r="V7" s="330"/>
    </row>
    <row r="8" spans="1:22" x14ac:dyDescent="0.25">
      <c r="A8" s="211"/>
      <c r="B8" s="150" t="s">
        <v>73</v>
      </c>
      <c r="C8" s="225">
        <v>5.2013039076371115</v>
      </c>
      <c r="D8" s="226">
        <v>-4.6879571825509725</v>
      </c>
      <c r="E8" s="226">
        <v>8.9333801202720728</v>
      </c>
      <c r="F8" s="226">
        <v>2.5735034888544783</v>
      </c>
      <c r="G8" s="226">
        <v>2.5438304764370701</v>
      </c>
      <c r="H8" s="226">
        <v>1.9380333941730221</v>
      </c>
      <c r="I8" s="226">
        <v>1.0746444097343266</v>
      </c>
      <c r="J8" s="226">
        <v>2.905222859136436</v>
      </c>
      <c r="K8" s="226">
        <v>-0.9358168450655957</v>
      </c>
      <c r="L8" s="226">
        <v>1.9405779868541861</v>
      </c>
      <c r="M8" s="226">
        <v>4.057231310708076</v>
      </c>
      <c r="N8" s="226">
        <v>3.9800032621567949</v>
      </c>
      <c r="O8" s="226">
        <v>0.85769534798310065</v>
      </c>
      <c r="P8" s="226">
        <v>7.9926239141317135</v>
      </c>
      <c r="Q8" s="226">
        <v>7.399118256591608</v>
      </c>
      <c r="R8" s="226">
        <v>10.794135743707933</v>
      </c>
      <c r="S8" s="243">
        <v>1.9884938181101708</v>
      </c>
      <c r="T8" s="243">
        <v>2.3711952048486529</v>
      </c>
      <c r="U8" s="243">
        <v>4.0698054019078889</v>
      </c>
      <c r="V8" s="328">
        <v>1.9386225843893712</v>
      </c>
    </row>
    <row r="9" spans="1:22" x14ac:dyDescent="0.25">
      <c r="A9" s="211"/>
      <c r="B9" s="150"/>
      <c r="C9" s="225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43"/>
      <c r="T9" s="243"/>
      <c r="U9" s="243"/>
      <c r="V9" s="328"/>
    </row>
    <row r="10" spans="1:22" x14ac:dyDescent="0.25">
      <c r="A10" s="211"/>
      <c r="B10" s="150" t="s">
        <v>72</v>
      </c>
      <c r="C10" s="225">
        <v>2.2781186107970974</v>
      </c>
      <c r="D10" s="226">
        <v>-3.5681692695560874</v>
      </c>
      <c r="E10" s="226">
        <v>8.3561707715434039</v>
      </c>
      <c r="F10" s="226">
        <v>0.88188450280455299</v>
      </c>
      <c r="G10" s="226">
        <v>1.2674878173691395</v>
      </c>
      <c r="H10" s="226">
        <v>1.4214138891011752</v>
      </c>
      <c r="I10" s="226">
        <v>1.269873072718819</v>
      </c>
      <c r="J10" s="226">
        <v>3.1285007304548529</v>
      </c>
      <c r="K10" s="226">
        <v>-0.42570184206646156</v>
      </c>
      <c r="L10" s="226">
        <v>0.7160700053673752</v>
      </c>
      <c r="M10" s="226">
        <v>1.982111747490678</v>
      </c>
      <c r="N10" s="226">
        <v>1.4495740845869243</v>
      </c>
      <c r="O10" s="226">
        <v>-1.4779694256545572</v>
      </c>
      <c r="P10" s="226">
        <v>5.4766725176589537</v>
      </c>
      <c r="Q10" s="226">
        <v>-9.7988248778846376E-2</v>
      </c>
      <c r="R10" s="226">
        <v>1.0966680549427954</v>
      </c>
      <c r="S10" s="243">
        <v>-1.0869138007233214</v>
      </c>
      <c r="T10" s="243">
        <v>3.9557642278060801</v>
      </c>
      <c r="U10" s="243">
        <v>3.7614587776852559</v>
      </c>
      <c r="V10" s="328">
        <v>2.5562963306405839</v>
      </c>
    </row>
    <row r="11" spans="1:22" x14ac:dyDescent="0.25">
      <c r="A11" s="211"/>
      <c r="B11" s="150"/>
      <c r="C11" s="225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43"/>
      <c r="T11" s="243"/>
      <c r="U11" s="243"/>
      <c r="V11" s="328"/>
    </row>
    <row r="12" spans="1:22" x14ac:dyDescent="0.25">
      <c r="A12" s="211"/>
      <c r="B12" s="150" t="s">
        <v>42</v>
      </c>
      <c r="C12" s="242">
        <v>4.3300844223922663</v>
      </c>
      <c r="D12" s="243">
        <v>6.3436408873557948</v>
      </c>
      <c r="E12" s="243">
        <v>-2.7050662691743277</v>
      </c>
      <c r="F12" s="243">
        <v>1.106189207312358</v>
      </c>
      <c r="G12" s="243">
        <v>1.1733541693402794</v>
      </c>
      <c r="H12" s="243">
        <v>1.1260971921393415</v>
      </c>
      <c r="I12" s="243">
        <v>0.70900713119581571</v>
      </c>
      <c r="J12" s="243">
        <v>0.60281547010840875</v>
      </c>
      <c r="K12" s="243">
        <v>2.6684296208379754</v>
      </c>
      <c r="L12" s="243">
        <v>4.3403834846274858</v>
      </c>
      <c r="M12" s="243">
        <v>3.9310344073901327</v>
      </c>
      <c r="N12" s="243">
        <v>5.3047082822852198</v>
      </c>
      <c r="O12" s="243">
        <v>5.4297987398846947</v>
      </c>
      <c r="P12" s="243">
        <v>1.3463519574628435</v>
      </c>
      <c r="Q12" s="243">
        <v>6.1390211639890779</v>
      </c>
      <c r="R12" s="243">
        <v>7.7998988549754511</v>
      </c>
      <c r="S12" s="243">
        <v>0.64055059273528947</v>
      </c>
      <c r="T12" s="243">
        <v>-2.1632092096670164</v>
      </c>
      <c r="U12" s="243">
        <v>-0.48908633256378176</v>
      </c>
      <c r="V12" s="328">
        <v>-2.0331120159560401</v>
      </c>
    </row>
    <row r="13" spans="1:22" x14ac:dyDescent="0.25">
      <c r="A13" s="211"/>
      <c r="B13" s="150"/>
      <c r="C13" s="242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328"/>
    </row>
    <row r="14" spans="1:22" x14ac:dyDescent="0.25">
      <c r="A14" s="211"/>
      <c r="B14" s="134" t="s">
        <v>121</v>
      </c>
      <c r="C14" s="242">
        <v>1.1871590842890356</v>
      </c>
      <c r="D14" s="243">
        <v>0.19082538404695537</v>
      </c>
      <c r="E14" s="243">
        <v>0.10441583302545077</v>
      </c>
      <c r="F14" s="243">
        <v>0.97770924236864065</v>
      </c>
      <c r="G14" s="243">
        <v>0.63722680185920311</v>
      </c>
      <c r="H14" s="243">
        <v>0.54378679836826205</v>
      </c>
      <c r="I14" s="243">
        <v>0.98231728386859452</v>
      </c>
      <c r="J14" s="243">
        <v>1.3039220219347225</v>
      </c>
      <c r="K14" s="243">
        <v>1.3798236374107375</v>
      </c>
      <c r="L14" s="243">
        <v>1.2358025155723817</v>
      </c>
      <c r="M14" s="243">
        <v>1.0742353165784868</v>
      </c>
      <c r="N14" s="243">
        <v>0.61724361008788087</v>
      </c>
      <c r="O14" s="243">
        <v>-2.7449564593351461E-2</v>
      </c>
      <c r="P14" s="243">
        <v>-0.25411885276050983</v>
      </c>
      <c r="Q14" s="243">
        <v>-1.4777366479057363E-2</v>
      </c>
      <c r="R14" s="243">
        <v>0.41728600811368199</v>
      </c>
      <c r="S14" s="243">
        <v>0.1255901037010565</v>
      </c>
      <c r="T14" s="243">
        <v>-4.0459309321461134E-2</v>
      </c>
      <c r="U14" s="243">
        <v>-8.1909557840564862E-2</v>
      </c>
      <c r="V14" s="328">
        <v>-6.3370013939534342E-2</v>
      </c>
    </row>
    <row r="15" spans="1:22" x14ac:dyDescent="0.25">
      <c r="A15" s="211"/>
      <c r="B15" s="117"/>
      <c r="C15" s="244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365"/>
      <c r="T15" s="365"/>
      <c r="U15" s="365"/>
      <c r="V15" s="366"/>
    </row>
    <row r="16" spans="1:22" x14ac:dyDescent="0.25">
      <c r="A16" s="211"/>
      <c r="B16" s="134" t="s">
        <v>16</v>
      </c>
      <c r="C16" s="225">
        <v>5.5059490128460009</v>
      </c>
      <c r="D16" s="226">
        <v>2.5572433121010318</v>
      </c>
      <c r="E16" s="226">
        <v>1.8378398458889222</v>
      </c>
      <c r="F16" s="226">
        <v>2.6534878987904298</v>
      </c>
      <c r="G16" s="226">
        <v>2.332200593496081</v>
      </c>
      <c r="H16" s="226">
        <v>1.5845950180971791</v>
      </c>
      <c r="I16" s="226">
        <v>1.8964384759007524</v>
      </c>
      <c r="J16" s="226">
        <v>3.2276426253002644</v>
      </c>
      <c r="K16" s="226">
        <v>2.5992775714285932</v>
      </c>
      <c r="L16" s="226">
        <v>1.9959411579234976</v>
      </c>
      <c r="M16" s="226">
        <v>2.3982955049253851</v>
      </c>
      <c r="N16" s="226">
        <v>2.0607689145415442</v>
      </c>
      <c r="O16" s="226">
        <v>1.9310392718118852</v>
      </c>
      <c r="P16" s="226">
        <v>1.5806708307323003</v>
      </c>
      <c r="Q16" s="226">
        <v>1.5199691853242658</v>
      </c>
      <c r="R16" s="226">
        <v>2.0696846997263707</v>
      </c>
      <c r="S16" s="243">
        <v>1.6832888575962546</v>
      </c>
      <c r="T16" s="243">
        <v>1.3866719627872115</v>
      </c>
      <c r="U16" s="243">
        <v>1.3865921930985348</v>
      </c>
      <c r="V16" s="328">
        <v>1.2827883052966227</v>
      </c>
    </row>
    <row r="17" spans="1:22" x14ac:dyDescent="0.25">
      <c r="A17" s="211"/>
      <c r="B17" s="246"/>
      <c r="C17" s="244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365"/>
      <c r="T17" s="365"/>
      <c r="U17" s="365"/>
      <c r="V17" s="366"/>
    </row>
    <row r="18" spans="1:22" x14ac:dyDescent="0.25">
      <c r="A18" s="211"/>
      <c r="B18" s="134" t="s">
        <v>69</v>
      </c>
      <c r="C18" s="225">
        <v>2.8819356429600207</v>
      </c>
      <c r="D18" s="226">
        <v>-5.1562086808635277</v>
      </c>
      <c r="E18" s="226">
        <v>-0.61248292262877646</v>
      </c>
      <c r="F18" s="226">
        <v>-0.59508960375936892</v>
      </c>
      <c r="G18" s="226">
        <v>-1.5794989234824364</v>
      </c>
      <c r="H18" s="226">
        <v>-2.5017061449487898</v>
      </c>
      <c r="I18" s="226">
        <v>-1.7355175542675849</v>
      </c>
      <c r="J18" s="226">
        <v>0.11076885980363382</v>
      </c>
      <c r="K18" s="226">
        <v>-0.52866313607331517</v>
      </c>
      <c r="L18" s="226">
        <v>0.39014483647321629</v>
      </c>
      <c r="M18" s="226">
        <v>1.9902317642223055</v>
      </c>
      <c r="N18" s="226">
        <v>2.4388757085384682</v>
      </c>
      <c r="O18" s="226">
        <v>-2.8546506708294728</v>
      </c>
      <c r="P18" s="226">
        <v>0.28461425771106885</v>
      </c>
      <c r="Q18" s="226">
        <v>0.43153813176650679</v>
      </c>
      <c r="R18" s="226">
        <v>-0.28965076333585804</v>
      </c>
      <c r="S18" s="243">
        <v>-8.2018836916650137</v>
      </c>
      <c r="T18" s="243">
        <v>-5.9002492783456928</v>
      </c>
      <c r="U18" s="243">
        <v>-2.7052543607012369</v>
      </c>
      <c r="V18" s="328">
        <v>-1.5432566933651248</v>
      </c>
    </row>
    <row r="19" spans="1:22" s="150" customFormat="1" x14ac:dyDescent="0.25">
      <c r="A19" s="214"/>
      <c r="B19" s="247"/>
      <c r="C19" s="227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367"/>
      <c r="T19" s="367"/>
      <c r="U19" s="367"/>
      <c r="V19" s="368"/>
    </row>
    <row r="20" spans="1:22" s="150" customFormat="1" x14ac:dyDescent="0.25">
      <c r="S20" s="156"/>
      <c r="T20" s="156"/>
      <c r="U20" s="156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showGridLines="0" zoomScale="80" zoomScaleNormal="8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X9" sqref="X9"/>
    </sheetView>
  </sheetViews>
  <sheetFormatPr defaultColWidth="9.140625" defaultRowHeight="15.75" x14ac:dyDescent="0.25"/>
  <cols>
    <col min="1" max="1" width="5.7109375" style="9" customWidth="1"/>
    <col min="2" max="2" width="75.7109375" style="9" customWidth="1"/>
    <col min="3" max="18" width="11.140625" style="9" customWidth="1"/>
    <col min="19" max="20" width="11.140625" style="305" customWidth="1"/>
    <col min="21" max="21" width="10.140625" style="305" customWidth="1"/>
    <col min="22" max="22" width="10.140625" style="9" customWidth="1"/>
    <col min="23" max="16384" width="9.140625" style="9"/>
  </cols>
  <sheetData>
    <row r="1" spans="1:22" x14ac:dyDescent="0.25">
      <c r="A1" s="455" t="str">
        <f>'Súhrnné indikátory'!A1:M1</f>
        <v>64. zasadnutie Výboru pre makroekonomické prognózy, 13.9.2023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7"/>
      <c r="R1" s="457"/>
      <c r="S1" s="344"/>
    </row>
    <row r="2" spans="1:22" ht="18.75" x14ac:dyDescent="0.3">
      <c r="A2" s="433" t="s">
        <v>149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334"/>
    </row>
    <row r="3" spans="1:22" x14ac:dyDescent="0.25">
      <c r="A3" s="451" t="s">
        <v>61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335"/>
    </row>
    <row r="4" spans="1:22" x14ac:dyDescent="0.25">
      <c r="A4" s="89"/>
      <c r="B4" s="72"/>
      <c r="C4" s="274"/>
      <c r="D4" s="90"/>
      <c r="E4" s="275"/>
      <c r="F4" s="275"/>
      <c r="G4" s="275"/>
      <c r="H4" s="275"/>
      <c r="I4" s="90"/>
      <c r="J4" s="90"/>
      <c r="K4" s="90"/>
      <c r="L4" s="90"/>
      <c r="M4" s="90"/>
      <c r="N4" s="90"/>
      <c r="O4" s="90"/>
      <c r="P4" s="90"/>
      <c r="Q4" s="90"/>
      <c r="R4" s="90"/>
      <c r="S4" s="345"/>
      <c r="T4" s="345"/>
      <c r="U4" s="345"/>
      <c r="V4" s="346"/>
    </row>
    <row r="5" spans="1:22" s="17" customFormat="1" x14ac:dyDescent="0.25">
      <c r="A5" s="24"/>
      <c r="B5" s="115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12">
        <v>2024</v>
      </c>
      <c r="T5" s="112">
        <v>2025</v>
      </c>
      <c r="U5" s="112">
        <v>2026</v>
      </c>
      <c r="V5" s="337">
        <v>2027</v>
      </c>
    </row>
    <row r="6" spans="1:22" s="17" customFormat="1" x14ac:dyDescent="0.25">
      <c r="A6" s="61"/>
      <c r="B6" s="20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62</v>
      </c>
      <c r="R6" s="8" t="s">
        <v>62</v>
      </c>
      <c r="S6" s="338" t="s">
        <v>62</v>
      </c>
      <c r="T6" s="338" t="s">
        <v>62</v>
      </c>
      <c r="U6" s="338" t="s">
        <v>62</v>
      </c>
      <c r="V6" s="339" t="s">
        <v>62</v>
      </c>
    </row>
    <row r="7" spans="1:22" s="17" customFormat="1" x14ac:dyDescent="0.25">
      <c r="A7" s="24"/>
      <c r="B7" s="116"/>
      <c r="C7" s="24"/>
      <c r="F7" s="15"/>
      <c r="G7" s="15"/>
      <c r="H7" s="15"/>
      <c r="I7" s="15"/>
      <c r="J7" s="15"/>
      <c r="K7" s="73"/>
      <c r="L7" s="15"/>
      <c r="M7" s="15"/>
      <c r="N7" s="15"/>
      <c r="O7" s="15"/>
      <c r="P7" s="15"/>
      <c r="Q7" s="15"/>
      <c r="R7" s="15"/>
      <c r="S7" s="112"/>
      <c r="T7" s="112"/>
      <c r="U7" s="112"/>
      <c r="V7" s="337"/>
    </row>
    <row r="8" spans="1:22" s="17" customFormat="1" x14ac:dyDescent="0.25">
      <c r="A8" s="24"/>
      <c r="B8" s="6" t="s">
        <v>176</v>
      </c>
      <c r="C8" s="2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12"/>
      <c r="T8" s="112"/>
      <c r="U8" s="112"/>
      <c r="V8" s="337"/>
    </row>
    <row r="9" spans="1:22" s="17" customFormat="1" x14ac:dyDescent="0.25">
      <c r="A9" s="24"/>
      <c r="B9" s="25"/>
      <c r="C9" s="2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12"/>
      <c r="T9" s="112"/>
      <c r="U9" s="112"/>
      <c r="V9" s="337"/>
    </row>
    <row r="10" spans="1:22" s="17" customFormat="1" x14ac:dyDescent="0.25">
      <c r="A10" s="24"/>
      <c r="B10" s="117" t="s">
        <v>86</v>
      </c>
      <c r="C10" s="118">
        <v>12.026101000000001</v>
      </c>
      <c r="D10" s="119">
        <v>12.814836000000001</v>
      </c>
      <c r="E10" s="119">
        <v>13.199986999999998</v>
      </c>
      <c r="F10" s="119">
        <v>13.148378000000001</v>
      </c>
      <c r="G10" s="119">
        <v>13.125932000000001</v>
      </c>
      <c r="H10" s="119">
        <v>13.465238000000001</v>
      </c>
      <c r="I10" s="119">
        <v>14.017179000000002</v>
      </c>
      <c r="J10" s="119">
        <v>14.862878</v>
      </c>
      <c r="K10" s="119">
        <v>15.343073</v>
      </c>
      <c r="L10" s="119">
        <v>16.000112000000001</v>
      </c>
      <c r="M10" s="119">
        <v>16.760659</v>
      </c>
      <c r="N10" s="119">
        <v>18.491523999999998</v>
      </c>
      <c r="O10" s="119">
        <v>19.572590999999999</v>
      </c>
      <c r="P10" s="119">
        <v>21.179241000000001</v>
      </c>
      <c r="Q10" s="119">
        <v>22.602104000000001</v>
      </c>
      <c r="R10" s="119">
        <v>25.000485851133359</v>
      </c>
      <c r="S10" s="119">
        <v>16.860083961522644</v>
      </c>
      <c r="T10" s="119">
        <v>16.899174803429815</v>
      </c>
      <c r="U10" s="119">
        <v>18.587181554966275</v>
      </c>
      <c r="V10" s="369">
        <v>18.423599098026326</v>
      </c>
    </row>
    <row r="11" spans="1:22" s="17" customFormat="1" x14ac:dyDescent="0.25">
      <c r="A11" s="24"/>
      <c r="B11" s="254" t="s">
        <v>23</v>
      </c>
      <c r="C11" s="120">
        <v>11.067087522364915</v>
      </c>
      <c r="D11" s="121">
        <v>6.5585263253651327</v>
      </c>
      <c r="E11" s="121">
        <v>3.0055086151707044</v>
      </c>
      <c r="F11" s="121">
        <v>-0.3909776577810109</v>
      </c>
      <c r="G11" s="121">
        <v>-0.17071307198499586</v>
      </c>
      <c r="H11" s="121">
        <v>2.5850050114536671</v>
      </c>
      <c r="I11" s="121">
        <v>4.0990066421403126</v>
      </c>
      <c r="J11" s="121">
        <v>6.0333038480852474</v>
      </c>
      <c r="K11" s="121">
        <v>3.2308345664951332</v>
      </c>
      <c r="L11" s="121">
        <v>4.2823168474789952</v>
      </c>
      <c r="M11" s="121">
        <v>4.7533854763016636</v>
      </c>
      <c r="N11" s="121">
        <v>10.326950748177621</v>
      </c>
      <c r="O11" s="121">
        <v>5.8462839515012632</v>
      </c>
      <c r="P11" s="121">
        <v>8.2086730366970997</v>
      </c>
      <c r="Q11" s="121">
        <v>6.7181963697376945</v>
      </c>
      <c r="R11" s="121">
        <v>10.611321189980183</v>
      </c>
      <c r="S11" s="121">
        <v>-32.560974766983108</v>
      </c>
      <c r="T11" s="121">
        <v>0.23185437270882847</v>
      </c>
      <c r="U11" s="121">
        <v>9.9886933603045911</v>
      </c>
      <c r="V11" s="370">
        <v>-0.880082095589374</v>
      </c>
    </row>
    <row r="12" spans="1:22" s="17" customFormat="1" x14ac:dyDescent="0.25">
      <c r="A12" s="24"/>
      <c r="B12" s="27" t="s">
        <v>118</v>
      </c>
      <c r="C12" s="118">
        <v>2.3372730000000002</v>
      </c>
      <c r="D12" s="119">
        <v>2.5154170000000002</v>
      </c>
      <c r="E12" s="119">
        <v>2.495314</v>
      </c>
      <c r="F12" s="119">
        <v>2.6649000000000003</v>
      </c>
      <c r="G12" s="119">
        <v>2.382835</v>
      </c>
      <c r="H12" s="119">
        <v>2.5134289999999999</v>
      </c>
      <c r="I12" s="119">
        <v>3.1390479999999998</v>
      </c>
      <c r="J12" s="119">
        <v>5.0966629999999995</v>
      </c>
      <c r="K12" s="119">
        <v>2.7586930000000001</v>
      </c>
      <c r="L12" s="119">
        <v>2.8454549999999998</v>
      </c>
      <c r="M12" s="119">
        <v>3.3710040000000001</v>
      </c>
      <c r="N12" s="119">
        <v>3.3882780000000001</v>
      </c>
      <c r="O12" s="119">
        <v>3.2093760000000002</v>
      </c>
      <c r="P12" s="119">
        <v>3.0691459999999999</v>
      </c>
      <c r="Q12" s="119">
        <v>3.6180730000000003</v>
      </c>
      <c r="R12" s="119">
        <v>5.3475045080155104</v>
      </c>
      <c r="S12" s="119">
        <v>3.1515575889638976</v>
      </c>
      <c r="T12" s="119">
        <v>2.8644128635655086</v>
      </c>
      <c r="U12" s="119">
        <v>1.5396691248962151</v>
      </c>
      <c r="V12" s="369">
        <v>0.96514921018184185</v>
      </c>
    </row>
    <row r="13" spans="1:22" s="17" customFormat="1" x14ac:dyDescent="0.25">
      <c r="A13" s="24"/>
      <c r="B13" s="254" t="s">
        <v>23</v>
      </c>
      <c r="C13" s="120">
        <v>15.834288594405809</v>
      </c>
      <c r="D13" s="121">
        <v>7.6218738675370989</v>
      </c>
      <c r="E13" s="121">
        <v>-0.79919154557676064</v>
      </c>
      <c r="F13" s="121">
        <v>6.7961787574629895</v>
      </c>
      <c r="G13" s="121">
        <v>-10.58444969792488</v>
      </c>
      <c r="H13" s="121">
        <v>5.4806144781321509</v>
      </c>
      <c r="I13" s="121">
        <v>24.891055207845515</v>
      </c>
      <c r="J13" s="121">
        <v>62.363334361245833</v>
      </c>
      <c r="K13" s="121">
        <v>-45.872564067900889</v>
      </c>
      <c r="L13" s="121">
        <v>3.1450400606374052</v>
      </c>
      <c r="M13" s="121">
        <v>18.469770212496762</v>
      </c>
      <c r="N13" s="121">
        <v>0.51242893808491896</v>
      </c>
      <c r="O13" s="121">
        <v>-5.2800271996571668</v>
      </c>
      <c r="P13" s="121">
        <v>-4.3693852013600321</v>
      </c>
      <c r="Q13" s="121">
        <v>17.885333574877205</v>
      </c>
      <c r="R13" s="121">
        <v>47.799795858610651</v>
      </c>
      <c r="S13" s="121">
        <v>-41.064891404206435</v>
      </c>
      <c r="T13" s="121">
        <v>-9.1112003284950287</v>
      </c>
      <c r="U13" s="121">
        <v>-46.248351818260744</v>
      </c>
      <c r="V13" s="370">
        <v>-37.314505137790569</v>
      </c>
    </row>
    <row r="14" spans="1:22" s="17" customFormat="1" x14ac:dyDescent="0.25">
      <c r="A14" s="24"/>
      <c r="B14" s="254"/>
      <c r="C14" s="122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371"/>
    </row>
    <row r="15" spans="1:22" s="17" customFormat="1" x14ac:dyDescent="0.25">
      <c r="A15" s="24"/>
      <c r="B15" s="27" t="s">
        <v>28</v>
      </c>
      <c r="C15" s="118">
        <v>3.3285880000000003</v>
      </c>
      <c r="D15" s="119">
        <v>3.9172900000000004</v>
      </c>
      <c r="E15" s="119">
        <v>4.0598029999999987</v>
      </c>
      <c r="F15" s="119">
        <v>4.1983520000000007</v>
      </c>
      <c r="G15" s="119">
        <v>4.2823270000000013</v>
      </c>
      <c r="H15" s="119">
        <v>4.2854720000000004</v>
      </c>
      <c r="I15" s="119">
        <v>4.3821600000000007</v>
      </c>
      <c r="J15" s="119">
        <v>4.7354179999999992</v>
      </c>
      <c r="K15" s="119">
        <v>4.5292299999999992</v>
      </c>
      <c r="L15" s="119">
        <v>4.8573149999999998</v>
      </c>
      <c r="M15" s="119">
        <v>4.8938040000000003</v>
      </c>
      <c r="N15" s="119">
        <v>5.0981420000000011</v>
      </c>
      <c r="O15" s="119">
        <v>5.1690659999999999</v>
      </c>
      <c r="P15" s="119">
        <v>5.7346350000000008</v>
      </c>
      <c r="Q15" s="119">
        <v>6.5228359999999999</v>
      </c>
      <c r="R15" s="119">
        <v>7.5706564184145568</v>
      </c>
      <c r="S15" s="119">
        <v>3.6474701881562406</v>
      </c>
      <c r="T15" s="119">
        <v>3.7600092464818347</v>
      </c>
      <c r="U15" s="119">
        <v>4.5486539241877093</v>
      </c>
      <c r="V15" s="369">
        <v>4.2032536519740136</v>
      </c>
    </row>
    <row r="16" spans="1:22" s="17" customFormat="1" x14ac:dyDescent="0.25">
      <c r="A16" s="24"/>
      <c r="B16" s="254" t="s">
        <v>23</v>
      </c>
      <c r="C16" s="120">
        <v>1.7209749920009454</v>
      </c>
      <c r="D16" s="121">
        <v>17.686238128599886</v>
      </c>
      <c r="E16" s="121">
        <v>3.6380507953202024</v>
      </c>
      <c r="F16" s="121">
        <v>3.4127025375369602</v>
      </c>
      <c r="G16" s="121">
        <v>2.0001895982042495</v>
      </c>
      <c r="H16" s="121">
        <v>7.3441378951200065E-2</v>
      </c>
      <c r="I16" s="121">
        <v>2.2561808827592511</v>
      </c>
      <c r="J16" s="121">
        <v>8.0612757179107764</v>
      </c>
      <c r="K16" s="121">
        <v>-4.3541668338465627</v>
      </c>
      <c r="L16" s="121">
        <v>7.2437257547088629</v>
      </c>
      <c r="M16" s="121">
        <v>0.75121749361530821</v>
      </c>
      <c r="N16" s="121">
        <v>4.1754430704621814</v>
      </c>
      <c r="O16" s="121">
        <v>1.3911734902636974</v>
      </c>
      <c r="P16" s="121">
        <v>10.941415721911874</v>
      </c>
      <c r="Q16" s="121">
        <v>13.744571363303827</v>
      </c>
      <c r="R16" s="121">
        <v>16.063878018925458</v>
      </c>
      <c r="S16" s="121">
        <v>-51.82095202095973</v>
      </c>
      <c r="T16" s="121">
        <v>3.0854003602557523</v>
      </c>
      <c r="U16" s="121">
        <v>20.974540912201036</v>
      </c>
      <c r="V16" s="370">
        <v>-7.5934612298599209</v>
      </c>
    </row>
    <row r="17" spans="1:22" x14ac:dyDescent="0.25">
      <c r="A17" s="24"/>
      <c r="B17" s="27" t="s">
        <v>153</v>
      </c>
      <c r="C17" s="118">
        <v>5.1642740000000007</v>
      </c>
      <c r="D17" s="119">
        <v>5.5435029999999994</v>
      </c>
      <c r="E17" s="119">
        <v>5.8461679999999996</v>
      </c>
      <c r="F17" s="119">
        <v>5.9822939999999996</v>
      </c>
      <c r="G17" s="119">
        <v>6.121554999999999</v>
      </c>
      <c r="H17" s="119">
        <v>6.5070229999999993</v>
      </c>
      <c r="I17" s="119">
        <v>6.7827809999999999</v>
      </c>
      <c r="J17" s="119">
        <v>7.1322179999999999</v>
      </c>
      <c r="K17" s="119">
        <v>7.5467139999999997</v>
      </c>
      <c r="L17" s="119">
        <v>7.9372400000000001</v>
      </c>
      <c r="M17" s="119">
        <v>8.4356219999999986</v>
      </c>
      <c r="N17" s="119">
        <v>9.6826209999999993</v>
      </c>
      <c r="O17" s="119">
        <v>10.568013000000001</v>
      </c>
      <c r="P17" s="119">
        <v>11.353622</v>
      </c>
      <c r="Q17" s="119">
        <v>11.651901000000002</v>
      </c>
      <c r="R17" s="119">
        <v>12.931307455880345</v>
      </c>
      <c r="S17" s="119">
        <v>8.6385969863828933</v>
      </c>
      <c r="T17" s="119">
        <v>8.3625174369977238</v>
      </c>
      <c r="U17" s="119">
        <v>9.0339362062631334</v>
      </c>
      <c r="V17" s="369">
        <v>9.0983538812773848</v>
      </c>
    </row>
    <row r="18" spans="1:22" x14ac:dyDescent="0.25">
      <c r="A18" s="24"/>
      <c r="B18" s="254" t="s">
        <v>23</v>
      </c>
      <c r="C18" s="120">
        <v>11.501128446414398</v>
      </c>
      <c r="D18" s="121">
        <v>7.3433167953520506</v>
      </c>
      <c r="E18" s="121">
        <v>5.4598148499243271</v>
      </c>
      <c r="F18" s="121">
        <v>2.3284654152942563</v>
      </c>
      <c r="G18" s="121">
        <v>2.3278862590170091</v>
      </c>
      <c r="H18" s="121">
        <v>6.2968967852122582</v>
      </c>
      <c r="I18" s="121">
        <v>4.2378519332112452</v>
      </c>
      <c r="J18" s="121">
        <v>5.1518248930637833</v>
      </c>
      <c r="K18" s="121">
        <v>5.8116002623587848</v>
      </c>
      <c r="L18" s="121">
        <v>5.1747820309607562</v>
      </c>
      <c r="M18" s="121">
        <v>6.2790340219018193</v>
      </c>
      <c r="N18" s="121">
        <v>14.782537671792317</v>
      </c>
      <c r="O18" s="121">
        <v>9.1441356632672175</v>
      </c>
      <c r="P18" s="121">
        <v>7.4338383194645807</v>
      </c>
      <c r="Q18" s="121">
        <v>2.6271704307224697</v>
      </c>
      <c r="R18" s="121">
        <v>10.980237953277694</v>
      </c>
      <c r="S18" s="121">
        <v>-33.196260193669715</v>
      </c>
      <c r="T18" s="121">
        <v>-3.1958841212335498</v>
      </c>
      <c r="U18" s="121">
        <v>8.0289072557851782</v>
      </c>
      <c r="V18" s="370">
        <v>0.71306320460389205</v>
      </c>
    </row>
    <row r="19" spans="1:22" x14ac:dyDescent="0.25">
      <c r="A19" s="24"/>
      <c r="B19" s="27" t="s">
        <v>29</v>
      </c>
      <c r="C19" s="118">
        <v>6.1138999999999999E-2</v>
      </c>
      <c r="D19" s="119">
        <v>6.6901000000000002E-2</v>
      </c>
      <c r="E19" s="119">
        <v>7.4602000000000002E-2</v>
      </c>
      <c r="F19" s="119">
        <v>7.7886999999999998E-2</v>
      </c>
      <c r="G19" s="119">
        <v>8.8843000000000005E-2</v>
      </c>
      <c r="H19" s="119">
        <v>9.2881000000000005E-2</v>
      </c>
      <c r="I19" s="119">
        <v>7.9795999999999992E-2</v>
      </c>
      <c r="J19" s="119">
        <v>0.10192799999999999</v>
      </c>
      <c r="K19" s="119">
        <v>0.107322</v>
      </c>
      <c r="L19" s="119">
        <v>6.2340000000000007E-2</v>
      </c>
      <c r="M19" s="119">
        <v>0.12541400000000003</v>
      </c>
      <c r="N19" s="119">
        <v>0.13454199999999999</v>
      </c>
      <c r="O19" s="119">
        <v>0.13444600000000004</v>
      </c>
      <c r="P19" s="119">
        <v>0.151564</v>
      </c>
      <c r="Q19" s="119">
        <v>0.126724</v>
      </c>
      <c r="R19" s="119">
        <v>0.10643021476645594</v>
      </c>
      <c r="S19" s="119">
        <v>7.128691115556364E-2</v>
      </c>
      <c r="T19" s="119">
        <v>7.1452192976246887E-2</v>
      </c>
      <c r="U19" s="119">
        <v>7.8589333431857242E-2</v>
      </c>
      <c r="V19" s="369">
        <v>7.7897682779280469E-2</v>
      </c>
    </row>
    <row r="20" spans="1:22" x14ac:dyDescent="0.25">
      <c r="A20" s="24"/>
      <c r="B20" s="254" t="s">
        <v>23</v>
      </c>
      <c r="C20" s="120">
        <v>-49.185069441558561</v>
      </c>
      <c r="D20" s="121">
        <v>9.4244263072670531</v>
      </c>
      <c r="E20" s="121">
        <v>11.51103869897312</v>
      </c>
      <c r="F20" s="121">
        <v>4.4033672019516912</v>
      </c>
      <c r="G20" s="121">
        <v>14.066532283949829</v>
      </c>
      <c r="H20" s="121">
        <v>4.5450964060196108</v>
      </c>
      <c r="I20" s="121">
        <v>-14.087918950054378</v>
      </c>
      <c r="J20" s="121">
        <v>27.735726101558988</v>
      </c>
      <c r="K20" s="121">
        <v>5.291970802919721</v>
      </c>
      <c r="L20" s="121">
        <v>-41.913121261251185</v>
      </c>
      <c r="M20" s="121">
        <v>101.1774141803016</v>
      </c>
      <c r="N20" s="121">
        <v>7.2782942893137914</v>
      </c>
      <c r="O20" s="121">
        <v>-7.1353183392530717E-2</v>
      </c>
      <c r="P20" s="121">
        <v>12.732249378932782</v>
      </c>
      <c r="Q20" s="121">
        <v>-16.389116148953576</v>
      </c>
      <c r="R20" s="121">
        <v>-16.01416087997859</v>
      </c>
      <c r="S20" s="121">
        <v>-33.02004387382722</v>
      </c>
      <c r="T20" s="121">
        <v>0.23185437270885068</v>
      </c>
      <c r="U20" s="121">
        <v>9.9886933603045236</v>
      </c>
      <c r="V20" s="370">
        <v>-0.88008209558931849</v>
      </c>
    </row>
    <row r="21" spans="1:22" x14ac:dyDescent="0.25">
      <c r="A21" s="24"/>
      <c r="B21" s="27" t="s">
        <v>30</v>
      </c>
      <c r="C21" s="118">
        <v>3.1596959999999998</v>
      </c>
      <c r="D21" s="119">
        <v>3.2854580000000002</v>
      </c>
      <c r="E21" s="119">
        <v>3.4819089999999999</v>
      </c>
      <c r="F21" s="119">
        <v>3.3928699999999998</v>
      </c>
      <c r="G21" s="119">
        <v>3.5015099999999997</v>
      </c>
      <c r="H21" s="119">
        <v>3.664453</v>
      </c>
      <c r="I21" s="119">
        <v>3.8299760000000003</v>
      </c>
      <c r="J21" s="119">
        <v>3.9928639999999995</v>
      </c>
      <c r="K21" s="119">
        <v>4.2384310000000003</v>
      </c>
      <c r="L21" s="119">
        <v>2.7860339999999999</v>
      </c>
      <c r="M21" s="119">
        <v>2.876744</v>
      </c>
      <c r="N21" s="119">
        <v>3.1104410000000002</v>
      </c>
      <c r="O21" s="119">
        <v>3.045274</v>
      </c>
      <c r="P21" s="119">
        <v>3.4048229999999999</v>
      </c>
      <c r="Q21" s="119">
        <v>3.7278369999999996</v>
      </c>
      <c r="R21" s="119">
        <v>4.0292556015207284</v>
      </c>
      <c r="S21" s="119">
        <v>3.7188887647630788</v>
      </c>
      <c r="T21" s="119">
        <v>3.7674984909456559</v>
      </c>
      <c r="U21" s="119">
        <v>3.9165805703102596</v>
      </c>
      <c r="V21" s="369">
        <v>3.9747280446179136</v>
      </c>
    </row>
    <row r="22" spans="1:22" x14ac:dyDescent="0.25">
      <c r="A22" s="24"/>
      <c r="B22" s="254" t="s">
        <v>23</v>
      </c>
      <c r="C22" s="120">
        <v>14.907061791035225</v>
      </c>
      <c r="D22" s="121">
        <v>3.9801930312283185</v>
      </c>
      <c r="E22" s="121">
        <v>5.9794098722309119</v>
      </c>
      <c r="F22" s="121">
        <v>-2.5571891740996167</v>
      </c>
      <c r="G22" s="121">
        <v>3.2020089187030365</v>
      </c>
      <c r="H22" s="121">
        <v>4.6535066299967731</v>
      </c>
      <c r="I22" s="121">
        <v>4.5169906668198534</v>
      </c>
      <c r="J22" s="121">
        <v>4.2529770421537716</v>
      </c>
      <c r="K22" s="121">
        <v>6.1501468620018374</v>
      </c>
      <c r="L22" s="121">
        <v>-34.267326753697304</v>
      </c>
      <c r="M22" s="121">
        <v>3.2558827350994246</v>
      </c>
      <c r="N22" s="121">
        <v>8.1236634194770332</v>
      </c>
      <c r="O22" s="121">
        <v>-2.0951048420465246</v>
      </c>
      <c r="P22" s="121">
        <v>11.806786515761791</v>
      </c>
      <c r="Q22" s="121">
        <v>9.4869542410868313</v>
      </c>
      <c r="R22" s="121">
        <v>8.085616445159193</v>
      </c>
      <c r="S22" s="121">
        <v>-7.7028331645306984</v>
      </c>
      <c r="T22" s="121">
        <v>1.3071035262780528</v>
      </c>
      <c r="U22" s="121">
        <v>3.9570574407100434</v>
      </c>
      <c r="V22" s="370">
        <v>1.4846490009280622</v>
      </c>
    </row>
    <row r="23" spans="1:22" x14ac:dyDescent="0.25">
      <c r="A23" s="24"/>
      <c r="B23" s="27" t="s">
        <v>134</v>
      </c>
      <c r="C23" s="118">
        <v>1.7765269999999997</v>
      </c>
      <c r="D23" s="119">
        <v>2.119726</v>
      </c>
      <c r="E23" s="119">
        <v>2.39039</v>
      </c>
      <c r="F23" s="119">
        <v>2.7465110000000004</v>
      </c>
      <c r="G23" s="119">
        <v>3.1810009999999997</v>
      </c>
      <c r="H23" s="119">
        <v>3.4709639999999999</v>
      </c>
      <c r="I23" s="119">
        <v>3.5091540000000001</v>
      </c>
      <c r="J23" s="119">
        <v>3.6737909999999996</v>
      </c>
      <c r="K23" s="119">
        <v>3.7214399999999999</v>
      </c>
      <c r="L23" s="119">
        <v>2.3466669999999996</v>
      </c>
      <c r="M23" s="119">
        <v>2.3958750000000002</v>
      </c>
      <c r="N23" s="119">
        <v>2.4721229999999998</v>
      </c>
      <c r="O23" s="119">
        <v>2.301523</v>
      </c>
      <c r="P23" s="119">
        <v>2.4622740000000003</v>
      </c>
      <c r="Q23" s="119">
        <v>2.7895079999999997</v>
      </c>
      <c r="R23" s="119">
        <v>3.1501965097038811</v>
      </c>
      <c r="S23" s="119">
        <v>2.9591627244647056</v>
      </c>
      <c r="T23" s="119">
        <v>2.9949470059930543</v>
      </c>
      <c r="U23" s="119">
        <v>3.112533995971003</v>
      </c>
      <c r="V23" s="369">
        <v>3.1380145759902809</v>
      </c>
    </row>
    <row r="24" spans="1:22" x14ac:dyDescent="0.25">
      <c r="A24" s="24"/>
      <c r="B24" s="254" t="s">
        <v>23</v>
      </c>
      <c r="C24" s="120">
        <v>-8.6749979437407703</v>
      </c>
      <c r="D24" s="121">
        <v>19.318535547165915</v>
      </c>
      <c r="E24" s="121">
        <v>12.768820121091107</v>
      </c>
      <c r="F24" s="121">
        <v>14.898029191889206</v>
      </c>
      <c r="G24" s="121">
        <v>15.819707257680715</v>
      </c>
      <c r="H24" s="121">
        <v>9.1154639687318628</v>
      </c>
      <c r="I24" s="121">
        <v>1.1002707028940684</v>
      </c>
      <c r="J24" s="121">
        <v>4.6916436269254458</v>
      </c>
      <c r="K24" s="121">
        <v>1.2969981144817622</v>
      </c>
      <c r="L24" s="121">
        <v>-36.94196332602435</v>
      </c>
      <c r="M24" s="121">
        <v>2.0969315203222427</v>
      </c>
      <c r="N24" s="121">
        <v>3.1824698700892107</v>
      </c>
      <c r="O24" s="121">
        <v>-6.9009511258137142</v>
      </c>
      <c r="P24" s="121">
        <v>6.9845489269496852</v>
      </c>
      <c r="Q24" s="121">
        <v>13.289910058750554</v>
      </c>
      <c r="R24" s="121">
        <v>12.930183735048661</v>
      </c>
      <c r="S24" s="121">
        <v>-6.0641863023692011</v>
      </c>
      <c r="T24" s="121">
        <v>1.2092704883210459</v>
      </c>
      <c r="U24" s="121">
        <v>3.9261793194554251</v>
      </c>
      <c r="V24" s="370">
        <v>0.8186442317501097</v>
      </c>
    </row>
    <row r="25" spans="1:22" x14ac:dyDescent="0.25">
      <c r="A25" s="24"/>
      <c r="B25" s="27" t="s">
        <v>31</v>
      </c>
      <c r="C25" s="118">
        <v>2.0889310000000001</v>
      </c>
      <c r="D25" s="119">
        <v>2.12141</v>
      </c>
      <c r="E25" s="119">
        <v>2.1278950000000005</v>
      </c>
      <c r="F25" s="119">
        <v>2.2434859999999999</v>
      </c>
      <c r="G25" s="119">
        <v>2.3126980000000001</v>
      </c>
      <c r="H25" s="119">
        <v>2.3863729999999994</v>
      </c>
      <c r="I25" s="119">
        <v>2.4516200000000001</v>
      </c>
      <c r="J25" s="119">
        <v>2.5742409999999998</v>
      </c>
      <c r="K25" s="119">
        <v>2.6428159999999998</v>
      </c>
      <c r="L25" s="119">
        <v>2.7038500000000001</v>
      </c>
      <c r="M25" s="119">
        <v>2.8249499999999999</v>
      </c>
      <c r="N25" s="119">
        <v>2.9379010000000001</v>
      </c>
      <c r="O25" s="119">
        <v>2.9573149999999995</v>
      </c>
      <c r="P25" s="119">
        <v>2.9968710000000001</v>
      </c>
      <c r="Q25" s="119">
        <v>3.362314</v>
      </c>
      <c r="R25" s="119">
        <v>3.5130326702551518</v>
      </c>
      <c r="S25" s="119">
        <v>3.7430038355295721</v>
      </c>
      <c r="T25" s="119">
        <v>3.9326444420214104</v>
      </c>
      <c r="U25" s="119">
        <v>4.1219555167443183</v>
      </c>
      <c r="V25" s="369">
        <v>4.2073804133680142</v>
      </c>
    </row>
    <row r="26" spans="1:22" x14ac:dyDescent="0.25">
      <c r="A26" s="24"/>
      <c r="B26" s="254" t="s">
        <v>23</v>
      </c>
      <c r="C26" s="120">
        <v>4.4936766481683321</v>
      </c>
      <c r="D26" s="121">
        <v>1.5548144002841546</v>
      </c>
      <c r="E26" s="121">
        <v>0.30569291178983438</v>
      </c>
      <c r="F26" s="121">
        <v>5.4321759297333516</v>
      </c>
      <c r="G26" s="121">
        <v>3.0850203656274333</v>
      </c>
      <c r="H26" s="121">
        <v>3.1856731834419838</v>
      </c>
      <c r="I26" s="121">
        <v>2.7341492717190885</v>
      </c>
      <c r="J26" s="121">
        <v>5.0016315742243744</v>
      </c>
      <c r="K26" s="121">
        <v>2.6638919976800901</v>
      </c>
      <c r="L26" s="121">
        <v>2.3094305468106757</v>
      </c>
      <c r="M26" s="121">
        <v>4.4787987499306459</v>
      </c>
      <c r="N26" s="121">
        <v>3.998336253739021</v>
      </c>
      <c r="O26" s="121">
        <v>0.66081191980258414</v>
      </c>
      <c r="P26" s="121">
        <v>1.3375646490144</v>
      </c>
      <c r="Q26" s="121">
        <v>12.194151833695877</v>
      </c>
      <c r="R26" s="121">
        <v>4.482587594589682</v>
      </c>
      <c r="S26" s="121">
        <v>6.5462290522256161</v>
      </c>
      <c r="T26" s="121">
        <v>5.0665351900449629</v>
      </c>
      <c r="U26" s="121">
        <v>4.8138365294372099</v>
      </c>
      <c r="V26" s="370">
        <v>2.0724361598925656</v>
      </c>
    </row>
    <row r="27" spans="1:22" s="17" customFormat="1" x14ac:dyDescent="0.25">
      <c r="A27" s="61"/>
      <c r="B27" s="25"/>
      <c r="C27" s="124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372"/>
      <c r="T27" s="372"/>
      <c r="U27" s="372"/>
      <c r="V27" s="373"/>
    </row>
    <row r="28" spans="1:22" s="17" customFormat="1" x14ac:dyDescent="0.25">
      <c r="A28" s="24"/>
      <c r="B28" s="116"/>
      <c r="C28" s="276"/>
      <c r="D28" s="255"/>
      <c r="E28" s="255"/>
      <c r="F28" s="256"/>
      <c r="G28" s="256"/>
      <c r="H28" s="256"/>
      <c r="I28" s="256"/>
      <c r="J28" s="256"/>
      <c r="K28" s="277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374"/>
    </row>
    <row r="29" spans="1:22" x14ac:dyDescent="0.25">
      <c r="A29" s="24"/>
      <c r="B29" s="6" t="s">
        <v>175</v>
      </c>
      <c r="C29" s="278"/>
      <c r="D29" s="257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375"/>
    </row>
    <row r="30" spans="1:22" x14ac:dyDescent="0.25">
      <c r="A30" s="24"/>
      <c r="B30" s="6"/>
      <c r="C30" s="278"/>
      <c r="D30" s="257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375"/>
    </row>
    <row r="31" spans="1:22" x14ac:dyDescent="0.25">
      <c r="A31" s="24"/>
      <c r="B31" s="31" t="s">
        <v>172</v>
      </c>
      <c r="C31" s="261" t="s">
        <v>4</v>
      </c>
      <c r="D31" s="262" t="s">
        <v>4</v>
      </c>
      <c r="E31" s="262" t="s">
        <v>4</v>
      </c>
      <c r="F31" s="262">
        <f>'Verejná správa'!F32+'Verejná správa'!F33</f>
        <v>1996.9297288399998</v>
      </c>
      <c r="G31" s="262">
        <f>'Verejná správa'!G32+'Verejná správa'!G33</f>
        <v>1919.9631082700002</v>
      </c>
      <c r="H31" s="262">
        <f>'Verejná správa'!H32+'Verejná správa'!H33</f>
        <v>1934.0444355099999</v>
      </c>
      <c r="I31" s="262">
        <f>'Verejná správa'!I32+'Verejná správa'!I33</f>
        <v>1896.9747779499999</v>
      </c>
      <c r="J31" s="262">
        <f>'Verejná správa'!J32+'Verejná správa'!J33</f>
        <v>4096.2634809400006</v>
      </c>
      <c r="K31" s="262">
        <f>'Verejná správa'!K32+'Verejná správa'!K33</f>
        <v>1289.3982751899998</v>
      </c>
      <c r="L31" s="262">
        <f>'Verejná správa'!L32+'Verejná správa'!L33</f>
        <v>1438.9757884800001</v>
      </c>
      <c r="M31" s="262">
        <f>'Verejná správa'!M32+'Verejná správa'!M33</f>
        <v>2068.5454288000001</v>
      </c>
      <c r="N31" s="262">
        <f>'Verejná správa'!N32+'Verejná správa'!N33</f>
        <v>2185.6188074299998</v>
      </c>
      <c r="O31" s="262">
        <f>'Verejná správa'!O32+'Verejná správa'!O33</f>
        <v>2469.3940564599998</v>
      </c>
      <c r="P31" s="262">
        <f>'Verejná správa'!P32+'Verejná správa'!P33</f>
        <v>2366.3225701700003</v>
      </c>
      <c r="Q31" s="262">
        <f>'Verejná správa'!Q32+'Verejná správa'!Q33</f>
        <v>2481.6400118500001</v>
      </c>
      <c r="R31" s="262">
        <f>'Verejná správa'!R32+'Verejná správa'!R33</f>
        <v>4539.945480549999</v>
      </c>
      <c r="S31" s="262">
        <f>'Verejná správa'!S32+'Verejná správa'!S33</f>
        <v>1870.2160348392717</v>
      </c>
      <c r="T31" s="262">
        <f>'Verejná správa'!T32+'Verejná správa'!T33</f>
        <v>1747.4720940749021</v>
      </c>
      <c r="U31" s="262">
        <f>'Verejná správa'!U32+'Verejná správa'!U33</f>
        <v>1722.8783584698112</v>
      </c>
      <c r="V31" s="376">
        <f>'Verejná správa'!V32+'Verejná správa'!V33</f>
        <v>1973.4836827002634</v>
      </c>
    </row>
    <row r="32" spans="1:22" x14ac:dyDescent="0.25">
      <c r="A32" s="24"/>
      <c r="B32" s="128" t="s">
        <v>170</v>
      </c>
      <c r="C32" s="261" t="s">
        <v>4</v>
      </c>
      <c r="D32" s="262" t="s">
        <v>4</v>
      </c>
      <c r="E32" s="262" t="s">
        <v>4</v>
      </c>
      <c r="F32" s="262">
        <f>'Verejná správa'!F36+'Verejná správa'!F40</f>
        <v>927.40472384999987</v>
      </c>
      <c r="G32" s="262">
        <f>'Verejná správa'!G36+'Verejná správa'!G40</f>
        <v>913.69804933</v>
      </c>
      <c r="H32" s="262">
        <f>'Verejná správa'!H36+'Verejná správa'!H40</f>
        <v>1103.36847369</v>
      </c>
      <c r="I32" s="262">
        <f>'Verejná správa'!I36+'Verejná správa'!I40</f>
        <v>1145.9282930100001</v>
      </c>
      <c r="J32" s="262">
        <f>'Verejná správa'!J36+'Verejná správa'!J40</f>
        <v>2653.7189340700006</v>
      </c>
      <c r="K32" s="262">
        <f>'Verejná správa'!K36+'Verejná správa'!K40</f>
        <v>577.52535250000005</v>
      </c>
      <c r="L32" s="262">
        <f>'Verejná správa'!L36+'Verejná správa'!L40</f>
        <v>654.40260884000008</v>
      </c>
      <c r="M32" s="262">
        <f>'Verejná správa'!M36+'Verejná správa'!M40</f>
        <v>998.12183404999996</v>
      </c>
      <c r="N32" s="262">
        <f>'Verejná správa'!N36+'Verejná správa'!N40</f>
        <v>1019.30771439</v>
      </c>
      <c r="O32" s="262">
        <f>'Verejná správa'!O36+'Verejná správa'!O40</f>
        <v>1051.0968033300001</v>
      </c>
      <c r="P32" s="262">
        <f>'Verejná správa'!P36+'Verejná správa'!P40</f>
        <v>1059.3288283900001</v>
      </c>
      <c r="Q32" s="262">
        <f>'Verejná správa'!Q36+'Verejná správa'!Q40</f>
        <v>1228.1517407599999</v>
      </c>
      <c r="R32" s="262">
        <f>'Verejná správa'!R36+'Verejná správa'!R40</f>
        <v>2248.9308040963733</v>
      </c>
      <c r="S32" s="262">
        <f>'Verejná správa'!S36+'Verejná správa'!S40</f>
        <v>852.1900290947541</v>
      </c>
      <c r="T32" s="262">
        <f>'Verejná správa'!T36+'Verejná správa'!T40</f>
        <v>814.38291843690865</v>
      </c>
      <c r="U32" s="262">
        <f>'Verejná správa'!U36+'Verejná správa'!U40</f>
        <v>774.52728990611536</v>
      </c>
      <c r="V32" s="376">
        <f>'Verejná správa'!V36+'Verejná správa'!V40</f>
        <v>798.68242633615546</v>
      </c>
    </row>
    <row r="33" spans="1:22" x14ac:dyDescent="0.25">
      <c r="A33" s="24"/>
      <c r="B33" s="128" t="s">
        <v>171</v>
      </c>
      <c r="C33" s="261" t="s">
        <v>4</v>
      </c>
      <c r="D33" s="262" t="s">
        <v>4</v>
      </c>
      <c r="E33" s="262" t="s">
        <v>4</v>
      </c>
      <c r="F33" s="262">
        <f>'Verejná správa'!F37+'Verejná správa'!F41</f>
        <v>1069.5250049900001</v>
      </c>
      <c r="G33" s="262">
        <f>'Verejná správa'!G37+'Verejná správa'!G41</f>
        <v>1006.2650589400001</v>
      </c>
      <c r="H33" s="262">
        <f>'Verejná správa'!H37+'Verejná správa'!H41</f>
        <v>830.67596182</v>
      </c>
      <c r="I33" s="262">
        <f>'Verejná správa'!I37+'Verejná správa'!I41</f>
        <v>751.0464849399998</v>
      </c>
      <c r="J33" s="262">
        <f>'Verejná správa'!J37+'Verejná správa'!J41</f>
        <v>1442.5445468699997</v>
      </c>
      <c r="K33" s="262">
        <f>'Verejná správa'!K37+'Verejná správa'!K41</f>
        <v>711.87292268999988</v>
      </c>
      <c r="L33" s="262">
        <f>'Verejná správa'!L37+'Verejná správa'!L41</f>
        <v>784.57317963999992</v>
      </c>
      <c r="M33" s="262">
        <f>'Verejná správa'!M37+'Verejná správa'!M41</f>
        <v>1070.4235947500001</v>
      </c>
      <c r="N33" s="262">
        <f>'Verejná správa'!N37+'Verejná správa'!N41</f>
        <v>1166.3110930400001</v>
      </c>
      <c r="O33" s="262">
        <f>'Verejná správa'!O37+'Verejná správa'!O41</f>
        <v>1418.2972531299997</v>
      </c>
      <c r="P33" s="262">
        <f>'Verejná správa'!P37+'Verejná správa'!P41</f>
        <v>1306.9937417799999</v>
      </c>
      <c r="Q33" s="262">
        <f>'Verejná správa'!Q37+'Verejná správa'!Q41</f>
        <v>1253.4882710900001</v>
      </c>
      <c r="R33" s="262">
        <f>'Verejná správa'!R37+'Verejná správa'!R41</f>
        <v>2291.0146764536262</v>
      </c>
      <c r="S33" s="262">
        <f>'Verejná správa'!S37+'Verejná správa'!S41</f>
        <v>1018.0260057445178</v>
      </c>
      <c r="T33" s="262">
        <f>'Verejná správa'!T37+'Verejná správa'!T41</f>
        <v>933.08917563799355</v>
      </c>
      <c r="U33" s="262">
        <f>'Verejná správa'!U37+'Verejná správa'!U41</f>
        <v>948.35106856369578</v>
      </c>
      <c r="V33" s="376">
        <f>'Verejná správa'!V37+'Verejná správa'!V41</f>
        <v>1174.801256364108</v>
      </c>
    </row>
    <row r="34" spans="1:22" x14ac:dyDescent="0.25">
      <c r="A34" s="24"/>
      <c r="B34" s="129"/>
      <c r="C34" s="261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376"/>
    </row>
    <row r="35" spans="1:22" x14ac:dyDescent="0.25">
      <c r="A35" s="24"/>
      <c r="B35" s="31" t="s">
        <v>173</v>
      </c>
      <c r="C35" s="261" t="s">
        <v>4</v>
      </c>
      <c r="D35" s="262" t="s">
        <v>4</v>
      </c>
      <c r="E35" s="262" t="s">
        <v>4</v>
      </c>
      <c r="F35" s="262">
        <f>'Verejná správa'!F36+'Verejná správa'!F37</f>
        <v>713.55979961999992</v>
      </c>
      <c r="G35" s="262">
        <f>'Verejná správa'!G36+'Verejná správa'!G37</f>
        <v>754.87396156000011</v>
      </c>
      <c r="H35" s="262">
        <f>'Verejná správa'!H36+'Verejná správa'!H37</f>
        <v>829.9633594899999</v>
      </c>
      <c r="I35" s="262">
        <f>'Verejná správa'!I36+'Verejná správa'!I37</f>
        <v>821.80890164999994</v>
      </c>
      <c r="J35" s="262">
        <f>'Verejná správa'!J36+'Verejná správa'!J37</f>
        <v>1279.72196998</v>
      </c>
      <c r="K35" s="262">
        <f>'Verejná správa'!K36+'Verejná správa'!K37</f>
        <v>928.51191842999992</v>
      </c>
      <c r="L35" s="262">
        <f>'Verejná správa'!L36+'Verejná správa'!L37</f>
        <v>894.16106428000001</v>
      </c>
      <c r="M35" s="262">
        <f>'Verejná správa'!M36+'Verejná správa'!M37</f>
        <v>1060.47766409</v>
      </c>
      <c r="N35" s="262">
        <f>'Verejná správa'!N36+'Verejná správa'!N37</f>
        <v>1239.5783225099999</v>
      </c>
      <c r="O35" s="262">
        <f>'Verejná správa'!O36+'Verejná správa'!O37</f>
        <v>1569.26203661</v>
      </c>
      <c r="P35" s="262">
        <f>'Verejná správa'!P36+'Verejná správa'!P37</f>
        <v>1608.81410611</v>
      </c>
      <c r="Q35" s="262">
        <f>'Verejná správa'!Q36+'Verejná správa'!Q37</f>
        <v>1586.6660652200001</v>
      </c>
      <c r="R35" s="262">
        <f>'Verejná správa'!R36+'Verejná správa'!R37</f>
        <v>2489.702962833393</v>
      </c>
      <c r="S35" s="262">
        <f>'Verejná správa'!S36+'Verejná správa'!S37</f>
        <v>1136.9776282920561</v>
      </c>
      <c r="T35" s="262">
        <f>'Verejná správa'!T36+'Verejná správa'!T37</f>
        <v>958.30319364725199</v>
      </c>
      <c r="U35" s="262">
        <f>'Verejná správa'!U36+'Verejná správa'!U37</f>
        <v>1004.0236273790567</v>
      </c>
      <c r="V35" s="376">
        <f>'Verejná správa'!V36+'Verejná správa'!V37</f>
        <v>1289.5127835794221</v>
      </c>
    </row>
    <row r="36" spans="1:22" x14ac:dyDescent="0.25">
      <c r="A36" s="24"/>
      <c r="B36" s="128" t="s">
        <v>170</v>
      </c>
      <c r="C36" s="261" t="s">
        <v>4</v>
      </c>
      <c r="D36" s="262" t="s">
        <v>4</v>
      </c>
      <c r="E36" s="262" t="s">
        <v>4</v>
      </c>
      <c r="F36" s="262">
        <v>145.70809191000001</v>
      </c>
      <c r="G36" s="262">
        <v>170.38005935999999</v>
      </c>
      <c r="H36" s="262">
        <v>242.75551082999996</v>
      </c>
      <c r="I36" s="262">
        <v>310.03753741000003</v>
      </c>
      <c r="J36" s="262">
        <v>649.43352173000017</v>
      </c>
      <c r="K36" s="262">
        <v>289.46364584999998</v>
      </c>
      <c r="L36" s="262">
        <v>221.15885648000003</v>
      </c>
      <c r="M36" s="262">
        <v>261.57906390999995</v>
      </c>
      <c r="N36" s="262">
        <v>404.95861369000005</v>
      </c>
      <c r="O36" s="262">
        <v>434.14015146000008</v>
      </c>
      <c r="P36" s="262">
        <v>495.53063764000001</v>
      </c>
      <c r="Q36" s="262">
        <v>551.55175919999988</v>
      </c>
      <c r="R36" s="262">
        <v>778.34089495817568</v>
      </c>
      <c r="S36" s="262">
        <v>281.67138038238545</v>
      </c>
      <c r="T36" s="262">
        <v>231.53396949901045</v>
      </c>
      <c r="U36" s="262">
        <v>307.71031471409646</v>
      </c>
      <c r="V36" s="376">
        <v>329.88408721204831</v>
      </c>
    </row>
    <row r="37" spans="1:22" x14ac:dyDescent="0.25">
      <c r="A37" s="24"/>
      <c r="B37" s="128" t="s">
        <v>171</v>
      </c>
      <c r="C37" s="261" t="s">
        <v>4</v>
      </c>
      <c r="D37" s="262" t="s">
        <v>4</v>
      </c>
      <c r="E37" s="262" t="s">
        <v>4</v>
      </c>
      <c r="F37" s="262">
        <v>567.85170770999991</v>
      </c>
      <c r="G37" s="262">
        <v>584.49390220000009</v>
      </c>
      <c r="H37" s="262">
        <v>587.20784865999997</v>
      </c>
      <c r="I37" s="262">
        <v>511.77136423999991</v>
      </c>
      <c r="J37" s="262">
        <v>630.28844824999987</v>
      </c>
      <c r="K37" s="262">
        <v>639.04827257999989</v>
      </c>
      <c r="L37" s="262">
        <v>673.00220779999995</v>
      </c>
      <c r="M37" s="262">
        <v>798.89860018000013</v>
      </c>
      <c r="N37" s="262">
        <v>834.61970881999991</v>
      </c>
      <c r="O37" s="262">
        <v>1135.1218851499998</v>
      </c>
      <c r="P37" s="262">
        <v>1113.2834684699999</v>
      </c>
      <c r="Q37" s="262">
        <v>1035.1143060200002</v>
      </c>
      <c r="R37" s="262">
        <v>1711.3620678752175</v>
      </c>
      <c r="S37" s="262">
        <v>855.30624790967079</v>
      </c>
      <c r="T37" s="262">
        <v>726.76922414824151</v>
      </c>
      <c r="U37" s="262">
        <v>696.31331266496034</v>
      </c>
      <c r="V37" s="376">
        <v>959.62869636737378</v>
      </c>
    </row>
    <row r="38" spans="1:22" x14ac:dyDescent="0.25">
      <c r="A38" s="24"/>
      <c r="B38" s="129"/>
      <c r="C38" s="261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376"/>
    </row>
    <row r="39" spans="1:22" x14ac:dyDescent="0.25">
      <c r="A39" s="24"/>
      <c r="B39" s="31" t="s">
        <v>174</v>
      </c>
      <c r="C39" s="261" t="s">
        <v>4</v>
      </c>
      <c r="D39" s="262" t="s">
        <v>4</v>
      </c>
      <c r="E39" s="262" t="s">
        <v>4</v>
      </c>
      <c r="F39" s="262">
        <f>'Verejná správa'!F40+'Verejná správa'!F41</f>
        <v>1283.3699292199999</v>
      </c>
      <c r="G39" s="262">
        <f>'Verejná správa'!G40+'Verejná správa'!G41</f>
        <v>1165.08914671</v>
      </c>
      <c r="H39" s="262">
        <f>'Verejná správa'!H40+'Verejná správa'!H41</f>
        <v>1104.08107602</v>
      </c>
      <c r="I39" s="262">
        <f>'Verejná správa'!I40+'Verejná správa'!I41</f>
        <v>1075.1658763</v>
      </c>
      <c r="J39" s="262">
        <f>'Verejná správa'!J40+'Verejná správa'!J41</f>
        <v>2816.5415109599999</v>
      </c>
      <c r="K39" s="262">
        <f>'Verejná správa'!K40+'Verejná správa'!K41</f>
        <v>360.88635676000001</v>
      </c>
      <c r="L39" s="262">
        <f>'Verejná správa'!L40+'Verejná správa'!L41</f>
        <v>544.81472420000011</v>
      </c>
      <c r="M39" s="262">
        <f>'Verejná správa'!M40+'Verejná správa'!M41</f>
        <v>1008.06776471</v>
      </c>
      <c r="N39" s="262">
        <f>'Verejná správa'!N40+'Verejná správa'!N41</f>
        <v>946.04048491999993</v>
      </c>
      <c r="O39" s="262">
        <f>'Verejná správa'!O40+'Verejná správa'!O41</f>
        <v>900.13201985000001</v>
      </c>
      <c r="P39" s="262">
        <f>'Verejná správa'!P40+'Verejná správa'!P41</f>
        <v>757.50846406000005</v>
      </c>
      <c r="Q39" s="262">
        <f>'Verejná správa'!Q40+'Verejná správa'!Q41</f>
        <v>894.97394662999989</v>
      </c>
      <c r="R39" s="262">
        <f>'Verejná správa'!R40+'Verejná správa'!R41</f>
        <v>2050.242517716606</v>
      </c>
      <c r="S39" s="262">
        <f>'Verejná správa'!S40+'Verejná správa'!S41</f>
        <v>733.23840654721562</v>
      </c>
      <c r="T39" s="262">
        <f>'Verejná správa'!T40+'Verejná správa'!T41</f>
        <v>789.16890042765021</v>
      </c>
      <c r="U39" s="262">
        <f>'Verejná správa'!U40+'Verejná správa'!U41</f>
        <v>718.85473109075429</v>
      </c>
      <c r="V39" s="376">
        <f>'Verejná správa'!V40+'Verejná správa'!V41</f>
        <v>683.97089912084141</v>
      </c>
    </row>
    <row r="40" spans="1:22" x14ac:dyDescent="0.25">
      <c r="A40" s="24"/>
      <c r="B40" s="128" t="s">
        <v>170</v>
      </c>
      <c r="C40" s="261" t="s">
        <v>4</v>
      </c>
      <c r="D40" s="262" t="s">
        <v>4</v>
      </c>
      <c r="E40" s="262" t="s">
        <v>4</v>
      </c>
      <c r="F40" s="262">
        <v>781.69663193999986</v>
      </c>
      <c r="G40" s="262">
        <v>743.31798996999999</v>
      </c>
      <c r="H40" s="262">
        <v>860.61296285999993</v>
      </c>
      <c r="I40" s="262">
        <v>835.89075560000003</v>
      </c>
      <c r="J40" s="262">
        <v>2004.2854123400002</v>
      </c>
      <c r="K40" s="262">
        <v>288.06170665000002</v>
      </c>
      <c r="L40" s="262">
        <v>433.24375236000009</v>
      </c>
      <c r="M40" s="262">
        <v>736.54277014000002</v>
      </c>
      <c r="N40" s="262">
        <v>614.34910069999989</v>
      </c>
      <c r="O40" s="262">
        <v>616.95665186999997</v>
      </c>
      <c r="P40" s="262">
        <v>563.79819075</v>
      </c>
      <c r="Q40" s="262">
        <v>676.59998155999995</v>
      </c>
      <c r="R40" s="262">
        <v>1470.5899091381975</v>
      </c>
      <c r="S40" s="262">
        <v>570.51864871236864</v>
      </c>
      <c r="T40" s="262">
        <v>582.84894893789817</v>
      </c>
      <c r="U40" s="262">
        <v>466.81697519201884</v>
      </c>
      <c r="V40" s="376">
        <v>468.79833912410714</v>
      </c>
    </row>
    <row r="41" spans="1:22" x14ac:dyDescent="0.25">
      <c r="A41" s="24"/>
      <c r="B41" s="128" t="s">
        <v>171</v>
      </c>
      <c r="C41" s="261" t="s">
        <v>4</v>
      </c>
      <c r="D41" s="262" t="s">
        <v>4</v>
      </c>
      <c r="E41" s="262" t="s">
        <v>4</v>
      </c>
      <c r="F41" s="262">
        <v>501.67329728000004</v>
      </c>
      <c r="G41" s="262">
        <v>421.77115674000004</v>
      </c>
      <c r="H41" s="262">
        <v>243.46811316000003</v>
      </c>
      <c r="I41" s="262">
        <v>239.27512069999995</v>
      </c>
      <c r="J41" s="262">
        <v>812.25609861999988</v>
      </c>
      <c r="K41" s="262">
        <v>72.824650109999993</v>
      </c>
      <c r="L41" s="262">
        <v>111.57097184000001</v>
      </c>
      <c r="M41" s="262">
        <v>271.52499456999999</v>
      </c>
      <c r="N41" s="262">
        <v>331.69138422000009</v>
      </c>
      <c r="O41" s="262">
        <v>283.17536797999998</v>
      </c>
      <c r="P41" s="262">
        <v>193.71027330999999</v>
      </c>
      <c r="Q41" s="262">
        <v>218.37396506999997</v>
      </c>
      <c r="R41" s="262">
        <v>579.6526085784086</v>
      </c>
      <c r="S41" s="262">
        <v>162.71975783484694</v>
      </c>
      <c r="T41" s="262">
        <v>206.31995148975199</v>
      </c>
      <c r="U41" s="262">
        <v>252.03775589873541</v>
      </c>
      <c r="V41" s="376">
        <v>215.17255999673426</v>
      </c>
    </row>
    <row r="42" spans="1:22" x14ac:dyDescent="0.25">
      <c r="A42" s="61"/>
      <c r="B42" s="60"/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5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showGridLines="0" zoomScale="90" zoomScaleNormal="90" zoomScaleSheetLayoutView="88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X7" sqref="X7"/>
    </sheetView>
  </sheetViews>
  <sheetFormatPr defaultColWidth="9.140625" defaultRowHeight="15.75" x14ac:dyDescent="0.25"/>
  <cols>
    <col min="1" max="1" width="5.7109375" style="9" customWidth="1"/>
    <col min="2" max="2" width="75.7109375" style="9" customWidth="1"/>
    <col min="3" max="6" width="11.140625" style="9" customWidth="1"/>
    <col min="7" max="7" width="11.140625" style="147" customWidth="1"/>
    <col min="8" max="18" width="11.140625" style="9" customWidth="1"/>
    <col min="19" max="20" width="11.140625" style="305" customWidth="1"/>
    <col min="21" max="21" width="9.140625" style="305"/>
    <col min="22" max="16384" width="9.140625" style="9"/>
  </cols>
  <sheetData>
    <row r="1" spans="1:23" x14ac:dyDescent="0.25">
      <c r="A1" s="455" t="str">
        <f>'Súhrnné indikátory'!A1:M1</f>
        <v>64. zasadnutie Výboru pre makroekonomické prognózy, 13.9.2023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7"/>
      <c r="R1" s="457"/>
      <c r="S1" s="344"/>
    </row>
    <row r="2" spans="1:23" ht="18.75" x14ac:dyDescent="0.3">
      <c r="A2" s="433" t="s">
        <v>14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334"/>
    </row>
    <row r="3" spans="1:23" x14ac:dyDescent="0.25">
      <c r="A3" s="451" t="s">
        <v>61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335"/>
    </row>
    <row r="4" spans="1:23" x14ac:dyDescent="0.25">
      <c r="A4" s="89"/>
      <c r="B4" s="72"/>
      <c r="C4" s="274"/>
      <c r="D4" s="90"/>
      <c r="E4" s="275"/>
      <c r="F4" s="275"/>
      <c r="G4" s="275"/>
      <c r="H4" s="275"/>
      <c r="I4" s="90"/>
      <c r="J4" s="90"/>
      <c r="K4" s="90"/>
      <c r="L4" s="90"/>
      <c r="M4" s="90"/>
      <c r="N4" s="90"/>
      <c r="O4" s="90"/>
      <c r="P4" s="90"/>
      <c r="Q4" s="90"/>
      <c r="R4" s="90"/>
      <c r="S4" s="345"/>
      <c r="T4" s="345"/>
      <c r="U4" s="345"/>
      <c r="V4" s="346"/>
    </row>
    <row r="5" spans="1:23" s="17" customFormat="1" x14ac:dyDescent="0.25">
      <c r="A5" s="24"/>
      <c r="B5" s="115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12">
        <v>2024</v>
      </c>
      <c r="T5" s="112">
        <v>2025</v>
      </c>
      <c r="U5" s="112">
        <v>2026</v>
      </c>
      <c r="V5" s="337">
        <v>2027</v>
      </c>
    </row>
    <row r="6" spans="1:23" s="17" customFormat="1" x14ac:dyDescent="0.25">
      <c r="A6" s="61"/>
      <c r="B6" s="132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324" t="s">
        <v>7</v>
      </c>
      <c r="P6" s="324" t="s">
        <v>7</v>
      </c>
      <c r="Q6" s="324" t="s">
        <v>62</v>
      </c>
      <c r="R6" s="324" t="s">
        <v>62</v>
      </c>
      <c r="S6" s="377" t="s">
        <v>62</v>
      </c>
      <c r="T6" s="377" t="s">
        <v>62</v>
      </c>
      <c r="U6" s="411" t="s">
        <v>62</v>
      </c>
      <c r="V6" s="412" t="s">
        <v>62</v>
      </c>
      <c r="W6" s="80"/>
    </row>
    <row r="7" spans="1:23" s="17" customFormat="1" x14ac:dyDescent="0.25">
      <c r="A7" s="24"/>
      <c r="B7" s="133"/>
      <c r="C7" s="26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91"/>
      <c r="P7" s="291"/>
      <c r="Q7" s="291"/>
      <c r="R7" s="291"/>
      <c r="S7" s="353"/>
      <c r="T7" s="353"/>
      <c r="U7" s="354"/>
      <c r="V7" s="413"/>
      <c r="W7" s="80"/>
    </row>
    <row r="8" spans="1:23" s="17" customFormat="1" x14ac:dyDescent="0.25">
      <c r="A8" s="24"/>
      <c r="B8" s="134" t="s">
        <v>181</v>
      </c>
      <c r="C8" s="135">
        <v>39.603384000000005</v>
      </c>
      <c r="D8" s="136">
        <v>40.107374100000008</v>
      </c>
      <c r="E8" s="136">
        <v>41.382605000000005</v>
      </c>
      <c r="F8" s="136">
        <v>41.639161999999999</v>
      </c>
      <c r="G8" s="136">
        <v>42.775468000000004</v>
      </c>
      <c r="H8" s="136">
        <v>42.896065</v>
      </c>
      <c r="I8" s="136">
        <v>43.828171999999988</v>
      </c>
      <c r="J8" s="136">
        <v>46.097256000000002</v>
      </c>
      <c r="K8" s="136">
        <v>47.551119999999997</v>
      </c>
      <c r="L8" s="136">
        <v>49.928854000000008</v>
      </c>
      <c r="M8" s="136">
        <v>54.576053000000002</v>
      </c>
      <c r="N8" s="136">
        <v>57.230240999999999</v>
      </c>
      <c r="O8" s="306">
        <v>58.832171000000002</v>
      </c>
      <c r="P8" s="306">
        <v>61.777905999999987</v>
      </c>
      <c r="Q8" s="306">
        <v>68.542218000000005</v>
      </c>
      <c r="R8" s="306">
        <v>74.966818149796339</v>
      </c>
      <c r="S8" s="325">
        <v>72.929446856407651</v>
      </c>
      <c r="T8" s="325">
        <v>73.899789736623987</v>
      </c>
      <c r="U8" s="325">
        <v>76.812728344364388</v>
      </c>
      <c r="V8" s="378">
        <v>77.202234992366229</v>
      </c>
      <c r="W8" s="80"/>
    </row>
    <row r="9" spans="1:23" s="17" customFormat="1" x14ac:dyDescent="0.25">
      <c r="A9" s="24"/>
      <c r="B9" s="137" t="s">
        <v>23</v>
      </c>
      <c r="C9" s="138">
        <v>11.555528639293765</v>
      </c>
      <c r="D9" s="139">
        <v>1.2725935238261599</v>
      </c>
      <c r="E9" s="139">
        <v>3.1795422378449789</v>
      </c>
      <c r="F9" s="139">
        <v>0.61996338799839013</v>
      </c>
      <c r="G9" s="139">
        <v>2.7289358032709821</v>
      </c>
      <c r="H9" s="139">
        <v>0.28193028770602258</v>
      </c>
      <c r="I9" s="139">
        <v>2.1729429028046976</v>
      </c>
      <c r="J9" s="139">
        <v>5.1772271040644968</v>
      </c>
      <c r="K9" s="139">
        <v>3.1539057335646881</v>
      </c>
      <c r="L9" s="139">
        <v>5.0003743339799511</v>
      </c>
      <c r="M9" s="139">
        <v>9.3076420299972984</v>
      </c>
      <c r="N9" s="139">
        <v>4.8632831692684064</v>
      </c>
      <c r="O9" s="143">
        <v>2.7990970717736374</v>
      </c>
      <c r="P9" s="143">
        <v>5.0070139346038767</v>
      </c>
      <c r="Q9" s="143">
        <v>10.949403173361084</v>
      </c>
      <c r="R9" s="143">
        <v>9.3732014184255483</v>
      </c>
      <c r="S9" s="141">
        <v>-2.717697434240407</v>
      </c>
      <c r="T9" s="141">
        <v>1.3305227477274917</v>
      </c>
      <c r="U9" s="141">
        <v>3.9417414015953112</v>
      </c>
      <c r="V9" s="351">
        <v>0.50708607335963052</v>
      </c>
      <c r="W9" s="80"/>
    </row>
    <row r="10" spans="1:23" s="17" customFormat="1" x14ac:dyDescent="0.25">
      <c r="A10" s="24"/>
      <c r="B10" s="134" t="s">
        <v>92</v>
      </c>
      <c r="C10" s="83">
        <v>327.43</v>
      </c>
      <c r="D10" s="84">
        <v>339.91</v>
      </c>
      <c r="E10" s="84">
        <v>340.14</v>
      </c>
      <c r="F10" s="84">
        <v>348.32</v>
      </c>
      <c r="G10" s="84">
        <v>357.02</v>
      </c>
      <c r="H10" s="84">
        <v>373.47</v>
      </c>
      <c r="I10" s="84">
        <v>384.12</v>
      </c>
      <c r="J10" s="84">
        <v>420.1</v>
      </c>
      <c r="K10" s="84">
        <v>427.08</v>
      </c>
      <c r="L10" s="84">
        <v>448.36</v>
      </c>
      <c r="M10" s="84">
        <v>476.4</v>
      </c>
      <c r="N10" s="84">
        <v>504.06</v>
      </c>
      <c r="O10" s="57">
        <v>530.65</v>
      </c>
      <c r="P10" s="57">
        <v>545.17999999999995</v>
      </c>
      <c r="Q10" s="57">
        <v>585.86</v>
      </c>
      <c r="R10" s="57">
        <v>655.10416772790154</v>
      </c>
      <c r="S10" s="29">
        <v>653.14855622965388</v>
      </c>
      <c r="T10" s="29">
        <v>660.58152882626894</v>
      </c>
      <c r="U10" s="29">
        <v>688.50029442668153</v>
      </c>
      <c r="V10" s="30">
        <v>694.74654099420547</v>
      </c>
      <c r="W10" s="80"/>
    </row>
    <row r="11" spans="1:23" s="17" customFormat="1" x14ac:dyDescent="0.25">
      <c r="A11" s="24"/>
      <c r="B11" s="137" t="s">
        <v>23</v>
      </c>
      <c r="C11" s="140">
        <v>11.401061513336952</v>
      </c>
      <c r="D11" s="141">
        <v>3.8115016950187819</v>
      </c>
      <c r="E11" s="141">
        <v>6.7664970139147407E-2</v>
      </c>
      <c r="F11" s="141">
        <v>2.4048921032516102</v>
      </c>
      <c r="G11" s="141">
        <v>2.4977032613688444</v>
      </c>
      <c r="H11" s="141">
        <v>4.6075850092431869</v>
      </c>
      <c r="I11" s="141">
        <v>2.8516346694513528</v>
      </c>
      <c r="J11" s="141">
        <v>9.3668645215037039</v>
      </c>
      <c r="K11" s="141">
        <v>1.6615091644846425</v>
      </c>
      <c r="L11" s="141">
        <v>4.9826730354968651</v>
      </c>
      <c r="M11" s="141">
        <v>6.2539031135694367</v>
      </c>
      <c r="N11" s="141">
        <v>5.8060453400503809</v>
      </c>
      <c r="O11" s="141">
        <v>5.2751656548823522</v>
      </c>
      <c r="P11" s="141">
        <v>2.7381513238481148</v>
      </c>
      <c r="Q11" s="141">
        <v>7.4617557503943832</v>
      </c>
      <c r="R11" s="141">
        <v>11.819234582989369</v>
      </c>
      <c r="S11" s="141">
        <v>-0.29851916604809459</v>
      </c>
      <c r="T11" s="141">
        <v>1.1380217449338703</v>
      </c>
      <c r="U11" s="141">
        <v>4.2263921078778965</v>
      </c>
      <c r="V11" s="351">
        <v>0.9072249667990695</v>
      </c>
      <c r="W11" s="80"/>
    </row>
    <row r="12" spans="1:23" s="17" customFormat="1" x14ac:dyDescent="0.25">
      <c r="A12" s="24"/>
      <c r="B12" s="13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/>
      <c r="W12" s="80"/>
    </row>
    <row r="13" spans="1:23" x14ac:dyDescent="0.25">
      <c r="A13" s="24"/>
      <c r="B13" s="134" t="s">
        <v>182</v>
      </c>
      <c r="C13" s="135">
        <v>44.185222948126409</v>
      </c>
      <c r="D13" s="136">
        <v>44.028660900485683</v>
      </c>
      <c r="E13" s="136">
        <v>44.995220254722874</v>
      </c>
      <c r="F13" s="136">
        <v>43.571567491957609</v>
      </c>
      <c r="G13" s="136">
        <v>43.198577595940812</v>
      </c>
      <c r="H13" s="136">
        <v>42.725483643143804</v>
      </c>
      <c r="I13" s="136">
        <v>43.684035654285772</v>
      </c>
      <c r="J13" s="136">
        <v>46.097256000000002</v>
      </c>
      <c r="K13" s="136">
        <v>47.799220878200508</v>
      </c>
      <c r="L13" s="136">
        <v>49.541199859828929</v>
      </c>
      <c r="M13" s="136">
        <v>52.834288242794109</v>
      </c>
      <c r="N13" s="136">
        <v>53.959418098183981</v>
      </c>
      <c r="O13" s="306">
        <v>54.416546648628554</v>
      </c>
      <c r="P13" s="306">
        <v>55.391735088833286</v>
      </c>
      <c r="Q13" s="306">
        <v>54.511168147029124</v>
      </c>
      <c r="R13" s="306">
        <v>53.878870950186865</v>
      </c>
      <c r="S13" s="325">
        <v>50.145426590832614</v>
      </c>
      <c r="T13" s="325">
        <v>51.540148663030152</v>
      </c>
      <c r="U13" s="325">
        <v>53.511124508861634</v>
      </c>
      <c r="V13" s="378">
        <v>53.931321667962877</v>
      </c>
      <c r="W13" s="170"/>
    </row>
    <row r="14" spans="1:23" s="17" customFormat="1" x14ac:dyDescent="0.25">
      <c r="A14" s="24"/>
      <c r="B14" s="137" t="s">
        <v>23</v>
      </c>
      <c r="C14" s="140">
        <f>100*((1+Domácnosti!C9/100)/(1+'Cenová inflácia'!C10/100)-1)</f>
        <v>6.6640013296795253</v>
      </c>
      <c r="D14" s="141">
        <f>100*((1+Domácnosti!D9/100)/(1+'Cenová inflácia'!D10/100)-1)</f>
        <v>-0.35433123835207914</v>
      </c>
      <c r="E14" s="141">
        <f>100*((1+Domácnosti!E9/100)/(1+'Cenová inflácia'!E10/100)-1)</f>
        <v>2.1952958242855258</v>
      </c>
      <c r="F14" s="141">
        <f>100*((1+Domácnosti!F9/100)/(1+'Cenová inflácia'!F10/100)-1)</f>
        <v>-3.1640088762891039</v>
      </c>
      <c r="G14" s="141">
        <f>100*((1+Domácnosti!G9/100)/(1+'Cenová inflácia'!G10/100)-1)</f>
        <v>-0.85603965495536505</v>
      </c>
      <c r="H14" s="141">
        <f>100*((1+Domácnosti!H9/100)/(1+'Cenová inflácia'!H10/100)-1)</f>
        <v>-1.0951609500250425</v>
      </c>
      <c r="I14" s="141">
        <f>100*((1+Domácnosti!I9/100)/(1+'Cenová inflácia'!I10/100)-1)</f>
        <v>2.2435135413517715</v>
      </c>
      <c r="J14" s="141">
        <f>100*((1+Domácnosti!J9/100)/(1+'Cenová inflácia'!J10/100)-1)</f>
        <v>5.5242614597524664</v>
      </c>
      <c r="K14" s="141">
        <f>100*((1+Domácnosti!K9/100)/(1+'Cenová inflácia'!K10/100)-1)</f>
        <v>3.6921175486031244</v>
      </c>
      <c r="L14" s="141">
        <f>100*((1+Domácnosti!L9/100)/(1+'Cenová inflácia'!L10/100)-1)</f>
        <v>3.6443668947392149</v>
      </c>
      <c r="M14" s="141">
        <f>100*((1+Domácnosti!M9/100)/(1+'Cenová inflácia'!M10/100)-1)</f>
        <v>6.6471712277510031</v>
      </c>
      <c r="N14" s="141">
        <f>100*((1+Domácnosti!N9/100)/(1+'Cenová inflácia'!N10/100)-1)</f>
        <v>2.1295448331194899</v>
      </c>
      <c r="O14" s="141">
        <f>100*((1+Domácnosti!O9/100)/(1+'Cenová inflácia'!O10/100)-1)</f>
        <v>0.84717101584153021</v>
      </c>
      <c r="P14" s="141">
        <f>100*((1+Domácnosti!P9/100)/(1+'Cenová inflácia'!P10/100)-1)</f>
        <v>1.7920807185755283</v>
      </c>
      <c r="Q14" s="141">
        <f>100*((1+Domácnosti!Q9/100)/(1+'Cenová inflácia'!Q10/100)-1)</f>
        <v>-1.5897081764851162</v>
      </c>
      <c r="R14" s="141">
        <f>100*((1+Domácnosti!R9/100)/(1+'Cenová inflácia'!R10/100)-1)</f>
        <v>-1.1599406476427099</v>
      </c>
      <c r="S14" s="141">
        <f>100*((1+Domácnosti!S9/100)/(1+'Cenová inflácia'!S10/100)-1)</f>
        <v>-6.929329240781545</v>
      </c>
      <c r="T14" s="141">
        <f>100*((1+Domácnosti!T9/100)/(1+'Cenová inflácia'!T10/100)-1)</f>
        <v>2.7813544863780404</v>
      </c>
      <c r="U14" s="141">
        <f>100*((1+Domácnosti!U9/100)/(1+'Cenová inflácia'!U10/100)-1)</f>
        <v>3.8241563071882867</v>
      </c>
      <c r="V14" s="351">
        <f>100*((1+Domácnosti!V9/100)/(1+'Cenová inflácia'!V10/100)-1)</f>
        <v>0.7852519694884208</v>
      </c>
      <c r="W14" s="80"/>
    </row>
    <row r="15" spans="1:23" s="17" customFormat="1" x14ac:dyDescent="0.25">
      <c r="A15" s="24"/>
      <c r="B15" s="134" t="s">
        <v>91</v>
      </c>
      <c r="C15" s="83">
        <v>365.31139737717939</v>
      </c>
      <c r="D15" s="84">
        <v>373.14290607432429</v>
      </c>
      <c r="E15" s="84">
        <v>369.83351380227123</v>
      </c>
      <c r="F15" s="84">
        <v>364.48496222855488</v>
      </c>
      <c r="G15" s="84">
        <v>360.55143039703944</v>
      </c>
      <c r="H15" s="84">
        <v>371.98485166890987</v>
      </c>
      <c r="I15" s="84">
        <v>382.85675650639166</v>
      </c>
      <c r="J15" s="84">
        <v>420.1</v>
      </c>
      <c r="K15" s="84">
        <v>429.30831603255348</v>
      </c>
      <c r="L15" s="84">
        <v>444.87887443106337</v>
      </c>
      <c r="M15" s="84">
        <v>461.19595564866358</v>
      </c>
      <c r="N15" s="84">
        <v>475.25196139870559</v>
      </c>
      <c r="O15" s="57">
        <v>490.82228291549433</v>
      </c>
      <c r="P15" s="57">
        <v>488.8230775534887</v>
      </c>
      <c r="Q15" s="57">
        <v>465.93054474278142</v>
      </c>
      <c r="R15" s="57">
        <v>470.82527687667465</v>
      </c>
      <c r="S15" s="29">
        <v>449.09723563116205</v>
      </c>
      <c r="T15" s="29">
        <v>460.71132707004915</v>
      </c>
      <c r="U15" s="29">
        <v>479.63958283428315</v>
      </c>
      <c r="V15" s="30">
        <v>485.33049831741209</v>
      </c>
      <c r="W15" s="80"/>
    </row>
    <row r="16" spans="1:23" s="17" customFormat="1" x14ac:dyDescent="0.25">
      <c r="A16" s="24"/>
      <c r="B16" s="137" t="s">
        <v>23</v>
      </c>
      <c r="C16" s="140">
        <f>100*((1+Domácnosti!C11/100)/(1+'Cenová inflácia'!C10/100)-1)</f>
        <v>6.5163073343265765</v>
      </c>
      <c r="D16" s="141">
        <f>100*((1+Domácnosti!D11/100)/(1+'Cenová inflácia'!D10/100)-1)</f>
        <v>2.1437898607523875</v>
      </c>
      <c r="E16" s="141">
        <f>100*((1+Domácnosti!E11/100)/(1+'Cenová inflácia'!E10/100)-1)</f>
        <v>-0.88689674068032076</v>
      </c>
      <c r="F16" s="141">
        <f>100*((1+Domácnosti!F11/100)/(1+'Cenová inflácia'!F10/100)-1)</f>
        <v>-1.4462052177823703</v>
      </c>
      <c r="G16" s="141">
        <f>100*((1+Domácnosti!G11/100)/(1+'Cenová inflácia'!G10/100)-1)</f>
        <v>-1.0792027762859702</v>
      </c>
      <c r="H16" s="141">
        <f>100*((1+Domácnosti!H11/100)/(1+'Cenová inflácia'!H10/100)-1)</f>
        <v>3.1710930280542726</v>
      </c>
      <c r="I16" s="141">
        <f>100*((1+Domácnosti!I11/100)/(1+'Cenová inflácia'!I10/100)-1)</f>
        <v>2.9226740789860095</v>
      </c>
      <c r="J16" s="141">
        <f>100*((1+Domácnosti!J11/100)/(1+'Cenová inflácia'!J10/100)-1)</f>
        <v>9.7277226692972452</v>
      </c>
      <c r="K16" s="141">
        <f>100*((1+Domácnosti!K11/100)/(1+'Cenová inflácia'!K10/100)-1)</f>
        <v>2.191934309105803</v>
      </c>
      <c r="L16" s="141">
        <f>100*((1+Domácnosti!L11/100)/(1+'Cenová inflácia'!L10/100)-1)</f>
        <v>3.6268941963214063</v>
      </c>
      <c r="M16" s="141">
        <f>100*((1+Domácnosti!M11/100)/(1+'Cenová inflácia'!M10/100)-1)</f>
        <v>3.6677581596715303</v>
      </c>
      <c r="N16" s="141">
        <f>100*((1+Domácnosti!N11/100)/(1+'Cenová inflácia'!N10/100)-1)</f>
        <v>3.0477296207579441</v>
      </c>
      <c r="O16" s="141">
        <f>100*((1+Domácnosti!O11/100)/(1+'Cenová inflácia'!O10/100)-1)</f>
        <v>3.2762245674828883</v>
      </c>
      <c r="P16" s="141">
        <f>100*((1+Domácnosti!P11/100)/(1+'Cenová inflácia'!P10/100)-1)</f>
        <v>-0.40731756311677136</v>
      </c>
      <c r="Q16" s="141">
        <f>100*((1+Domácnosti!Q11/100)/(1+'Cenová inflácia'!Q10/100)-1)</f>
        <v>-4.6831939533792166</v>
      </c>
      <c r="R16" s="141">
        <f>100*((1+Domácnosti!R11/100)/(1+'Cenová inflácia'!R10/100)-1)</f>
        <v>1.0505282791870574</v>
      </c>
      <c r="S16" s="141">
        <f>100*((1+Domácnosti!S11/100)/(1+'Cenová inflácia'!S10/100)-1)</f>
        <v>-4.6148841858386298</v>
      </c>
      <c r="T16" s="141">
        <f>100*((1+Domácnosti!T11/100)/(1+'Cenová inflácia'!T10/100)-1)</f>
        <v>2.5860972897249423</v>
      </c>
      <c r="U16" s="141">
        <f>100*((1+Domácnosti!U11/100)/(1+'Cenová inflácia'!U10/100)-1)</f>
        <v>4.1084849996223527</v>
      </c>
      <c r="V16" s="351">
        <f>100*((1+Domácnosti!V11/100)/(1+'Cenová inflácia'!V10/100)-1)</f>
        <v>1.1864982972214833</v>
      </c>
      <c r="W16" s="80"/>
    </row>
    <row r="17" spans="1:23" s="17" customFormat="1" x14ac:dyDescent="0.25">
      <c r="A17" s="24"/>
      <c r="B17" s="13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  <c r="W17" s="80"/>
    </row>
    <row r="18" spans="1:23" x14ac:dyDescent="0.25">
      <c r="A18" s="24"/>
      <c r="B18" s="134" t="s">
        <v>183</v>
      </c>
      <c r="C18" s="135">
        <v>19.781126001000001</v>
      </c>
      <c r="D18" s="136">
        <v>19.459195125000001</v>
      </c>
      <c r="E18" s="136">
        <v>19.858007733000001</v>
      </c>
      <c r="F18" s="136">
        <v>20.680124526000004</v>
      </c>
      <c r="G18" s="136">
        <v>21.193772418000002</v>
      </c>
      <c r="H18" s="136">
        <v>21.516814536000002</v>
      </c>
      <c r="I18" s="136">
        <v>22.699030067999999</v>
      </c>
      <c r="J18" s="136">
        <v>23.858284725000001</v>
      </c>
      <c r="K18" s="136">
        <v>25.247460528000001</v>
      </c>
      <c r="L18" s="136">
        <v>26.890544916000003</v>
      </c>
      <c r="M18" s="136">
        <v>29.086946696999998</v>
      </c>
      <c r="N18" s="136">
        <v>31.660151796000001</v>
      </c>
      <c r="O18" s="306">
        <v>32.250289830000007</v>
      </c>
      <c r="P18" s="306">
        <v>34.224414923999994</v>
      </c>
      <c r="Q18" s="306">
        <v>37.47541476</v>
      </c>
      <c r="R18" s="306">
        <v>41.367641973247835</v>
      </c>
      <c r="S18" s="325">
        <v>39.25426003150266</v>
      </c>
      <c r="T18" s="325">
        <v>39.945673092505281</v>
      </c>
      <c r="U18" s="325">
        <v>41.816346716097435</v>
      </c>
      <c r="V18" s="378">
        <v>42.118473519516023</v>
      </c>
      <c r="W18" s="170"/>
    </row>
    <row r="19" spans="1:23" x14ac:dyDescent="0.25">
      <c r="A19" s="24"/>
      <c r="B19" s="137" t="s">
        <v>23</v>
      </c>
      <c r="C19" s="138">
        <v>10.856605172367505</v>
      </c>
      <c r="D19" s="139">
        <v>-1.6274648671856351</v>
      </c>
      <c r="E19" s="139">
        <v>2.0494815198580874</v>
      </c>
      <c r="F19" s="139">
        <v>4.139976195264583</v>
      </c>
      <c r="G19" s="139">
        <v>2.4837756240501108</v>
      </c>
      <c r="H19" s="139">
        <v>1.5242313243188255</v>
      </c>
      <c r="I19" s="139">
        <v>5.4943798954163015</v>
      </c>
      <c r="J19" s="139">
        <v>5.1070669254465795</v>
      </c>
      <c r="K19" s="139">
        <v>5.822613901259821</v>
      </c>
      <c r="L19" s="139">
        <v>6.5079194249171524</v>
      </c>
      <c r="M19" s="139">
        <v>8.1679333306969415</v>
      </c>
      <c r="N19" s="139">
        <v>8.846597498889075</v>
      </c>
      <c r="O19" s="143">
        <v>1.8639772727639503</v>
      </c>
      <c r="P19" s="143">
        <v>6.1212631092809833</v>
      </c>
      <c r="Q19" s="143">
        <v>9.4990662169661455</v>
      </c>
      <c r="R19" s="143">
        <v>10.386081750327314</v>
      </c>
      <c r="S19" s="141">
        <v>-5.1087802952652801</v>
      </c>
      <c r="T19" s="141">
        <v>1.761370767014192</v>
      </c>
      <c r="U19" s="141">
        <v>4.6830444420352668</v>
      </c>
      <c r="V19" s="351">
        <v>0.72250884437565777</v>
      </c>
      <c r="W19" s="170"/>
    </row>
    <row r="20" spans="1:23" x14ac:dyDescent="0.25">
      <c r="A20" s="24"/>
      <c r="B20" s="134" t="s">
        <v>89</v>
      </c>
      <c r="C20" s="56">
        <v>12.749018259840563</v>
      </c>
      <c r="D20" s="57">
        <v>13.076110806363136</v>
      </c>
      <c r="E20" s="57">
        <v>13.788234845305762</v>
      </c>
      <c r="F20" s="57">
        <v>14.063003184136269</v>
      </c>
      <c r="G20" s="57">
        <v>14.408146690641615</v>
      </c>
      <c r="H20" s="57">
        <v>14.777545144262136</v>
      </c>
      <c r="I20" s="57">
        <v>15.072570434349553</v>
      </c>
      <c r="J20" s="57">
        <v>15.637217923206554</v>
      </c>
      <c r="K20" s="57">
        <v>15.985786858437708</v>
      </c>
      <c r="L20" s="57">
        <v>16.799642006170494</v>
      </c>
      <c r="M20" s="57">
        <v>17.804617720060918</v>
      </c>
      <c r="N20" s="57">
        <v>19.020801191503448</v>
      </c>
      <c r="O20" s="57">
        <v>19.756174604681238</v>
      </c>
      <c r="P20" s="57">
        <v>21.118872935577965</v>
      </c>
      <c r="Q20" s="57">
        <v>22.396306750066653</v>
      </c>
      <c r="R20" s="57">
        <v>24.406447768559875</v>
      </c>
      <c r="S20" s="29">
        <v>24.284118214208029</v>
      </c>
      <c r="T20" s="29">
        <v>24.695830262604186</v>
      </c>
      <c r="U20" s="29">
        <v>25.529030368515929</v>
      </c>
      <c r="V20" s="30">
        <v>25.666531188928463</v>
      </c>
      <c r="W20" s="170"/>
    </row>
    <row r="21" spans="1:23" x14ac:dyDescent="0.25">
      <c r="A21" s="24"/>
      <c r="B21" s="137" t="s">
        <v>23</v>
      </c>
      <c r="C21" s="142">
        <v>6.6943314215959004</v>
      </c>
      <c r="D21" s="143">
        <v>2.5656292889070231</v>
      </c>
      <c r="E21" s="143">
        <v>5.4459926922314716</v>
      </c>
      <c r="F21" s="143">
        <v>1.9927738533120021</v>
      </c>
      <c r="G21" s="143">
        <v>2.4542660055334675</v>
      </c>
      <c r="H21" s="143">
        <v>2.5638165792721379</v>
      </c>
      <c r="I21" s="143">
        <v>1.9964431656767312</v>
      </c>
      <c r="J21" s="143">
        <v>3.746192405047255</v>
      </c>
      <c r="K21" s="143">
        <v>2.2290981486793537</v>
      </c>
      <c r="L21" s="143">
        <v>5.091117221441066</v>
      </c>
      <c r="M21" s="143">
        <v>5.9821257710211739</v>
      </c>
      <c r="N21" s="143">
        <v>6.8307193704711056</v>
      </c>
      <c r="O21" s="143">
        <v>3.8661537217805408</v>
      </c>
      <c r="P21" s="143">
        <v>6.8975819366054569</v>
      </c>
      <c r="Q21" s="143">
        <v>6.0487783528289318</v>
      </c>
      <c r="R21" s="143">
        <v>8.9753236590548013</v>
      </c>
      <c r="S21" s="141">
        <v>-0.50121818427600884</v>
      </c>
      <c r="T21" s="141">
        <v>1.6953963276100215</v>
      </c>
      <c r="U21" s="141">
        <v>3.3738493383371759</v>
      </c>
      <c r="V21" s="351">
        <v>0.53860573013422286</v>
      </c>
      <c r="W21" s="170"/>
    </row>
    <row r="22" spans="1:23" x14ac:dyDescent="0.25">
      <c r="A22" s="24"/>
      <c r="B22" s="137"/>
      <c r="C22" s="142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1"/>
      <c r="T22" s="141"/>
      <c r="U22" s="141"/>
      <c r="V22" s="351"/>
      <c r="W22" s="170"/>
    </row>
    <row r="23" spans="1:23" x14ac:dyDescent="0.25">
      <c r="A23" s="24"/>
      <c r="B23" s="134" t="s">
        <v>184</v>
      </c>
      <c r="C23" s="135">
        <v>22.069666130529782</v>
      </c>
      <c r="D23" s="136">
        <v>21.361715215232927</v>
      </c>
      <c r="E23" s="136">
        <v>21.591570462186347</v>
      </c>
      <c r="F23" s="136">
        <v>21.63985532481891</v>
      </c>
      <c r="G23" s="136">
        <v>21.403408662873847</v>
      </c>
      <c r="H23" s="136">
        <v>21.431250337540909</v>
      </c>
      <c r="I23" s="136">
        <v>22.624380474006923</v>
      </c>
      <c r="J23" s="136">
        <v>23.858284725000001</v>
      </c>
      <c r="K23" s="136">
        <v>25.379190698169062</v>
      </c>
      <c r="L23" s="136">
        <v>26.68176321497911</v>
      </c>
      <c r="M23" s="136">
        <v>28.158652768313715</v>
      </c>
      <c r="N23" s="136">
        <v>29.850710707514487</v>
      </c>
      <c r="O23" s="306">
        <v>29.829757616219641</v>
      </c>
      <c r="P23" s="306">
        <v>30.686532577528943</v>
      </c>
      <c r="Q23" s="306">
        <v>29.803947041252982</v>
      </c>
      <c r="R23" s="306">
        <v>29.731044992953439</v>
      </c>
      <c r="S23" s="325">
        <v>26.990765728181632</v>
      </c>
      <c r="T23" s="325">
        <v>27.859428788228364</v>
      </c>
      <c r="U23" s="325">
        <v>29.131106053141373</v>
      </c>
      <c r="V23" s="378">
        <v>29.422787355433449</v>
      </c>
      <c r="W23" s="170"/>
    </row>
    <row r="24" spans="1:23" x14ac:dyDescent="0.25">
      <c r="A24" s="24"/>
      <c r="B24" s="137" t="s">
        <v>23</v>
      </c>
      <c r="C24" s="140">
        <f>100*((1+Domácnosti!C19/100)/(1+'Cenová inflácia'!C10/100)-1)</f>
        <v>5.9957245126100789</v>
      </c>
      <c r="D24" s="141">
        <f>100*((1+Domácnosti!D19/100)/(1+'Cenová inflácia'!D10/100)-1)</f>
        <v>-3.2078007483652859</v>
      </c>
      <c r="E24" s="141">
        <f>100*((1+Domácnosti!E19/100)/(1+'Cenová inflácia'!E10/100)-1)</f>
        <v>1.0760149390509399</v>
      </c>
      <c r="F24" s="141">
        <f>100*((1+Domácnosti!F19/100)/(1+'Cenová inflácia'!F10/100)-1)</f>
        <v>0.22362830307838255</v>
      </c>
      <c r="G24" s="141">
        <f>100*((1+Domácnosti!G19/100)/(1+'Cenová inflácia'!G10/100)-1)</f>
        <v>-1.0926443749089021</v>
      </c>
      <c r="H24" s="141">
        <f>100*((1+Domácnosti!H19/100)/(1+'Cenová inflácia'!H10/100)-1)</f>
        <v>0.13008056382792788</v>
      </c>
      <c r="I24" s="141">
        <f>100*((1+Domácnosti!I19/100)/(1+'Cenová inflácia'!I10/100)-1)</f>
        <v>5.5672446435661938</v>
      </c>
      <c r="J24" s="141">
        <f>100*((1+Domácnosti!J19/100)/(1+'Cenová inflácia'!J10/100)-1)</f>
        <v>5.4538697862277719</v>
      </c>
      <c r="K24" s="141">
        <f>100*((1+Domácnosti!K19/100)/(1+'Cenová inflácia'!K10/100)-1)</f>
        <v>6.3747498644585177</v>
      </c>
      <c r="L24" s="141">
        <f>100*((1+Domácnosti!L19/100)/(1+'Cenová inflácia'!L10/100)-1)</f>
        <v>5.1324430802437648</v>
      </c>
      <c r="M24" s="141">
        <f>100*((1+Domácnosti!M19/100)/(1+'Cenová inflácia'!M10/100)-1)</f>
        <v>5.5352022332072703</v>
      </c>
      <c r="N24" s="141">
        <f>100*((1+Domácnosti!N19/100)/(1+'Cenová inflácia'!N10/100)-1)</f>
        <v>6.0090159608232607</v>
      </c>
      <c r="O24" s="141">
        <f>100*((1+Domácnosti!O19/100)/(1+'Cenová inflácia'!O10/100)-1)</f>
        <v>-7.0192939458457726E-2</v>
      </c>
      <c r="P24" s="141">
        <f>100*((1+Domácnosti!P19/100)/(1+'Cenová inflácia'!P10/100)-1)</f>
        <v>2.8722156322297243</v>
      </c>
      <c r="Q24" s="141">
        <f>100*((1+Domácnosti!Q19/100)/(1+'Cenová inflácia'!Q10/100)-1)</f>
        <v>-2.8761331507433208</v>
      </c>
      <c r="R24" s="141">
        <f>100*((1+Domácnosti!R19/100)/(1+'Cenová inflácia'!R10/100)-1)</f>
        <v>-0.24460534773678155</v>
      </c>
      <c r="S24" s="141">
        <f>100*((1+Domácnosti!S19/100)/(1+'Cenová inflácia'!S10/100)-1)</f>
        <v>-9.2168952198662506</v>
      </c>
      <c r="T24" s="141">
        <f>100*((1+Domácnosti!T19/100)/(1+'Cenová inflácia'!T10/100)-1)</f>
        <v>3.2183713081535226</v>
      </c>
      <c r="U24" s="141">
        <f>100*((1+Domácnosti!U19/100)/(1+'Cenová inflácia'!U10/100)-1)</f>
        <v>4.5646207414357765</v>
      </c>
      <c r="V24" s="351">
        <f>100*((1+Domácnosti!V19/100)/(1+'Cenová inflácia'!V10/100)-1)</f>
        <v>1.001270949891131</v>
      </c>
      <c r="W24" s="170"/>
    </row>
    <row r="25" spans="1:23" x14ac:dyDescent="0.25">
      <c r="A25" s="24"/>
      <c r="B25" s="134" t="s">
        <v>90</v>
      </c>
      <c r="C25" s="144">
        <v>14.223991924043405</v>
      </c>
      <c r="D25" s="145">
        <v>14.354558519714677</v>
      </c>
      <c r="E25" s="145">
        <v>14.991919039131963</v>
      </c>
      <c r="F25" s="145">
        <v>14.715644190370792</v>
      </c>
      <c r="G25" s="145">
        <v>14.550663544566703</v>
      </c>
      <c r="H25" s="145">
        <v>14.718780460328725</v>
      </c>
      <c r="I25" s="145">
        <v>15.023001740886196</v>
      </c>
      <c r="J25" s="145">
        <v>15.637217923206554</v>
      </c>
      <c r="K25" s="145">
        <v>16.06919367952425</v>
      </c>
      <c r="L25" s="145">
        <v>16.669207392608481</v>
      </c>
      <c r="M25" s="145">
        <v>17.236393124186872</v>
      </c>
      <c r="N25" s="145">
        <v>17.933724305909713</v>
      </c>
      <c r="O25" s="325">
        <v>18.273383060674192</v>
      </c>
      <c r="P25" s="325">
        <v>18.93575050961206</v>
      </c>
      <c r="Q25" s="325">
        <v>17.81163316199261</v>
      </c>
      <c r="R25" s="325">
        <v>17.540985226919172</v>
      </c>
      <c r="S25" s="325">
        <v>16.697472964950624</v>
      </c>
      <c r="T25" s="325">
        <v>17.223685853882461</v>
      </c>
      <c r="U25" s="325">
        <v>17.784645228532536</v>
      </c>
      <c r="V25" s="378">
        <v>17.929920678951529</v>
      </c>
      <c r="W25" s="170"/>
    </row>
    <row r="26" spans="1:23" x14ac:dyDescent="0.25">
      <c r="A26" s="24"/>
      <c r="B26" s="137" t="s">
        <v>23</v>
      </c>
      <c r="C26" s="140">
        <f>100*((1+Domácnosti!C21/100)/(1+'Cenová inflácia'!C10/100)-1)</f>
        <v>2.0159596519879086</v>
      </c>
      <c r="D26" s="141">
        <f>100*((1+Domácnosti!D21/100)/(1+'Cenová inflácia'!D10/100)-1)</f>
        <v>0.91793215553344076</v>
      </c>
      <c r="E26" s="141">
        <f>100*((1+Domácnosti!E21/100)/(1+'Cenová inflácia'!E10/100)-1)</f>
        <v>4.4401262396327246</v>
      </c>
      <c r="F26" s="141">
        <f>100*((1+Domácnosti!F21/100)/(1+'Cenová inflácia'!F10/100)-1)</f>
        <v>-1.8428251115820027</v>
      </c>
      <c r="G26" s="141">
        <f>100*((1+Domácnosti!G21/100)/(1+'Cenová inflácia'!G10/100)-1)</f>
        <v>-1.1211241836904806</v>
      </c>
      <c r="H26" s="141">
        <f>100*((1+Domácnosti!H21/100)/(1+'Cenová inflácia'!H10/100)-1)</f>
        <v>1.155390029101433</v>
      </c>
      <c r="I26" s="141">
        <f>100*((1+Domácnosti!I21/100)/(1+'Cenová inflácia'!I10/100)-1)</f>
        <v>2.0668918962235328</v>
      </c>
      <c r="J26" s="141">
        <f>100*((1+Domácnosti!J21/100)/(1+'Cenová inflácia'!J10/100)-1)</f>
        <v>4.0885050332432948</v>
      </c>
      <c r="K26" s="141">
        <f>100*((1+Domácnosti!K21/100)/(1+'Cenová inflácia'!K10/100)-1)</f>
        <v>2.7624847235556915</v>
      </c>
      <c r="L26" s="141">
        <f>100*((1+Domácnosti!L21/100)/(1+'Cenová inflácia'!L10/100)-1)</f>
        <v>3.7339379003738404</v>
      </c>
      <c r="M26" s="141">
        <f>100*((1+Domácnosti!M21/100)/(1+'Cenová inflácia'!M10/100)-1)</f>
        <v>3.4025956856826189</v>
      </c>
      <c r="N26" s="141">
        <f>100*((1+Domácnosti!N21/100)/(1+'Cenová inflácia'!N10/100)-1)</f>
        <v>4.0456908629237454</v>
      </c>
      <c r="O26" s="141">
        <f>100*((1+Domácnosti!O21/100)/(1+'Cenová inflácia'!O10/100)-1)</f>
        <v>1.8939666349869544</v>
      </c>
      <c r="P26" s="141">
        <f>100*((1+Domácnosti!P21/100)/(1+'Cenová inflácia'!P10/100)-1)</f>
        <v>3.6247663978726585</v>
      </c>
      <c r="Q26" s="141">
        <f>100*((1+Domácnosti!Q21/100)/(1+'Cenová inflácia'!Q10/100)-1)</f>
        <v>-5.9364816147574047</v>
      </c>
      <c r="R26" s="141">
        <f>100*((1+Domácnosti!R21/100)/(1+'Cenová inflácia'!R10/100)-1)</f>
        <v>-1.519500949811603</v>
      </c>
      <c r="S26" s="141">
        <f>100*((1+Domácnosti!S21/100)/(1+'Cenová inflácia'!S10/100)-1)</f>
        <v>-4.8088077782202365</v>
      </c>
      <c r="T26" s="141">
        <f>100*((1+Domácnosti!T21/100)/(1+'Cenová inflácia'!T10/100)-1)</f>
        <v>3.1514522588921068</v>
      </c>
      <c r="U26" s="141">
        <f>100*((1+Domácnosti!U21/100)/(1+'Cenová inflácia'!U10/100)-1)</f>
        <v>3.2569066772872413</v>
      </c>
      <c r="V26" s="351">
        <f>100*((1+Domácnosti!V21/100)/(1+'Cenová inflácia'!V10/100)-1)</f>
        <v>0.81685886084432724</v>
      </c>
      <c r="W26" s="170"/>
    </row>
    <row r="27" spans="1:23" x14ac:dyDescent="0.25">
      <c r="A27" s="24"/>
      <c r="B27" s="25"/>
      <c r="C27" s="2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80"/>
      <c r="P27" s="80"/>
      <c r="Q27" s="80"/>
      <c r="R27" s="80"/>
      <c r="S27" s="36"/>
      <c r="T27" s="36"/>
      <c r="U27" s="36"/>
      <c r="V27" s="31"/>
      <c r="W27" s="170"/>
    </row>
    <row r="28" spans="1:23" x14ac:dyDescent="0.25">
      <c r="A28" s="24"/>
      <c r="B28" s="27" t="s">
        <v>186</v>
      </c>
      <c r="C28" s="83">
        <v>7.2027337427804845</v>
      </c>
      <c r="D28" s="84">
        <v>8.2602441459070253</v>
      </c>
      <c r="E28" s="84">
        <v>9.4395799026063809</v>
      </c>
      <c r="F28" s="84">
        <v>8.2532136657853314</v>
      </c>
      <c r="G28" s="84">
        <v>7.3808876258929148</v>
      </c>
      <c r="H28" s="84">
        <v>6.4392005373492971</v>
      </c>
      <c r="I28" s="84">
        <v>6.8929764390921129</v>
      </c>
      <c r="J28" s="84">
        <v>9.0743674865530259</v>
      </c>
      <c r="K28" s="84">
        <v>9.1656235315805876</v>
      </c>
      <c r="L28" s="84">
        <v>8.0390915219850587</v>
      </c>
      <c r="M28" s="84">
        <v>10.243502111574667</v>
      </c>
      <c r="N28" s="84">
        <v>9.8057170790489465</v>
      </c>
      <c r="O28" s="57">
        <v>11.539097847491913</v>
      </c>
      <c r="P28" s="57">
        <v>10.875766967584124</v>
      </c>
      <c r="Q28" s="57">
        <v>5.0067594061671938</v>
      </c>
      <c r="R28" s="57">
        <v>5.4441666984196777</v>
      </c>
      <c r="S28" s="29">
        <v>4.4158968293551908</v>
      </c>
      <c r="T28" s="29">
        <v>6.649272592491462</v>
      </c>
      <c r="U28" s="29">
        <v>6.4416387291893988</v>
      </c>
      <c r="V28" s="30">
        <v>5.979344787417368</v>
      </c>
      <c r="W28" s="170"/>
    </row>
    <row r="29" spans="1:23" s="17" customFormat="1" x14ac:dyDescent="0.25">
      <c r="A29" s="61"/>
      <c r="B29" s="146"/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293"/>
      <c r="P29" s="293"/>
      <c r="Q29" s="293"/>
      <c r="R29" s="293"/>
      <c r="S29" s="379"/>
      <c r="T29" s="379"/>
      <c r="U29" s="379"/>
      <c r="V29" s="380"/>
      <c r="W29" s="80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showGridLines="0" zoomScale="85" zoomScaleNormal="85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X9" sqref="X9"/>
    </sheetView>
  </sheetViews>
  <sheetFormatPr defaultColWidth="9.140625" defaultRowHeight="15.75" x14ac:dyDescent="0.25"/>
  <cols>
    <col min="1" max="1" width="5.7109375" style="9" customWidth="1"/>
    <col min="2" max="2" width="59" style="9" customWidth="1"/>
    <col min="3" max="3" width="11.140625" style="9" customWidth="1"/>
    <col min="4" max="4" width="11.140625" style="147" customWidth="1"/>
    <col min="5" max="18" width="11.140625" style="9" customWidth="1"/>
    <col min="19" max="20" width="11.140625" style="305" customWidth="1"/>
    <col min="21" max="21" width="9.140625" style="305"/>
    <col min="22" max="16384" width="9.140625" style="9"/>
  </cols>
  <sheetData>
    <row r="1" spans="1:22" x14ac:dyDescent="0.25">
      <c r="A1" s="455" t="str">
        <f>'Súhrnné indikátory'!A1:M1</f>
        <v>64. zasadnutie Výboru pre makroekonomické prognózy, 13.9.2023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7"/>
      <c r="R1" s="457"/>
      <c r="S1" s="344"/>
    </row>
    <row r="2" spans="1:22" ht="18.75" x14ac:dyDescent="0.3">
      <c r="A2" s="433" t="s">
        <v>12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334"/>
    </row>
    <row r="3" spans="1:22" x14ac:dyDescent="0.25">
      <c r="A3" s="451" t="s">
        <v>61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335"/>
    </row>
    <row r="4" spans="1:22" x14ac:dyDescent="0.25">
      <c r="A4" s="89"/>
      <c r="B4" s="90"/>
      <c r="C4" s="271"/>
      <c r="D4" s="73"/>
      <c r="E4" s="11"/>
      <c r="F4" s="11"/>
      <c r="G4" s="11"/>
      <c r="H4" s="11"/>
      <c r="I4" s="73"/>
      <c r="J4" s="73"/>
      <c r="K4" s="73"/>
      <c r="L4" s="73"/>
      <c r="M4" s="73"/>
      <c r="N4" s="73"/>
      <c r="O4" s="73"/>
      <c r="P4" s="73"/>
      <c r="Q4" s="73"/>
      <c r="R4" s="73"/>
      <c r="S4" s="110"/>
      <c r="T4" s="110"/>
      <c r="U4" s="110"/>
      <c r="V4" s="336"/>
    </row>
    <row r="5" spans="1:22" s="17" customFormat="1" x14ac:dyDescent="0.25">
      <c r="A5" s="24"/>
      <c r="B5" s="92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12">
        <v>2024</v>
      </c>
      <c r="T5" s="112">
        <v>2025</v>
      </c>
      <c r="U5" s="112">
        <v>2026</v>
      </c>
      <c r="V5" s="337">
        <v>2027</v>
      </c>
    </row>
    <row r="6" spans="1:22" s="17" customFormat="1" x14ac:dyDescent="0.25">
      <c r="A6" s="61"/>
      <c r="B6" s="19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62</v>
      </c>
      <c r="R6" s="8" t="s">
        <v>62</v>
      </c>
      <c r="S6" s="338" t="s">
        <v>62</v>
      </c>
      <c r="T6" s="338" t="s">
        <v>62</v>
      </c>
      <c r="U6" s="338" t="s">
        <v>62</v>
      </c>
      <c r="V6" s="339" t="s">
        <v>62</v>
      </c>
    </row>
    <row r="7" spans="1:22" s="17" customFormat="1" x14ac:dyDescent="0.25">
      <c r="A7" s="89"/>
      <c r="B7" s="149"/>
      <c r="C7" s="271"/>
      <c r="D7" s="73"/>
      <c r="E7" s="11"/>
      <c r="F7" s="11"/>
      <c r="G7" s="11"/>
      <c r="H7" s="11"/>
      <c r="I7" s="73"/>
      <c r="J7" s="73"/>
      <c r="K7" s="73"/>
      <c r="L7" s="73"/>
      <c r="M7" s="73"/>
      <c r="N7" s="73"/>
      <c r="O7" s="73"/>
      <c r="P7" s="73"/>
      <c r="Q7" s="73"/>
      <c r="R7" s="163"/>
      <c r="S7" s="381"/>
      <c r="T7" s="381"/>
      <c r="U7" s="381"/>
      <c r="V7" s="382"/>
    </row>
    <row r="8" spans="1:22" s="17" customFormat="1" x14ac:dyDescent="0.25">
      <c r="A8" s="24"/>
      <c r="B8" s="149" t="s">
        <v>5</v>
      </c>
      <c r="C8" s="74"/>
      <c r="D8" s="15"/>
      <c r="E8" s="266"/>
      <c r="F8" s="266"/>
      <c r="G8" s="266"/>
      <c r="H8" s="266"/>
      <c r="I8" s="15"/>
      <c r="J8" s="15"/>
      <c r="K8" s="15"/>
      <c r="L8" s="40"/>
      <c r="M8" s="40"/>
      <c r="N8" s="40"/>
      <c r="O8" s="40"/>
      <c r="P8" s="40"/>
      <c r="Q8" s="40"/>
      <c r="R8" s="57"/>
      <c r="S8" s="29"/>
      <c r="T8" s="29"/>
      <c r="U8" s="29"/>
      <c r="V8" s="30"/>
    </row>
    <row r="9" spans="1:22" s="17" customFormat="1" x14ac:dyDescent="0.25">
      <c r="A9" s="24"/>
      <c r="B9" s="149"/>
      <c r="C9" s="74"/>
      <c r="D9" s="15"/>
      <c r="E9" s="266"/>
      <c r="F9" s="266"/>
      <c r="G9" s="266"/>
      <c r="H9" s="266"/>
      <c r="I9" s="15"/>
      <c r="J9" s="15"/>
      <c r="K9" s="15"/>
      <c r="L9" s="40"/>
      <c r="M9" s="40"/>
      <c r="N9" s="40"/>
      <c r="O9" s="40"/>
      <c r="P9" s="40"/>
      <c r="Q9" s="40"/>
      <c r="R9" s="57"/>
      <c r="S9" s="29"/>
      <c r="T9" s="29"/>
      <c r="U9" s="29"/>
      <c r="V9" s="30"/>
    </row>
    <row r="10" spans="1:22" x14ac:dyDescent="0.25">
      <c r="A10" s="24"/>
      <c r="B10" s="150" t="s">
        <v>93</v>
      </c>
      <c r="C10" s="151">
        <v>2247.1389999999997</v>
      </c>
      <c r="D10" s="152">
        <v>2203.1580000000004</v>
      </c>
      <c r="E10" s="152">
        <v>2169.8220000000001</v>
      </c>
      <c r="F10" s="152">
        <v>2208.3130000000001</v>
      </c>
      <c r="G10" s="152">
        <v>2209.4319999999998</v>
      </c>
      <c r="H10" s="152">
        <v>2192.2510000000002</v>
      </c>
      <c r="I10" s="152">
        <v>2223.1490000000003</v>
      </c>
      <c r="J10" s="152">
        <v>2267.0969999999998</v>
      </c>
      <c r="K10" s="152">
        <v>2321.049</v>
      </c>
      <c r="L10" s="152">
        <v>2372.2559999999999</v>
      </c>
      <c r="M10" s="152">
        <v>2419.902</v>
      </c>
      <c r="N10" s="152">
        <v>2445.1899999999996</v>
      </c>
      <c r="O10" s="152">
        <v>2399.0699999999997</v>
      </c>
      <c r="P10" s="152">
        <v>2385.1180000000004</v>
      </c>
      <c r="Q10" s="152">
        <v>2427.2969999999996</v>
      </c>
      <c r="R10" s="152">
        <v>2433.0608650744994</v>
      </c>
      <c r="S10" s="152">
        <v>2302.7263872351882</v>
      </c>
      <c r="T10" s="152">
        <v>2302.127289386297</v>
      </c>
      <c r="U10" s="152">
        <v>2325.8125199456631</v>
      </c>
      <c r="V10" s="383">
        <v>2324.3638035256317</v>
      </c>
    </row>
    <row r="11" spans="1:22" x14ac:dyDescent="0.25">
      <c r="A11" s="24"/>
      <c r="B11" s="153" t="s">
        <v>33</v>
      </c>
      <c r="C11" s="98">
        <v>3.2233363099503531</v>
      </c>
      <c r="D11" s="99">
        <v>-1.9571997993893309</v>
      </c>
      <c r="E11" s="99">
        <v>-1.5131007399378671</v>
      </c>
      <c r="F11" s="99">
        <v>1.7739243126855486</v>
      </c>
      <c r="G11" s="99">
        <v>5.0672164679532727E-2</v>
      </c>
      <c r="H11" s="99">
        <v>-0.77762067354866238</v>
      </c>
      <c r="I11" s="99">
        <v>1.4094189032186621</v>
      </c>
      <c r="J11" s="99">
        <v>1.976835560729362</v>
      </c>
      <c r="K11" s="99">
        <v>2.3797834852236299</v>
      </c>
      <c r="L11" s="99">
        <v>2.2062007307902531</v>
      </c>
      <c r="M11" s="99">
        <v>2.008467888794474</v>
      </c>
      <c r="N11" s="99">
        <v>1.0450009959080742</v>
      </c>
      <c r="O11" s="99">
        <v>-1.8861519963683793</v>
      </c>
      <c r="P11" s="99">
        <v>-0.58155868732464588</v>
      </c>
      <c r="Q11" s="99">
        <v>1.76842403604347</v>
      </c>
      <c r="R11" s="99">
        <v>0.23746023146322681</v>
      </c>
      <c r="S11" s="99">
        <v>-5.3568112376555899</v>
      </c>
      <c r="T11" s="99">
        <v>-2.6016892506741662E-2</v>
      </c>
      <c r="U11" s="99">
        <v>1.0288410492575339</v>
      </c>
      <c r="V11" s="384">
        <v>-6.2288615595951224E-2</v>
      </c>
    </row>
    <row r="12" spans="1:22" x14ac:dyDescent="0.25">
      <c r="A12" s="24"/>
      <c r="B12" s="150" t="s">
        <v>95</v>
      </c>
      <c r="C12" s="151">
        <v>1798.3389999999997</v>
      </c>
      <c r="D12" s="152">
        <v>1753.1070000000002</v>
      </c>
      <c r="E12" s="152">
        <v>1715.8589999999999</v>
      </c>
      <c r="F12" s="152">
        <v>1754.596</v>
      </c>
      <c r="G12" s="152">
        <v>1759.855</v>
      </c>
      <c r="H12" s="152">
        <v>1743.5309999999999</v>
      </c>
      <c r="I12" s="152">
        <v>1765.5319999999997</v>
      </c>
      <c r="J12" s="152">
        <v>1803.3409999999997</v>
      </c>
      <c r="K12" s="152">
        <v>1851.9670000000001</v>
      </c>
      <c r="L12" s="152">
        <v>1897.6789999999999</v>
      </c>
      <c r="M12" s="152">
        <v>1941.0789999999997</v>
      </c>
      <c r="N12" s="152">
        <v>1958.0669999999996</v>
      </c>
      <c r="O12" s="152">
        <v>1908.239</v>
      </c>
      <c r="P12" s="152">
        <v>1894.8970000000004</v>
      </c>
      <c r="Q12" s="152">
        <v>1928.8539999999998</v>
      </c>
      <c r="R12" s="152">
        <v>1933.4038116420688</v>
      </c>
      <c r="S12" s="152">
        <v>1940.5813856062998</v>
      </c>
      <c r="T12" s="152">
        <v>1942.076260045347</v>
      </c>
      <c r="U12" s="152">
        <v>1959.6487052134069</v>
      </c>
      <c r="V12" s="383">
        <v>1958.8024371021502</v>
      </c>
    </row>
    <row r="13" spans="1:22" x14ac:dyDescent="0.25">
      <c r="A13" s="24"/>
      <c r="B13" s="153" t="s">
        <v>33</v>
      </c>
      <c r="C13" s="98">
        <v>3.8534613989738897</v>
      </c>
      <c r="D13" s="99">
        <v>-2.515209868662116</v>
      </c>
      <c r="E13" s="99">
        <v>-2.124684916551034</v>
      </c>
      <c r="F13" s="99">
        <v>2.2575864333840956</v>
      </c>
      <c r="G13" s="99">
        <v>0.29972711666959029</v>
      </c>
      <c r="H13" s="99">
        <v>-0.9275764196482128</v>
      </c>
      <c r="I13" s="99">
        <v>1.2618645725255062</v>
      </c>
      <c r="J13" s="99">
        <v>2.1415074889608254</v>
      </c>
      <c r="K13" s="99">
        <v>2.6964395530296503</v>
      </c>
      <c r="L13" s="99">
        <v>2.4682945214466345</v>
      </c>
      <c r="M13" s="99">
        <v>2.2870042825999581</v>
      </c>
      <c r="N13" s="99">
        <v>0.87518333875127308</v>
      </c>
      <c r="O13" s="99">
        <v>-2.5447545972634988</v>
      </c>
      <c r="P13" s="99">
        <v>-0.69917866682316365</v>
      </c>
      <c r="Q13" s="99">
        <v>1.7920235242337323</v>
      </c>
      <c r="R13" s="99">
        <v>0.2358815981960749</v>
      </c>
      <c r="S13" s="99">
        <v>0.37124029243198464</v>
      </c>
      <c r="T13" s="99">
        <v>7.7032298162560409E-2</v>
      </c>
      <c r="U13" s="99">
        <v>0.90482776240978779</v>
      </c>
      <c r="V13" s="384">
        <v>-4.318468453071711E-2</v>
      </c>
    </row>
    <row r="14" spans="1:22" x14ac:dyDescent="0.25">
      <c r="A14" s="24"/>
      <c r="B14" s="150" t="s">
        <v>94</v>
      </c>
      <c r="C14" s="151">
        <v>448.80000000000007</v>
      </c>
      <c r="D14" s="152">
        <v>450.05100000000004</v>
      </c>
      <c r="E14" s="152">
        <v>453.96300000000002</v>
      </c>
      <c r="F14" s="152">
        <v>453.71699999999998</v>
      </c>
      <c r="G14" s="152">
        <v>449.577</v>
      </c>
      <c r="H14" s="152">
        <v>448.71999999999997</v>
      </c>
      <c r="I14" s="152">
        <v>457.61699999999996</v>
      </c>
      <c r="J14" s="152">
        <v>463.75599999999997</v>
      </c>
      <c r="K14" s="152">
        <v>469.08199999999999</v>
      </c>
      <c r="L14" s="152">
        <v>474.577</v>
      </c>
      <c r="M14" s="152">
        <v>478.82300000000004</v>
      </c>
      <c r="N14" s="152">
        <v>487.12299999999993</v>
      </c>
      <c r="O14" s="152">
        <v>490.83100000000002</v>
      </c>
      <c r="P14" s="152">
        <v>490.221</v>
      </c>
      <c r="Q14" s="152">
        <v>498.44299999999998</v>
      </c>
      <c r="R14" s="152">
        <v>499.65705343243019</v>
      </c>
      <c r="S14" s="152">
        <v>362.14500162888851</v>
      </c>
      <c r="T14" s="152">
        <v>360.05102934095021</v>
      </c>
      <c r="U14" s="152">
        <v>366.1638147322563</v>
      </c>
      <c r="V14" s="383">
        <v>365.56136642348156</v>
      </c>
    </row>
    <row r="15" spans="1:22" x14ac:dyDescent="0.25">
      <c r="A15" s="24"/>
      <c r="B15" s="153" t="s">
        <v>33</v>
      </c>
      <c r="C15" s="98">
        <v>0.77331393312318752</v>
      </c>
      <c r="D15" s="99">
        <v>0.27874331550801212</v>
      </c>
      <c r="E15" s="99">
        <v>0.86923482005372144</v>
      </c>
      <c r="F15" s="99">
        <v>-5.4189438346308183E-2</v>
      </c>
      <c r="G15" s="99">
        <v>-0.91246305516433646</v>
      </c>
      <c r="H15" s="99">
        <v>-0.19062363065727173</v>
      </c>
      <c r="I15" s="99">
        <v>1.9827509359957141</v>
      </c>
      <c r="J15" s="99">
        <v>1.3415148475690364</v>
      </c>
      <c r="K15" s="99">
        <v>1.1484487532236853</v>
      </c>
      <c r="L15" s="99">
        <v>1.171436976903828</v>
      </c>
      <c r="M15" s="99">
        <v>0.89469148315237668</v>
      </c>
      <c r="N15" s="99">
        <v>1.7334171499697959</v>
      </c>
      <c r="O15" s="99">
        <v>0.76120404908002204</v>
      </c>
      <c r="P15" s="99">
        <v>-0.1242790288306983</v>
      </c>
      <c r="Q15" s="99">
        <v>1.6772027310131499</v>
      </c>
      <c r="R15" s="99">
        <v>0.24356916085293001</v>
      </c>
      <c r="S15" s="99">
        <v>-27.521287022547313</v>
      </c>
      <c r="T15" s="99">
        <v>-0.57821377584112987</v>
      </c>
      <c r="U15" s="99">
        <v>1.6977552883254088</v>
      </c>
      <c r="V15" s="384">
        <v>-0.16452972263664156</v>
      </c>
    </row>
    <row r="16" spans="1:22" x14ac:dyDescent="0.25">
      <c r="A16" s="24"/>
      <c r="B16" s="153"/>
      <c r="C16" s="7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12"/>
      <c r="T16" s="112"/>
      <c r="U16" s="112"/>
      <c r="V16" s="337"/>
    </row>
    <row r="17" spans="1:22" x14ac:dyDescent="0.25">
      <c r="A17" s="24"/>
      <c r="B17" s="150" t="s">
        <v>32</v>
      </c>
      <c r="C17" s="151">
        <v>2433.75</v>
      </c>
      <c r="D17" s="152">
        <v>2365.8000000000002</v>
      </c>
      <c r="E17" s="152">
        <v>2317.5</v>
      </c>
      <c r="F17" s="152">
        <v>2315.3132500000002</v>
      </c>
      <c r="G17" s="152">
        <v>2328.9587500000002</v>
      </c>
      <c r="H17" s="152">
        <v>2329.2472500000003</v>
      </c>
      <c r="I17" s="152">
        <v>2363.0522499999997</v>
      </c>
      <c r="J17" s="152">
        <v>2423.99775</v>
      </c>
      <c r="K17" s="152">
        <v>2492.1179999999999</v>
      </c>
      <c r="L17" s="152">
        <v>2530.6732499999998</v>
      </c>
      <c r="M17" s="152">
        <v>2566.7335000000003</v>
      </c>
      <c r="N17" s="152">
        <v>2583.6357499999999</v>
      </c>
      <c r="O17" s="152">
        <v>2531.27025</v>
      </c>
      <c r="P17" s="152">
        <v>2560.5619999999994</v>
      </c>
      <c r="Q17" s="152">
        <v>2603.9257499999985</v>
      </c>
      <c r="R17" s="152">
        <v>2612.2835109018306</v>
      </c>
      <c r="S17" s="152">
        <v>2472.467999892041</v>
      </c>
      <c r="T17" s="152">
        <v>2456.4876749948494</v>
      </c>
      <c r="U17" s="152">
        <v>2468.2228828333878</v>
      </c>
      <c r="V17" s="383">
        <v>2461.7661526340389</v>
      </c>
    </row>
    <row r="18" spans="1:22" x14ac:dyDescent="0.25">
      <c r="A18" s="24"/>
      <c r="B18" s="153" t="s">
        <v>33</v>
      </c>
      <c r="C18" s="98">
        <v>3.244212066899288</v>
      </c>
      <c r="D18" s="99">
        <v>-2.7919876733435989</v>
      </c>
      <c r="E18" s="99">
        <v>-2.0415926959168273</v>
      </c>
      <c r="F18" s="99">
        <v>-9.4358144552308953E-2</v>
      </c>
      <c r="G18" s="99">
        <v>0.58935869692795517</v>
      </c>
      <c r="H18" s="99">
        <v>1.2387510083633479E-2</v>
      </c>
      <c r="I18" s="99">
        <v>1.4513272474615757</v>
      </c>
      <c r="J18" s="99">
        <v>2.5791008218290612</v>
      </c>
      <c r="K18" s="99">
        <v>2.8102439451521688</v>
      </c>
      <c r="L18" s="99">
        <v>1.5470876579680271</v>
      </c>
      <c r="M18" s="99">
        <v>1.4249271414237485</v>
      </c>
      <c r="N18" s="99">
        <v>0.65851207380898114</v>
      </c>
      <c r="O18" s="99">
        <v>-2.0268143448626597</v>
      </c>
      <c r="P18" s="99">
        <v>1.1571956807061357</v>
      </c>
      <c r="Q18" s="99">
        <v>1.6935247027800582</v>
      </c>
      <c r="R18" s="99">
        <v>0.32096771199532359</v>
      </c>
      <c r="S18" s="99">
        <v>-5.3522334167137036</v>
      </c>
      <c r="T18" s="99">
        <v>-0.64633090894965495</v>
      </c>
      <c r="U18" s="99">
        <v>0.47772304978339619</v>
      </c>
      <c r="V18" s="384">
        <v>-0.26159429297312187</v>
      </c>
    </row>
    <row r="19" spans="1:22" x14ac:dyDescent="0.25">
      <c r="A19" s="24"/>
      <c r="B19" s="150" t="s">
        <v>96</v>
      </c>
      <c r="C19" s="151">
        <v>339.6</v>
      </c>
      <c r="D19" s="152">
        <v>371.09999999999991</v>
      </c>
      <c r="E19" s="152">
        <v>370.37499999999994</v>
      </c>
      <c r="F19" s="152">
        <v>368.50799999999998</v>
      </c>
      <c r="G19" s="152">
        <v>360.12075000000004</v>
      </c>
      <c r="H19" s="152">
        <v>362.19375000000002</v>
      </c>
      <c r="I19" s="152">
        <v>363.77875000000006</v>
      </c>
      <c r="J19" s="152">
        <v>367.40924999999993</v>
      </c>
      <c r="K19" s="152">
        <v>384.43824999999993</v>
      </c>
      <c r="L19" s="152">
        <v>385.52999999999986</v>
      </c>
      <c r="M19" s="152">
        <v>379.09774999999991</v>
      </c>
      <c r="N19" s="152">
        <v>388.70924999999988</v>
      </c>
      <c r="O19" s="152">
        <v>378.18300000000022</v>
      </c>
      <c r="P19" s="152">
        <v>383.17824999999959</v>
      </c>
      <c r="Q19" s="152">
        <v>389.57249999999851</v>
      </c>
      <c r="R19" s="152">
        <v>387.98355902239973</v>
      </c>
      <c r="S19" s="152">
        <v>391.66525533683739</v>
      </c>
      <c r="T19" s="152">
        <v>381.07124695716459</v>
      </c>
      <c r="U19" s="152">
        <v>369.29269763955409</v>
      </c>
      <c r="V19" s="383">
        <v>365.51286592327926</v>
      </c>
    </row>
    <row r="20" spans="1:22" x14ac:dyDescent="0.25">
      <c r="A20" s="24"/>
      <c r="B20" s="153" t="s">
        <v>33</v>
      </c>
      <c r="C20" s="98">
        <v>8.2562958240357318</v>
      </c>
      <c r="D20" s="99">
        <v>9.2756183745582597</v>
      </c>
      <c r="E20" s="99">
        <v>-0.19536513069252637</v>
      </c>
      <c r="F20" s="99">
        <v>-0.50408369895375005</v>
      </c>
      <c r="G20" s="99">
        <v>-2.276002149207057</v>
      </c>
      <c r="H20" s="99">
        <v>0.57564025399812202</v>
      </c>
      <c r="I20" s="99">
        <v>0.43761108522717418</v>
      </c>
      <c r="J20" s="99">
        <v>0.99799672190854505</v>
      </c>
      <c r="K20" s="99">
        <v>4.6348860296794303</v>
      </c>
      <c r="L20" s="99">
        <v>0.28398578965540544</v>
      </c>
      <c r="M20" s="99">
        <v>-1.6684175031774329</v>
      </c>
      <c r="N20" s="99">
        <v>2.535361921826218</v>
      </c>
      <c r="O20" s="99">
        <v>-2.7080009029884611</v>
      </c>
      <c r="P20" s="99">
        <v>1.3208552473271906</v>
      </c>
      <c r="Q20" s="99">
        <v>1.6687403316860916</v>
      </c>
      <c r="R20" s="99">
        <v>-0.40786784939871312</v>
      </c>
      <c r="S20" s="99">
        <v>0.94893101236412924</v>
      </c>
      <c r="T20" s="99">
        <v>-2.7048629500111776</v>
      </c>
      <c r="U20" s="99">
        <v>-3.0909047616847651</v>
      </c>
      <c r="V20" s="384">
        <v>-1.0235327534052985</v>
      </c>
    </row>
    <row r="21" spans="1:22" x14ac:dyDescent="0.25">
      <c r="A21" s="24"/>
      <c r="B21" s="150"/>
      <c r="C21" s="154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2"/>
      <c r="T21" s="152"/>
      <c r="U21" s="152"/>
      <c r="V21" s="383"/>
    </row>
    <row r="22" spans="1:22" x14ac:dyDescent="0.25">
      <c r="A22" s="24"/>
      <c r="B22" s="156" t="s">
        <v>104</v>
      </c>
      <c r="C22" s="151">
        <v>2279.98225</v>
      </c>
      <c r="D22" s="152">
        <v>2176.6437500000002</v>
      </c>
      <c r="E22" s="152">
        <v>2151.9297500000002</v>
      </c>
      <c r="F22" s="152">
        <v>2192.54925</v>
      </c>
      <c r="G22" s="152">
        <v>2191.2502500000001</v>
      </c>
      <c r="H22" s="152">
        <v>2176.0532499999999</v>
      </c>
      <c r="I22" s="152">
        <v>2204.6455000000001</v>
      </c>
      <c r="J22" s="152">
        <v>2251.6312499999999</v>
      </c>
      <c r="K22" s="152">
        <v>2306.9682499999999</v>
      </c>
      <c r="L22" s="152">
        <v>2348.9295000000002</v>
      </c>
      <c r="M22" s="152">
        <v>2392.80575</v>
      </c>
      <c r="N22" s="152">
        <v>2416.0677500000002</v>
      </c>
      <c r="O22" s="152">
        <v>2372.0425000000005</v>
      </c>
      <c r="P22" s="152">
        <v>2355.107</v>
      </c>
      <c r="Q22" s="152">
        <v>2394.9012499999999</v>
      </c>
      <c r="R22" s="152">
        <v>2398.9585927422772</v>
      </c>
      <c r="S22" s="152">
        <v>2268.5078612750035</v>
      </c>
      <c r="T22" s="152">
        <v>2267.5790810913536</v>
      </c>
      <c r="U22" s="152">
        <v>2291.0555947894713</v>
      </c>
      <c r="V22" s="383">
        <v>2289.5452011043717</v>
      </c>
    </row>
    <row r="23" spans="1:22" x14ac:dyDescent="0.25">
      <c r="A23" s="24"/>
      <c r="B23" s="157" t="s">
        <v>33</v>
      </c>
      <c r="C23" s="98">
        <v>2.5768587279583199</v>
      </c>
      <c r="D23" s="99">
        <v>-4.5324256362083482</v>
      </c>
      <c r="E23" s="99">
        <v>-1.1354177733494453</v>
      </c>
      <c r="F23" s="99">
        <v>1.8875848526189065</v>
      </c>
      <c r="G23" s="99">
        <v>-5.9246103593790789E-2</v>
      </c>
      <c r="H23" s="99">
        <v>-0.69353101043571064</v>
      </c>
      <c r="I23" s="99">
        <v>1.313949922870683</v>
      </c>
      <c r="J23" s="99">
        <v>2.1312156534916804</v>
      </c>
      <c r="K23" s="99">
        <v>2.4576404329083701</v>
      </c>
      <c r="L23" s="99">
        <v>1.818891525706956</v>
      </c>
      <c r="M23" s="99">
        <v>1.8679253677047258</v>
      </c>
      <c r="N23" s="99">
        <v>0.97216416334673372</v>
      </c>
      <c r="O23" s="99">
        <v>-1.8221860707341331</v>
      </c>
      <c r="P23" s="99">
        <v>-0.71396275572636059</v>
      </c>
      <c r="Q23" s="99">
        <v>1.6897002981180798</v>
      </c>
      <c r="R23" s="99">
        <v>0.16941586807712739</v>
      </c>
      <c r="S23" s="99">
        <v>-5.4378067158780796</v>
      </c>
      <c r="T23" s="99">
        <v>-4.0942339213578816E-2</v>
      </c>
      <c r="U23" s="99">
        <v>1.0353117954686297</v>
      </c>
      <c r="V23" s="384">
        <v>-6.5925667126309762E-2</v>
      </c>
    </row>
    <row r="24" spans="1:22" x14ac:dyDescent="0.25">
      <c r="A24" s="61"/>
      <c r="B24" s="156"/>
      <c r="C24" s="8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81"/>
      <c r="T24" s="181"/>
      <c r="U24" s="181"/>
      <c r="V24" s="182"/>
    </row>
    <row r="25" spans="1:22" x14ac:dyDescent="0.25">
      <c r="A25" s="89"/>
      <c r="B25" s="158"/>
      <c r="C25" s="271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110"/>
      <c r="T25" s="110"/>
      <c r="U25" s="110"/>
      <c r="V25" s="336"/>
    </row>
    <row r="26" spans="1:22" x14ac:dyDescent="0.25">
      <c r="A26" s="24"/>
      <c r="B26" s="159" t="s">
        <v>98</v>
      </c>
      <c r="C26" s="7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12"/>
      <c r="T26" s="112"/>
      <c r="U26" s="112"/>
      <c r="V26" s="337"/>
    </row>
    <row r="27" spans="1:22" x14ac:dyDescent="0.25">
      <c r="A27" s="24"/>
      <c r="B27" s="159"/>
      <c r="C27" s="7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12"/>
      <c r="T27" s="112"/>
      <c r="U27" s="112"/>
      <c r="V27" s="337"/>
    </row>
    <row r="28" spans="1:22" x14ac:dyDescent="0.25">
      <c r="A28" s="24"/>
      <c r="B28" s="150" t="s">
        <v>34</v>
      </c>
      <c r="C28" s="95">
        <v>1.58826027461898</v>
      </c>
      <c r="D28" s="96">
        <v>-4.5518727705129436E-2</v>
      </c>
      <c r="E28" s="96">
        <v>0.6143179769328988</v>
      </c>
      <c r="F28" s="96">
        <v>-0.98128579346019595</v>
      </c>
      <c r="G28" s="96">
        <v>0.98898614018254616</v>
      </c>
      <c r="H28" s="96">
        <v>0.32502960755818044</v>
      </c>
      <c r="I28" s="96">
        <v>0.2403008202766177</v>
      </c>
      <c r="J28" s="96">
        <v>0.60499295081166693</v>
      </c>
      <c r="K28" s="96">
        <v>0.72593327724486123</v>
      </c>
      <c r="L28" s="96">
        <v>-0.1252940644350331</v>
      </c>
      <c r="M28" s="96">
        <v>-0.30569155510629109</v>
      </c>
      <c r="N28" s="96">
        <v>-0.1767874926945634</v>
      </c>
      <c r="O28" s="96">
        <v>-1.0457324413251534</v>
      </c>
      <c r="P28" s="96">
        <v>1.3071418368145959</v>
      </c>
      <c r="Q28" s="96">
        <v>0.9518783671251585</v>
      </c>
      <c r="R28" s="96">
        <v>-7.2554293088944455E-2</v>
      </c>
      <c r="S28" s="96">
        <v>-1.6474959839778536</v>
      </c>
      <c r="T28" s="96">
        <v>0.58682102591736118</v>
      </c>
      <c r="U28" s="96">
        <v>0.52597860407690433</v>
      </c>
      <c r="V28" s="340">
        <v>-3.4380106557230228E-2</v>
      </c>
    </row>
    <row r="29" spans="1:22" x14ac:dyDescent="0.25">
      <c r="A29" s="24"/>
      <c r="B29" s="150"/>
      <c r="C29" s="98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384"/>
    </row>
    <row r="30" spans="1:22" x14ac:dyDescent="0.25">
      <c r="A30" s="24"/>
      <c r="B30" s="150" t="s">
        <v>155</v>
      </c>
      <c r="C30" s="28">
        <v>59.380192760567773</v>
      </c>
      <c r="D30" s="29">
        <v>59.134898949829164</v>
      </c>
      <c r="E30" s="29">
        <v>59.378527416907914</v>
      </c>
      <c r="F30" s="29">
        <v>58.689305611520879</v>
      </c>
      <c r="G30" s="29">
        <v>59.144291800380465</v>
      </c>
      <c r="H30" s="29">
        <v>59.244127718495307</v>
      </c>
      <c r="I30" s="29">
        <v>59.315905126535441</v>
      </c>
      <c r="J30" s="29">
        <v>59.621580080863303</v>
      </c>
      <c r="K30" s="29">
        <v>60.028604933289976</v>
      </c>
      <c r="L30" s="29">
        <v>59.958547250301294</v>
      </c>
      <c r="M30" s="29">
        <v>59.79306316119731</v>
      </c>
      <c r="N30" s="29">
        <v>59.682587509628227</v>
      </c>
      <c r="O30" s="29">
        <v>59.064202385462529</v>
      </c>
      <c r="P30" s="29">
        <v>60.046983613964798</v>
      </c>
      <c r="Q30" s="29">
        <v>60.401746739151697</v>
      </c>
      <c r="R30" s="29">
        <v>59.887364479035064</v>
      </c>
      <c r="S30" s="29">
        <v>58.867011378980209</v>
      </c>
      <c r="T30" s="29">
        <v>59.270217298808006</v>
      </c>
      <c r="U30" s="29">
        <v>59.643138317407761</v>
      </c>
      <c r="V30" s="30">
        <v>59.681506092248149</v>
      </c>
    </row>
    <row r="31" spans="1:22" x14ac:dyDescent="0.25">
      <c r="A31" s="24"/>
      <c r="B31" s="150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0"/>
    </row>
    <row r="32" spans="1:22" x14ac:dyDescent="0.25">
      <c r="A32" s="24"/>
      <c r="B32" s="150" t="s">
        <v>156</v>
      </c>
      <c r="C32" s="95">
        <v>69.408945892899979</v>
      </c>
      <c r="D32" s="96">
        <v>69.255302907230742</v>
      </c>
      <c r="E32" s="96">
        <v>69.690493356679369</v>
      </c>
      <c r="F32" s="96">
        <v>69.039251474522544</v>
      </c>
      <c r="G32" s="96">
        <v>69.833615141851652</v>
      </c>
      <c r="H32" s="96">
        <v>70.316418932409817</v>
      </c>
      <c r="I32" s="96">
        <v>70.813170971193856</v>
      </c>
      <c r="J32" s="96">
        <v>71.638734828758018</v>
      </c>
      <c r="K32" s="96">
        <v>72.670520490124147</v>
      </c>
      <c r="L32" s="96">
        <v>73.174350712310485</v>
      </c>
      <c r="M32" s="96">
        <v>73.560286415922377</v>
      </c>
      <c r="N32" s="96">
        <v>74.020951424847553</v>
      </c>
      <c r="O32" s="96">
        <v>73.830956276173922</v>
      </c>
      <c r="P32" s="96">
        <v>75.53634189990629</v>
      </c>
      <c r="Q32" s="96">
        <v>76.355023115695118</v>
      </c>
      <c r="R32" s="96">
        <v>76.101112121978048</v>
      </c>
      <c r="S32" s="96">
        <v>75.246744087645453</v>
      </c>
      <c r="T32" s="96">
        <v>76.206437822064061</v>
      </c>
      <c r="U32" s="96">
        <v>77.132389675257883</v>
      </c>
      <c r="V32" s="340">
        <v>77.594081853282376</v>
      </c>
    </row>
    <row r="33" spans="1:22" x14ac:dyDescent="0.25">
      <c r="A33" s="61"/>
      <c r="B33" s="157"/>
      <c r="C33" s="160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385"/>
      <c r="T33" s="385"/>
      <c r="U33" s="385"/>
      <c r="V33" s="386"/>
    </row>
    <row r="34" spans="1:22" s="17" customFormat="1" x14ac:dyDescent="0.25">
      <c r="A34" s="89"/>
      <c r="B34" s="162"/>
      <c r="C34" s="279"/>
      <c r="D34" s="163"/>
      <c r="E34" s="163"/>
      <c r="F34" s="163"/>
      <c r="G34" s="163"/>
      <c r="H34" s="163"/>
      <c r="I34" s="163"/>
      <c r="J34" s="163"/>
      <c r="K34" s="163"/>
      <c r="L34" s="52"/>
      <c r="M34" s="52"/>
      <c r="N34" s="52"/>
      <c r="O34" s="52"/>
      <c r="P34" s="52"/>
      <c r="Q34" s="52"/>
      <c r="R34" s="52"/>
      <c r="S34" s="54"/>
      <c r="T34" s="54"/>
      <c r="U34" s="54"/>
      <c r="V34" s="55"/>
    </row>
    <row r="35" spans="1:22" x14ac:dyDescent="0.25">
      <c r="A35" s="24"/>
      <c r="B35" s="164" t="s">
        <v>35</v>
      </c>
      <c r="C35" s="83"/>
      <c r="D35" s="84"/>
      <c r="E35" s="84"/>
      <c r="F35" s="84"/>
      <c r="G35" s="84"/>
      <c r="H35" s="84"/>
      <c r="I35" s="84"/>
      <c r="J35" s="84"/>
      <c r="K35" s="84"/>
      <c r="L35" s="57"/>
      <c r="M35" s="57"/>
      <c r="N35" s="57"/>
      <c r="O35" s="57"/>
      <c r="P35" s="57"/>
      <c r="Q35" s="57"/>
      <c r="R35" s="57"/>
      <c r="S35" s="29"/>
      <c r="T35" s="29"/>
      <c r="U35" s="29"/>
      <c r="V35" s="30"/>
    </row>
    <row r="36" spans="1:22" x14ac:dyDescent="0.25">
      <c r="A36" s="24"/>
      <c r="B36" s="164"/>
      <c r="C36" s="83"/>
      <c r="D36" s="84"/>
      <c r="E36" s="84"/>
      <c r="F36" s="84"/>
      <c r="G36" s="84"/>
      <c r="H36" s="84"/>
      <c r="I36" s="84"/>
      <c r="J36" s="84"/>
      <c r="K36" s="84"/>
      <c r="L36" s="57"/>
      <c r="M36" s="57"/>
      <c r="N36" s="57"/>
      <c r="O36" s="57"/>
      <c r="P36" s="57"/>
      <c r="Q36" s="57"/>
      <c r="R36" s="57"/>
      <c r="S36" s="29"/>
      <c r="T36" s="29"/>
      <c r="U36" s="29"/>
      <c r="V36" s="30"/>
    </row>
    <row r="37" spans="1:22" x14ac:dyDescent="0.25">
      <c r="A37" s="24"/>
      <c r="B37" s="150" t="s">
        <v>200</v>
      </c>
      <c r="C37" s="282">
        <v>257.44999999999993</v>
      </c>
      <c r="D37" s="283">
        <v>324.17499999999995</v>
      </c>
      <c r="E37" s="283">
        <v>389.00000000000006</v>
      </c>
      <c r="F37" s="283">
        <v>364.62824999999998</v>
      </c>
      <c r="G37" s="283">
        <v>377.48699999999997</v>
      </c>
      <c r="H37" s="283">
        <v>385.99525000000006</v>
      </c>
      <c r="I37" s="283">
        <v>358.71500000000003</v>
      </c>
      <c r="J37" s="283">
        <v>314.23599999999999</v>
      </c>
      <c r="K37" s="283">
        <v>265.99349999999998</v>
      </c>
      <c r="L37" s="283">
        <v>223.98250000000002</v>
      </c>
      <c r="M37" s="283">
        <v>179.50150000000002</v>
      </c>
      <c r="N37" s="283">
        <v>157.74424999999999</v>
      </c>
      <c r="O37" s="283">
        <v>181.44225</v>
      </c>
      <c r="P37" s="283">
        <v>187.6095</v>
      </c>
      <c r="Q37" s="283">
        <v>170.40499999999997</v>
      </c>
      <c r="R37" s="283">
        <v>160.03434303455623</v>
      </c>
      <c r="S37" s="283">
        <v>254.17602873764329</v>
      </c>
      <c r="T37" s="283">
        <v>286.15687409675343</v>
      </c>
      <c r="U37" s="283">
        <v>288.84738977231837</v>
      </c>
      <c r="V37" s="387">
        <v>294.35623627408745</v>
      </c>
    </row>
    <row r="38" spans="1:22" x14ac:dyDescent="0.25">
      <c r="A38" s="24"/>
      <c r="B38" s="153" t="s">
        <v>23</v>
      </c>
      <c r="C38" s="98">
        <v>-11.786876820284419</v>
      </c>
      <c r="D38" s="99">
        <v>25.917653913381255</v>
      </c>
      <c r="E38" s="99">
        <v>19.996915246394732</v>
      </c>
      <c r="F38" s="99">
        <v>-6.2652313624678824</v>
      </c>
      <c r="G38" s="99">
        <v>3.5265369592180518</v>
      </c>
      <c r="H38" s="99">
        <v>2.2539186779942266</v>
      </c>
      <c r="I38" s="99">
        <v>-7.0675092504376753</v>
      </c>
      <c r="J38" s="99">
        <v>-12.39953723708237</v>
      </c>
      <c r="K38" s="99">
        <v>-15.352314820708003</v>
      </c>
      <c r="L38" s="99">
        <v>-15.793994966042391</v>
      </c>
      <c r="M38" s="99">
        <v>-19.859140781087802</v>
      </c>
      <c r="N38" s="99">
        <v>-12.120929351565323</v>
      </c>
      <c r="O38" s="99">
        <v>15.023051553384681</v>
      </c>
      <c r="P38" s="99">
        <v>3.3990153891940711</v>
      </c>
      <c r="Q38" s="99">
        <v>-9.1703778326790655</v>
      </c>
      <c r="R38" s="99">
        <v>-6.0858877177569548</v>
      </c>
      <c r="S38" s="99">
        <v>58.825926934170013</v>
      </c>
      <c r="T38" s="99">
        <v>12.582164226084558</v>
      </c>
      <c r="U38" s="99">
        <v>0.94022402364348778</v>
      </c>
      <c r="V38" s="384">
        <v>1.9071823727094817</v>
      </c>
    </row>
    <row r="39" spans="1:22" x14ac:dyDescent="0.25">
      <c r="A39" s="24"/>
      <c r="B39" s="153"/>
      <c r="C39" s="98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384"/>
    </row>
    <row r="40" spans="1:22" x14ac:dyDescent="0.25">
      <c r="A40" s="24"/>
      <c r="B40" s="150" t="s">
        <v>36</v>
      </c>
      <c r="C40" s="56">
        <v>9.5663644470867997</v>
      </c>
      <c r="D40" s="57">
        <v>12.051227241888862</v>
      </c>
      <c r="E40" s="57">
        <v>14.372806207278776</v>
      </c>
      <c r="F40" s="57">
        <v>13.605828709320708</v>
      </c>
      <c r="G40" s="57">
        <v>13.94770244332442</v>
      </c>
      <c r="H40" s="57">
        <v>14.215866538624084</v>
      </c>
      <c r="I40" s="57">
        <v>13.179488437154207</v>
      </c>
      <c r="J40" s="57">
        <v>11.475864688323266</v>
      </c>
      <c r="K40" s="57">
        <v>9.6440444847860576</v>
      </c>
      <c r="L40" s="57">
        <v>8.1310523102569174</v>
      </c>
      <c r="M40" s="57">
        <v>6.5362760288176363</v>
      </c>
      <c r="N40" s="57">
        <v>5.7541913197002961</v>
      </c>
      <c r="O40" s="57">
        <v>6.6885912163563228</v>
      </c>
      <c r="P40" s="57">
        <v>6.8267027730984049</v>
      </c>
      <c r="Q40" s="57">
        <v>6.1422020427809514</v>
      </c>
      <c r="R40" s="57">
        <v>5.7725827796883049</v>
      </c>
      <c r="S40" s="29">
        <v>9.3219366396494099</v>
      </c>
      <c r="T40" s="29">
        <v>10.43361139129502</v>
      </c>
      <c r="U40" s="29">
        <v>10.476606006104037</v>
      </c>
      <c r="V40" s="30">
        <v>10.68008581399393</v>
      </c>
    </row>
    <row r="41" spans="1:22" x14ac:dyDescent="0.25">
      <c r="A41" s="24"/>
      <c r="B41" s="150"/>
      <c r="C41" s="56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29"/>
      <c r="T41" s="29"/>
      <c r="U41" s="29"/>
      <c r="V41" s="30"/>
    </row>
    <row r="42" spans="1:22" x14ac:dyDescent="0.25">
      <c r="A42" s="24"/>
      <c r="B42" s="150" t="s">
        <v>130</v>
      </c>
      <c r="C42" s="28">
        <v>8.832951547433959</v>
      </c>
      <c r="D42" s="29">
        <v>12.839349312716461</v>
      </c>
      <c r="E42" s="29">
        <v>14.171360169226602</v>
      </c>
      <c r="F42" s="29">
        <v>14.591686321491457</v>
      </c>
      <c r="G42" s="29">
        <v>15.020214132761311</v>
      </c>
      <c r="H42" s="29">
        <v>15.377619077100443</v>
      </c>
      <c r="I42" s="29">
        <v>14.294176821047344</v>
      </c>
      <c r="J42" s="29">
        <v>13.146959681589562</v>
      </c>
      <c r="K42" s="29">
        <v>11.079764196268824</v>
      </c>
      <c r="L42" s="29">
        <v>8.34758888826115</v>
      </c>
      <c r="M42" s="29">
        <v>6.5961570539773442</v>
      </c>
      <c r="N42" s="29">
        <v>6.1099853420228509</v>
      </c>
      <c r="O42" s="29">
        <v>7.6340679838087722</v>
      </c>
      <c r="P42" s="29">
        <v>8.1149854844905196</v>
      </c>
      <c r="Q42" s="29">
        <v>6.9547071070180353</v>
      </c>
      <c r="R42" s="29">
        <v>6.2535504296035285</v>
      </c>
      <c r="S42" s="29">
        <v>9.8214920531354295</v>
      </c>
      <c r="T42" s="29">
        <v>10.909712639919833</v>
      </c>
      <c r="U42" s="29">
        <v>10.929011307849132</v>
      </c>
      <c r="V42" s="30">
        <v>11.124405103748366</v>
      </c>
    </row>
    <row r="43" spans="1:22" x14ac:dyDescent="0.25">
      <c r="A43" s="24"/>
      <c r="B43" s="150"/>
      <c r="C43" s="74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12"/>
      <c r="T43" s="112"/>
      <c r="U43" s="112"/>
      <c r="V43" s="337"/>
    </row>
    <row r="44" spans="1:22" x14ac:dyDescent="0.25">
      <c r="A44" s="24"/>
      <c r="B44" s="150" t="s">
        <v>103</v>
      </c>
      <c r="C44" s="28">
        <v>7.6495653927181619</v>
      </c>
      <c r="D44" s="29">
        <v>11.436335675221892</v>
      </c>
      <c r="E44" s="29">
        <v>12.47867858457807</v>
      </c>
      <c r="F44" s="29">
        <v>13.155825150278813</v>
      </c>
      <c r="G44" s="29">
        <v>13.585754999019056</v>
      </c>
      <c r="H44" s="29">
        <v>14.107888429951739</v>
      </c>
      <c r="I44" s="29">
        <v>12.789967893097714</v>
      </c>
      <c r="J44" s="29">
        <v>11.502115510298113</v>
      </c>
      <c r="K44" s="29">
        <v>9.4849735430648074</v>
      </c>
      <c r="L44" s="29">
        <v>7.0622593859209521</v>
      </c>
      <c r="M44" s="29">
        <v>5.4176550591020707</v>
      </c>
      <c r="N44" s="29">
        <v>4.9975602360197051</v>
      </c>
      <c r="O44" s="29">
        <v>6.7789619604396112</v>
      </c>
      <c r="P44" s="29">
        <v>7.4770774318643358</v>
      </c>
      <c r="Q44" s="29">
        <v>6.3106321348497838</v>
      </c>
      <c r="R44" s="29">
        <v>5.5304972167918836</v>
      </c>
      <c r="S44" s="29">
        <v>9.1166457990658856</v>
      </c>
      <c r="T44" s="29">
        <v>10.253352463956833</v>
      </c>
      <c r="U44" s="29">
        <v>10.317839774874006</v>
      </c>
      <c r="V44" s="30">
        <v>10.525651741107488</v>
      </c>
    </row>
    <row r="45" spans="1:22" x14ac:dyDescent="0.25">
      <c r="A45" s="61"/>
      <c r="B45" s="150"/>
      <c r="C45" s="85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81"/>
      <c r="T45" s="181"/>
      <c r="U45" s="181"/>
      <c r="V45" s="182"/>
    </row>
    <row r="46" spans="1:22" s="17" customFormat="1" x14ac:dyDescent="0.25">
      <c r="A46" s="89"/>
      <c r="B46" s="165"/>
      <c r="C46" s="271"/>
      <c r="D46" s="73"/>
      <c r="E46" s="73"/>
      <c r="F46" s="73"/>
      <c r="G46" s="73"/>
      <c r="H46" s="73"/>
      <c r="I46" s="73"/>
      <c r="J46" s="163"/>
      <c r="K46" s="163"/>
      <c r="L46" s="52"/>
      <c r="M46" s="52"/>
      <c r="N46" s="52"/>
      <c r="O46" s="52"/>
      <c r="P46" s="52"/>
      <c r="Q46" s="52"/>
      <c r="R46" s="52"/>
      <c r="S46" s="54"/>
      <c r="T46" s="54"/>
      <c r="U46" s="54"/>
      <c r="V46" s="55"/>
    </row>
    <row r="47" spans="1:22" x14ac:dyDescent="0.25">
      <c r="A47" s="24"/>
      <c r="B47" s="149" t="s">
        <v>140</v>
      </c>
      <c r="C47" s="74"/>
      <c r="D47" s="15"/>
      <c r="E47" s="15"/>
      <c r="F47" s="15"/>
      <c r="G47" s="15"/>
      <c r="H47" s="15"/>
      <c r="I47" s="15"/>
      <c r="J47" s="84"/>
      <c r="K47" s="84"/>
      <c r="L47" s="57"/>
      <c r="M47" s="57"/>
      <c r="N47" s="57"/>
      <c r="O47" s="57"/>
      <c r="P47" s="57"/>
      <c r="Q47" s="57"/>
      <c r="R47" s="57"/>
      <c r="S47" s="29"/>
      <c r="T47" s="29"/>
      <c r="U47" s="29"/>
      <c r="V47" s="30"/>
    </row>
    <row r="48" spans="1:22" x14ac:dyDescent="0.25">
      <c r="A48" s="24"/>
      <c r="B48" s="149"/>
      <c r="C48" s="74"/>
      <c r="D48" s="15"/>
      <c r="E48" s="15"/>
      <c r="F48" s="15"/>
      <c r="G48" s="15"/>
      <c r="H48" s="15"/>
      <c r="I48" s="15"/>
      <c r="J48" s="84"/>
      <c r="K48" s="84"/>
      <c r="L48" s="57"/>
      <c r="M48" s="57"/>
      <c r="N48" s="57"/>
      <c r="O48" s="57"/>
      <c r="P48" s="57"/>
      <c r="Q48" s="57"/>
      <c r="R48" s="57"/>
      <c r="S48" s="29"/>
      <c r="T48" s="29"/>
      <c r="U48" s="29"/>
      <c r="V48" s="30"/>
    </row>
    <row r="49" spans="1:22" x14ac:dyDescent="0.25">
      <c r="A49" s="24"/>
      <c r="B49" s="150" t="s">
        <v>196</v>
      </c>
      <c r="C49" s="166">
        <v>723</v>
      </c>
      <c r="D49" s="167">
        <v>745</v>
      </c>
      <c r="E49" s="167">
        <v>769</v>
      </c>
      <c r="F49" s="167">
        <v>786</v>
      </c>
      <c r="G49" s="167">
        <v>806</v>
      </c>
      <c r="H49" s="167">
        <v>824</v>
      </c>
      <c r="I49" s="167">
        <v>858</v>
      </c>
      <c r="J49" s="167">
        <v>883</v>
      </c>
      <c r="K49" s="167">
        <v>912</v>
      </c>
      <c r="L49" s="167">
        <v>954</v>
      </c>
      <c r="M49" s="167">
        <v>1013</v>
      </c>
      <c r="N49" s="167">
        <v>1092</v>
      </c>
      <c r="O49" s="167">
        <v>1133</v>
      </c>
      <c r="P49" s="167">
        <v>1211</v>
      </c>
      <c r="Q49" s="167">
        <v>1304</v>
      </c>
      <c r="R49" s="167">
        <v>1437</v>
      </c>
      <c r="S49" s="152">
        <v>1442</v>
      </c>
      <c r="T49" s="152">
        <v>1468</v>
      </c>
      <c r="U49" s="152">
        <v>1521</v>
      </c>
      <c r="V49" s="383">
        <v>1533</v>
      </c>
    </row>
    <row r="50" spans="1:22" x14ac:dyDescent="0.25">
      <c r="A50" s="24"/>
      <c r="B50" s="157" t="s">
        <v>33</v>
      </c>
      <c r="C50" s="138">
        <v>8.071748878923767</v>
      </c>
      <c r="D50" s="139">
        <v>3.0428769017980528</v>
      </c>
      <c r="E50" s="139">
        <v>3.2214765100671228</v>
      </c>
      <c r="F50" s="139">
        <v>2.2106631989596837</v>
      </c>
      <c r="G50" s="139">
        <v>2.5445292620865034</v>
      </c>
      <c r="H50" s="139">
        <v>2.2332506203474045</v>
      </c>
      <c r="I50" s="139">
        <v>4.126213592233019</v>
      </c>
      <c r="J50" s="139">
        <v>2.9137529137529095</v>
      </c>
      <c r="K50" s="139">
        <v>3.2842582106455298</v>
      </c>
      <c r="L50" s="139">
        <v>4.6052631578947345</v>
      </c>
      <c r="M50" s="139">
        <v>6.1844863731656208</v>
      </c>
      <c r="N50" s="139">
        <v>7.7986179664363275</v>
      </c>
      <c r="O50" s="139">
        <v>3.7545787545787634</v>
      </c>
      <c r="P50" s="139">
        <v>6.884377758164173</v>
      </c>
      <c r="Q50" s="139">
        <v>7.6796036333608653</v>
      </c>
      <c r="R50" s="139">
        <v>10.199386503067487</v>
      </c>
      <c r="S50" s="99">
        <v>0.34794711203895989</v>
      </c>
      <c r="T50" s="99">
        <v>1.8030513176144236</v>
      </c>
      <c r="U50" s="99">
        <v>3.610354223433232</v>
      </c>
      <c r="V50" s="384">
        <v>0.78895463510848529</v>
      </c>
    </row>
    <row r="51" spans="1:22" x14ac:dyDescent="0.25">
      <c r="A51" s="24"/>
      <c r="B51" s="150" t="s">
        <v>197</v>
      </c>
      <c r="C51" s="166">
        <v>806.64612376294383</v>
      </c>
      <c r="D51" s="167">
        <v>817.8384426035467</v>
      </c>
      <c r="E51" s="167">
        <v>836.1320988826559</v>
      </c>
      <c r="F51" s="167">
        <v>822.47697608992917</v>
      </c>
      <c r="G51" s="167">
        <v>813.97247465131863</v>
      </c>
      <c r="H51" s="167">
        <v>820.72326498830353</v>
      </c>
      <c r="I51" s="167">
        <v>855.1783220933147</v>
      </c>
      <c r="J51" s="167">
        <v>883</v>
      </c>
      <c r="K51" s="167">
        <v>916.75841580427266</v>
      </c>
      <c r="L51" s="167">
        <v>946.59301946479263</v>
      </c>
      <c r="M51" s="167">
        <v>980.67066136040353</v>
      </c>
      <c r="N51" s="167">
        <v>1029.5900127909108</v>
      </c>
      <c r="O51" s="167">
        <v>1047.9631518764818</v>
      </c>
      <c r="P51" s="167">
        <v>1085.8152296806099</v>
      </c>
      <c r="Q51" s="167">
        <v>1037.0624899200952</v>
      </c>
      <c r="R51" s="167">
        <v>1032.7760930270836</v>
      </c>
      <c r="S51" s="152">
        <v>991.50217451056164</v>
      </c>
      <c r="T51" s="152">
        <v>1023.8315766118</v>
      </c>
      <c r="U51" s="152">
        <v>1059.5954880432264</v>
      </c>
      <c r="V51" s="383">
        <v>1070.9109150164134</v>
      </c>
    </row>
    <row r="52" spans="1:22" x14ac:dyDescent="0.25">
      <c r="A52" s="24"/>
      <c r="B52" s="157" t="s">
        <v>33</v>
      </c>
      <c r="C52" s="140">
        <f>100*((1+'Trh práce'!C50/100)/(1+'Cenová inflácia'!C10/100)-1)</f>
        <v>3.3329796087038233</v>
      </c>
      <c r="D52" s="141">
        <f>100*((1+'Trh práce'!D50/100)/(1+'Cenová inflácia'!D10/100)-1)</f>
        <v>1.3875128771947187</v>
      </c>
      <c r="E52" s="141">
        <f>100*((1+'Trh práce'!E50/100)/(1+'Cenová inflácia'!E10/100)-1)</f>
        <v>2.2368300786732798</v>
      </c>
      <c r="F52" s="141">
        <f>100*((1+'Trh práce'!F50/100)/(1+'Cenová inflácia'!F10/100)-1)</f>
        <v>-1.6331298380930948</v>
      </c>
      <c r="G52" s="141">
        <f>100*((1+'Trh práce'!G50/100)/(1+'Cenová inflácia'!G10/100)-1)</f>
        <v>-1.0340108824737015</v>
      </c>
      <c r="H52" s="141">
        <f>100*((1+'Trh práce'!H50/100)/(1+'Cenová inflácia'!H10/100)-1)</f>
        <v>0.82936346709718833</v>
      </c>
      <c r="I52" s="141">
        <f>100*((1+'Trh práce'!I50/100)/(1+'Cenová inflácia'!I10/100)-1)</f>
        <v>4.1981333507710827</v>
      </c>
      <c r="J52" s="141">
        <f>100*((1+'Trh práce'!J50/100)/(1+'Cenová inflácia'!J10/100)-1)</f>
        <v>3.2533188912673872</v>
      </c>
      <c r="K52" s="141">
        <f>100*((1+'Trh práce'!K50/100)/(1+'Cenová inflácia'!K10/100)-1)</f>
        <v>3.8231501477092644</v>
      </c>
      <c r="L52" s="141">
        <f>100*((1+'Trh práce'!L50/100)/(1+'Cenová inflácia'!L10/100)-1)</f>
        <v>3.2543583070733018</v>
      </c>
      <c r="M52" s="141">
        <f>100*((1+'Trh práce'!M50/100)/(1+'Cenová inflácia'!M10/100)-1)</f>
        <v>3.6000309736995861</v>
      </c>
      <c r="N52" s="141">
        <f>100*((1+'Trh práce'!N50/100)/(1+'Cenová inflácia'!N10/100)-1)</f>
        <v>4.9883567805164564</v>
      </c>
      <c r="O52" s="141">
        <f>100*((1+'Trh práce'!O50/100)/(1+'Cenová inflácia'!O10/100)-1)</f>
        <v>1.7845102280826364</v>
      </c>
      <c r="P52" s="141">
        <f>100*((1+'Trh práce'!P50/100)/(1+'Cenová inflácia'!P10/100)-1)</f>
        <v>3.6119664833969001</v>
      </c>
      <c r="Q52" s="141">
        <f>100*((1+'Trh práce'!Q50/100)/(1+'Cenová inflácia'!Q10/100)-1)</f>
        <v>-4.4899664719986525</v>
      </c>
      <c r="R52" s="141">
        <f>100*((1+'Trh práce'!R50/100)/(1+'Cenová inflácia'!R10/100)-1)</f>
        <v>-0.41332098448010335</v>
      </c>
      <c r="S52" s="141">
        <f>100*((1+'Trh práce'!S50/100)/(1+'Cenová inflácia'!S10/100)-1)</f>
        <v>-3.9964052997729205</v>
      </c>
      <c r="T52" s="141">
        <f>100*((1+'Trh práce'!T50/100)/(1+'Cenová inflácia'!T10/100)-1)</f>
        <v>3.2606486331910656</v>
      </c>
      <c r="U52" s="141">
        <f>100*((1+'Trh práce'!U50/100)/(1+'Cenová inflácia'!U10/100)-1)</f>
        <v>3.4931440139579495</v>
      </c>
      <c r="V52" s="351">
        <f>100*((1+'Trh práce'!V50/100)/(1+'Cenová inflácia'!V10/100)-1)</f>
        <v>1.0679006376370648</v>
      </c>
    </row>
    <row r="53" spans="1:22" x14ac:dyDescent="0.25">
      <c r="A53" s="24"/>
      <c r="B53" s="157"/>
      <c r="C53" s="98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384"/>
    </row>
    <row r="54" spans="1:22" x14ac:dyDescent="0.25">
      <c r="A54" s="24"/>
      <c r="B54" s="150" t="s">
        <v>198</v>
      </c>
      <c r="C54" s="166">
        <v>725</v>
      </c>
      <c r="D54" s="167">
        <v>741</v>
      </c>
      <c r="E54" s="167">
        <v>767</v>
      </c>
      <c r="F54" s="167">
        <v>787</v>
      </c>
      <c r="G54" s="167">
        <v>804</v>
      </c>
      <c r="H54" s="167">
        <v>821</v>
      </c>
      <c r="I54" s="167">
        <v>853</v>
      </c>
      <c r="J54" s="167">
        <v>877</v>
      </c>
      <c r="K54" s="167">
        <v>900</v>
      </c>
      <c r="L54" s="167">
        <v>941</v>
      </c>
      <c r="M54" s="167">
        <v>998</v>
      </c>
      <c r="N54" s="167">
        <v>1061</v>
      </c>
      <c r="O54" s="167">
        <v>1084</v>
      </c>
      <c r="P54" s="167">
        <v>1157</v>
      </c>
      <c r="Q54" s="167">
        <v>1261</v>
      </c>
      <c r="R54" s="167">
        <v>1384</v>
      </c>
      <c r="S54" s="152">
        <v>1412</v>
      </c>
      <c r="T54" s="152">
        <v>1446</v>
      </c>
      <c r="U54" s="152">
        <v>1489</v>
      </c>
      <c r="V54" s="383">
        <v>1488</v>
      </c>
    </row>
    <row r="55" spans="1:22" x14ac:dyDescent="0.25">
      <c r="A55" s="24"/>
      <c r="B55" s="157" t="s">
        <v>33</v>
      </c>
      <c r="C55" s="138">
        <v>7.7265973254086129</v>
      </c>
      <c r="D55" s="139">
        <v>2.2068965517241468</v>
      </c>
      <c r="E55" s="139">
        <v>3.5087719298245723</v>
      </c>
      <c r="F55" s="139">
        <v>2.6075619295958363</v>
      </c>
      <c r="G55" s="139">
        <v>2.1601016518424387</v>
      </c>
      <c r="H55" s="139">
        <v>2.1144278606965106</v>
      </c>
      <c r="I55" s="139">
        <v>3.897685749086488</v>
      </c>
      <c r="J55" s="139">
        <v>2.8135990621336537</v>
      </c>
      <c r="K55" s="139">
        <v>2.6225769669327326</v>
      </c>
      <c r="L55" s="139">
        <v>4.5555555555555571</v>
      </c>
      <c r="M55" s="139">
        <v>6.0573857598299696</v>
      </c>
      <c r="N55" s="139">
        <v>6.3126252505010028</v>
      </c>
      <c r="O55" s="139">
        <v>2.1677662582469281</v>
      </c>
      <c r="P55" s="139">
        <v>6.7343173431734238</v>
      </c>
      <c r="Q55" s="139">
        <v>8.9887640449438209</v>
      </c>
      <c r="R55" s="139">
        <v>9.7541633624107948</v>
      </c>
      <c r="S55" s="99">
        <v>2.0231213872832443</v>
      </c>
      <c r="T55" s="99">
        <v>2.4079320113314484</v>
      </c>
      <c r="U55" s="99">
        <v>2.9737206085753698</v>
      </c>
      <c r="V55" s="384">
        <v>-6.7159167226327199E-2</v>
      </c>
    </row>
    <row r="56" spans="1:22" x14ac:dyDescent="0.25">
      <c r="A56" s="24"/>
      <c r="B56" s="150" t="s">
        <v>199</v>
      </c>
      <c r="C56" s="166">
        <v>716</v>
      </c>
      <c r="D56" s="167">
        <v>759</v>
      </c>
      <c r="E56" s="167">
        <v>779</v>
      </c>
      <c r="F56" s="167">
        <v>781</v>
      </c>
      <c r="G56" s="167">
        <v>810</v>
      </c>
      <c r="H56" s="167">
        <v>838</v>
      </c>
      <c r="I56" s="167">
        <v>877</v>
      </c>
      <c r="J56" s="167">
        <v>906</v>
      </c>
      <c r="K56" s="167">
        <v>957</v>
      </c>
      <c r="L56" s="167">
        <v>1005</v>
      </c>
      <c r="M56" s="167">
        <v>1072</v>
      </c>
      <c r="N56" s="167">
        <v>1216</v>
      </c>
      <c r="O56" s="167">
        <v>1320</v>
      </c>
      <c r="P56" s="167">
        <v>1409</v>
      </c>
      <c r="Q56" s="167">
        <v>1464</v>
      </c>
      <c r="R56" s="167">
        <v>1632</v>
      </c>
      <c r="S56" s="152">
        <v>1628</v>
      </c>
      <c r="T56" s="152">
        <v>1645</v>
      </c>
      <c r="U56" s="152">
        <v>1739</v>
      </c>
      <c r="V56" s="383">
        <v>1793</v>
      </c>
    </row>
    <row r="57" spans="1:22" x14ac:dyDescent="0.25">
      <c r="A57" s="24"/>
      <c r="B57" s="157" t="s">
        <v>33</v>
      </c>
      <c r="C57" s="138">
        <v>9.6477794793261786</v>
      </c>
      <c r="D57" s="139">
        <v>6.0055865921787799</v>
      </c>
      <c r="E57" s="139">
        <v>2.6350461133069825</v>
      </c>
      <c r="F57" s="139">
        <v>0.25673940949935137</v>
      </c>
      <c r="G57" s="139">
        <v>3.7131882202304789</v>
      </c>
      <c r="H57" s="139">
        <v>3.4567901234567877</v>
      </c>
      <c r="I57" s="139">
        <v>4.6539379474940246</v>
      </c>
      <c r="J57" s="139">
        <v>3.3067274800456126</v>
      </c>
      <c r="K57" s="139">
        <v>5.6291390728476776</v>
      </c>
      <c r="L57" s="139">
        <v>5.0156739811912265</v>
      </c>
      <c r="M57" s="139">
        <v>6.6666666666666652</v>
      </c>
      <c r="N57" s="139">
        <v>13.432835820895516</v>
      </c>
      <c r="O57" s="139">
        <v>8.5526315789473664</v>
      </c>
      <c r="P57" s="139">
        <v>6.7424242424242387</v>
      </c>
      <c r="Q57" s="139">
        <v>3.9034776437189445</v>
      </c>
      <c r="R57" s="139">
        <v>11.475409836065564</v>
      </c>
      <c r="S57" s="99">
        <v>-0.2450980392156854</v>
      </c>
      <c r="T57" s="99">
        <v>1.0442260442260487</v>
      </c>
      <c r="U57" s="99">
        <v>5.7142857142857162</v>
      </c>
      <c r="V57" s="384">
        <v>3.1052328924669359</v>
      </c>
    </row>
    <row r="58" spans="1:22" x14ac:dyDescent="0.25">
      <c r="A58" s="61"/>
      <c r="B58" s="168"/>
      <c r="C58" s="85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81"/>
      <c r="T58" s="181"/>
      <c r="U58" s="181"/>
      <c r="V58" s="182"/>
    </row>
    <row r="59" spans="1:22" x14ac:dyDescent="0.25">
      <c r="A59" s="24"/>
      <c r="B59" s="150"/>
      <c r="C59" s="74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12"/>
      <c r="T59" s="112"/>
      <c r="U59" s="112"/>
      <c r="V59" s="337"/>
    </row>
    <row r="60" spans="1:22" x14ac:dyDescent="0.25">
      <c r="A60" s="24"/>
      <c r="B60" s="149" t="s">
        <v>15</v>
      </c>
      <c r="C60" s="7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12"/>
      <c r="T60" s="112"/>
      <c r="U60" s="112"/>
      <c r="V60" s="337"/>
    </row>
    <row r="61" spans="1:22" x14ac:dyDescent="0.25">
      <c r="A61" s="24"/>
      <c r="B61" s="17"/>
      <c r="C61" s="74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12"/>
      <c r="T61" s="112"/>
      <c r="U61" s="112"/>
      <c r="V61" s="337"/>
    </row>
    <row r="62" spans="1:22" s="170" customFormat="1" x14ac:dyDescent="0.25">
      <c r="A62" s="169"/>
      <c r="B62" s="36" t="s">
        <v>97</v>
      </c>
      <c r="C62" s="28">
        <f>'Trh práce'!C40-'Trh práce'!C64</f>
        <v>12.418163947612053</v>
      </c>
      <c r="D62" s="29">
        <f>'Trh práce'!D40-'Trh práce'!D64</f>
        <v>12.729277141438811</v>
      </c>
      <c r="E62" s="29">
        <f>'Trh práce'!E40-'Trh práce'!E64</f>
        <v>13.13235261580998</v>
      </c>
      <c r="F62" s="29">
        <f>'Trh práce'!F40-'Trh práce'!F64</f>
        <v>13.119225182650881</v>
      </c>
      <c r="G62" s="29">
        <f>'Trh práce'!G40-'Trh práce'!G64</f>
        <v>12.931307164489276</v>
      </c>
      <c r="H62" s="29">
        <f>'Trh práce'!H40-'Trh práce'!H64</f>
        <v>12.583251000573689</v>
      </c>
      <c r="I62" s="29">
        <f>'Trh práce'!I40-'Trh práce'!I64</f>
        <v>11.936299725657248</v>
      </c>
      <c r="J62" s="29">
        <f>'Trh práce'!J40-'Trh práce'!J64</f>
        <v>10.956124127936663</v>
      </c>
      <c r="K62" s="29">
        <f>'Trh práce'!K40-'Trh práce'!K64</f>
        <v>9.8765984724623426</v>
      </c>
      <c r="L62" s="29">
        <f>'Trh práce'!L40-'Trh práce'!L64</f>
        <v>8.9313489809643389</v>
      </c>
      <c r="M62" s="29">
        <f>'Trh práce'!M40-'Trh práce'!M64</f>
        <v>8.0661739724690946</v>
      </c>
      <c r="N62" s="29">
        <f>'Trh práce'!N40-'Trh práce'!N64</f>
        <v>7.4998317249944204</v>
      </c>
      <c r="O62" s="29">
        <f>'Trh práce'!O40-'Trh práce'!O64</f>
        <v>7.3507996583538269</v>
      </c>
      <c r="P62" s="29">
        <f>'Trh práce'!P40-'Trh práce'!P64</f>
        <v>7.0714449836337741</v>
      </c>
      <c r="Q62" s="29">
        <f>'Trh práce'!Q40-'Trh práce'!Q64</f>
        <v>6.7862884470959139</v>
      </c>
      <c r="R62" s="29">
        <f>'Trh práce'!R40-'Trh práce'!R64</f>
        <v>6.5317857324292001</v>
      </c>
      <c r="S62" s="29">
        <f>'Trh práce'!S40-'Trh práce'!S64</f>
        <v>6.04967467075884</v>
      </c>
      <c r="T62" s="29">
        <f>'Trh práce'!T40-'Trh práce'!T64</f>
        <v>5.8246608979790411</v>
      </c>
      <c r="U62" s="29">
        <f>'Trh práce'!U40-'Trh práce'!U64</f>
        <v>5.6841026975444597</v>
      </c>
      <c r="V62" s="30">
        <f>'Trh práce'!V40-'Trh práce'!V64</f>
        <v>5.5276888486854308</v>
      </c>
    </row>
    <row r="63" spans="1:22" s="170" customFormat="1" x14ac:dyDescent="0.25">
      <c r="A63" s="169"/>
      <c r="B63" s="36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</row>
    <row r="64" spans="1:22" s="170" customFormat="1" x14ac:dyDescent="0.25">
      <c r="A64" s="169"/>
      <c r="B64" s="36" t="s">
        <v>152</v>
      </c>
      <c r="C64" s="28">
        <v>-2.8517995005252526</v>
      </c>
      <c r="D64" s="29">
        <v>-0.67804989954994843</v>
      </c>
      <c r="E64" s="29">
        <v>1.2404535914687957</v>
      </c>
      <c r="F64" s="29">
        <v>0.48660352666982654</v>
      </c>
      <c r="G64" s="29">
        <v>1.0163952788351445</v>
      </c>
      <c r="H64" s="29">
        <v>1.6326155380503944</v>
      </c>
      <c r="I64" s="29">
        <v>1.2431887114969591</v>
      </c>
      <c r="J64" s="29">
        <v>0.51974056038660288</v>
      </c>
      <c r="K64" s="29">
        <v>-0.23255398767628582</v>
      </c>
      <c r="L64" s="29">
        <v>-0.80029667070742194</v>
      </c>
      <c r="M64" s="29">
        <v>-1.5298979436514593</v>
      </c>
      <c r="N64" s="29">
        <v>-1.7456404052941243</v>
      </c>
      <c r="O64" s="29">
        <v>-0.66220844199750406</v>
      </c>
      <c r="P64" s="29">
        <v>-0.24474221053536888</v>
      </c>
      <c r="Q64" s="29">
        <v>-0.64408640431496278</v>
      </c>
      <c r="R64" s="29">
        <v>-0.759202952740895</v>
      </c>
      <c r="S64" s="29">
        <v>3.2722619688905703</v>
      </c>
      <c r="T64" s="29">
        <v>4.6089504933159793</v>
      </c>
      <c r="U64" s="29">
        <v>4.792503308559577</v>
      </c>
      <c r="V64" s="30">
        <v>5.1523969653084993</v>
      </c>
    </row>
    <row r="65" spans="1:22" s="170" customFormat="1" x14ac:dyDescent="0.25">
      <c r="A65" s="169"/>
      <c r="B65" s="36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30"/>
    </row>
    <row r="66" spans="1:22" x14ac:dyDescent="0.25">
      <c r="A66" s="24"/>
      <c r="B66" s="104" t="s">
        <v>158</v>
      </c>
      <c r="C66" s="28">
        <v>28.839440149277745</v>
      </c>
      <c r="D66" s="29">
        <v>30.359681033240406</v>
      </c>
      <c r="E66" s="29">
        <v>28.878096471157029</v>
      </c>
      <c r="F66" s="29">
        <v>28.808080810247755</v>
      </c>
      <c r="G66" s="29">
        <v>28.776627601280484</v>
      </c>
      <c r="H66" s="29">
        <v>28.884424478486132</v>
      </c>
      <c r="I66" s="29">
        <v>29.728467782734132</v>
      </c>
      <c r="J66" s="29">
        <v>29.775940933714843</v>
      </c>
      <c r="K66" s="29">
        <v>31.067986616706289</v>
      </c>
      <c r="L66" s="29">
        <v>31.759281894315261</v>
      </c>
      <c r="M66" s="29">
        <v>32.363889907251199</v>
      </c>
      <c r="N66" s="29">
        <v>33.528252125316698</v>
      </c>
      <c r="O66" s="29">
        <v>34.513753559031649</v>
      </c>
      <c r="P66" s="29">
        <v>34.114071934904395</v>
      </c>
      <c r="Q66" s="29">
        <v>34.176706711352679</v>
      </c>
      <c r="R66" s="29">
        <v>33.970168509182265</v>
      </c>
      <c r="S66" s="29">
        <v>33.39513379280632</v>
      </c>
      <c r="T66" s="29">
        <v>33.204838099677119</v>
      </c>
      <c r="U66" s="29">
        <v>33.06036149859893</v>
      </c>
      <c r="V66" s="30">
        <v>32.686315788835792</v>
      </c>
    </row>
    <row r="67" spans="1:22" x14ac:dyDescent="0.25">
      <c r="A67" s="24"/>
      <c r="B67" s="104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30"/>
    </row>
    <row r="68" spans="1:22" x14ac:dyDescent="0.25">
      <c r="A68" s="24"/>
      <c r="B68" s="104" t="s">
        <v>157</v>
      </c>
      <c r="C68" s="28">
        <v>41.779659986534703</v>
      </c>
      <c r="D68" s="29">
        <v>44.952004273415803</v>
      </c>
      <c r="E68" s="29">
        <v>43.504277079616102</v>
      </c>
      <c r="F68" s="29">
        <v>43.260117518989134</v>
      </c>
      <c r="G68" s="29">
        <v>43.222943908034082</v>
      </c>
      <c r="H68" s="29">
        <v>43.488156676170377</v>
      </c>
      <c r="I68" s="29">
        <v>43.881085024651334</v>
      </c>
      <c r="J68" s="29">
        <v>44.241391608675535</v>
      </c>
      <c r="K68" s="29">
        <v>45.655834957493632</v>
      </c>
      <c r="L68" s="29">
        <v>47.065252996114566</v>
      </c>
      <c r="M68" s="29">
        <v>47.939928471703837</v>
      </c>
      <c r="N68" s="29">
        <v>49.254461177846153</v>
      </c>
      <c r="O68" s="29">
        <v>50.726309137547091</v>
      </c>
      <c r="P68" s="29">
        <v>50.211559688000648</v>
      </c>
      <c r="Q68" s="29">
        <v>49.573811139409607</v>
      </c>
      <c r="R68" s="29">
        <v>48.763035152008584</v>
      </c>
      <c r="S68" s="29">
        <v>47.595545429407913</v>
      </c>
      <c r="T68" s="29">
        <v>47.286732824882954</v>
      </c>
      <c r="U68" s="29">
        <v>46.916040070320484</v>
      </c>
      <c r="V68" s="30">
        <v>46.240681756402779</v>
      </c>
    </row>
    <row r="69" spans="1:22" x14ac:dyDescent="0.25">
      <c r="A69" s="61"/>
      <c r="B69" s="130"/>
      <c r="C69" s="49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1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showGridLines="0" zoomScale="90" zoomScaleNormal="90" workbookViewId="0">
      <pane xSplit="2" ySplit="6" topLeftCell="N7" activePane="bottomRight" state="frozen"/>
      <selection pane="topRight" activeCell="C1" sqref="C1"/>
      <selection pane="bottomLeft" activeCell="A7" sqref="A7"/>
      <selection pane="bottomRight" activeCell="X10" sqref="X10"/>
    </sheetView>
  </sheetViews>
  <sheetFormatPr defaultColWidth="9.140625" defaultRowHeight="15.75" x14ac:dyDescent="0.25"/>
  <cols>
    <col min="1" max="1" width="5.7109375" style="70" customWidth="1"/>
    <col min="2" max="2" width="36.140625" style="9" customWidth="1"/>
    <col min="3" max="4" width="11.140625" style="9" customWidth="1"/>
    <col min="5" max="5" width="11.140625" style="147" customWidth="1"/>
    <col min="6" max="20" width="11.140625" style="9" customWidth="1"/>
    <col min="21" max="16384" width="9.140625" style="9"/>
  </cols>
  <sheetData>
    <row r="1" spans="1:22" x14ac:dyDescent="0.25">
      <c r="A1" s="455" t="str">
        <f>'Súhrnné indikátory'!A1:M1</f>
        <v>64. zasadnutie Výboru pre makroekonomické prognózy, 13.9.2023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7"/>
      <c r="R1" s="457"/>
      <c r="S1" s="389"/>
    </row>
    <row r="2" spans="1:22" ht="18.75" x14ac:dyDescent="0.3">
      <c r="A2" s="433" t="s">
        <v>146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388"/>
    </row>
    <row r="3" spans="1:22" x14ac:dyDescent="0.25">
      <c r="A3" s="451" t="s">
        <v>61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284"/>
    </row>
    <row r="4" spans="1:22" x14ac:dyDescent="0.25">
      <c r="A4" s="71"/>
      <c r="B4" s="72"/>
      <c r="C4" s="274"/>
      <c r="D4" s="90"/>
      <c r="E4" s="275"/>
      <c r="F4" s="275"/>
      <c r="G4" s="275"/>
      <c r="H4" s="275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72"/>
    </row>
    <row r="5" spans="1:22" s="17" customFormat="1" x14ac:dyDescent="0.25">
      <c r="A5" s="74"/>
      <c r="B5" s="75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5">
        <v>2024</v>
      </c>
      <c r="T5" s="15">
        <v>2025</v>
      </c>
      <c r="U5" s="15">
        <v>2026</v>
      </c>
      <c r="V5" s="16">
        <v>2027</v>
      </c>
    </row>
    <row r="6" spans="1:22" s="17" customFormat="1" x14ac:dyDescent="0.25">
      <c r="A6" s="85"/>
      <c r="B6" s="20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62</v>
      </c>
      <c r="R6" s="8" t="s">
        <v>62</v>
      </c>
      <c r="S6" s="8" t="s">
        <v>62</v>
      </c>
      <c r="T6" s="8" t="s">
        <v>62</v>
      </c>
      <c r="U6" s="8" t="s">
        <v>62</v>
      </c>
      <c r="V6" s="131" t="s">
        <v>62</v>
      </c>
    </row>
    <row r="7" spans="1:22" s="17" customFormat="1" x14ac:dyDescent="0.25">
      <c r="A7" s="71"/>
      <c r="B7" s="16"/>
      <c r="C7" s="280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71"/>
    </row>
    <row r="8" spans="1:22" s="17" customFormat="1" x14ac:dyDescent="0.25">
      <c r="A8" s="74"/>
      <c r="B8" s="133" t="s">
        <v>144</v>
      </c>
      <c r="C8" s="76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8"/>
    </row>
    <row r="9" spans="1:22" s="17" customFormat="1" x14ac:dyDescent="0.25">
      <c r="A9" s="74"/>
      <c r="B9" s="16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8"/>
    </row>
    <row r="10" spans="1:22" x14ac:dyDescent="0.25">
      <c r="A10" s="172"/>
      <c r="B10" s="27" t="s">
        <v>126</v>
      </c>
      <c r="C10" s="83">
        <v>4.5859214436325013</v>
      </c>
      <c r="D10" s="84">
        <v>1.6327099636110065</v>
      </c>
      <c r="E10" s="84">
        <v>0.96310344387255387</v>
      </c>
      <c r="F10" s="84">
        <v>3.9076093716574336</v>
      </c>
      <c r="G10" s="84">
        <v>3.6159292464712722</v>
      </c>
      <c r="H10" s="84">
        <v>1.392339597292358</v>
      </c>
      <c r="I10" s="84">
        <v>-6.9022117983580378E-2</v>
      </c>
      <c r="J10" s="84">
        <v>-0.32886688889107174</v>
      </c>
      <c r="K10" s="84">
        <v>-0.5190479544273513</v>
      </c>
      <c r="L10" s="84">
        <v>1.3083271960336151</v>
      </c>
      <c r="M10" s="84">
        <v>2.4946473231481248</v>
      </c>
      <c r="N10" s="84">
        <v>2.6767360420687893</v>
      </c>
      <c r="O10" s="84">
        <v>1.9355288167929752</v>
      </c>
      <c r="P10" s="84">
        <v>3.1583333333333297</v>
      </c>
      <c r="Q10" s="84">
        <v>12.741666666666667</v>
      </c>
      <c r="R10" s="84">
        <v>10.656754088459639</v>
      </c>
      <c r="S10" s="84">
        <v>4.5251976505433955</v>
      </c>
      <c r="T10" s="84">
        <v>-1.4115709467934925</v>
      </c>
      <c r="U10" s="84">
        <v>0.11325408131332548</v>
      </c>
      <c r="V10" s="390">
        <v>-0.27599861159547312</v>
      </c>
    </row>
    <row r="11" spans="1:22" x14ac:dyDescent="0.25">
      <c r="A11" s="74" t="s">
        <v>6</v>
      </c>
      <c r="B11" s="173" t="s">
        <v>165</v>
      </c>
      <c r="C11" s="83">
        <v>4.4673720864910003</v>
      </c>
      <c r="D11" s="84">
        <v>4.2157273958685177</v>
      </c>
      <c r="E11" s="84">
        <v>-0.49099716881685906</v>
      </c>
      <c r="F11" s="84">
        <v>7.0050629682908818</v>
      </c>
      <c r="G11" s="84">
        <v>6.3304021958516312</v>
      </c>
      <c r="H11" s="84">
        <v>0.80331914614969469</v>
      </c>
      <c r="I11" s="84">
        <v>-0.89429939073909781</v>
      </c>
      <c r="J11" s="84">
        <v>-1.5883696810411518</v>
      </c>
      <c r="K11" s="84">
        <v>-1.1861253824994256</v>
      </c>
      <c r="L11" s="84">
        <v>-1.8872305678121566</v>
      </c>
      <c r="M11" s="84">
        <v>1.3023370232025044</v>
      </c>
      <c r="N11" s="84">
        <v>3.9183726493925484</v>
      </c>
      <c r="O11" s="84">
        <v>3.2514163267369001</v>
      </c>
      <c r="P11" s="84">
        <v>-0.70833333333333581</v>
      </c>
      <c r="Q11" s="84">
        <v>13.291666666666663</v>
      </c>
      <c r="R11" s="84">
        <v>8.4930506230449954</v>
      </c>
      <c r="S11" s="84">
        <v>27.394464927119859</v>
      </c>
      <c r="T11" s="84">
        <v>-5.9478296311872567</v>
      </c>
      <c r="U11" s="84">
        <v>-4.1556121007487121</v>
      </c>
      <c r="V11" s="390">
        <v>-2.105635019837393</v>
      </c>
    </row>
    <row r="12" spans="1:22" x14ac:dyDescent="0.25">
      <c r="A12" s="74"/>
      <c r="B12" s="31" t="s">
        <v>38</v>
      </c>
      <c r="C12" s="83">
        <v>4.6051334108224822</v>
      </c>
      <c r="D12" s="84">
        <v>0.47667642898887586</v>
      </c>
      <c r="E12" s="84">
        <v>1.1842168516148333</v>
      </c>
      <c r="F12" s="84">
        <v>2.3151407007368787</v>
      </c>
      <c r="G12" s="84">
        <v>2.7440418732317786</v>
      </c>
      <c r="H12" s="84">
        <v>1.4951201515150891</v>
      </c>
      <c r="I12" s="84">
        <v>0.15811533995029881</v>
      </c>
      <c r="J12" s="84">
        <v>4.1948128972901788E-3</v>
      </c>
      <c r="K12" s="84">
        <v>6.6546282404986168E-2</v>
      </c>
      <c r="L12" s="84">
        <v>2.028206117724868</v>
      </c>
      <c r="M12" s="84">
        <v>2.7472660151261543</v>
      </c>
      <c r="N12" s="84">
        <v>2.3764645943576799</v>
      </c>
      <c r="O12" s="84">
        <v>1.6724581950911033</v>
      </c>
      <c r="P12" s="84">
        <v>3.6083333333333356</v>
      </c>
      <c r="Q12" s="84">
        <v>12.458333333333332</v>
      </c>
      <c r="R12" s="84">
        <v>11.317839525760517</v>
      </c>
      <c r="S12" s="84">
        <v>-3.2223233600718992E-2</v>
      </c>
      <c r="T12" s="84">
        <v>-0.57060605962420785</v>
      </c>
      <c r="U12" s="84">
        <v>0.93136021305328009</v>
      </c>
      <c r="V12" s="390">
        <v>6.8628960108903847E-2</v>
      </c>
    </row>
    <row r="13" spans="1:22" x14ac:dyDescent="0.25">
      <c r="A13" s="74" t="s">
        <v>6</v>
      </c>
      <c r="B13" s="173" t="s">
        <v>166</v>
      </c>
      <c r="C13" s="83">
        <v>8.0673076697304111</v>
      </c>
      <c r="D13" s="84">
        <v>-3.6251027894080883</v>
      </c>
      <c r="E13" s="84">
        <v>1.7989420525283601</v>
      </c>
      <c r="F13" s="84">
        <v>5.3233602383190357</v>
      </c>
      <c r="G13" s="84">
        <v>3.7580642183310751</v>
      </c>
      <c r="H13" s="84">
        <v>3.7503512108100603</v>
      </c>
      <c r="I13" s="84">
        <v>-0.73227567641700186</v>
      </c>
      <c r="J13" s="84">
        <v>-0.39059225057407332</v>
      </c>
      <c r="K13" s="84">
        <v>-0.82266663179922928</v>
      </c>
      <c r="L13" s="84">
        <v>4.238414927604178</v>
      </c>
      <c r="M13" s="84">
        <v>4.2628497273593862</v>
      </c>
      <c r="N13" s="84">
        <v>4.3610832886664843</v>
      </c>
      <c r="O13" s="84">
        <v>2.7931741309628833</v>
      </c>
      <c r="P13" s="84">
        <v>1.9083333333333314</v>
      </c>
      <c r="Q13" s="84">
        <v>19.158333333333331</v>
      </c>
      <c r="R13" s="84">
        <v>18.136557567961951</v>
      </c>
      <c r="S13" s="84">
        <v>-8.7881471379769316E-2</v>
      </c>
      <c r="T13" s="84">
        <v>0.59467106831741501</v>
      </c>
      <c r="U13" s="84">
        <v>2.3790897530933885</v>
      </c>
      <c r="V13" s="390">
        <v>1.4536420364880065</v>
      </c>
    </row>
    <row r="14" spans="1:22" x14ac:dyDescent="0.25">
      <c r="A14" s="74"/>
      <c r="B14" s="31" t="s">
        <v>39</v>
      </c>
      <c r="C14" s="83">
        <v>3.8189876269447645</v>
      </c>
      <c r="D14" s="84">
        <v>1.4308012304719786</v>
      </c>
      <c r="E14" s="84">
        <v>0.87847481761388901</v>
      </c>
      <c r="F14" s="84">
        <v>1.5259949854411869</v>
      </c>
      <c r="G14" s="84">
        <v>2.5263319975800833</v>
      </c>
      <c r="H14" s="84">
        <v>0.96916911334974931</v>
      </c>
      <c r="I14" s="84">
        <v>0.36029334842733185</v>
      </c>
      <c r="J14" s="84">
        <v>0.12464202040125827</v>
      </c>
      <c r="K14" s="84">
        <v>0.26931665349563816</v>
      </c>
      <c r="L14" s="84">
        <v>1.3934017050926173</v>
      </c>
      <c r="M14" s="84">
        <v>2.3587395407459577</v>
      </c>
      <c r="N14" s="84">
        <v>1.9021725134707901</v>
      </c>
      <c r="O14" s="84">
        <v>1.3881304939811656</v>
      </c>
      <c r="P14" s="84">
        <v>4.0333333333333332</v>
      </c>
      <c r="Q14" s="84">
        <v>10.508333333333336</v>
      </c>
      <c r="R14" s="84">
        <v>9.2533060088051844</v>
      </c>
      <c r="S14" s="84">
        <v>-2.3141413626921389E-2</v>
      </c>
      <c r="T14" s="84">
        <v>-0.91007859935042212</v>
      </c>
      <c r="U14" s="84">
        <v>0.51447358049377012</v>
      </c>
      <c r="V14" s="390">
        <v>-0.26128824030707409</v>
      </c>
    </row>
    <row r="15" spans="1:22" x14ac:dyDescent="0.25">
      <c r="A15" s="74" t="s">
        <v>6</v>
      </c>
      <c r="B15" s="173" t="s">
        <v>168</v>
      </c>
      <c r="C15" s="83">
        <v>6.8108576369799803</v>
      </c>
      <c r="D15" s="84">
        <v>-15.917989767129963</v>
      </c>
      <c r="E15" s="84">
        <v>11.586287794533446</v>
      </c>
      <c r="F15" s="84">
        <v>15.493721267179101</v>
      </c>
      <c r="G15" s="84">
        <v>5.6875218590556997</v>
      </c>
      <c r="H15" s="84">
        <v>-3.4742033526057399</v>
      </c>
      <c r="I15" s="84">
        <v>-2.7565340050591969</v>
      </c>
      <c r="J15" s="84">
        <v>-12.756610835311303</v>
      </c>
      <c r="K15" s="84">
        <v>-6.9634277498246826</v>
      </c>
      <c r="L15" s="84">
        <v>7.7875491712373792</v>
      </c>
      <c r="M15" s="84">
        <v>7.4169687820970225</v>
      </c>
      <c r="N15" s="84">
        <v>-1.6642723933033177</v>
      </c>
      <c r="O15" s="84">
        <v>-11.450798957882819</v>
      </c>
      <c r="P15" s="84">
        <v>17.757690522408513</v>
      </c>
      <c r="Q15" s="84">
        <v>26.202228022631402</v>
      </c>
      <c r="R15" s="84">
        <v>-6.3222717459846756</v>
      </c>
      <c r="S15" s="84">
        <v>-2.1229301241783407</v>
      </c>
      <c r="T15" s="84">
        <v>-4.1324088195593358</v>
      </c>
      <c r="U15" s="84">
        <v>-2.9196571541685703</v>
      </c>
      <c r="V15" s="390">
        <v>-0.30504383597139695</v>
      </c>
    </row>
    <row r="16" spans="1:22" x14ac:dyDescent="0.25">
      <c r="A16" s="74" t="s">
        <v>6</v>
      </c>
      <c r="B16" s="173" t="s">
        <v>169</v>
      </c>
      <c r="C16" s="83">
        <v>0.47312303667719213</v>
      </c>
      <c r="D16" s="84">
        <v>-1.6078600750838694</v>
      </c>
      <c r="E16" s="84">
        <v>-1.4089528936346047</v>
      </c>
      <c r="F16" s="84">
        <v>-0.28774571666025095</v>
      </c>
      <c r="G16" s="84">
        <v>2.0611046663384256</v>
      </c>
      <c r="H16" s="84">
        <v>0.95304842437439197</v>
      </c>
      <c r="I16" s="84">
        <v>0.1671972232416552</v>
      </c>
      <c r="J16" s="84">
        <v>0.4425756452913987</v>
      </c>
      <c r="K16" s="84">
        <v>0.11663173553114747</v>
      </c>
      <c r="L16" s="84">
        <v>0.55727445486984939</v>
      </c>
      <c r="M16" s="84">
        <v>1.3388895171130399</v>
      </c>
      <c r="N16" s="84">
        <v>1.4027302561098021</v>
      </c>
      <c r="O16" s="84">
        <v>1.5455972393837003</v>
      </c>
      <c r="P16" s="84">
        <v>2.3999999999999968</v>
      </c>
      <c r="Q16" s="84">
        <v>7.5853274817005323</v>
      </c>
      <c r="R16" s="84">
        <v>8.1727129784032346</v>
      </c>
      <c r="S16" s="84">
        <v>-0.83333576999891079</v>
      </c>
      <c r="T16" s="84">
        <v>-2.0385674677423085</v>
      </c>
      <c r="U16" s="84">
        <v>-0.29816384438858812</v>
      </c>
      <c r="V16" s="390">
        <v>-0.80991642204178427</v>
      </c>
    </row>
    <row r="17" spans="1:22" x14ac:dyDescent="0.25">
      <c r="A17" s="74" t="s">
        <v>6</v>
      </c>
      <c r="B17" s="173" t="s">
        <v>167</v>
      </c>
      <c r="C17" s="83">
        <v>7.341272611914551</v>
      </c>
      <c r="D17" s="84">
        <v>6.9192594968232104</v>
      </c>
      <c r="E17" s="84">
        <v>2.3118341509829223</v>
      </c>
      <c r="F17" s="84">
        <v>2.2338793220703144</v>
      </c>
      <c r="G17" s="84">
        <v>2.7308677248859157</v>
      </c>
      <c r="H17" s="84">
        <v>1.4111779974210148</v>
      </c>
      <c r="I17" s="84">
        <v>0.83371360372397896</v>
      </c>
      <c r="J17" s="84">
        <v>0.79064710662280491</v>
      </c>
      <c r="K17" s="84">
        <v>0.9512660127148076</v>
      </c>
      <c r="L17" s="84">
        <v>1.8572664512650439</v>
      </c>
      <c r="M17" s="84">
        <v>2.9997026987426398</v>
      </c>
      <c r="N17" s="84">
        <v>2.8648213840950398</v>
      </c>
      <c r="O17" s="84">
        <v>2.6460057186962374</v>
      </c>
      <c r="P17" s="84">
        <v>0.36193416081902741</v>
      </c>
      <c r="Q17" s="84">
        <v>12.774022522748451</v>
      </c>
      <c r="R17" s="84">
        <v>10.053188293652793</v>
      </c>
      <c r="S17" s="84">
        <v>0.59440777748583917</v>
      </c>
      <c r="T17" s="84">
        <v>0.49399674770969626</v>
      </c>
      <c r="U17" s="84">
        <v>1.2579554482455069</v>
      </c>
      <c r="V17" s="390">
        <v>0.24825004055139543</v>
      </c>
    </row>
    <row r="18" spans="1:22" x14ac:dyDescent="0.25">
      <c r="A18" s="74"/>
      <c r="B18" s="25"/>
      <c r="C18" s="95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84"/>
      <c r="T18" s="84"/>
      <c r="U18" s="84"/>
      <c r="V18" s="390"/>
    </row>
    <row r="19" spans="1:22" x14ac:dyDescent="0.25">
      <c r="A19" s="74"/>
      <c r="B19" s="27" t="s">
        <v>127</v>
      </c>
      <c r="C19" s="83">
        <v>3.9358637624103574</v>
      </c>
      <c r="D19" s="84">
        <v>0.93196459312742397</v>
      </c>
      <c r="E19" s="84">
        <v>0.69532023500228635</v>
      </c>
      <c r="F19" s="84">
        <v>4.0797919237064271</v>
      </c>
      <c r="G19" s="84">
        <v>3.7428596049239706</v>
      </c>
      <c r="H19" s="84">
        <v>1.4672339165264947</v>
      </c>
      <c r="I19" s="84">
        <v>-0.10201641534441364</v>
      </c>
      <c r="J19" s="84">
        <v>-0.34394218253812892</v>
      </c>
      <c r="K19" s="84">
        <v>-0.48128707011005911</v>
      </c>
      <c r="L19" s="84">
        <v>1.3908196259010353</v>
      </c>
      <c r="M19" s="84">
        <v>2.5336858512536531</v>
      </c>
      <c r="N19" s="84">
        <v>2.7707573030063881</v>
      </c>
      <c r="O19" s="84">
        <v>2.0176931931402464</v>
      </c>
      <c r="P19" s="84">
        <v>2.8180377321184444</v>
      </c>
      <c r="Q19" s="84">
        <v>12.108333333333333</v>
      </c>
      <c r="R19" s="84">
        <v>10.959303462934548</v>
      </c>
      <c r="S19" s="84">
        <v>4.4267568308944742</v>
      </c>
      <c r="T19" s="84">
        <v>-1.4960415137554</v>
      </c>
      <c r="U19" s="84">
        <v>0.10635639775272046</v>
      </c>
      <c r="V19" s="390">
        <v>-0.3047091074043235</v>
      </c>
    </row>
    <row r="20" spans="1:22" x14ac:dyDescent="0.25">
      <c r="A20" s="74"/>
      <c r="B20" s="27"/>
      <c r="C20" s="83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390"/>
    </row>
    <row r="21" spans="1:22" x14ac:dyDescent="0.25">
      <c r="A21" s="74"/>
      <c r="B21" s="31" t="s">
        <v>43</v>
      </c>
      <c r="C21" s="83">
        <v>4.4000000000000039</v>
      </c>
      <c r="D21" s="84">
        <v>1.2999999999999901</v>
      </c>
      <c r="E21" s="84">
        <v>0.8999999999999897</v>
      </c>
      <c r="F21" s="84">
        <v>4.2716536383155814</v>
      </c>
      <c r="G21" s="84">
        <v>3.7303343944648573</v>
      </c>
      <c r="H21" s="84">
        <v>1.4284468142044315</v>
      </c>
      <c r="I21" s="84">
        <v>2.8814774956231748E-2</v>
      </c>
      <c r="J21" s="84">
        <v>-0.19193764932762536</v>
      </c>
      <c r="K21" s="84">
        <v>-0.6769655894134613</v>
      </c>
      <c r="L21" s="84">
        <v>1.2094934417150371</v>
      </c>
      <c r="M21" s="84">
        <v>2.5385066847715745</v>
      </c>
      <c r="N21" s="84">
        <v>3.0802737705207806</v>
      </c>
      <c r="O21" s="84">
        <v>2.1685226587865869</v>
      </c>
      <c r="P21" s="84">
        <v>2.9361763798324336</v>
      </c>
      <c r="Q21" s="84">
        <v>13.858333333333327</v>
      </c>
      <c r="R21" s="84">
        <v>11.269487797541721</v>
      </c>
      <c r="S21" s="84">
        <v>4.9986307690620233</v>
      </c>
      <c r="T21" s="84">
        <v>-1.5849526052296392</v>
      </c>
      <c r="U21" s="84">
        <v>7.3782722037962767E-2</v>
      </c>
      <c r="V21" s="390">
        <v>-0.31123942760936107</v>
      </c>
    </row>
    <row r="22" spans="1:22" x14ac:dyDescent="0.25">
      <c r="A22" s="74"/>
      <c r="B22" s="31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390"/>
    </row>
    <row r="23" spans="1:22" x14ac:dyDescent="0.25">
      <c r="A23" s="74"/>
      <c r="B23" s="31" t="s">
        <v>106</v>
      </c>
      <c r="C23" s="83"/>
      <c r="D23" s="84"/>
      <c r="E23" s="84"/>
      <c r="F23" s="84">
        <v>4.1217501585288474</v>
      </c>
      <c r="G23" s="84">
        <v>3.7758830694275325</v>
      </c>
      <c r="H23" s="84">
        <v>1.7605633802816989</v>
      </c>
      <c r="I23" s="84">
        <v>-0.28835063437139263</v>
      </c>
      <c r="J23" s="84">
        <v>-0.1735106998264957</v>
      </c>
      <c r="K23" s="84">
        <v>-0.63731170336036591</v>
      </c>
      <c r="L23" s="84">
        <v>0.69970845481048816</v>
      </c>
      <c r="M23" s="84">
        <v>2.7214823393167498</v>
      </c>
      <c r="N23" s="84">
        <v>2.5366403607666399</v>
      </c>
      <c r="O23" s="84">
        <v>2.1990104452996206</v>
      </c>
      <c r="P23" s="84">
        <v>1.5255513717052027</v>
      </c>
      <c r="Q23" s="84">
        <v>11.7</v>
      </c>
      <c r="R23" s="84">
        <v>14.700000000000003</v>
      </c>
      <c r="S23" s="84">
        <v>4.3205563131319069</v>
      </c>
      <c r="T23" s="84">
        <v>-1.72159885103218</v>
      </c>
      <c r="U23" s="84">
        <v>0.26448457864740593</v>
      </c>
      <c r="V23" s="390">
        <v>-0.26544420246907841</v>
      </c>
    </row>
    <row r="24" spans="1:22" s="17" customFormat="1" x14ac:dyDescent="0.25">
      <c r="A24" s="85"/>
      <c r="B24" s="27"/>
      <c r="C24" s="160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391"/>
    </row>
    <row r="25" spans="1:22" s="17" customFormat="1" x14ac:dyDescent="0.25">
      <c r="A25" s="74"/>
      <c r="B25" s="174"/>
      <c r="C25" s="267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3"/>
    </row>
    <row r="26" spans="1:22" s="17" customFormat="1" x14ac:dyDescent="0.25">
      <c r="A26" s="74"/>
      <c r="B26" s="133" t="s">
        <v>145</v>
      </c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8"/>
    </row>
    <row r="27" spans="1:22" s="17" customFormat="1" x14ac:dyDescent="0.25">
      <c r="A27" s="74"/>
      <c r="B27" s="31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8"/>
    </row>
    <row r="28" spans="1:22" x14ac:dyDescent="0.25">
      <c r="A28" s="74"/>
      <c r="B28" s="27" t="s">
        <v>105</v>
      </c>
      <c r="C28" s="83">
        <v>2.8580749592820753</v>
      </c>
      <c r="D28" s="84">
        <v>-1.1612222898941038</v>
      </c>
      <c r="E28" s="84">
        <v>0.53269633341479494</v>
      </c>
      <c r="F28" s="84">
        <v>1.6768312709333877</v>
      </c>
      <c r="G28" s="84">
        <v>1.2603676526169227</v>
      </c>
      <c r="H28" s="84">
        <v>0.50937911951882686</v>
      </c>
      <c r="I28" s="84">
        <v>-0.19278059413019299</v>
      </c>
      <c r="J28" s="84">
        <v>-0.21650452565193934</v>
      </c>
      <c r="K28" s="84">
        <v>-0.51229585589450677</v>
      </c>
      <c r="L28" s="84">
        <v>1.2158019881251869</v>
      </c>
      <c r="M28" s="84">
        <v>2.0347877952904492</v>
      </c>
      <c r="N28" s="84">
        <v>2.4942728448125839</v>
      </c>
      <c r="O28" s="84">
        <v>2.3707030397380757</v>
      </c>
      <c r="P28" s="84">
        <v>2.385315479165806</v>
      </c>
      <c r="Q28" s="84">
        <v>7.5044599942991397</v>
      </c>
      <c r="R28" s="84">
        <v>9.5922723026785626</v>
      </c>
      <c r="S28" s="84">
        <v>3.1092019640733382</v>
      </c>
      <c r="T28" s="84">
        <v>-1.5242724006001795</v>
      </c>
      <c r="U28" s="84">
        <v>0.29716874440179897</v>
      </c>
      <c r="V28" s="390">
        <v>-0.60227774242140875</v>
      </c>
    </row>
    <row r="29" spans="1:22" x14ac:dyDescent="0.25">
      <c r="A29" s="74"/>
      <c r="B29" s="31"/>
      <c r="C29" s="5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8"/>
    </row>
    <row r="30" spans="1:22" x14ac:dyDescent="0.25">
      <c r="A30" s="74"/>
      <c r="B30" s="31" t="s">
        <v>44</v>
      </c>
      <c r="C30" s="56">
        <v>4.481573549235196</v>
      </c>
      <c r="D30" s="57">
        <v>5.5384353614273962E-2</v>
      </c>
      <c r="E30" s="57">
        <v>1.0044610576323887</v>
      </c>
      <c r="F30" s="57">
        <v>3.8730526951081812</v>
      </c>
      <c r="G30" s="57">
        <v>3.4312400963067313</v>
      </c>
      <c r="H30" s="57">
        <v>1.3325416469186946</v>
      </c>
      <c r="I30" s="57">
        <v>-9.1024607148704195E-2</v>
      </c>
      <c r="J30" s="57">
        <v>-0.11487468631581343</v>
      </c>
      <c r="K30" s="57">
        <v>-0.31799017778754157</v>
      </c>
      <c r="L30" s="57">
        <v>1.4049560286474305</v>
      </c>
      <c r="M30" s="57">
        <v>2.3103896551299519</v>
      </c>
      <c r="N30" s="57">
        <v>2.7301097558981802</v>
      </c>
      <c r="O30" s="57">
        <v>2.1665458005430294</v>
      </c>
      <c r="P30" s="57">
        <v>3.2521982459183807</v>
      </c>
      <c r="Q30" s="57">
        <v>12.19636458953639</v>
      </c>
      <c r="R30" s="57">
        <v>10.97733544917614</v>
      </c>
      <c r="S30" s="57">
        <v>4.3761380169980102</v>
      </c>
      <c r="T30" s="57">
        <v>-2.1396991167238477</v>
      </c>
      <c r="U30" s="57">
        <v>-0.52717934447921166</v>
      </c>
      <c r="V30" s="58">
        <v>-0.94114092450181541</v>
      </c>
    </row>
    <row r="31" spans="1:22" x14ac:dyDescent="0.25">
      <c r="A31" s="74"/>
      <c r="B31" s="31"/>
      <c r="C31" s="56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8"/>
    </row>
    <row r="32" spans="1:22" x14ac:dyDescent="0.25">
      <c r="A32" s="74"/>
      <c r="B32" s="31" t="s">
        <v>45</v>
      </c>
      <c r="C32" s="56">
        <v>4.5099219583472516</v>
      </c>
      <c r="D32" s="57">
        <v>0.53731810888062448</v>
      </c>
      <c r="E32" s="57">
        <v>0.86759632479538329</v>
      </c>
      <c r="F32" s="57">
        <v>2.008509828374061</v>
      </c>
      <c r="G32" s="57">
        <v>1.8750462146829516</v>
      </c>
      <c r="H32" s="57">
        <v>1.0855575546953267</v>
      </c>
      <c r="I32" s="57">
        <v>0.30795139611772271</v>
      </c>
      <c r="J32" s="57">
        <v>0.69315659020976472</v>
      </c>
      <c r="K32" s="57">
        <v>1.2775578699509627</v>
      </c>
      <c r="L32" s="57">
        <v>3.1925424732910379</v>
      </c>
      <c r="M32" s="57">
        <v>4.2394368382836056</v>
      </c>
      <c r="N32" s="57">
        <v>5.5510553556726405</v>
      </c>
      <c r="O32" s="57">
        <v>6.5080378996690502</v>
      </c>
      <c r="P32" s="57">
        <v>3.8851307300616478</v>
      </c>
      <c r="Q32" s="57">
        <v>11.49308885550948</v>
      </c>
      <c r="R32" s="57">
        <v>13.360332621405924</v>
      </c>
      <c r="S32" s="57">
        <v>9.0938096315034578</v>
      </c>
      <c r="T32" s="57">
        <v>-0.9045186979808495</v>
      </c>
      <c r="U32" s="57">
        <v>0.20447178410747391</v>
      </c>
      <c r="V32" s="58">
        <v>0.38538638424365779</v>
      </c>
    </row>
    <row r="33" spans="1:22" x14ac:dyDescent="0.25">
      <c r="A33" s="74"/>
      <c r="B33" s="31"/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8"/>
    </row>
    <row r="34" spans="1:22" x14ac:dyDescent="0.25">
      <c r="A34" s="74"/>
      <c r="B34" s="31" t="s">
        <v>141</v>
      </c>
      <c r="C34" s="56">
        <v>1.9401613653068139</v>
      </c>
      <c r="D34" s="57">
        <v>-2.1545346439085233</v>
      </c>
      <c r="E34" s="57">
        <v>-0.14577533025331713</v>
      </c>
      <c r="F34" s="57">
        <v>0.89080600204121119</v>
      </c>
      <c r="G34" s="57">
        <v>0.15510309190609473</v>
      </c>
      <c r="H34" s="57">
        <v>0.40791060772011889</v>
      </c>
      <c r="I34" s="57">
        <v>-0.41058170971403074</v>
      </c>
      <c r="J34" s="57">
        <v>-5.0551681035237994E-2</v>
      </c>
      <c r="K34" s="57">
        <v>-0.76710669350843474</v>
      </c>
      <c r="L34" s="57">
        <v>1.6004304294108485</v>
      </c>
      <c r="M34" s="57">
        <v>2.2843520229080205</v>
      </c>
      <c r="N34" s="57">
        <v>1.2078451964358194</v>
      </c>
      <c r="O34" s="57">
        <v>0.69702815974572729</v>
      </c>
      <c r="P34" s="57">
        <v>2.1884668654067463</v>
      </c>
      <c r="Q34" s="57">
        <v>9.5294550777074818</v>
      </c>
      <c r="R34" s="57">
        <v>10.39437279537465</v>
      </c>
      <c r="S34" s="57">
        <v>1.1907591680162755</v>
      </c>
      <c r="T34" s="57">
        <v>4.383182032972055E-2</v>
      </c>
      <c r="U34" s="57">
        <v>1.6222928312187523</v>
      </c>
      <c r="V34" s="58">
        <v>1.0764195674703325</v>
      </c>
    </row>
    <row r="35" spans="1:22" x14ac:dyDescent="0.25">
      <c r="A35" s="74"/>
      <c r="B35" s="175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1"/>
    </row>
    <row r="36" spans="1:22" x14ac:dyDescent="0.25">
      <c r="A36" s="74"/>
      <c r="B36" s="31" t="s">
        <v>46</v>
      </c>
      <c r="C36" s="56">
        <v>1.3315384109522155</v>
      </c>
      <c r="D36" s="57">
        <v>-5.1510926478510966</v>
      </c>
      <c r="E36" s="57">
        <v>2.8916701439634096</v>
      </c>
      <c r="F36" s="57">
        <v>3.9471735455814283</v>
      </c>
      <c r="G36" s="57">
        <v>1.2374442483482406</v>
      </c>
      <c r="H36" s="57">
        <v>-1.8469143204819072</v>
      </c>
      <c r="I36" s="57">
        <v>-3.3136383408854497</v>
      </c>
      <c r="J36" s="57">
        <v>-1.3828189265974511</v>
      </c>
      <c r="K36" s="57">
        <v>-1.4696536881596778</v>
      </c>
      <c r="L36" s="57">
        <v>2.2181960338146345</v>
      </c>
      <c r="M36" s="57">
        <v>1.7843083396688719</v>
      </c>
      <c r="N36" s="57">
        <v>-2.5613811359270766E-2</v>
      </c>
      <c r="O36" s="57">
        <v>-2.2219452984808541</v>
      </c>
      <c r="P36" s="57">
        <v>5.1044952776536423</v>
      </c>
      <c r="Q36" s="57">
        <v>14.632538690517549</v>
      </c>
      <c r="R36" s="57">
        <v>7.4894198491815445</v>
      </c>
      <c r="S36" s="57">
        <v>0.53608973541297011</v>
      </c>
      <c r="T36" s="57">
        <v>0.74737649029892328</v>
      </c>
      <c r="U36" s="57">
        <v>2.1929006727530176</v>
      </c>
      <c r="V36" s="58">
        <v>1.5829557516100712</v>
      </c>
    </row>
    <row r="37" spans="1:22" x14ac:dyDescent="0.25">
      <c r="A37" s="74"/>
      <c r="B37" s="31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8"/>
    </row>
    <row r="38" spans="1:22" x14ac:dyDescent="0.25">
      <c r="A38" s="74"/>
      <c r="B38" s="31" t="s">
        <v>47</v>
      </c>
      <c r="C38" s="56">
        <v>3.0173403166024793</v>
      </c>
      <c r="D38" s="57">
        <v>-4.0613116102297457</v>
      </c>
      <c r="E38" s="57">
        <v>3.7454888743739145</v>
      </c>
      <c r="F38" s="57">
        <v>5.3556709670642855</v>
      </c>
      <c r="G38" s="57">
        <v>2.5077044601512277</v>
      </c>
      <c r="H38" s="57">
        <v>-1.400893712772644</v>
      </c>
      <c r="I38" s="57">
        <v>-3.3642069974999189</v>
      </c>
      <c r="J38" s="57">
        <v>-1.1166566611537698</v>
      </c>
      <c r="K38" s="57">
        <v>-1.0861752094133537</v>
      </c>
      <c r="L38" s="57">
        <v>2.7792651720128569</v>
      </c>
      <c r="M38" s="57">
        <v>2.3858000697894344</v>
      </c>
      <c r="N38" s="57">
        <v>0.21780038415362135</v>
      </c>
      <c r="O38" s="57">
        <v>-1.8685891843570279</v>
      </c>
      <c r="P38" s="57">
        <v>6.0328611543832622</v>
      </c>
      <c r="Q38" s="57">
        <v>19.28867087257029</v>
      </c>
      <c r="R38" s="57">
        <v>9.2709855909266281</v>
      </c>
      <c r="S38" s="57">
        <v>-0.5566039687056934</v>
      </c>
      <c r="T38" s="57">
        <v>0.45943500343215149</v>
      </c>
      <c r="U38" s="57">
        <v>2.110397596110003</v>
      </c>
      <c r="V38" s="58">
        <v>1.5980317357172202</v>
      </c>
    </row>
    <row r="39" spans="1:22" x14ac:dyDescent="0.25">
      <c r="A39" s="74"/>
      <c r="B39" s="31"/>
      <c r="C39" s="5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8"/>
    </row>
    <row r="40" spans="1:22" x14ac:dyDescent="0.25">
      <c r="A40" s="74"/>
      <c r="B40" s="31" t="s">
        <v>107</v>
      </c>
      <c r="C40" s="56">
        <v>-1.6364253828232034</v>
      </c>
      <c r="D40" s="57">
        <v>-1.1359140466814632</v>
      </c>
      <c r="E40" s="57">
        <v>-0.82299359680536588</v>
      </c>
      <c r="F40" s="57">
        <v>-1.3368975856298926</v>
      </c>
      <c r="G40" s="57">
        <v>-1.2391851114925578</v>
      </c>
      <c r="H40" s="57">
        <v>-0.45235765769514602</v>
      </c>
      <c r="I40" s="57">
        <v>5.2329116410487764E-2</v>
      </c>
      <c r="J40" s="57">
        <v>-0.26916794725639903</v>
      </c>
      <c r="K40" s="57">
        <v>-0.38768946561129614</v>
      </c>
      <c r="L40" s="57">
        <v>-0.5458972072423518</v>
      </c>
      <c r="M40" s="57">
        <v>-0.58747573365699468</v>
      </c>
      <c r="N40" s="57">
        <v>-0.24288519063462299</v>
      </c>
      <c r="O40" s="57">
        <v>-0.36008461631890087</v>
      </c>
      <c r="P40" s="57">
        <v>-0.87554543621897185</v>
      </c>
      <c r="Q40" s="57">
        <v>-3.9032475992851312</v>
      </c>
      <c r="R40" s="57">
        <v>-1.630410609102273</v>
      </c>
      <c r="S40" s="57">
        <v>1.0988097226434235</v>
      </c>
      <c r="T40" s="57">
        <v>0.28662463297444152</v>
      </c>
      <c r="U40" s="57">
        <v>8.0797919296471399E-2</v>
      </c>
      <c r="V40" s="58">
        <v>-1.483885450299649E-2</v>
      </c>
    </row>
    <row r="41" spans="1:22" x14ac:dyDescent="0.25">
      <c r="A41" s="85"/>
      <c r="B41" s="176"/>
      <c r="C41" s="177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9"/>
    </row>
    <row r="43" spans="1:22" x14ac:dyDescent="0.25">
      <c r="A43" s="70" t="s">
        <v>6</v>
      </c>
      <c r="B43" s="429" t="s">
        <v>148</v>
      </c>
      <c r="C43" s="456"/>
      <c r="D43" s="456"/>
      <c r="E43" s="456"/>
      <c r="F43" s="456"/>
      <c r="G43" s="456"/>
      <c r="H43" s="456"/>
      <c r="I43" s="456"/>
      <c r="J43" s="456"/>
      <c r="K43" s="456"/>
      <c r="L43" s="456"/>
      <c r="M43" s="456"/>
      <c r="N43" s="456"/>
      <c r="O43" s="456"/>
      <c r="P43" s="456"/>
    </row>
    <row r="44" spans="1:22" x14ac:dyDescent="0.25"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</row>
    <row r="45" spans="1:22" x14ac:dyDescent="0.25">
      <c r="B45" s="400" t="s">
        <v>37</v>
      </c>
      <c r="C45" s="88">
        <v>0.17396396442500001</v>
      </c>
      <c r="D45" s="404"/>
      <c r="E45" s="9"/>
      <c r="H45" s="17"/>
    </row>
    <row r="46" spans="1:22" x14ac:dyDescent="0.25">
      <c r="B46" s="400" t="s">
        <v>128</v>
      </c>
      <c r="C46" s="88">
        <v>0.16561514460900001</v>
      </c>
      <c r="D46" s="404"/>
      <c r="E46" s="9"/>
    </row>
    <row r="47" spans="1:22" x14ac:dyDescent="0.25">
      <c r="B47" s="400" t="s">
        <v>129</v>
      </c>
      <c r="C47" s="88">
        <v>3.2555668783000001E-2</v>
      </c>
      <c r="D47" s="404"/>
      <c r="E47" s="9"/>
    </row>
    <row r="48" spans="1:22" x14ac:dyDescent="0.25">
      <c r="B48" s="399" t="s">
        <v>41</v>
      </c>
      <c r="C48" s="88">
        <v>0.33255469000600002</v>
      </c>
      <c r="D48" s="404"/>
      <c r="E48" s="9"/>
    </row>
    <row r="49" spans="2:5" x14ac:dyDescent="0.25">
      <c r="B49" s="399" t="s">
        <v>40</v>
      </c>
      <c r="C49" s="88">
        <v>0.29531053217699998</v>
      </c>
      <c r="D49" s="404"/>
      <c r="E49" s="9"/>
    </row>
  </sheetData>
  <mergeCells count="4">
    <mergeCell ref="B43:P43"/>
    <mergeCell ref="A2:R2"/>
    <mergeCell ref="A3:R3"/>
    <mergeCell ref="A1:R1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showGridLines="0" zoomScale="90" zoomScaleNormal="9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X8" sqref="X8"/>
    </sheetView>
  </sheetViews>
  <sheetFormatPr defaultColWidth="9.140625" defaultRowHeight="15.75" x14ac:dyDescent="0.25"/>
  <cols>
    <col min="1" max="1" width="5.7109375" style="9" customWidth="1"/>
    <col min="2" max="2" width="75.7109375" style="9" customWidth="1"/>
    <col min="3" max="3" width="11.140625" style="9" customWidth="1"/>
    <col min="4" max="4" width="11.140625" style="147" customWidth="1"/>
    <col min="5" max="20" width="11.140625" style="9" customWidth="1"/>
    <col min="21" max="16384" width="9.140625" style="9"/>
  </cols>
  <sheetData>
    <row r="1" spans="1:22" x14ac:dyDescent="0.25">
      <c r="A1" s="455" t="str">
        <f>'Súhrnné indikátory'!A1:M1</f>
        <v>64. zasadnutie Výboru pre makroekonomické prognózy, 13.9.2023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7"/>
      <c r="R1" s="457"/>
      <c r="S1" s="389"/>
    </row>
    <row r="2" spans="1:22" ht="18.75" x14ac:dyDescent="0.3">
      <c r="A2" s="433" t="s">
        <v>133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388"/>
    </row>
    <row r="3" spans="1:22" x14ac:dyDescent="0.25">
      <c r="A3" s="451" t="s">
        <v>61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284"/>
    </row>
    <row r="4" spans="1:22" s="17" customFormat="1" x14ac:dyDescent="0.25">
      <c r="A4" s="89"/>
      <c r="B4" s="72"/>
      <c r="C4" s="274"/>
      <c r="D4" s="90"/>
      <c r="E4" s="275"/>
      <c r="F4" s="275"/>
      <c r="G4" s="275"/>
      <c r="H4" s="275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72"/>
    </row>
    <row r="5" spans="1:22" s="17" customFormat="1" x14ac:dyDescent="0.25">
      <c r="A5" s="24"/>
      <c r="B5" s="75"/>
      <c r="C5" s="74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5">
        <v>2020</v>
      </c>
      <c r="P5" s="15">
        <v>2021</v>
      </c>
      <c r="Q5" s="15">
        <v>2022</v>
      </c>
      <c r="R5" s="15">
        <v>2023</v>
      </c>
      <c r="S5" s="15">
        <v>2024</v>
      </c>
      <c r="T5" s="15">
        <v>2025</v>
      </c>
      <c r="U5" s="15">
        <v>2026</v>
      </c>
      <c r="V5" s="16">
        <v>2027</v>
      </c>
    </row>
    <row r="6" spans="1:22" s="17" customFormat="1" x14ac:dyDescent="0.25">
      <c r="A6" s="61"/>
      <c r="B6" s="20"/>
      <c r="C6" s="14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62</v>
      </c>
      <c r="R6" s="8" t="s">
        <v>62</v>
      </c>
      <c r="S6" s="8" t="s">
        <v>62</v>
      </c>
      <c r="T6" s="8" t="s">
        <v>62</v>
      </c>
      <c r="U6" s="8" t="s">
        <v>62</v>
      </c>
      <c r="V6" s="131" t="s">
        <v>62</v>
      </c>
    </row>
    <row r="7" spans="1:22" x14ac:dyDescent="0.25">
      <c r="A7" s="24"/>
      <c r="B7" s="16"/>
      <c r="C7" s="271"/>
      <c r="D7" s="15"/>
      <c r="E7" s="15"/>
      <c r="F7" s="15"/>
      <c r="G7" s="15"/>
      <c r="H7" s="15"/>
      <c r="I7" s="15"/>
      <c r="J7" s="15"/>
      <c r="K7" s="15"/>
      <c r="L7" s="15"/>
      <c r="M7" s="15"/>
      <c r="N7" s="40"/>
      <c r="O7" s="40"/>
      <c r="P7" s="40"/>
      <c r="Q7" s="40"/>
      <c r="R7" s="40"/>
      <c r="S7" s="40"/>
      <c r="T7" s="40"/>
      <c r="U7" s="40"/>
      <c r="V7" s="41"/>
    </row>
    <row r="8" spans="1:22" x14ac:dyDescent="0.25">
      <c r="A8" s="24"/>
      <c r="B8" s="27" t="s">
        <v>108</v>
      </c>
      <c r="C8" s="95">
        <v>-1.7756322921310113</v>
      </c>
      <c r="D8" s="96">
        <v>0.36178404279281651</v>
      </c>
      <c r="E8" s="96">
        <v>-0.11618285716360674</v>
      </c>
      <c r="F8" s="96">
        <v>-5.0053931455578793E-2</v>
      </c>
      <c r="G8" s="96">
        <v>3.4023173249474437</v>
      </c>
      <c r="H8" s="96">
        <v>3.9031563893184478</v>
      </c>
      <c r="I8" s="96">
        <v>3.6116881942199925</v>
      </c>
      <c r="J8" s="96">
        <v>0.99598790395852721</v>
      </c>
      <c r="K8" s="96">
        <v>1.5431228684525611</v>
      </c>
      <c r="L8" s="96">
        <v>0.7051555738057832</v>
      </c>
      <c r="M8" s="96">
        <v>-0.26540259225141311</v>
      </c>
      <c r="N8" s="96">
        <v>-1.2020948734849397</v>
      </c>
      <c r="O8" s="96">
        <v>1.0864427908908343</v>
      </c>
      <c r="P8" s="96">
        <v>-0.51026634220811962</v>
      </c>
      <c r="Q8" s="96">
        <v>-6.0453277958591931</v>
      </c>
      <c r="R8" s="96">
        <v>-2.0420441786759591</v>
      </c>
      <c r="S8" s="84">
        <v>-5.4077193859074453E-2</v>
      </c>
      <c r="T8" s="84">
        <v>1.6178064832829635</v>
      </c>
      <c r="U8" s="84">
        <v>2.6740395174258378</v>
      </c>
      <c r="V8" s="390">
        <v>3.4554190486476823</v>
      </c>
    </row>
    <row r="9" spans="1:22" x14ac:dyDescent="0.25">
      <c r="A9" s="24"/>
      <c r="B9" s="27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84"/>
      <c r="T9" s="84"/>
      <c r="U9" s="84"/>
      <c r="V9" s="390"/>
    </row>
    <row r="10" spans="1:22" x14ac:dyDescent="0.25">
      <c r="A10" s="24"/>
      <c r="B10" s="25" t="s">
        <v>48</v>
      </c>
      <c r="C10" s="95">
        <v>-0.49425030934542963</v>
      </c>
      <c r="D10" s="96">
        <v>-1.4088210717960739</v>
      </c>
      <c r="E10" s="96">
        <v>-0.94718692236100466</v>
      </c>
      <c r="F10" s="96">
        <v>-0.37554167426964258</v>
      </c>
      <c r="G10" s="96">
        <v>0.57216739069475409</v>
      </c>
      <c r="H10" s="96">
        <v>0.6495433036116911</v>
      </c>
      <c r="I10" s="96">
        <v>0.23020246973185415</v>
      </c>
      <c r="J10" s="96">
        <v>0.15963029561895895</v>
      </c>
      <c r="K10" s="96">
        <v>0.47178312260782501</v>
      </c>
      <c r="L10" s="96">
        <v>1.0422229600829589</v>
      </c>
      <c r="M10" s="96">
        <v>1.0323458907392336</v>
      </c>
      <c r="N10" s="96">
        <v>1.2904375971287765</v>
      </c>
      <c r="O10" s="96">
        <v>1.0310879055579643</v>
      </c>
      <c r="P10" s="96">
        <v>0.54388339496447968</v>
      </c>
      <c r="Q10" s="96">
        <v>0.34560267658003041</v>
      </c>
      <c r="R10" s="96">
        <v>0.52367512820522366</v>
      </c>
      <c r="S10" s="84">
        <v>0.7342438158949891</v>
      </c>
      <c r="T10" s="84">
        <v>0.95295854891404552</v>
      </c>
      <c r="U10" s="84">
        <v>1.0946153869826891</v>
      </c>
      <c r="V10" s="390">
        <v>1.2236927473258457</v>
      </c>
    </row>
    <row r="11" spans="1:22" x14ac:dyDescent="0.25">
      <c r="A11" s="24"/>
      <c r="B11" s="25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84"/>
      <c r="T11" s="84"/>
      <c r="U11" s="84"/>
      <c r="V11" s="390"/>
    </row>
    <row r="12" spans="1:22" x14ac:dyDescent="0.25">
      <c r="A12" s="24"/>
      <c r="B12" s="25" t="s">
        <v>49</v>
      </c>
      <c r="C12" s="95">
        <v>-2.8404592966282194</v>
      </c>
      <c r="D12" s="96">
        <v>-0.87543631326246107</v>
      </c>
      <c r="E12" s="96">
        <v>-2.7429120547534294</v>
      </c>
      <c r="F12" s="96">
        <v>-3.3509553373343333</v>
      </c>
      <c r="G12" s="96">
        <v>-1.6426553071586767</v>
      </c>
      <c r="H12" s="96">
        <v>-0.66794266768050581</v>
      </c>
      <c r="I12" s="96">
        <v>-0.98252675899073105</v>
      </c>
      <c r="J12" s="96">
        <v>-1.7052120079602586</v>
      </c>
      <c r="K12" s="96">
        <v>-3.0685374877341318</v>
      </c>
      <c r="L12" s="96">
        <v>-2.141660953109934</v>
      </c>
      <c r="M12" s="96">
        <v>-1.783983825124166</v>
      </c>
      <c r="N12" s="96">
        <v>-2.3277045759250892</v>
      </c>
      <c r="O12" s="96">
        <v>-0.80888224050885538</v>
      </c>
      <c r="P12" s="96">
        <v>-1.5215609775466594</v>
      </c>
      <c r="Q12" s="96">
        <v>-1.6686818629688165</v>
      </c>
      <c r="R12" s="96">
        <v>-2.4060104444986186</v>
      </c>
      <c r="S12" s="84">
        <v>-3.0559240809989627</v>
      </c>
      <c r="T12" s="84">
        <v>-3.4624624173409844</v>
      </c>
      <c r="U12" s="84">
        <v>-3.624070954092669</v>
      </c>
      <c r="V12" s="390">
        <v>-3.8023216542479372</v>
      </c>
    </row>
    <row r="13" spans="1:22" x14ac:dyDescent="0.25">
      <c r="A13" s="24"/>
      <c r="B13" s="25"/>
      <c r="C13" s="95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84"/>
      <c r="T13" s="84"/>
      <c r="U13" s="84"/>
      <c r="V13" s="390"/>
    </row>
    <row r="14" spans="1:22" x14ac:dyDescent="0.25">
      <c r="A14" s="24"/>
      <c r="B14" s="25" t="s">
        <v>50</v>
      </c>
      <c r="C14" s="95">
        <v>-1.1035061348763275</v>
      </c>
      <c r="D14" s="96">
        <v>-1.5210363746886189</v>
      </c>
      <c r="E14" s="96">
        <v>-0.82323920063517264</v>
      </c>
      <c r="F14" s="96">
        <v>-1.0948699340201862</v>
      </c>
      <c r="G14" s="96">
        <v>-1.4035247785413043</v>
      </c>
      <c r="H14" s="96">
        <v>-2.0337332461223236</v>
      </c>
      <c r="I14" s="96">
        <v>-1.719345447035987</v>
      </c>
      <c r="J14" s="96">
        <v>-1.5331361806337933</v>
      </c>
      <c r="K14" s="96">
        <v>-1.679624304608528</v>
      </c>
      <c r="L14" s="96">
        <v>-1.5169503553194013</v>
      </c>
      <c r="M14" s="96">
        <v>-1.1783358158452901</v>
      </c>
      <c r="N14" s="96">
        <v>-1.1099833397367822</v>
      </c>
      <c r="O14" s="96">
        <v>-0.74592959150530513</v>
      </c>
      <c r="P14" s="96">
        <v>-0.96917307759285187</v>
      </c>
      <c r="Q14" s="96">
        <v>-0.78281080527190761</v>
      </c>
      <c r="R14" s="96">
        <v>-1.4276460400387343</v>
      </c>
      <c r="S14" s="84">
        <v>-1.9296794590969244</v>
      </c>
      <c r="T14" s="84">
        <v>-2.2667093808434982</v>
      </c>
      <c r="U14" s="84">
        <v>-2.420601568052271</v>
      </c>
      <c r="V14" s="390">
        <v>-2.5720123160776289</v>
      </c>
    </row>
    <row r="15" spans="1:22" x14ac:dyDescent="0.25">
      <c r="A15" s="24"/>
      <c r="B15" s="25"/>
      <c r="C15" s="95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84"/>
      <c r="T15" s="84"/>
      <c r="U15" s="84"/>
      <c r="V15" s="390"/>
    </row>
    <row r="16" spans="1:22" s="17" customFormat="1" x14ac:dyDescent="0.25">
      <c r="A16" s="24"/>
      <c r="B16" s="25" t="s">
        <v>17</v>
      </c>
      <c r="C16" s="95">
        <v>-6.2138480329809873</v>
      </c>
      <c r="D16" s="96">
        <v>-3.4435097169543396</v>
      </c>
      <c r="E16" s="96">
        <v>-4.6295210349132114</v>
      </c>
      <c r="F16" s="96">
        <v>-4.8714208770797436</v>
      </c>
      <c r="G16" s="96">
        <v>0.92830462994221574</v>
      </c>
      <c r="H16" s="96">
        <v>1.8510237791273081</v>
      </c>
      <c r="I16" s="96">
        <v>1.1400184579251249</v>
      </c>
      <c r="J16" s="96">
        <v>-2.0827299890165709</v>
      </c>
      <c r="K16" s="96">
        <v>-2.7332558012822714</v>
      </c>
      <c r="L16" s="96">
        <v>-1.911232774540595</v>
      </c>
      <c r="M16" s="96">
        <v>-2.1953763424816297</v>
      </c>
      <c r="N16" s="96">
        <v>-3.349345192018033</v>
      </c>
      <c r="O16" s="96">
        <v>0.56271886443463792</v>
      </c>
      <c r="P16" s="96">
        <v>-2.4571170023831459</v>
      </c>
      <c r="Q16" s="96">
        <v>-8.1512177875198883</v>
      </c>
      <c r="R16" s="96">
        <v>-5.3520255350080888</v>
      </c>
      <c r="S16" s="84">
        <v>-4.3054369180599732</v>
      </c>
      <c r="T16" s="84">
        <v>-3.1584067659874719</v>
      </c>
      <c r="U16" s="84">
        <v>-2.276017617736406</v>
      </c>
      <c r="V16" s="390">
        <v>-1.695222174352039</v>
      </c>
    </row>
    <row r="17" spans="1:22" s="17" customFormat="1" x14ac:dyDescent="0.25">
      <c r="A17" s="61"/>
      <c r="B17" s="60"/>
      <c r="C17" s="180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9"/>
      <c r="T17" s="19"/>
      <c r="U17" s="19"/>
      <c r="V17" s="20"/>
    </row>
    <row r="18" spans="1:22" x14ac:dyDescent="0.25">
      <c r="D18" s="92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22" x14ac:dyDescent="0.25">
      <c r="B19" s="17"/>
      <c r="C19" s="17"/>
    </row>
    <row r="21" spans="1:22" x14ac:dyDescent="0.25">
      <c r="D21" s="183"/>
      <c r="E21" s="183"/>
      <c r="F21" s="183"/>
      <c r="G21" s="183"/>
      <c r="H21" s="183"/>
      <c r="I21" s="183"/>
      <c r="J21" s="183"/>
      <c r="K21" s="183"/>
    </row>
    <row r="22" spans="1:22" x14ac:dyDescent="0.25">
      <c r="D22" s="183"/>
      <c r="E22" s="183"/>
      <c r="F22" s="183"/>
      <c r="G22" s="183"/>
      <c r="H22" s="183"/>
      <c r="I22" s="183"/>
      <c r="J22" s="183"/>
      <c r="K22" s="183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Súhrnné indikátory</vt:lpstr>
      <vt:lpstr>Externé prostredie</vt:lpstr>
      <vt:lpstr>Hrubý domáci produkt</vt:lpstr>
      <vt:lpstr>Ponuková strana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Hárok1</vt:lpstr>
      <vt:lpstr>'Súhrnné indikátory'!Oblasť_tlače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Silan Jan</cp:lastModifiedBy>
  <cp:lastPrinted>2023-09-13T07:43:33Z</cp:lastPrinted>
  <dcterms:created xsi:type="dcterms:W3CDTF">2012-05-17T12:46:57Z</dcterms:created>
  <dcterms:modified xsi:type="dcterms:W3CDTF">2023-09-13T08:11:21Z</dcterms:modified>
</cp:coreProperties>
</file>