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IFP_NEW\3_MAKRO\3_5_Vybor\2022\Makrovybor 2022-09-14\3-FINAL\"/>
    </mc:Choice>
  </mc:AlternateContent>
  <bookViews>
    <workbookView xWindow="0" yWindow="0" windowWidth="23040" windowHeight="9090" tabRatio="861"/>
  </bookViews>
  <sheets>
    <sheet name="Súhrnné indikátory" sheetId="1" r:id="rId1"/>
    <sheet name="Externé prostredie" sheetId="9" r:id="rId2"/>
    <sheet name="Hrubý domáci produkt" sheetId="4" r:id="rId3"/>
    <sheet name="Ponuková strana" sheetId="19" r:id="rId4"/>
    <sheet name="Verejná správa" sheetId="17" r:id="rId5"/>
    <sheet name="Domácnosti" sheetId="6" r:id="rId6"/>
    <sheet name="Trh práce" sheetId="5" r:id="rId7"/>
    <sheet name="Cenová inflácia" sheetId="7" r:id="rId8"/>
    <sheet name="Platobná bilancia" sheetId="10" r:id="rId9"/>
    <sheet name="Atypické základne" sheetId="15" r:id="rId10"/>
    <sheet name="Polročné údaje" sheetId="13" r:id="rId11"/>
    <sheet name="Kvartálne základne" sheetId="18" r:id="rId12"/>
    <sheet name="Hárok1" sheetId="12" state="hidden" r:id="rId13"/>
  </sheets>
  <definedNames>
    <definedName name="_xlnm.Print_Area" localSheetId="10">'Polročné údaje'!$A$1:$V$19</definedName>
    <definedName name="_xlnm.Print_Area" localSheetId="3">'Ponuková strana'!$A$1:$R$19</definedName>
    <definedName name="_xlnm.Print_Area" localSheetId="0">'Súhrnné indikátory'!$A$1:$M$63</definedName>
    <definedName name="_xlnm.Print_Area" localSheetId="6">'Trh práce'!$A$1:$R$69</definedName>
  </definedNames>
  <calcPr calcId="162913"/>
</workbook>
</file>

<file path=xl/calcChain.xml><?xml version="1.0" encoding="utf-8"?>
<calcChain xmlns="http://schemas.openxmlformats.org/spreadsheetml/2006/main">
  <c r="Q16" i="6" l="1"/>
  <c r="R10" i="6" l="1"/>
  <c r="S10" i="6" s="1"/>
  <c r="T10" i="6" s="1"/>
  <c r="Q10" i="6"/>
  <c r="G53" i="1" l="1"/>
  <c r="H53" i="1"/>
  <c r="H54" i="1" l="1"/>
  <c r="G54" i="1"/>
  <c r="F54" i="1"/>
  <c r="E54" i="1"/>
  <c r="D54" i="1"/>
  <c r="C54" i="1"/>
  <c r="F53" i="1"/>
  <c r="D53" i="1"/>
  <c r="C53" i="1"/>
  <c r="S33" i="17" l="1"/>
  <c r="T39" i="17"/>
  <c r="T33" i="17"/>
  <c r="T35" i="17"/>
  <c r="S39" i="17"/>
  <c r="S35" i="17"/>
  <c r="S32" i="17"/>
  <c r="T32" i="17"/>
  <c r="S31" i="17" l="1"/>
  <c r="T31" i="17"/>
  <c r="F35" i="17" l="1"/>
  <c r="F33" i="17"/>
  <c r="F32" i="17"/>
  <c r="F39" i="17"/>
  <c r="A1" i="19"/>
  <c r="F31" i="17" l="1"/>
  <c r="A1" i="9"/>
  <c r="A1" i="18" l="1"/>
  <c r="A1" i="13"/>
  <c r="A1" i="15" l="1"/>
  <c r="A1" i="10" l="1"/>
  <c r="A1" i="7" l="1"/>
  <c r="A1" i="5"/>
  <c r="A1" i="6"/>
  <c r="Q35" i="17" l="1"/>
  <c r="M35" i="17"/>
  <c r="I35" i="17"/>
  <c r="N39" i="17"/>
  <c r="J33" i="17"/>
  <c r="Q39" i="17"/>
  <c r="M32" i="17"/>
  <c r="O33" i="17"/>
  <c r="K33" i="17"/>
  <c r="G33" i="17"/>
  <c r="R32" i="17"/>
  <c r="N32" i="17"/>
  <c r="J32" i="17"/>
  <c r="J35" i="17"/>
  <c r="R33" i="17"/>
  <c r="Q32" i="17"/>
  <c r="R39" i="17"/>
  <c r="J39" i="17"/>
  <c r="I39" i="17"/>
  <c r="P33" i="17"/>
  <c r="L33" i="17"/>
  <c r="H33" i="17"/>
  <c r="O32" i="17"/>
  <c r="K32" i="17"/>
  <c r="G32" i="17"/>
  <c r="R35" i="17"/>
  <c r="N33" i="17"/>
  <c r="M39" i="17"/>
  <c r="G35" i="17"/>
  <c r="I32" i="17"/>
  <c r="P39" i="17"/>
  <c r="L39" i="17"/>
  <c r="H39" i="17"/>
  <c r="O39" i="17"/>
  <c r="K39" i="17"/>
  <c r="G39" i="17"/>
  <c r="N35" i="17"/>
  <c r="O35" i="17"/>
  <c r="P35" i="17"/>
  <c r="L35" i="17"/>
  <c r="H35" i="17"/>
  <c r="K35" i="17"/>
  <c r="Q33" i="17"/>
  <c r="M33" i="17"/>
  <c r="I33" i="17"/>
  <c r="P32" i="17"/>
  <c r="L32" i="17"/>
  <c r="H32" i="17"/>
  <c r="K31" i="17" l="1"/>
  <c r="M31" i="17"/>
  <c r="H31" i="17"/>
  <c r="P31" i="17"/>
  <c r="Q31" i="17"/>
  <c r="J31" i="17"/>
  <c r="N31" i="17"/>
  <c r="O31" i="17"/>
  <c r="R31" i="17"/>
  <c r="L31" i="17"/>
  <c r="I31" i="17"/>
  <c r="G31" i="17"/>
  <c r="A1" i="17"/>
  <c r="A1" i="4"/>
  <c r="I31" i="1" l="1"/>
  <c r="H17" i="13" l="1"/>
  <c r="G9" i="13"/>
  <c r="G12" i="13"/>
  <c r="M31" i="1" l="1"/>
  <c r="G15" i="13" l="1"/>
  <c r="C17" i="13"/>
  <c r="G17" i="13"/>
  <c r="G18" i="13" s="1"/>
  <c r="E9" i="13" l="1"/>
  <c r="E12" i="13"/>
  <c r="F17" i="13"/>
  <c r="E17" i="13" l="1"/>
  <c r="E18" i="13" s="1"/>
  <c r="E15" i="13"/>
  <c r="C9" i="13" l="1"/>
  <c r="C12" i="13"/>
  <c r="D17" i="13" l="1"/>
  <c r="C18" i="13" s="1"/>
  <c r="C15" i="13" l="1"/>
  <c r="O62" i="5" l="1"/>
  <c r="P62" i="5" l="1"/>
  <c r="C62" i="5" l="1"/>
  <c r="H62" i="5"/>
  <c r="N62" i="5" l="1"/>
  <c r="K62" i="5"/>
  <c r="G62" i="5"/>
  <c r="I62" i="5"/>
  <c r="D62" i="5"/>
  <c r="M62" i="5"/>
  <c r="L62" i="5"/>
  <c r="E62" i="5"/>
  <c r="F62" i="5"/>
  <c r="J62" i="5"/>
  <c r="D41" i="1" l="1"/>
  <c r="C41" i="1"/>
  <c r="F24" i="15" l="1"/>
  <c r="P24" i="15"/>
  <c r="H24" i="15"/>
  <c r="M24" i="15"/>
  <c r="Q24" i="15"/>
  <c r="L24" i="15"/>
  <c r="J24" i="15"/>
  <c r="K24" i="15"/>
  <c r="O24" i="15"/>
  <c r="G24" i="15"/>
  <c r="N24" i="15"/>
  <c r="I24" i="15"/>
  <c r="E24" i="15"/>
  <c r="R24" i="15"/>
  <c r="Q20" i="15" l="1"/>
  <c r="R20" i="15"/>
  <c r="K20" i="15"/>
  <c r="F20" i="15"/>
  <c r="P20" i="15"/>
  <c r="G20" i="15"/>
  <c r="E20" i="15"/>
  <c r="I20" i="15"/>
  <c r="N20" i="15"/>
  <c r="H20" i="15"/>
  <c r="O20" i="15"/>
  <c r="L20" i="15"/>
  <c r="J20" i="15"/>
  <c r="M20" i="15"/>
  <c r="S12" i="13" l="1"/>
  <c r="Q12" i="13"/>
  <c r="O12" i="13"/>
  <c r="M12" i="13"/>
  <c r="U12" i="13"/>
  <c r="K12" i="13" l="1"/>
  <c r="I12" i="13"/>
  <c r="S24" i="15" l="1"/>
  <c r="S20" i="15"/>
  <c r="I15" i="13" l="1"/>
  <c r="T20" i="15" l="1"/>
  <c r="T24" i="15"/>
  <c r="E41" i="1"/>
  <c r="M15" i="13"/>
  <c r="U24" i="15" l="1"/>
  <c r="K15" i="13"/>
  <c r="O15" i="13"/>
  <c r="U20" i="15" l="1"/>
  <c r="Q15" i="13"/>
  <c r="F41" i="1"/>
  <c r="G41" i="1" l="1"/>
  <c r="V24" i="15" l="1"/>
  <c r="V20" i="15"/>
  <c r="S15" i="13"/>
  <c r="U15" i="13"/>
  <c r="H41" i="1" l="1"/>
  <c r="L31" i="1" l="1"/>
  <c r="K31" i="1"/>
  <c r="J31" i="1" l="1"/>
  <c r="Q62" i="5" l="1"/>
  <c r="R62" i="5" l="1"/>
  <c r="S62" i="5" l="1"/>
  <c r="T62" i="5" l="1"/>
  <c r="E16" i="6" l="1"/>
  <c r="E52" i="5"/>
  <c r="E24" i="6"/>
  <c r="E26" i="6"/>
  <c r="E14" i="6"/>
  <c r="N16" i="6"/>
  <c r="N52" i="5"/>
  <c r="N24" i="6"/>
  <c r="N26" i="6"/>
  <c r="N14" i="6"/>
  <c r="G16" i="6"/>
  <c r="G52" i="5"/>
  <c r="G24" i="6"/>
  <c r="G26" i="6"/>
  <c r="G14" i="6"/>
  <c r="J16" i="6"/>
  <c r="J52" i="5"/>
  <c r="J24" i="6"/>
  <c r="J26" i="6"/>
  <c r="J14" i="6"/>
  <c r="M16" i="6"/>
  <c r="M52" i="5"/>
  <c r="M24" i="6"/>
  <c r="M26" i="6"/>
  <c r="M14" i="6"/>
  <c r="I16" i="6"/>
  <c r="I52" i="5"/>
  <c r="I24" i="6"/>
  <c r="I26" i="6"/>
  <c r="I14" i="6"/>
  <c r="D16" i="6"/>
  <c r="D52" i="5"/>
  <c r="D24" i="6"/>
  <c r="D26" i="6"/>
  <c r="D14" i="6"/>
  <c r="F16" i="6"/>
  <c r="F52" i="5"/>
  <c r="F24" i="6"/>
  <c r="F26" i="6"/>
  <c r="F14" i="6"/>
  <c r="H16" i="6"/>
  <c r="H52" i="5"/>
  <c r="H24" i="6"/>
  <c r="H26" i="6"/>
  <c r="H14" i="6"/>
  <c r="K16" i="6"/>
  <c r="K52" i="5"/>
  <c r="K24" i="6"/>
  <c r="K26" i="6"/>
  <c r="K14" i="6"/>
  <c r="L16" i="6"/>
  <c r="L52" i="5"/>
  <c r="L24" i="6"/>
  <c r="L26" i="6"/>
  <c r="L14" i="6"/>
  <c r="C16" i="6"/>
  <c r="C52" i="5"/>
  <c r="C24" i="6"/>
  <c r="C26" i="6"/>
  <c r="C14" i="6"/>
  <c r="C31" i="1" l="1"/>
  <c r="O24" i="6"/>
  <c r="O16" i="6"/>
  <c r="O52" i="5"/>
  <c r="O26" i="6"/>
  <c r="O14" i="6"/>
  <c r="P16" i="6" l="1"/>
  <c r="P24" i="6"/>
  <c r="P52" i="5"/>
  <c r="P26" i="6"/>
  <c r="P14" i="6"/>
  <c r="D31" i="1"/>
  <c r="L17" i="13" l="1"/>
  <c r="V17" i="13"/>
  <c r="T17" i="13"/>
  <c r="R17" i="13"/>
  <c r="P17" i="13"/>
  <c r="N17" i="13"/>
  <c r="Q9" i="13" l="1"/>
  <c r="Q17" i="13"/>
  <c r="Q18" i="13" s="1"/>
  <c r="M9" i="13"/>
  <c r="M17" i="13"/>
  <c r="M18" i="13" s="1"/>
  <c r="S9" i="13"/>
  <c r="S17" i="13"/>
  <c r="S18" i="13" s="1"/>
  <c r="J17" i="13"/>
  <c r="U17" i="13"/>
  <c r="U18" i="13" s="1"/>
  <c r="U9" i="13"/>
  <c r="O17" i="13"/>
  <c r="O18" i="13" s="1"/>
  <c r="O9" i="13"/>
  <c r="K17" i="13" l="1"/>
  <c r="K18" i="13" s="1"/>
  <c r="K9" i="13"/>
  <c r="P31" i="1"/>
  <c r="I17" i="13"/>
  <c r="I18" i="13" s="1"/>
  <c r="I9" i="13"/>
  <c r="O31" i="1"/>
  <c r="N31" i="1"/>
  <c r="Q52" i="5" l="1"/>
  <c r="Q24" i="6"/>
  <c r="Q14" i="6"/>
  <c r="Q26" i="6"/>
  <c r="E31" i="1"/>
  <c r="R26" i="6"/>
  <c r="R14" i="6"/>
  <c r="R16" i="6"/>
  <c r="R52" i="5"/>
  <c r="R24" i="6"/>
  <c r="F31" i="1"/>
  <c r="G31" i="1" l="1"/>
  <c r="S26" i="6"/>
  <c r="S52" i="5"/>
  <c r="S24" i="6"/>
  <c r="S14" i="6"/>
  <c r="S16" i="6"/>
  <c r="H31" i="1" l="1"/>
  <c r="T24" i="6"/>
  <c r="T26" i="6"/>
  <c r="T52" i="5"/>
  <c r="T16" i="6"/>
  <c r="T14" i="6"/>
</calcChain>
</file>

<file path=xl/sharedStrings.xml><?xml version="1.0" encoding="utf-8"?>
<sst xmlns="http://schemas.openxmlformats.org/spreadsheetml/2006/main" count="583" uniqueCount="211">
  <si>
    <t>Q1</t>
  </si>
  <si>
    <t>Q2</t>
  </si>
  <si>
    <t>Q3</t>
  </si>
  <si>
    <t>Q4</t>
  </si>
  <si>
    <t>-</t>
  </si>
  <si>
    <t>Zamestnanosť</t>
  </si>
  <si>
    <t>*</t>
  </si>
  <si>
    <t>skut.</t>
  </si>
  <si>
    <t>Hrubý domáci produkt</t>
  </si>
  <si>
    <t>Súkromná spotreba</t>
  </si>
  <si>
    <t>Súkromná spotreba, b.c.</t>
  </si>
  <si>
    <t>Vládna spotreba</t>
  </si>
  <si>
    <t>Trh práce</t>
  </si>
  <si>
    <t>Vážené základne pre rozpočtové príjmy</t>
  </si>
  <si>
    <t>Domácnosti</t>
  </si>
  <si>
    <t>Ponuková strana</t>
  </si>
  <si>
    <t>Potenciálny produkt</t>
  </si>
  <si>
    <t>Bežný účet platobnej bilancie (% HDP)</t>
  </si>
  <si>
    <t>Domáci dopyt</t>
  </si>
  <si>
    <t>Zmena stavu zásob</t>
  </si>
  <si>
    <t>Zahraničný dopyt</t>
  </si>
  <si>
    <t>Nominálna súkromná spotreba</t>
  </si>
  <si>
    <t>Reálna súkromná spotreba</t>
  </si>
  <si>
    <t xml:space="preserve">   rast</t>
  </si>
  <si>
    <t>Spotreba domácností (mld. €)</t>
  </si>
  <si>
    <t>Spotreba NISD (mld. €)</t>
  </si>
  <si>
    <t>Export tovarov a služieb (mld. €)</t>
  </si>
  <si>
    <t>Import tovarov a služieb (mld. €)</t>
  </si>
  <si>
    <t>Medzispotreba verejnej správy (mld. €)</t>
  </si>
  <si>
    <t>Ostatné dane z produkcie (mld. €)</t>
  </si>
  <si>
    <t>Naturálne socíálne transfery (mld. €)</t>
  </si>
  <si>
    <t>Spotreba fixného kapitálu  (mld. €)</t>
  </si>
  <si>
    <t>Zamestnanosť (VZPS), tis. osôb</t>
  </si>
  <si>
    <t xml:space="preserve">   rast </t>
  </si>
  <si>
    <t>Ekonomicky aktívne obyvateľstvo</t>
  </si>
  <si>
    <t xml:space="preserve">Nezamestnanosť </t>
  </si>
  <si>
    <t>Miera nezamestnanosti (VZPS)</t>
  </si>
  <si>
    <t>Regulované ceny</t>
  </si>
  <si>
    <t>Jadrová inflácia</t>
  </si>
  <si>
    <t>Čistá inflácia</t>
  </si>
  <si>
    <t>Trhové služby</t>
  </si>
  <si>
    <t>Obchodovateľné tovary</t>
  </si>
  <si>
    <t>Jednotkové náklady práce</t>
  </si>
  <si>
    <t>Dôchodcovská inflácia</t>
  </si>
  <si>
    <t>Deflátor súkromnej spotreby</t>
  </si>
  <si>
    <t>Deflátor vládnej spotreby</t>
  </si>
  <si>
    <t>Deflátor exportu tovarov a služieb</t>
  </si>
  <si>
    <t>Deflátor importu tovarov a služieb</t>
  </si>
  <si>
    <t>Bilancia služieb (% HDP)</t>
  </si>
  <si>
    <t>Bilancia primárnych výnosov (% HDP)</t>
  </si>
  <si>
    <t>Bilancia sekundárnych výnosov (% HDP)</t>
  </si>
  <si>
    <t>Základňa</t>
  </si>
  <si>
    <t>Daň</t>
  </si>
  <si>
    <t>Import tovarov, b.c.</t>
  </si>
  <si>
    <t>HDP bez kompenzácií, b.c.</t>
  </si>
  <si>
    <t>Medzispotreba VS - platcovia DPH</t>
  </si>
  <si>
    <t>Medzispotreba VS - neplatcovia DPH</t>
  </si>
  <si>
    <t xml:space="preserve">   polrok</t>
  </si>
  <si>
    <t>Súhrnné indikátory</t>
  </si>
  <si>
    <t xml:space="preserve">Povinné ukazovatele </t>
  </si>
  <si>
    <t>QoQ zmeny</t>
  </si>
  <si>
    <t>Percentuálna zmena, pokiaľ nie je uvedené inak</t>
  </si>
  <si>
    <t>prog.</t>
  </si>
  <si>
    <t>Hrubý domáci produkt, s.c.</t>
  </si>
  <si>
    <t>Hrubý domáci produkt, b.c.</t>
  </si>
  <si>
    <t>Súkromná spotreba, s.c.</t>
  </si>
  <si>
    <t>Export tovarov a služieb, s.c.</t>
  </si>
  <si>
    <t>Import tovarov a služieb, s.c.</t>
  </si>
  <si>
    <t>Vládna spotreba, s.c.</t>
  </si>
  <si>
    <t>Produkčná medzera (% pot. produktu)</t>
  </si>
  <si>
    <t>Hrubý domáci produkt (mld. €)</t>
  </si>
  <si>
    <t>Zamestnanosť (štat. výkazníctvo)</t>
  </si>
  <si>
    <t>Reálna produktivita práce</t>
  </si>
  <si>
    <t>Nominálna produktivita práce</t>
  </si>
  <si>
    <t>Nominálny hrubý domáci produkt</t>
  </si>
  <si>
    <t>Reálny hrubý domáci produkt</t>
  </si>
  <si>
    <t>Externé prostredie</t>
  </si>
  <si>
    <t>Zahraničný dopyt (vážený import)</t>
  </si>
  <si>
    <t>Zahraničný dopyt (vážené HDP)</t>
  </si>
  <si>
    <t>Makroekonomické základne pre rozpočtové príjmy (váha ukazovateľov závisí od podielu jednotlivých daní a odvodov na celkových daňových a odvodových príjmoch)</t>
  </si>
  <si>
    <t>Hrubý domáci produkt Nemecka</t>
  </si>
  <si>
    <t>Cena ropy (€ za barel)</t>
  </si>
  <si>
    <t>Kľúčová sadzba ECB (priemer)</t>
  </si>
  <si>
    <t>3-mesačný Euribor (priemer)</t>
  </si>
  <si>
    <t>Súkromné investície</t>
  </si>
  <si>
    <t>Vládne investície</t>
  </si>
  <si>
    <t>Konečná spotreba verejnej správy (mld. €)</t>
  </si>
  <si>
    <t xml:space="preserve">Externé prostredie a finančný sektor </t>
  </si>
  <si>
    <t>Celkový stav vkladov (mld. €)</t>
  </si>
  <si>
    <t>Kompenzácie na zamestnanca, b.c. (mil. €)</t>
  </si>
  <si>
    <t>Kompenzácie na zamestnanca, s.c. (mil. €)</t>
  </si>
  <si>
    <t>Čistý disponibilný príjem na člena domácnosti, s.c. (Q1(t)/Q1(t-1))</t>
  </si>
  <si>
    <t>Čistý disponibilný príjem na člena domácnosti, b.c. (Q1(t)/Q1(t-1))</t>
  </si>
  <si>
    <t>Zamestnanosť (ESA), tis. osôb</t>
  </si>
  <si>
    <t>Verejný sektor (ESA), tis. osôb</t>
  </si>
  <si>
    <t>Súkromný sektor (ESA), tis. osôb</t>
  </si>
  <si>
    <t>Počet SZČO (VZPS), tis. osôb</t>
  </si>
  <si>
    <t>Odhad NAIRU (VZPS)</t>
  </si>
  <si>
    <t>Obyvateľstvo</t>
  </si>
  <si>
    <t>Kurz EUR/USD (koniec roka)</t>
  </si>
  <si>
    <t>Kurz EUR/CZK (koniec roka)</t>
  </si>
  <si>
    <t>Kurz EUR/CHF (koniec roka)</t>
  </si>
  <si>
    <t>Kurz EUR/JPY (koniec roka)</t>
  </si>
  <si>
    <t>Disponibilná miera (ÚPSVaR)</t>
  </si>
  <si>
    <t>Štatistické výkazníctvo, tis. osôb</t>
  </si>
  <si>
    <t>Deflátor hrubého domáceho produktu</t>
  </si>
  <si>
    <t>Nízkopríjmová inflácia (apríl (t)/apríl (t-1))</t>
  </si>
  <si>
    <t>Terms of trade tovarov a služieb</t>
  </si>
  <si>
    <t>Bilancia tovarov (% HDP)</t>
  </si>
  <si>
    <t>Čistý operačný prebytok, b.c.</t>
  </si>
  <si>
    <t>Hrubý domáci produkt (t-2), s.c.</t>
  </si>
  <si>
    <t>Fixné investície VS - platcovia DPH</t>
  </si>
  <si>
    <t>Fixné investície VS - neplatcovia DPH</t>
  </si>
  <si>
    <t>Daň z príjmu právnických osôb</t>
  </si>
  <si>
    <t>Daň z medzinárodného obchodu</t>
  </si>
  <si>
    <t>Daň z nehnuteľností</t>
  </si>
  <si>
    <t>Daň z pridanej hodnoty</t>
  </si>
  <si>
    <t>Upravená spotreba domácností, b.c.</t>
  </si>
  <si>
    <t>Fixné investície verejnej správy (mld. €)</t>
  </si>
  <si>
    <t>Spotrebiteľská inflácia (CPI)</t>
  </si>
  <si>
    <t>Zamestnanosť (ESA)</t>
  </si>
  <si>
    <t>Potenciálna zamestnanosť</t>
  </si>
  <si>
    <t>YoY zmeny</t>
  </si>
  <si>
    <t>10-ročný dlhopis SR (priemer)</t>
  </si>
  <si>
    <t>10-ročný dlhopis DE (priemer)</t>
  </si>
  <si>
    <t>Mil. eur, pokiaľ nie je uvedené inak</t>
  </si>
  <si>
    <t xml:space="preserve">Spotrebiteľská inflácia (CPI) </t>
  </si>
  <si>
    <t xml:space="preserve">Spotrebiteľská inflácia (HICP) </t>
  </si>
  <si>
    <t>Ceny potravín</t>
  </si>
  <si>
    <t>Ceny palív</t>
  </si>
  <si>
    <t>Evidovaná miera (ÚPSVaR)</t>
  </si>
  <si>
    <t>Mzdová základňa (zamestnanosť + nominálna mzda)</t>
  </si>
  <si>
    <t>Polročné údaje</t>
  </si>
  <si>
    <t>Platobná bilancia</t>
  </si>
  <si>
    <t>Trhová produkcia verejnej správy (mld. €)</t>
  </si>
  <si>
    <t>Vážený rast najvýznamnejších slovenských obchodných partnerov: Eurozóna, Česko, Maďarsko, Poľsko</t>
  </si>
  <si>
    <t>Vládna spotreba (mld. €)</t>
  </si>
  <si>
    <t>Tvorba fixného kapitálu, s.c.</t>
  </si>
  <si>
    <t>Tvorba fixného kapitálu</t>
  </si>
  <si>
    <t>Tvorba fixného kapitálu (mld. €)</t>
  </si>
  <si>
    <t>Priemerná mzda</t>
  </si>
  <si>
    <t>Deflátor tvorby fixného kapitálu</t>
  </si>
  <si>
    <t>HDP - príspevok k rastu</t>
  </si>
  <si>
    <t>THFK - príspevok k rastu</t>
  </si>
  <si>
    <t>Spotrebiteľská inflácia</t>
  </si>
  <si>
    <t>Cenové deflátory</t>
  </si>
  <si>
    <t>Cenová inflácia</t>
  </si>
  <si>
    <t>Nom. efektívny výmenný kurz</t>
  </si>
  <si>
    <t>Aktuálna váha jednotlivých zložiek na indexe spotrebiteľských cien (CPI)</t>
  </si>
  <si>
    <t>Verejná správa a čerpanie eurofondov</t>
  </si>
  <si>
    <t>Atypické základne</t>
  </si>
  <si>
    <t>Kvartálne základne</t>
  </si>
  <si>
    <t>Medzera na trhu práce (ESA)</t>
  </si>
  <si>
    <t>Kompenzácie verejnej správy (mld. €)</t>
  </si>
  <si>
    <t>Nezamestnanosť</t>
  </si>
  <si>
    <t>Miera participácie (populácia 15 +)</t>
  </si>
  <si>
    <t>Miera participácie (populácia 15 - 64)</t>
  </si>
  <si>
    <t>Podiel kompenzácií na HDP</t>
  </si>
  <si>
    <t>Podiel miezd na HDP</t>
  </si>
  <si>
    <t>HDP v stálych cenách</t>
  </si>
  <si>
    <t>HDP v bežných cenách</t>
  </si>
  <si>
    <t>Jadrové investície</t>
  </si>
  <si>
    <t>EU fondy</t>
  </si>
  <si>
    <t>Jaguar Land Rover</t>
  </si>
  <si>
    <t>Volkswagen</t>
  </si>
  <si>
    <t>Obchvat D4R7</t>
  </si>
  <si>
    <t>Reálna ekonomika</t>
  </si>
  <si>
    <t xml:space="preserve">   Inflácia regulovaných cien</t>
  </si>
  <si>
    <t xml:space="preserve">   Inflácia cien potravín</t>
  </si>
  <si>
    <t xml:space="preserve">   Inflácia trhových služieb</t>
  </si>
  <si>
    <t xml:space="preserve">   Inflácia cien palív</t>
  </si>
  <si>
    <t xml:space="preserve">   Inflácia obchodovateľných tovarov</t>
  </si>
  <si>
    <t xml:space="preserve">    - v sektore verejnej správy</t>
  </si>
  <si>
    <t xml:space="preserve">    - mimo sektora verejnej správy</t>
  </si>
  <si>
    <t>EU fondy spolu (mil. EUR)</t>
  </si>
  <si>
    <t>Bežné výdavky (mil. EUR)</t>
  </si>
  <si>
    <t>Kapitálové výdavky (mil. EUR)</t>
  </si>
  <si>
    <t>Čerpanie eurofondov</t>
  </si>
  <si>
    <t>Verejná správa</t>
  </si>
  <si>
    <t>Nominálna aktivita</t>
  </si>
  <si>
    <t>Výmenný kurz $ za € (priemer)</t>
  </si>
  <si>
    <t>Nominálna priemerná mzda</t>
  </si>
  <si>
    <t>Reálna priemerná mzda</t>
  </si>
  <si>
    <t>Hrubý disponibilný príjem, b.c. (mld €)</t>
  </si>
  <si>
    <t>Hrubý disponibilný príjem, s.c. (mld €)</t>
  </si>
  <si>
    <t>Mzdová základňa, b.c. (mld €)</t>
  </si>
  <si>
    <t>Mzdová základňa, s.c. (mld €)</t>
  </si>
  <si>
    <t>Nominálna produkcia</t>
  </si>
  <si>
    <t>Miera úspor domácností (% disp. príjmu)</t>
  </si>
  <si>
    <t>Hrubý domáci produkt, b.c. (mld. €)</t>
  </si>
  <si>
    <t>Hrubý domáci produkt, s.c. (mld. €)</t>
  </si>
  <si>
    <t>Súkromná spotreba, b.c. (mld. €)</t>
  </si>
  <si>
    <t>Súkromná spotreba, s.c. (mld. €)</t>
  </si>
  <si>
    <t>Mzdová základňa, b.c. (mld. €)</t>
  </si>
  <si>
    <t>HDP bez kompenzácií, b.c. (mld. €)</t>
  </si>
  <si>
    <t>Import tovarov, b.c. (mld. €)</t>
  </si>
  <si>
    <t>Čistý operačný prebytok, b.c. (mld. €)</t>
  </si>
  <si>
    <t>Hrubý disponibilný príjem</t>
  </si>
  <si>
    <t>Nominálna mesačná mzda (€)</t>
  </si>
  <si>
    <t>Reálna mesačná mzda (€)</t>
  </si>
  <si>
    <t>Mzda v súkromnom sektore (€)</t>
  </si>
  <si>
    <t>Mzda vo verejnom sektore (€)</t>
  </si>
  <si>
    <t>Počet nezamestnaných (VZPS), tis. osôb</t>
  </si>
  <si>
    <t>Počet nezamestnaných (VZPS, tis.)</t>
  </si>
  <si>
    <t>Emisná povolenka EU ETS (€/tona)</t>
  </si>
  <si>
    <t>Plán obnovy a odolnosti</t>
  </si>
  <si>
    <t>HDP Eurozóny</t>
  </si>
  <si>
    <t>Inflácia v Eurozóne (HICP)</t>
  </si>
  <si>
    <t>Hrubý domáci produkt Eurozóny</t>
  </si>
  <si>
    <t>Úroková miera z vkladov (priemer)</t>
  </si>
  <si>
    <t>61. zasadnutie Výboru pre makroekonomické prognózy, 14.9.2022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</si>
</sst>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S_k_-;\-* #,##0.00\ _S_k_-;_-* &quot;-&quot;??\ _S_k_-;_-@_-"/>
    <numFmt numFmtId="165" formatCode="0.0"/>
    <numFmt numFmtId="166" formatCode="0.0%"/>
    <numFmt numFmtId="167" formatCode="_-* #,##0.00\ _S_k_-;\-* #,##0.00\ _S_k_-;_-* \-??\ _S_k_-;_-@_-"/>
    <numFmt numFmtId="168" formatCode="0.00000"/>
    <numFmt numFmtId="169" formatCode="#,##0.0"/>
  </numFmts>
  <fonts count="75" x14ac:knownFonts="1">
    <font>
      <sz val="11"/>
      <color theme="1"/>
      <name val="Arial Narrow"/>
      <family val="2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name val="Courier"/>
      <family val="1"/>
      <charset val="238"/>
    </font>
    <font>
      <b/>
      <sz val="10"/>
      <color indexed="8"/>
      <name val="Arial"/>
      <family val="2"/>
    </font>
    <font>
      <u/>
      <sz val="10"/>
      <color theme="10"/>
      <name val="Arial Narrow"/>
      <family val="2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MS Sans Serif"/>
      <family val="2"/>
      <charset val="238"/>
    </font>
    <font>
      <sz val="11"/>
      <name val="Times New Roman"/>
      <family val="1"/>
      <charset val="238"/>
    </font>
    <font>
      <sz val="10"/>
      <color indexed="8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 Narrow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theme="1"/>
      <name val="Times New Roman"/>
      <family val="1"/>
      <charset val="238"/>
    </font>
    <font>
      <sz val="10"/>
      <name val="Arial"/>
      <family val="2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</font>
    <font>
      <b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8"/>
      <name val="Times New Roman"/>
      <family val="1"/>
      <charset val="238"/>
    </font>
    <font>
      <i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  <charset val="238"/>
    </font>
    <font>
      <sz val="14"/>
      <color theme="1"/>
      <name val="Arial Narrow"/>
      <family val="2"/>
      <charset val="238"/>
    </font>
    <font>
      <i/>
      <sz val="12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  <charset val="238"/>
    </font>
    <font>
      <i/>
      <sz val="12"/>
      <name val="Arial Narrow"/>
      <family val="2"/>
      <charset val="238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367">
    <xf numFmtId="0" fontId="0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7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5" fillId="0" borderId="0"/>
    <xf numFmtId="4" fontId="8" fillId="33" borderId="17" applyNumberFormat="0" applyProtection="0">
      <alignment vertical="center"/>
    </xf>
    <xf numFmtId="0" fontId="6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11" fillId="0" borderId="0"/>
    <xf numFmtId="0" fontId="3" fillId="0" borderId="0">
      <alignment vertical="center"/>
    </xf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0" fillId="0" borderId="0"/>
    <xf numFmtId="9" fontId="1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3" fillId="0" borderId="0"/>
    <xf numFmtId="9" fontId="6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3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5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0" fontId="3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5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6" fillId="0" borderId="0"/>
    <xf numFmtId="164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3" fillId="0" borderId="0">
      <alignment vertical="center"/>
    </xf>
    <xf numFmtId="0" fontId="6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Alignment="0" applyProtection="0"/>
    <xf numFmtId="0" fontId="10" fillId="0" borderId="0"/>
    <xf numFmtId="0" fontId="3" fillId="0" borderId="0">
      <alignment vertical="center"/>
    </xf>
    <xf numFmtId="9" fontId="14" fillId="0" borderId="0" applyFont="0" applyFill="0" applyBorder="0" applyAlignment="0" applyProtection="0"/>
    <xf numFmtId="0" fontId="6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8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11" applyNumberFormat="0" applyAlignment="0" applyProtection="0"/>
    <xf numFmtId="0" fontId="23" fillId="6" borderId="12" applyNumberFormat="0" applyAlignment="0" applyProtection="0"/>
    <xf numFmtId="0" fontId="24" fillId="6" borderId="11" applyNumberFormat="0" applyAlignment="0" applyProtection="0"/>
    <xf numFmtId="0" fontId="25" fillId="0" borderId="13" applyNumberFormat="0" applyFill="0" applyAlignment="0" applyProtection="0"/>
    <xf numFmtId="0" fontId="26" fillId="7" borderId="14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6" applyNumberFormat="0" applyFill="0" applyAlignment="0" applyProtection="0"/>
    <xf numFmtId="0" fontId="30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32" borderId="0" applyNumberFormat="0" applyBorder="0" applyAlignment="0" applyProtection="0"/>
    <xf numFmtId="0" fontId="5" fillId="8" borderId="15" applyNumberFormat="0" applyFont="0" applyAlignment="0" applyProtection="0"/>
    <xf numFmtId="0" fontId="5" fillId="8" borderId="15" applyNumberFormat="0" applyFont="0" applyAlignment="0" applyProtection="0"/>
    <xf numFmtId="0" fontId="5" fillId="8" borderId="15" applyNumberFormat="0" applyFont="0" applyAlignment="0" applyProtection="0"/>
    <xf numFmtId="0" fontId="5" fillId="8" borderId="15" applyNumberFormat="0" applyFont="0" applyAlignment="0" applyProtection="0"/>
    <xf numFmtId="0" fontId="5" fillId="8" borderId="15" applyNumberFormat="0" applyFont="0" applyAlignment="0" applyProtection="0"/>
    <xf numFmtId="0" fontId="5" fillId="8" borderId="15" applyNumberFormat="0" applyFont="0" applyAlignment="0" applyProtection="0"/>
    <xf numFmtId="0" fontId="5" fillId="0" borderId="0"/>
    <xf numFmtId="0" fontId="5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1" fillId="0" borderId="0"/>
    <xf numFmtId="0" fontId="31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2" fillId="0" borderId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4" fillId="0" borderId="0">
      <alignment vertical="center"/>
    </xf>
    <xf numFmtId="9" fontId="3" fillId="0" borderId="0" applyFont="0" applyFill="0" applyBorder="0" applyAlignment="0" applyProtection="0"/>
    <xf numFmtId="0" fontId="36" fillId="46" borderId="0" applyNumberFormat="0" applyBorder="0" applyAlignment="0" applyProtection="0"/>
    <xf numFmtId="0" fontId="35" fillId="40" borderId="0" applyNumberFormat="0" applyBorder="0" applyAlignment="0" applyProtection="0"/>
    <xf numFmtId="0" fontId="36" fillId="42" borderId="0" applyNumberFormat="0" applyBorder="0" applyAlignment="0" applyProtection="0"/>
    <xf numFmtId="0" fontId="3" fillId="0" borderId="0"/>
    <xf numFmtId="0" fontId="41" fillId="36" borderId="0" applyNumberFormat="0" applyBorder="0" applyAlignment="0" applyProtection="0"/>
    <xf numFmtId="0" fontId="3" fillId="0" borderId="0"/>
    <xf numFmtId="0" fontId="35" fillId="54" borderId="24" applyNumberFormat="0" applyFont="0" applyAlignment="0" applyProtection="0"/>
    <xf numFmtId="0" fontId="3" fillId="0" borderId="0"/>
    <xf numFmtId="0" fontId="50" fillId="0" borderId="26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9" fillId="53" borderId="19" applyNumberFormat="0" applyAlignment="0" applyProtection="0"/>
    <xf numFmtId="0" fontId="31" fillId="0" borderId="0"/>
    <xf numFmtId="0" fontId="3" fillId="0" borderId="0"/>
    <xf numFmtId="9" fontId="3" fillId="0" borderId="0" applyFont="0" applyFill="0" applyBorder="0" applyAlignment="0" applyProtection="0"/>
    <xf numFmtId="0" fontId="36" fillId="45" borderId="0" applyNumberFormat="0" applyBorder="0" applyAlignment="0" applyProtection="0"/>
    <xf numFmtId="0" fontId="35" fillId="36" borderId="0" applyNumberFormat="0" applyBorder="0" applyAlignment="0" applyProtection="0"/>
    <xf numFmtId="0" fontId="36" fillId="50" borderId="0" applyNumberFormat="0" applyBorder="0" applyAlignment="0" applyProtection="0"/>
    <xf numFmtId="0" fontId="3" fillId="0" borderId="0"/>
    <xf numFmtId="0" fontId="3" fillId="0" borderId="0"/>
    <xf numFmtId="0" fontId="35" fillId="40" borderId="0" applyNumberFormat="0" applyBorder="0" applyAlignment="0" applyProtection="0"/>
    <xf numFmtId="0" fontId="3" fillId="0" borderId="0"/>
    <xf numFmtId="0" fontId="45" fillId="39" borderId="18" applyNumberFormat="0" applyAlignment="0" applyProtection="0"/>
    <xf numFmtId="0" fontId="3" fillId="0" borderId="0"/>
    <xf numFmtId="0" fontId="35" fillId="42" borderId="0" applyNumberFormat="0" applyBorder="0" applyAlignment="0" applyProtection="0"/>
    <xf numFmtId="0" fontId="3" fillId="0" borderId="0"/>
    <xf numFmtId="0" fontId="46" fillId="0" borderId="23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48" fillId="52" borderId="25" applyNumberFormat="0" applyAlignment="0" applyProtection="0"/>
    <xf numFmtId="0" fontId="44" fillId="0" borderId="22" applyNumberFormat="0" applyFill="0" applyAlignment="0" applyProtection="0"/>
    <xf numFmtId="0" fontId="35" fillId="43" borderId="0" applyNumberFormat="0" applyBorder="0" applyAlignment="0" applyProtection="0"/>
    <xf numFmtId="0" fontId="42" fillId="0" borderId="20" applyNumberFormat="0" applyFill="0" applyAlignment="0" applyProtection="0"/>
    <xf numFmtId="0" fontId="35" fillId="41" borderId="0" applyNumberFormat="0" applyBorder="0" applyAlignment="0" applyProtection="0"/>
    <xf numFmtId="0" fontId="3" fillId="0" borderId="0"/>
    <xf numFmtId="0" fontId="36" fillId="48" borderId="0" applyNumberFormat="0" applyBorder="0" applyAlignment="0" applyProtection="0"/>
    <xf numFmtId="0" fontId="38" fillId="52" borderId="18" applyNumberFormat="0" applyAlignment="0" applyProtection="0"/>
    <xf numFmtId="0" fontId="35" fillId="38" borderId="0" applyNumberFormat="0" applyBorder="0" applyAlignment="0" applyProtection="0"/>
    <xf numFmtId="0" fontId="43" fillId="0" borderId="21" applyNumberFormat="0" applyFill="0" applyAlignment="0" applyProtection="0"/>
    <xf numFmtId="0" fontId="44" fillId="0" borderId="0" applyNumberFormat="0" applyFill="0" applyBorder="0" applyAlignment="0" applyProtection="0"/>
    <xf numFmtId="0" fontId="36" fillId="46" borderId="0" applyNumberFormat="0" applyBorder="0" applyAlignment="0" applyProtection="0"/>
    <xf numFmtId="0" fontId="36" fillId="4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49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3" fillId="0" borderId="0"/>
    <xf numFmtId="0" fontId="35" fillId="37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6" fillId="49" borderId="0" applyNumberFormat="0" applyBorder="0" applyAlignment="0" applyProtection="0"/>
    <xf numFmtId="0" fontId="40" fillId="0" borderId="0" applyNumberForma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7" fillId="35" borderId="0" applyNumberFormat="0" applyBorder="0" applyAlignment="0" applyProtection="0"/>
    <xf numFmtId="0" fontId="36" fillId="47" borderId="0" applyNumberFormat="0" applyBorder="0" applyAlignment="0" applyProtection="0"/>
    <xf numFmtId="0" fontId="36" fillId="44" borderId="0" applyNumberFormat="0" applyBorder="0" applyAlignment="0" applyProtection="0"/>
    <xf numFmtId="9" fontId="3" fillId="0" borderId="0" applyFont="0" applyFill="0" applyBorder="0" applyAlignment="0" applyProtection="0"/>
    <xf numFmtId="0" fontId="47" fillId="33" borderId="0" applyNumberFormat="0" applyBorder="0" applyAlignment="0" applyProtection="0"/>
    <xf numFmtId="0" fontId="35" fillId="34" borderId="0" applyNumberFormat="0" applyBorder="0" applyAlignment="0" applyProtection="0"/>
    <xf numFmtId="0" fontId="3" fillId="0" borderId="0"/>
    <xf numFmtId="0" fontId="33" fillId="0" borderId="0"/>
    <xf numFmtId="167" fontId="3" fillId="0" borderId="0" applyFill="0" applyBorder="0" applyAlignment="0" applyProtection="0"/>
    <xf numFmtId="0" fontId="4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3" fillId="0" borderId="0"/>
    <xf numFmtId="0" fontId="36" fillId="45" borderId="0" applyNumberFormat="0" applyBorder="0" applyAlignment="0" applyProtection="0"/>
    <xf numFmtId="0" fontId="35" fillId="39" borderId="0" applyNumberFormat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3" fillId="0" borderId="0">
      <alignment vertical="center"/>
    </xf>
    <xf numFmtId="9" fontId="3" fillId="0" borderId="0" applyFont="0" applyFill="0" applyBorder="0" applyAlignment="0" applyProtection="0"/>
    <xf numFmtId="0" fontId="4" fillId="0" borderId="0"/>
    <xf numFmtId="9" fontId="33" fillId="0" borderId="0" applyFont="0" applyFill="0" applyBorder="0" applyAlignment="0" applyProtection="0"/>
    <xf numFmtId="0" fontId="31" fillId="0" borderId="0"/>
  </cellStyleXfs>
  <cellXfs count="447">
    <xf numFmtId="0" fontId="0" fillId="0" borderId="0" xfId="0"/>
    <xf numFmtId="0" fontId="1" fillId="0" borderId="1" xfId="0" applyFont="1" applyBorder="1" applyAlignment="1">
      <alignment horizontal="center"/>
    </xf>
    <xf numFmtId="0" fontId="1" fillId="55" borderId="5" xfId="0" applyFont="1" applyFill="1" applyBorder="1" applyAlignment="1">
      <alignment horizontal="center"/>
    </xf>
    <xf numFmtId="0" fontId="1" fillId="55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5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2" fillId="0" borderId="2" xfId="0" applyFont="1" applyBorder="1"/>
    <xf numFmtId="0" fontId="56" fillId="0" borderId="2" xfId="0" applyFont="1" applyBorder="1"/>
    <xf numFmtId="0" fontId="55" fillId="0" borderId="1" xfId="0" applyFont="1" applyBorder="1" applyAlignment="1">
      <alignment horizontal="center"/>
    </xf>
    <xf numFmtId="0" fontId="58" fillId="0" borderId="0" xfId="0" applyFont="1"/>
    <xf numFmtId="0" fontId="58" fillId="0" borderId="31" xfId="0" applyFont="1" applyBorder="1" applyAlignment="1">
      <alignment horizontal="center" vertical="center"/>
    </xf>
    <xf numFmtId="0" fontId="58" fillId="0" borderId="37" xfId="0" applyFont="1" applyBorder="1" applyAlignment="1">
      <alignment horizontal="center" vertical="center"/>
    </xf>
    <xf numFmtId="0" fontId="58" fillId="0" borderId="40" xfId="0" applyFont="1" applyBorder="1" applyAlignment="1">
      <alignment horizontal="center" vertical="center"/>
    </xf>
    <xf numFmtId="0" fontId="57" fillId="0" borderId="37" xfId="0" applyFont="1" applyBorder="1" applyAlignment="1">
      <alignment horizontal="center"/>
    </xf>
    <xf numFmtId="0" fontId="57" fillId="0" borderId="36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0" xfId="0" applyFont="1" applyBorder="1" applyAlignment="1">
      <alignment horizontal="center"/>
    </xf>
    <xf numFmtId="0" fontId="58" fillId="0" borderId="28" xfId="0" applyFont="1" applyBorder="1" applyAlignment="1">
      <alignment horizontal="center"/>
    </xf>
    <xf numFmtId="0" fontId="58" fillId="0" borderId="2" xfId="0" applyFont="1" applyBorder="1" applyAlignment="1">
      <alignment horizontal="center"/>
    </xf>
    <xf numFmtId="0" fontId="58" fillId="0" borderId="0" xfId="0" applyFont="1" applyBorder="1"/>
    <xf numFmtId="0" fontId="58" fillId="0" borderId="29" xfId="0" applyFont="1" applyBorder="1" applyAlignment="1">
      <alignment horizontal="center"/>
    </xf>
    <xf numFmtId="0" fontId="58" fillId="0" borderId="1" xfId="0" applyFont="1" applyBorder="1" applyAlignment="1">
      <alignment horizontal="center"/>
    </xf>
    <xf numFmtId="0" fontId="58" fillId="0" borderId="3" xfId="0" applyFont="1" applyBorder="1" applyAlignment="1">
      <alignment horizontal="center"/>
    </xf>
    <xf numFmtId="0" fontId="58" fillId="0" borderId="31" xfId="0" applyFont="1" applyBorder="1" applyAlignment="1">
      <alignment horizontal="center"/>
    </xf>
    <xf numFmtId="0" fontId="58" fillId="0" borderId="2" xfId="0" applyFont="1" applyBorder="1" applyAlignment="1">
      <alignment horizontal="center" vertical="center"/>
    </xf>
    <xf numFmtId="0" fontId="52" fillId="0" borderId="27" xfId="0" applyFont="1" applyBorder="1" applyAlignment="1">
      <alignment horizontal="center"/>
    </xf>
    <xf numFmtId="0" fontId="58" fillId="0" borderId="4" xfId="0" applyFont="1" applyBorder="1"/>
    <xf numFmtId="0" fontId="58" fillId="0" borderId="2" xfId="0" applyFont="1" applyBorder="1"/>
    <xf numFmtId="0" fontId="59" fillId="0" borderId="27" xfId="0" applyFont="1" applyFill="1" applyBorder="1" applyAlignment="1">
      <alignment horizontal="center"/>
    </xf>
    <xf numFmtId="0" fontId="59" fillId="0" borderId="2" xfId="0" applyFont="1" applyBorder="1"/>
    <xf numFmtId="165" fontId="59" fillId="0" borderId="4" xfId="0" applyNumberFormat="1" applyFont="1" applyFill="1" applyBorder="1" applyAlignment="1">
      <alignment horizontal="center"/>
    </xf>
    <xf numFmtId="165" fontId="59" fillId="0" borderId="0" xfId="0" applyNumberFormat="1" applyFont="1" applyFill="1" applyBorder="1" applyAlignment="1">
      <alignment horizontal="center"/>
    </xf>
    <xf numFmtId="165" fontId="59" fillId="0" borderId="2" xfId="0" applyNumberFormat="1" applyFont="1" applyFill="1" applyBorder="1" applyAlignment="1">
      <alignment horizontal="center"/>
    </xf>
    <xf numFmtId="0" fontId="59" fillId="0" borderId="2" xfId="0" applyFont="1" applyFill="1" applyBorder="1"/>
    <xf numFmtId="0" fontId="52" fillId="0" borderId="27" xfId="0" applyFont="1" applyFill="1" applyBorder="1" applyAlignment="1">
      <alignment horizontal="center"/>
    </xf>
    <xf numFmtId="0" fontId="59" fillId="0" borderId="4" xfId="0" applyFont="1" applyFill="1" applyBorder="1" applyAlignment="1">
      <alignment horizontal="center"/>
    </xf>
    <xf numFmtId="0" fontId="59" fillId="0" borderId="0" xfId="0" applyFont="1" applyFill="1" applyBorder="1" applyAlignment="1">
      <alignment horizontal="center"/>
    </xf>
    <xf numFmtId="0" fontId="59" fillId="0" borderId="2" xfId="0" applyFont="1" applyFill="1" applyBorder="1" applyAlignment="1">
      <alignment horizontal="center"/>
    </xf>
    <xf numFmtId="0" fontId="59" fillId="0" borderId="0" xfId="0" applyFont="1" applyFill="1" applyBorder="1"/>
    <xf numFmtId="0" fontId="58" fillId="0" borderId="27" xfId="0" applyFont="1" applyFill="1" applyBorder="1" applyAlignment="1">
      <alignment horizontal="center"/>
    </xf>
    <xf numFmtId="0" fontId="58" fillId="0" borderId="2" xfId="0" applyFont="1" applyFill="1" applyBorder="1"/>
    <xf numFmtId="0" fontId="58" fillId="0" borderId="4" xfId="0" applyFont="1" applyFill="1" applyBorder="1" applyAlignment="1">
      <alignment horizontal="center"/>
    </xf>
    <xf numFmtId="0" fontId="58" fillId="0" borderId="0" xfId="0" applyFont="1" applyFill="1" applyBorder="1" applyAlignment="1">
      <alignment horizontal="center"/>
    </xf>
    <xf numFmtId="0" fontId="58" fillId="0" borderId="2" xfId="0" applyFont="1" applyFill="1" applyBorder="1" applyAlignment="1">
      <alignment horizontal="center"/>
    </xf>
    <xf numFmtId="0" fontId="56" fillId="0" borderId="27" xfId="0" applyFont="1" applyFill="1" applyBorder="1" applyAlignment="1">
      <alignment horizontal="center"/>
    </xf>
    <xf numFmtId="0" fontId="60" fillId="0" borderId="4" xfId="0" applyFont="1" applyFill="1" applyBorder="1" applyAlignment="1">
      <alignment horizontal="center"/>
    </xf>
    <xf numFmtId="0" fontId="60" fillId="0" borderId="0" xfId="0" applyFont="1" applyFill="1" applyBorder="1" applyAlignment="1">
      <alignment horizontal="center"/>
    </xf>
    <xf numFmtId="0" fontId="60" fillId="0" borderId="2" xfId="0" applyFont="1" applyFill="1" applyBorder="1" applyAlignment="1">
      <alignment horizontal="center"/>
    </xf>
    <xf numFmtId="0" fontId="59" fillId="0" borderId="32" xfId="0" applyFont="1" applyFill="1" applyBorder="1" applyAlignment="1">
      <alignment horizontal="center"/>
    </xf>
    <xf numFmtId="165" fontId="58" fillId="0" borderId="33" xfId="0" applyNumberFormat="1" applyFont="1" applyFill="1" applyBorder="1" applyAlignment="1">
      <alignment horizontal="center"/>
    </xf>
    <xf numFmtId="165" fontId="58" fillId="0" borderId="1" xfId="0" applyNumberFormat="1" applyFont="1" applyFill="1" applyBorder="1" applyAlignment="1">
      <alignment horizontal="center"/>
    </xf>
    <xf numFmtId="165" fontId="58" fillId="0" borderId="3" xfId="0" applyNumberFormat="1" applyFont="1" applyFill="1" applyBorder="1" applyAlignment="1">
      <alignment horizontal="center"/>
    </xf>
    <xf numFmtId="165" fontId="59" fillId="0" borderId="5" xfId="0" applyNumberFormat="1" applyFont="1" applyFill="1" applyBorder="1" applyAlignment="1">
      <alignment horizontal="center"/>
    </xf>
    <xf numFmtId="165" fontId="59" fillId="0" borderId="1" xfId="0" applyNumberFormat="1" applyFont="1" applyFill="1" applyBorder="1" applyAlignment="1">
      <alignment horizontal="center"/>
    </xf>
    <xf numFmtId="165" fontId="59" fillId="0" borderId="3" xfId="0" applyNumberFormat="1" applyFont="1" applyFill="1" applyBorder="1" applyAlignment="1">
      <alignment horizontal="center"/>
    </xf>
    <xf numFmtId="165" fontId="58" fillId="0" borderId="38" xfId="0" applyNumberFormat="1" applyFont="1" applyFill="1" applyBorder="1" applyAlignment="1">
      <alignment horizontal="center"/>
    </xf>
    <xf numFmtId="165" fontId="58" fillId="0" borderId="37" xfId="0" applyNumberFormat="1" applyFont="1" applyFill="1" applyBorder="1" applyAlignment="1">
      <alignment horizontal="center"/>
    </xf>
    <xf numFmtId="165" fontId="58" fillId="0" borderId="36" xfId="0" applyNumberFormat="1" applyFont="1" applyFill="1" applyBorder="1" applyAlignment="1">
      <alignment horizontal="center"/>
    </xf>
    <xf numFmtId="165" fontId="59" fillId="0" borderId="37" xfId="0" applyNumberFormat="1" applyFont="1" applyFill="1" applyBorder="1" applyAlignment="1">
      <alignment horizontal="center"/>
    </xf>
    <xf numFmtId="165" fontId="59" fillId="0" borderId="36" xfId="0" applyNumberFormat="1" applyFont="1" applyFill="1" applyBorder="1" applyAlignment="1">
      <alignment horizontal="center"/>
    </xf>
    <xf numFmtId="165" fontId="58" fillId="0" borderId="4" xfId="0" applyNumberFormat="1" applyFont="1" applyFill="1" applyBorder="1" applyAlignment="1">
      <alignment horizontal="center"/>
    </xf>
    <xf numFmtId="165" fontId="58" fillId="0" borderId="0" xfId="0" applyNumberFormat="1" applyFont="1" applyFill="1" applyBorder="1" applyAlignment="1">
      <alignment horizontal="center"/>
    </xf>
    <xf numFmtId="165" fontId="58" fillId="0" borderId="2" xfId="0" applyNumberFormat="1" applyFont="1" applyFill="1" applyBorder="1" applyAlignment="1">
      <alignment horizontal="center"/>
    </xf>
    <xf numFmtId="0" fontId="59" fillId="0" borderId="5" xfId="0" applyFont="1" applyFill="1" applyBorder="1" applyAlignment="1">
      <alignment horizontal="center"/>
    </xf>
    <xf numFmtId="0" fontId="58" fillId="0" borderId="3" xfId="0" applyFont="1" applyBorder="1"/>
    <xf numFmtId="0" fontId="58" fillId="0" borderId="5" xfId="0" applyFont="1" applyBorder="1"/>
    <xf numFmtId="0" fontId="58" fillId="0" borderId="1" xfId="0" applyFont="1" applyBorder="1"/>
    <xf numFmtId="0" fontId="57" fillId="0" borderId="2" xfId="0" applyFont="1" applyBorder="1" applyAlignment="1">
      <alignment horizontal="left"/>
    </xf>
    <xf numFmtId="0" fontId="59" fillId="0" borderId="4" xfId="0" applyFont="1" applyBorder="1" applyAlignment="1">
      <alignment horizontal="center"/>
    </xf>
    <xf numFmtId="0" fontId="52" fillId="0" borderId="4" xfId="0" applyFont="1" applyBorder="1" applyAlignment="1">
      <alignment horizontal="center"/>
    </xf>
    <xf numFmtId="0" fontId="59" fillId="0" borderId="5" xfId="0" applyFont="1" applyBorder="1" applyAlignment="1">
      <alignment horizontal="center" vertical="top"/>
    </xf>
    <xf numFmtId="0" fontId="59" fillId="0" borderId="0" xfId="0" applyFont="1" applyBorder="1" applyAlignment="1">
      <alignment horizontal="center" vertical="top"/>
    </xf>
    <xf numFmtId="165" fontId="58" fillId="0" borderId="0" xfId="0" applyNumberFormat="1" applyFont="1" applyFill="1" applyBorder="1"/>
    <xf numFmtId="0" fontId="58" fillId="0" borderId="0" xfId="0" applyFont="1" applyAlignment="1"/>
    <xf numFmtId="0" fontId="58" fillId="0" borderId="0" xfId="0" applyFont="1" applyAlignment="1">
      <alignment horizontal="center"/>
    </xf>
    <xf numFmtId="0" fontId="58" fillId="0" borderId="35" xfId="0" applyFont="1" applyBorder="1" applyAlignment="1">
      <alignment horizontal="center"/>
    </xf>
    <xf numFmtId="0" fontId="58" fillId="0" borderId="36" xfId="0" applyFont="1" applyBorder="1" applyAlignment="1">
      <alignment horizontal="right"/>
    </xf>
    <xf numFmtId="0" fontId="58" fillId="0" borderId="37" xfId="0" applyFont="1" applyBorder="1" applyAlignment="1">
      <alignment horizontal="center"/>
    </xf>
    <xf numFmtId="0" fontId="58" fillId="0" borderId="4" xfId="0" applyFont="1" applyBorder="1" applyAlignment="1">
      <alignment horizontal="center"/>
    </xf>
    <xf numFmtId="0" fontId="58" fillId="0" borderId="2" xfId="0" applyFont="1" applyBorder="1" applyAlignment="1">
      <alignment horizontal="right"/>
    </xf>
    <xf numFmtId="0" fontId="63" fillId="0" borderId="4" xfId="0" applyFont="1" applyBorder="1" applyAlignment="1">
      <alignment horizontal="center"/>
    </xf>
    <xf numFmtId="0" fontId="63" fillId="0" borderId="0" xfId="0" applyFont="1" applyBorder="1" applyAlignment="1">
      <alignment horizontal="center"/>
    </xf>
    <xf numFmtId="0" fontId="63" fillId="0" borderId="2" xfId="0" applyFont="1" applyBorder="1" applyAlignment="1">
      <alignment horizontal="center"/>
    </xf>
    <xf numFmtId="0" fontId="58" fillId="0" borderId="36" xfId="0" applyFont="1" applyBorder="1" applyAlignment="1">
      <alignment horizontal="center"/>
    </xf>
    <xf numFmtId="0" fontId="58" fillId="0" borderId="0" xfId="0" applyFont="1" applyFill="1" applyBorder="1"/>
    <xf numFmtId="2" fontId="59" fillId="0" borderId="4" xfId="0" applyNumberFormat="1" applyFont="1" applyFill="1" applyBorder="1" applyAlignment="1">
      <alignment horizontal="center"/>
    </xf>
    <xf numFmtId="2" fontId="59" fillId="0" borderId="0" xfId="0" applyNumberFormat="1" applyFont="1" applyFill="1" applyBorder="1" applyAlignment="1">
      <alignment horizontal="center"/>
    </xf>
    <xf numFmtId="2" fontId="59" fillId="0" borderId="2" xfId="0" applyNumberFormat="1" applyFont="1" applyFill="1" applyBorder="1" applyAlignment="1">
      <alignment horizontal="center"/>
    </xf>
    <xf numFmtId="165" fontId="58" fillId="0" borderId="4" xfId="0" applyNumberFormat="1" applyFont="1" applyBorder="1" applyAlignment="1">
      <alignment horizontal="center"/>
    </xf>
    <xf numFmtId="165" fontId="58" fillId="0" borderId="0" xfId="0" applyNumberFormat="1" applyFont="1" applyBorder="1" applyAlignment="1">
      <alignment horizontal="center"/>
    </xf>
    <xf numFmtId="165" fontId="58" fillId="0" borderId="2" xfId="0" applyNumberFormat="1" applyFont="1" applyBorder="1" applyAlignment="1">
      <alignment horizontal="center"/>
    </xf>
    <xf numFmtId="0" fontId="58" fillId="0" borderId="5" xfId="0" applyFont="1" applyBorder="1" applyAlignment="1">
      <alignment horizontal="center"/>
    </xf>
    <xf numFmtId="0" fontId="55" fillId="0" borderId="4" xfId="0" applyFont="1" applyBorder="1" applyAlignment="1">
      <alignment horizontal="center"/>
    </xf>
    <xf numFmtId="0" fontId="55" fillId="0" borderId="0" xfId="0" applyFont="1" applyBorder="1" applyAlignment="1">
      <alignment horizontal="center"/>
    </xf>
    <xf numFmtId="0" fontId="55" fillId="0" borderId="2" xfId="0" applyFont="1" applyBorder="1" applyAlignment="1">
      <alignment horizontal="center"/>
    </xf>
    <xf numFmtId="0" fontId="57" fillId="0" borderId="0" xfId="0" applyFont="1" applyAlignment="1"/>
    <xf numFmtId="0" fontId="57" fillId="0" borderId="0" xfId="0" applyFont="1" applyAlignment="1">
      <alignment horizontal="left"/>
    </xf>
    <xf numFmtId="166" fontId="67" fillId="0" borderId="0" xfId="1365" applyNumberFormat="1" applyFont="1" applyAlignment="1">
      <alignment horizontal="center"/>
    </xf>
    <xf numFmtId="0" fontId="58" fillId="0" borderId="35" xfId="0" applyFont="1" applyBorder="1"/>
    <xf numFmtId="0" fontId="58" fillId="0" borderId="37" xfId="0" applyFont="1" applyBorder="1" applyAlignment="1">
      <alignment horizontal="right"/>
    </xf>
    <xf numFmtId="0" fontId="58" fillId="0" borderId="37" xfId="0" applyFont="1" applyBorder="1"/>
    <xf numFmtId="0" fontId="58" fillId="0" borderId="0" xfId="0" applyFont="1" applyBorder="1" applyAlignment="1">
      <alignment horizontal="right"/>
    </xf>
    <xf numFmtId="0" fontId="63" fillId="0" borderId="37" xfId="0" applyFont="1" applyBorder="1" applyAlignment="1">
      <alignment horizontal="center" vertical="center"/>
    </xf>
    <xf numFmtId="0" fontId="63" fillId="0" borderId="36" xfId="0" applyFont="1" applyBorder="1" applyAlignment="1">
      <alignment horizontal="center" vertical="center"/>
    </xf>
    <xf numFmtId="0" fontId="52" fillId="0" borderId="0" xfId="0" applyFont="1" applyBorder="1"/>
    <xf numFmtId="165" fontId="59" fillId="0" borderId="4" xfId="0" applyNumberFormat="1" applyFont="1" applyBorder="1" applyAlignment="1">
      <alignment horizontal="center"/>
    </xf>
    <xf numFmtId="165" fontId="59" fillId="0" borderId="0" xfId="0" applyNumberFormat="1" applyFont="1" applyBorder="1" applyAlignment="1">
      <alignment horizontal="center"/>
    </xf>
    <xf numFmtId="165" fontId="59" fillId="0" borderId="2" xfId="0" applyNumberFormat="1" applyFont="1" applyBorder="1" applyAlignment="1">
      <alignment horizontal="center"/>
    </xf>
    <xf numFmtId="0" fontId="68" fillId="0" borderId="2" xfId="0" applyFont="1" applyBorder="1"/>
    <xf numFmtId="165" fontId="66" fillId="0" borderId="4" xfId="0" applyNumberFormat="1" applyFont="1" applyBorder="1" applyAlignment="1">
      <alignment horizontal="center"/>
    </xf>
    <xf numFmtId="165" fontId="66" fillId="0" borderId="0" xfId="0" applyNumberFormat="1" applyFont="1" applyBorder="1" applyAlignment="1">
      <alignment horizontal="center"/>
    </xf>
    <xf numFmtId="165" fontId="66" fillId="0" borderId="2" xfId="0" applyNumberFormat="1" applyFont="1" applyBorder="1" applyAlignment="1">
      <alignment horizontal="center"/>
    </xf>
    <xf numFmtId="0" fontId="68" fillId="0" borderId="3" xfId="0" applyFont="1" applyBorder="1"/>
    <xf numFmtId="0" fontId="68" fillId="0" borderId="36" xfId="0" applyFont="1" applyBorder="1"/>
    <xf numFmtId="0" fontId="63" fillId="0" borderId="37" xfId="0" applyFont="1" applyBorder="1" applyAlignment="1">
      <alignment horizontal="center"/>
    </xf>
    <xf numFmtId="165" fontId="66" fillId="0" borderId="37" xfId="0" applyNumberFormat="1" applyFont="1" applyBorder="1" applyAlignment="1">
      <alignment horizontal="center"/>
    </xf>
    <xf numFmtId="0" fontId="59" fillId="0" borderId="0" xfId="0" applyFont="1" applyBorder="1"/>
    <xf numFmtId="0" fontId="58" fillId="0" borderId="41" xfId="0" applyFont="1" applyBorder="1"/>
    <xf numFmtId="0" fontId="68" fillId="0" borderId="6" xfId="0" applyFont="1" applyBorder="1"/>
    <xf numFmtId="0" fontId="63" fillId="0" borderId="2" xfId="0" applyFont="1" applyBorder="1" applyAlignment="1">
      <alignment horizontal="left"/>
    </xf>
    <xf numFmtId="0" fontId="66" fillId="0" borderId="2" xfId="0" applyFont="1" applyFill="1" applyBorder="1"/>
    <xf numFmtId="0" fontId="58" fillId="0" borderId="6" xfId="0" applyFont="1" applyBorder="1"/>
    <xf numFmtId="0" fontId="59" fillId="0" borderId="37" xfId="0" applyFont="1" applyBorder="1" applyAlignment="1">
      <alignment horizontal="center"/>
    </xf>
    <xf numFmtId="0" fontId="59" fillId="0" borderId="37" xfId="0" applyFont="1" applyFill="1" applyBorder="1" applyAlignment="1">
      <alignment horizontal="center"/>
    </xf>
    <xf numFmtId="0" fontId="59" fillId="0" borderId="0" xfId="0" applyFont="1" applyBorder="1" applyAlignment="1">
      <alignment horizontal="center"/>
    </xf>
    <xf numFmtId="0" fontId="57" fillId="0" borderId="2" xfId="0" applyFont="1" applyBorder="1"/>
    <xf numFmtId="0" fontId="58" fillId="0" borderId="2" xfId="0" applyFont="1" applyBorder="1" applyAlignment="1">
      <alignment horizontal="left"/>
    </xf>
    <xf numFmtId="0" fontId="58" fillId="55" borderId="2" xfId="0" applyFont="1" applyFill="1" applyBorder="1" applyAlignment="1">
      <alignment horizontal="right"/>
    </xf>
    <xf numFmtId="0" fontId="58" fillId="0" borderId="36" xfId="0" applyFont="1" applyBorder="1"/>
    <xf numFmtId="0" fontId="58" fillId="55" borderId="2" xfId="0" applyFont="1" applyFill="1" applyBorder="1"/>
    <xf numFmtId="165" fontId="69" fillId="0" borderId="4" xfId="0" applyNumberFormat="1" applyFont="1" applyFill="1" applyBorder="1" applyAlignment="1">
      <alignment horizontal="center"/>
    </xf>
    <xf numFmtId="165" fontId="69" fillId="0" borderId="0" xfId="0" applyNumberFormat="1" applyFont="1" applyFill="1" applyBorder="1" applyAlignment="1">
      <alignment horizontal="center"/>
    </xf>
    <xf numFmtId="165" fontId="69" fillId="0" borderId="2" xfId="0" applyNumberFormat="1" applyFont="1" applyFill="1" applyBorder="1" applyAlignment="1">
      <alignment horizontal="center"/>
    </xf>
    <xf numFmtId="165" fontId="68" fillId="0" borderId="4" xfId="0" applyNumberFormat="1" applyFont="1" applyFill="1" applyBorder="1" applyAlignment="1">
      <alignment horizontal="center"/>
    </xf>
    <xf numFmtId="165" fontId="68" fillId="0" borderId="0" xfId="0" applyNumberFormat="1" applyFont="1" applyFill="1" applyBorder="1" applyAlignment="1">
      <alignment horizontal="center"/>
    </xf>
    <xf numFmtId="165" fontId="68" fillId="0" borderId="2" xfId="0" applyNumberFormat="1" applyFont="1" applyFill="1" applyBorder="1" applyAlignment="1">
      <alignment horizontal="center"/>
    </xf>
    <xf numFmtId="165" fontId="68" fillId="0" borderId="4" xfId="0" applyNumberFormat="1" applyFont="1" applyBorder="1" applyAlignment="1">
      <alignment horizontal="center"/>
    </xf>
    <xf numFmtId="165" fontId="68" fillId="0" borderId="0" xfId="0" applyNumberFormat="1" applyFont="1" applyBorder="1" applyAlignment="1">
      <alignment horizontal="center"/>
    </xf>
    <xf numFmtId="165" fontId="68" fillId="0" borderId="2" xfId="0" applyNumberFormat="1" applyFont="1" applyBorder="1" applyAlignment="1">
      <alignment horizontal="center"/>
    </xf>
    <xf numFmtId="0" fontId="70" fillId="0" borderId="5" xfId="0" applyFont="1" applyBorder="1"/>
    <xf numFmtId="0" fontId="70" fillId="0" borderId="1" xfId="0" applyFont="1" applyBorder="1"/>
    <xf numFmtId="0" fontId="70" fillId="0" borderId="3" xfId="0" applyFont="1" applyBorder="1"/>
    <xf numFmtId="1" fontId="59" fillId="0" borderId="4" xfId="0" applyNumberFormat="1" applyFont="1" applyFill="1" applyBorder="1" applyAlignment="1">
      <alignment horizontal="center"/>
    </xf>
    <xf numFmtId="1" fontId="59" fillId="0" borderId="0" xfId="0" applyNumberFormat="1" applyFont="1" applyFill="1" applyBorder="1" applyAlignment="1">
      <alignment horizontal="center"/>
    </xf>
    <xf numFmtId="1" fontId="59" fillId="0" borderId="2" xfId="0" applyNumberFormat="1" applyFont="1" applyFill="1" applyBorder="1" applyAlignment="1">
      <alignment horizontal="center"/>
    </xf>
    <xf numFmtId="0" fontId="58" fillId="0" borderId="2" xfId="0" applyFont="1" applyFill="1" applyBorder="1" applyAlignment="1"/>
    <xf numFmtId="0" fontId="57" fillId="0" borderId="2" xfId="0" applyFont="1" applyFill="1" applyBorder="1" applyAlignment="1">
      <alignment horizontal="left" indent="2"/>
    </xf>
    <xf numFmtId="0" fontId="59" fillId="0" borderId="1" xfId="0" applyFont="1" applyBorder="1"/>
    <xf numFmtId="0" fontId="55" fillId="0" borderId="3" xfId="0" applyFont="1" applyBorder="1" applyAlignment="1">
      <alignment horizontal="center"/>
    </xf>
    <xf numFmtId="0" fontId="58" fillId="55" borderId="3" xfId="0" applyFont="1" applyFill="1" applyBorder="1" applyAlignment="1">
      <alignment horizontal="center"/>
    </xf>
    <xf numFmtId="0" fontId="52" fillId="55" borderId="2" xfId="0" applyFont="1" applyFill="1" applyBorder="1"/>
    <xf numFmtId="0" fontId="59" fillId="55" borderId="2" xfId="0" applyFont="1" applyFill="1" applyBorder="1"/>
    <xf numFmtId="169" fontId="58" fillId="0" borderId="4" xfId="0" applyNumberFormat="1" applyFont="1" applyBorder="1" applyAlignment="1">
      <alignment horizontal="center"/>
    </xf>
    <xf numFmtId="169" fontId="58" fillId="0" borderId="0" xfId="0" applyNumberFormat="1" applyFont="1" applyBorder="1" applyAlignment="1">
      <alignment horizontal="center"/>
    </xf>
    <xf numFmtId="0" fontId="66" fillId="55" borderId="2" xfId="0" applyFont="1" applyFill="1" applyBorder="1"/>
    <xf numFmtId="165" fontId="57" fillId="0" borderId="4" xfId="0" applyNumberFormat="1" applyFont="1" applyBorder="1" applyAlignment="1">
      <alignment horizontal="center"/>
    </xf>
    <xf numFmtId="165" fontId="57" fillId="0" borderId="0" xfId="0" applyNumberFormat="1" applyFont="1" applyBorder="1" applyAlignment="1">
      <alignment horizontal="center"/>
    </xf>
    <xf numFmtId="165" fontId="57" fillId="0" borderId="2" xfId="0" applyNumberFormat="1" applyFont="1" applyBorder="1" applyAlignment="1">
      <alignment horizontal="center"/>
    </xf>
    <xf numFmtId="165" fontId="66" fillId="0" borderId="4" xfId="0" applyNumberFormat="1" applyFont="1" applyFill="1" applyBorder="1" applyAlignment="1">
      <alignment horizontal="center"/>
    </xf>
    <xf numFmtId="165" fontId="66" fillId="0" borderId="0" xfId="0" applyNumberFormat="1" applyFont="1" applyFill="1" applyBorder="1" applyAlignment="1">
      <alignment horizontal="center"/>
    </xf>
    <xf numFmtId="165" fontId="66" fillId="0" borderId="2" xfId="0" applyNumberFormat="1" applyFont="1" applyFill="1" applyBorder="1" applyAlignment="1">
      <alignment horizontal="center"/>
    </xf>
    <xf numFmtId="165" fontId="57" fillId="0" borderId="4" xfId="0" applyNumberFormat="1" applyFont="1" applyFill="1" applyBorder="1" applyAlignment="1">
      <alignment horizontal="center"/>
    </xf>
    <xf numFmtId="165" fontId="57" fillId="0" borderId="0" xfId="0" applyNumberFormat="1" applyFont="1" applyFill="1" applyBorder="1" applyAlignment="1">
      <alignment horizontal="center"/>
    </xf>
    <xf numFmtId="165" fontId="57" fillId="0" borderId="2" xfId="0" applyNumberFormat="1" applyFont="1" applyFill="1" applyBorder="1" applyAlignment="1">
      <alignment horizontal="center"/>
    </xf>
    <xf numFmtId="169" fontId="59" fillId="0" borderId="4" xfId="0" applyNumberFormat="1" applyFont="1" applyBorder="1" applyAlignment="1">
      <alignment horizontal="center"/>
    </xf>
    <xf numFmtId="169" fontId="59" fillId="0" borderId="0" xfId="0" applyNumberFormat="1" applyFont="1" applyBorder="1" applyAlignment="1">
      <alignment horizontal="center"/>
    </xf>
    <xf numFmtId="0" fontId="60" fillId="55" borderId="3" xfId="0" applyFont="1" applyFill="1" applyBorder="1"/>
    <xf numFmtId="0" fontId="58" fillId="0" borderId="0" xfId="0" applyFont="1" applyAlignment="1">
      <alignment horizontal="right"/>
    </xf>
    <xf numFmtId="0" fontId="55" fillId="0" borderId="5" xfId="0" applyFont="1" applyBorder="1" applyAlignment="1">
      <alignment horizontal="center"/>
    </xf>
    <xf numFmtId="0" fontId="52" fillId="55" borderId="0" xfId="0" applyFont="1" applyFill="1" applyBorder="1"/>
    <xf numFmtId="165" fontId="58" fillId="0" borderId="36" xfId="0" applyNumberFormat="1" applyFont="1" applyBorder="1" applyAlignment="1">
      <alignment horizontal="center"/>
    </xf>
    <xf numFmtId="0" fontId="58" fillId="55" borderId="0" xfId="0" applyFont="1" applyFill="1" applyBorder="1"/>
    <xf numFmtId="3" fontId="59" fillId="0" borderId="4" xfId="0" applyNumberFormat="1" applyFont="1" applyBorder="1" applyAlignment="1">
      <alignment horizontal="center"/>
    </xf>
    <xf numFmtId="3" fontId="59" fillId="0" borderId="0" xfId="0" applyNumberFormat="1" applyFont="1" applyBorder="1" applyAlignment="1">
      <alignment horizontal="center"/>
    </xf>
    <xf numFmtId="3" fontId="59" fillId="0" borderId="2" xfId="0" applyNumberFormat="1" applyFont="1" applyBorder="1" applyAlignment="1">
      <alignment horizontal="center"/>
    </xf>
    <xf numFmtId="0" fontId="63" fillId="55" borderId="0" xfId="0" applyFont="1" applyFill="1" applyBorder="1"/>
    <xf numFmtId="3" fontId="64" fillId="0" borderId="4" xfId="0" applyNumberFormat="1" applyFont="1" applyBorder="1" applyAlignment="1">
      <alignment horizontal="center"/>
    </xf>
    <xf numFmtId="3" fontId="64" fillId="0" borderId="0" xfId="0" applyNumberFormat="1" applyFont="1" applyBorder="1" applyAlignment="1">
      <alignment horizontal="center"/>
    </xf>
    <xf numFmtId="3" fontId="64" fillId="0" borderId="2" xfId="0" applyNumberFormat="1" applyFont="1" applyBorder="1" applyAlignment="1">
      <alignment horizontal="center"/>
    </xf>
    <xf numFmtId="0" fontId="59" fillId="55" borderId="0" xfId="0" applyFont="1" applyFill="1" applyBorder="1"/>
    <xf numFmtId="0" fontId="68" fillId="55" borderId="0" xfId="0" applyFont="1" applyFill="1" applyBorder="1"/>
    <xf numFmtId="0" fontId="59" fillId="55" borderId="37" xfId="0" applyFont="1" applyFill="1" applyBorder="1"/>
    <xf numFmtId="0" fontId="71" fillId="55" borderId="0" xfId="0" applyFont="1" applyFill="1" applyBorder="1"/>
    <xf numFmtId="165" fontId="58" fillId="0" borderId="5" xfId="0" applyNumberFormat="1" applyFont="1" applyBorder="1" applyAlignment="1">
      <alignment horizontal="center"/>
    </xf>
    <xf numFmtId="165" fontId="58" fillId="0" borderId="1" xfId="0" applyNumberFormat="1" applyFont="1" applyBorder="1" applyAlignment="1">
      <alignment horizontal="center"/>
    </xf>
    <xf numFmtId="165" fontId="58" fillId="0" borderId="3" xfId="0" applyNumberFormat="1" applyFont="1" applyBorder="1" applyAlignment="1">
      <alignment horizontal="center"/>
    </xf>
    <xf numFmtId="0" fontId="68" fillId="55" borderId="37" xfId="0" applyFont="1" applyFill="1" applyBorder="1"/>
    <xf numFmtId="165" fontId="58" fillId="0" borderId="37" xfId="0" applyNumberFormat="1" applyFont="1" applyBorder="1" applyAlignment="1">
      <alignment horizontal="center"/>
    </xf>
    <xf numFmtId="0" fontId="72" fillId="55" borderId="0" xfId="0" applyFont="1" applyFill="1" applyBorder="1"/>
    <xf numFmtId="0" fontId="58" fillId="55" borderId="37" xfId="0" applyFont="1" applyFill="1" applyBorder="1"/>
    <xf numFmtId="3" fontId="58" fillId="0" borderId="4" xfId="0" applyNumberFormat="1" applyFont="1" applyBorder="1" applyAlignment="1">
      <alignment horizontal="center"/>
    </xf>
    <xf numFmtId="3" fontId="58" fillId="0" borderId="0" xfId="0" applyNumberFormat="1" applyFont="1" applyBorder="1" applyAlignment="1">
      <alignment horizontal="center"/>
    </xf>
    <xf numFmtId="3" fontId="58" fillId="0" borderId="2" xfId="0" applyNumberFormat="1" applyFont="1" applyBorder="1" applyAlignment="1">
      <alignment horizontal="center"/>
    </xf>
    <xf numFmtId="0" fontId="58" fillId="55" borderId="1" xfId="0" applyFont="1" applyFill="1" applyBorder="1"/>
    <xf numFmtId="0" fontId="58" fillId="0" borderId="4" xfId="0" applyFont="1" applyFill="1" applyBorder="1"/>
    <xf numFmtId="0" fontId="58" fillId="0" borderId="0" xfId="0" applyFont="1" applyFill="1"/>
    <xf numFmtId="0" fontId="63" fillId="0" borderId="36" xfId="0" applyFont="1" applyBorder="1" applyAlignment="1">
      <alignment horizontal="center"/>
    </xf>
    <xf numFmtId="0" fontId="58" fillId="0" borderId="4" xfId="0" applyFont="1" applyBorder="1" applyAlignment="1">
      <alignment horizontal="center" vertical="center"/>
    </xf>
    <xf numFmtId="0" fontId="59" fillId="0" borderId="2" xfId="0" applyFont="1" applyFill="1" applyBorder="1" applyAlignment="1"/>
    <xf numFmtId="0" fontId="59" fillId="0" borderId="36" xfId="0" applyFont="1" applyFill="1" applyBorder="1"/>
    <xf numFmtId="0" fontId="60" fillId="0" borderId="2" xfId="0" applyFont="1" applyFill="1" applyBorder="1"/>
    <xf numFmtId="0" fontId="60" fillId="0" borderId="3" xfId="0" applyFont="1" applyFill="1" applyBorder="1"/>
    <xf numFmtId="0" fontId="58" fillId="0" borderId="5" xfId="0" applyFont="1" applyFill="1" applyBorder="1" applyAlignment="1">
      <alignment horizontal="center"/>
    </xf>
    <xf numFmtId="0" fontId="58" fillId="0" borderId="1" xfId="0" applyFont="1" applyFill="1" applyBorder="1" applyAlignment="1">
      <alignment horizontal="center"/>
    </xf>
    <xf numFmtId="0" fontId="58" fillId="0" borderId="3" xfId="0" applyFont="1" applyFill="1" applyBorder="1" applyAlignment="1">
      <alignment horizontal="center"/>
    </xf>
    <xf numFmtId="0" fontId="62" fillId="0" borderId="0" xfId="0" applyFont="1" applyAlignment="1"/>
    <xf numFmtId="0" fontId="66" fillId="0" borderId="0" xfId="0" applyFont="1" applyFill="1" applyBorder="1" applyAlignment="1"/>
    <xf numFmtId="0" fontId="59" fillId="0" borderId="5" xfId="0" applyFont="1" applyBorder="1" applyAlignment="1">
      <alignment horizontal="center"/>
    </xf>
    <xf numFmtId="0" fontId="59" fillId="0" borderId="1" xfId="0" applyFont="1" applyBorder="1" applyAlignment="1">
      <alignment horizontal="center"/>
    </xf>
    <xf numFmtId="0" fontId="59" fillId="0" borderId="3" xfId="0" applyFont="1" applyBorder="1" applyAlignment="1">
      <alignment horizontal="center"/>
    </xf>
    <xf numFmtId="165" fontId="58" fillId="0" borderId="0" xfId="0" applyNumberFormat="1" applyFont="1"/>
    <xf numFmtId="0" fontId="58" fillId="0" borderId="35" xfId="0" applyFont="1" applyFill="1" applyBorder="1"/>
    <xf numFmtId="0" fontId="58" fillId="0" borderId="36" xfId="0" applyFont="1" applyFill="1" applyBorder="1" applyAlignment="1">
      <alignment horizontal="right"/>
    </xf>
    <xf numFmtId="0" fontId="58" fillId="0" borderId="35" xfId="0" applyFont="1" applyFill="1" applyBorder="1" applyAlignment="1">
      <alignment horizontal="right"/>
    </xf>
    <xf numFmtId="0" fontId="58" fillId="0" borderId="36" xfId="0" applyFont="1" applyFill="1" applyBorder="1" applyAlignment="1">
      <alignment horizontal="center"/>
    </xf>
    <xf numFmtId="0" fontId="58" fillId="0" borderId="37" xfId="0" applyFont="1" applyFill="1" applyBorder="1" applyAlignment="1">
      <alignment horizontal="center"/>
    </xf>
    <xf numFmtId="0" fontId="58" fillId="0" borderId="5" xfId="0" applyFont="1" applyFill="1" applyBorder="1"/>
    <xf numFmtId="168" fontId="58" fillId="0" borderId="37" xfId="0" applyNumberFormat="1" applyFont="1" applyFill="1" applyBorder="1" applyAlignment="1">
      <alignment horizontal="center"/>
    </xf>
    <xf numFmtId="168" fontId="58" fillId="0" borderId="36" xfId="0" applyNumberFormat="1" applyFont="1" applyFill="1" applyBorder="1" applyAlignment="1">
      <alignment horizontal="center"/>
    </xf>
    <xf numFmtId="0" fontId="58" fillId="0" borderId="2" xfId="0" applyFont="1" applyFill="1" applyBorder="1" applyAlignment="1">
      <alignment horizontal="left"/>
    </xf>
    <xf numFmtId="3" fontId="59" fillId="0" borderId="4" xfId="0" applyNumberFormat="1" applyFont="1" applyFill="1" applyBorder="1" applyAlignment="1">
      <alignment horizontal="center"/>
    </xf>
    <xf numFmtId="3" fontId="59" fillId="0" borderId="0" xfId="0" applyNumberFormat="1" applyFont="1" applyFill="1" applyBorder="1" applyAlignment="1">
      <alignment horizontal="center"/>
    </xf>
    <xf numFmtId="3" fontId="59" fillId="0" borderId="2" xfId="0" applyNumberFormat="1" applyFont="1" applyFill="1" applyBorder="1" applyAlignment="1">
      <alignment horizontal="center"/>
    </xf>
    <xf numFmtId="3" fontId="58" fillId="0" borderId="4" xfId="0" applyNumberFormat="1" applyFont="1" applyFill="1" applyBorder="1" applyAlignment="1">
      <alignment horizontal="center"/>
    </xf>
    <xf numFmtId="3" fontId="58" fillId="0" borderId="0" xfId="0" applyNumberFormat="1" applyFont="1" applyFill="1" applyBorder="1" applyAlignment="1">
      <alignment horizontal="center"/>
    </xf>
    <xf numFmtId="3" fontId="58" fillId="0" borderId="2" xfId="0" applyNumberFormat="1" applyFont="1" applyFill="1" applyBorder="1" applyAlignment="1">
      <alignment horizontal="center"/>
    </xf>
    <xf numFmtId="1" fontId="58" fillId="0" borderId="4" xfId="0" applyNumberFormat="1" applyFont="1" applyFill="1" applyBorder="1" applyAlignment="1">
      <alignment horizontal="center"/>
    </xf>
    <xf numFmtId="1" fontId="58" fillId="0" borderId="0" xfId="0" applyNumberFormat="1" applyFont="1" applyFill="1" applyBorder="1" applyAlignment="1">
      <alignment horizontal="center"/>
    </xf>
    <xf numFmtId="1" fontId="58" fillId="0" borderId="2" xfId="0" applyNumberFormat="1" applyFont="1" applyFill="1" applyBorder="1" applyAlignment="1">
      <alignment horizontal="center"/>
    </xf>
    <xf numFmtId="0" fontId="59" fillId="0" borderId="4" xfId="0" applyFont="1" applyFill="1" applyBorder="1"/>
    <xf numFmtId="0" fontId="58" fillId="0" borderId="3" xfId="0" applyFont="1" applyFill="1" applyBorder="1"/>
    <xf numFmtId="0" fontId="58" fillId="0" borderId="3" xfId="0" applyFont="1" applyFill="1" applyBorder="1" applyAlignment="1">
      <alignment horizontal="left"/>
    </xf>
    <xf numFmtId="1" fontId="59" fillId="0" borderId="5" xfId="0" applyNumberFormat="1" applyFont="1" applyFill="1" applyBorder="1" applyAlignment="1">
      <alignment horizontal="center"/>
    </xf>
    <xf numFmtId="1" fontId="59" fillId="0" borderId="1" xfId="0" applyNumberFormat="1" applyFont="1" applyFill="1" applyBorder="1" applyAlignment="1">
      <alignment horizontal="center"/>
    </xf>
    <xf numFmtId="1" fontId="59" fillId="0" borderId="3" xfId="0" applyNumberFormat="1" applyFont="1" applyFill="1" applyBorder="1" applyAlignment="1">
      <alignment horizontal="center"/>
    </xf>
    <xf numFmtId="0" fontId="58" fillId="0" borderId="0" xfId="0" applyFont="1" applyFill="1" applyAlignment="1">
      <alignment horizontal="center"/>
    </xf>
    <xf numFmtId="0" fontId="58" fillId="0" borderId="0" xfId="0" applyFont="1" applyFill="1" applyAlignment="1">
      <alignment horizontal="right"/>
    </xf>
    <xf numFmtId="0" fontId="58" fillId="55" borderId="0" xfId="0" applyFont="1" applyFill="1"/>
    <xf numFmtId="0" fontId="58" fillId="55" borderId="35" xfId="0" applyFont="1" applyFill="1" applyBorder="1"/>
    <xf numFmtId="0" fontId="58" fillId="55" borderId="36" xfId="0" applyFont="1" applyFill="1" applyBorder="1" applyAlignment="1">
      <alignment horizontal="right"/>
    </xf>
    <xf numFmtId="0" fontId="58" fillId="55" borderId="35" xfId="0" applyFont="1" applyFill="1" applyBorder="1" applyAlignment="1">
      <alignment horizontal="center"/>
    </xf>
    <xf numFmtId="0" fontId="58" fillId="55" borderId="37" xfId="0" applyFont="1" applyFill="1" applyBorder="1" applyAlignment="1">
      <alignment horizontal="center"/>
    </xf>
    <xf numFmtId="0" fontId="58" fillId="55" borderId="36" xfId="0" applyFont="1" applyFill="1" applyBorder="1" applyAlignment="1">
      <alignment horizontal="center"/>
    </xf>
    <xf numFmtId="0" fontId="58" fillId="55" borderId="4" xfId="0" applyFont="1" applyFill="1" applyBorder="1"/>
    <xf numFmtId="0" fontId="58" fillId="55" borderId="0" xfId="0" applyFont="1" applyFill="1" applyBorder="1" applyAlignment="1">
      <alignment horizontal="center"/>
    </xf>
    <xf numFmtId="0" fontId="58" fillId="55" borderId="2" xfId="0" applyFont="1" applyFill="1" applyBorder="1" applyAlignment="1">
      <alignment horizontal="center"/>
    </xf>
    <xf numFmtId="0" fontId="58" fillId="55" borderId="5" xfId="0" applyFont="1" applyFill="1" applyBorder="1"/>
    <xf numFmtId="0" fontId="57" fillId="55" borderId="2" xfId="0" applyFont="1" applyFill="1" applyBorder="1"/>
    <xf numFmtId="0" fontId="57" fillId="55" borderId="0" xfId="0" applyFont="1" applyFill="1" applyBorder="1"/>
    <xf numFmtId="0" fontId="57" fillId="55" borderId="1" xfId="0" applyFont="1" applyFill="1" applyBorder="1"/>
    <xf numFmtId="0" fontId="58" fillId="55" borderId="0" xfId="0" applyFont="1" applyFill="1" applyBorder="1" applyAlignment="1">
      <alignment horizontal="right"/>
    </xf>
    <xf numFmtId="0" fontId="58" fillId="55" borderId="0" xfId="0" applyFont="1" applyFill="1" applyAlignment="1">
      <alignment horizontal="right"/>
    </xf>
    <xf numFmtId="165" fontId="57" fillId="55" borderId="4" xfId="0" applyNumberFormat="1" applyFont="1" applyFill="1" applyBorder="1" applyAlignment="1">
      <alignment horizontal="center"/>
    </xf>
    <xf numFmtId="165" fontId="57" fillId="55" borderId="0" xfId="0" applyNumberFormat="1" applyFont="1" applyFill="1" applyBorder="1" applyAlignment="1">
      <alignment horizontal="center"/>
    </xf>
    <xf numFmtId="165" fontId="57" fillId="55" borderId="2" xfId="0" applyNumberFormat="1" applyFont="1" applyFill="1" applyBorder="1" applyAlignment="1">
      <alignment horizontal="center"/>
    </xf>
    <xf numFmtId="0" fontId="66" fillId="55" borderId="3" xfId="0" applyFont="1" applyFill="1" applyBorder="1"/>
    <xf numFmtId="0" fontId="58" fillId="55" borderId="3" xfId="0" applyFont="1" applyFill="1" applyBorder="1"/>
    <xf numFmtId="165" fontId="58" fillId="55" borderId="4" xfId="0" applyNumberFormat="1" applyFont="1" applyFill="1" applyBorder="1" applyAlignment="1">
      <alignment horizontal="center"/>
    </xf>
    <xf numFmtId="165" fontId="58" fillId="55" borderId="2" xfId="0" applyNumberFormat="1" applyFont="1" applyFill="1" applyBorder="1" applyAlignment="1">
      <alignment horizontal="center"/>
    </xf>
    <xf numFmtId="165" fontId="58" fillId="55" borderId="0" xfId="0" applyNumberFormat="1" applyFont="1" applyFill="1" applyBorder="1" applyAlignment="1">
      <alignment horizontal="center"/>
    </xf>
    <xf numFmtId="165" fontId="58" fillId="55" borderId="5" xfId="0" applyNumberFormat="1" applyFont="1" applyFill="1" applyBorder="1" applyAlignment="1">
      <alignment horizontal="center"/>
    </xf>
    <xf numFmtId="165" fontId="58" fillId="55" borderId="3" xfId="0" applyNumberFormat="1" applyFont="1" applyFill="1" applyBorder="1" applyAlignment="1">
      <alignment horizontal="center"/>
    </xf>
    <xf numFmtId="165" fontId="58" fillId="55" borderId="1" xfId="0" applyNumberFormat="1" applyFont="1" applyFill="1" applyBorder="1" applyAlignment="1">
      <alignment horizontal="center"/>
    </xf>
    <xf numFmtId="165" fontId="58" fillId="55" borderId="44" xfId="0" applyNumberFormat="1" applyFont="1" applyFill="1" applyBorder="1" applyAlignment="1">
      <alignment horizontal="center" vertical="center"/>
    </xf>
    <xf numFmtId="165" fontId="58" fillId="55" borderId="45" xfId="0" applyNumberFormat="1" applyFont="1" applyFill="1" applyBorder="1" applyAlignment="1">
      <alignment horizontal="center" vertical="center"/>
    </xf>
    <xf numFmtId="165" fontId="58" fillId="55" borderId="46" xfId="0" applyNumberFormat="1" applyFont="1" applyFill="1" applyBorder="1" applyAlignment="1">
      <alignment horizontal="center" vertical="center"/>
    </xf>
    <xf numFmtId="0" fontId="58" fillId="55" borderId="47" xfId="0" applyFont="1" applyFill="1" applyBorder="1" applyAlignment="1">
      <alignment horizontal="right"/>
    </xf>
    <xf numFmtId="0" fontId="58" fillId="55" borderId="48" xfId="0" applyFont="1" applyFill="1" applyBorder="1"/>
    <xf numFmtId="0" fontId="58" fillId="55" borderId="49" xfId="0" applyFont="1" applyFill="1" applyBorder="1"/>
    <xf numFmtId="165" fontId="58" fillId="55" borderId="44" xfId="0" applyNumberFormat="1" applyFont="1" applyFill="1" applyBorder="1" applyAlignment="1">
      <alignment horizontal="center"/>
    </xf>
    <xf numFmtId="165" fontId="58" fillId="55" borderId="45" xfId="0" applyNumberFormat="1" applyFont="1" applyFill="1" applyBorder="1" applyAlignment="1">
      <alignment horizontal="center"/>
    </xf>
    <xf numFmtId="165" fontId="58" fillId="55" borderId="46" xfId="0" applyNumberFormat="1" applyFont="1" applyFill="1" applyBorder="1" applyAlignment="1">
      <alignment horizontal="center"/>
    </xf>
    <xf numFmtId="165" fontId="58" fillId="55" borderId="50" xfId="0" applyNumberFormat="1" applyFont="1" applyFill="1" applyBorder="1" applyAlignment="1">
      <alignment horizontal="center"/>
    </xf>
    <xf numFmtId="165" fontId="58" fillId="55" borderId="51" xfId="0" applyNumberFormat="1" applyFont="1" applyFill="1" applyBorder="1" applyAlignment="1">
      <alignment horizontal="center"/>
    </xf>
    <xf numFmtId="165" fontId="58" fillId="55" borderId="52" xfId="0" applyNumberFormat="1" applyFont="1" applyFill="1" applyBorder="1" applyAlignment="1">
      <alignment horizontal="center"/>
    </xf>
    <xf numFmtId="0" fontId="57" fillId="0" borderId="5" xfId="0" applyFont="1" applyBorder="1" applyAlignment="1">
      <alignment horizontal="center"/>
    </xf>
    <xf numFmtId="0" fontId="57" fillId="0" borderId="4" xfId="0" applyFont="1" applyBorder="1" applyAlignment="1">
      <alignment horizontal="center"/>
    </xf>
    <xf numFmtId="0" fontId="58" fillId="55" borderId="37" xfId="0" applyFont="1" applyFill="1" applyBorder="1" applyAlignment="1">
      <alignment horizontal="right"/>
    </xf>
    <xf numFmtId="0" fontId="58" fillId="55" borderId="4" xfId="0" applyFont="1" applyFill="1" applyBorder="1" applyAlignment="1">
      <alignment horizontal="center"/>
    </xf>
    <xf numFmtId="165" fontId="59" fillId="55" borderId="4" xfId="0" applyNumberFormat="1" applyFont="1" applyFill="1" applyBorder="1" applyAlignment="1">
      <alignment horizontal="center"/>
    </xf>
    <xf numFmtId="165" fontId="59" fillId="55" borderId="0" xfId="0" applyNumberFormat="1" applyFont="1" applyFill="1" applyBorder="1" applyAlignment="1">
      <alignment horizontal="center"/>
    </xf>
    <xf numFmtId="165" fontId="59" fillId="55" borderId="2" xfId="0" applyNumberFormat="1" applyFont="1" applyFill="1" applyBorder="1" applyAlignment="1">
      <alignment horizontal="center"/>
    </xf>
    <xf numFmtId="0" fontId="57" fillId="55" borderId="4" xfId="0" applyFont="1" applyFill="1" applyBorder="1" applyAlignment="1">
      <alignment horizontal="center"/>
    </xf>
    <xf numFmtId="0" fontId="57" fillId="55" borderId="0" xfId="0" applyFont="1" applyFill="1" applyBorder="1" applyAlignment="1">
      <alignment horizontal="center"/>
    </xf>
    <xf numFmtId="0" fontId="57" fillId="55" borderId="2" xfId="0" applyFont="1" applyFill="1" applyBorder="1" applyAlignment="1">
      <alignment horizontal="center"/>
    </xf>
    <xf numFmtId="0" fontId="68" fillId="55" borderId="2" xfId="0" applyFont="1" applyFill="1" applyBorder="1"/>
    <xf numFmtId="0" fontId="59" fillId="55" borderId="3" xfId="0" applyFont="1" applyFill="1" applyBorder="1"/>
    <xf numFmtId="165" fontId="58" fillId="55" borderId="37" xfId="0" applyNumberFormat="1" applyFont="1" applyFill="1" applyBorder="1" applyAlignment="1">
      <alignment horizontal="center"/>
    </xf>
    <xf numFmtId="0" fontId="58" fillId="55" borderId="53" xfId="0" applyFont="1" applyFill="1" applyBorder="1"/>
    <xf numFmtId="0" fontId="59" fillId="55" borderId="6" xfId="0" applyFont="1" applyFill="1" applyBorder="1"/>
    <xf numFmtId="165" fontId="58" fillId="55" borderId="53" xfId="0" applyNumberFormat="1" applyFont="1" applyFill="1" applyBorder="1" applyAlignment="1">
      <alignment horizontal="center"/>
    </xf>
    <xf numFmtId="0" fontId="55" fillId="55" borderId="4" xfId="0" applyFont="1" applyFill="1" applyBorder="1" applyAlignment="1">
      <alignment horizontal="center"/>
    </xf>
    <xf numFmtId="0" fontId="55" fillId="55" borderId="0" xfId="0" applyFont="1" applyFill="1" applyBorder="1" applyAlignment="1">
      <alignment horizontal="center"/>
    </xf>
    <xf numFmtId="0" fontId="55" fillId="55" borderId="2" xfId="0" applyFont="1" applyFill="1" applyBorder="1" applyAlignment="1">
      <alignment horizontal="center"/>
    </xf>
    <xf numFmtId="0" fontId="66" fillId="0" borderId="2" xfId="0" applyFont="1" applyBorder="1"/>
    <xf numFmtId="0" fontId="69" fillId="0" borderId="0" xfId="0" applyFont="1" applyBorder="1"/>
    <xf numFmtId="0" fontId="69" fillId="0" borderId="0" xfId="0" applyFont="1" applyBorder="1" applyAlignment="1">
      <alignment horizontal="center"/>
    </xf>
    <xf numFmtId="0" fontId="69" fillId="0" borderId="2" xfId="0" applyFont="1" applyBorder="1" applyAlignment="1">
      <alignment horizontal="center"/>
    </xf>
    <xf numFmtId="0" fontId="71" fillId="0" borderId="0" xfId="0" applyFont="1" applyBorder="1"/>
    <xf numFmtId="0" fontId="69" fillId="0" borderId="2" xfId="0" applyFont="1" applyBorder="1"/>
    <xf numFmtId="169" fontId="58" fillId="55" borderId="4" xfId="0" applyNumberFormat="1" applyFont="1" applyFill="1" applyBorder="1" applyAlignment="1">
      <alignment horizontal="center"/>
    </xf>
    <xf numFmtId="169" fontId="58" fillId="55" borderId="0" xfId="0" applyNumberFormat="1" applyFont="1" applyFill="1" applyBorder="1" applyAlignment="1">
      <alignment horizontal="center"/>
    </xf>
    <xf numFmtId="169" fontId="58" fillId="55" borderId="2" xfId="0" applyNumberFormat="1" applyFont="1" applyFill="1" applyBorder="1" applyAlignment="1">
      <alignment horizontal="center"/>
    </xf>
    <xf numFmtId="3" fontId="69" fillId="0" borderId="4" xfId="0" applyNumberFormat="1" applyFont="1" applyFill="1" applyBorder="1" applyAlignment="1">
      <alignment horizontal="center"/>
    </xf>
    <xf numFmtId="3" fontId="69" fillId="0" borderId="0" xfId="0" applyNumberFormat="1" applyFont="1" applyFill="1" applyBorder="1" applyAlignment="1">
      <alignment horizontal="center"/>
    </xf>
    <xf numFmtId="3" fontId="69" fillId="0" borderId="2" xfId="0" applyNumberFormat="1" applyFont="1" applyFill="1" applyBorder="1" applyAlignment="1">
      <alignment horizontal="center"/>
    </xf>
    <xf numFmtId="3" fontId="69" fillId="0" borderId="5" xfId="0" applyNumberFormat="1" applyFont="1" applyBorder="1"/>
    <xf numFmtId="3" fontId="69" fillId="0" borderId="1" xfId="0" applyNumberFormat="1" applyFont="1" applyBorder="1"/>
    <xf numFmtId="3" fontId="69" fillId="0" borderId="3" xfId="0" applyNumberFormat="1" applyFont="1" applyBorder="1"/>
    <xf numFmtId="0" fontId="57" fillId="0" borderId="0" xfId="0" applyFont="1" applyBorder="1" applyAlignment="1">
      <alignment horizontal="center"/>
    </xf>
    <xf numFmtId="0" fontId="58" fillId="0" borderId="0" xfId="0" applyFont="1" applyBorder="1" applyAlignment="1">
      <alignment horizontal="center" vertical="center"/>
    </xf>
    <xf numFmtId="0" fontId="57" fillId="0" borderId="37" xfId="0" applyFont="1" applyBorder="1" applyAlignment="1">
      <alignment horizontal="center" vertical="center"/>
    </xf>
    <xf numFmtId="0" fontId="57" fillId="0" borderId="1" xfId="0" applyFont="1" applyBorder="1" applyAlignment="1">
      <alignment horizontal="center"/>
    </xf>
    <xf numFmtId="165" fontId="58" fillId="55" borderId="45" xfId="0" applyNumberFormat="1" applyFont="1" applyFill="1" applyBorder="1" applyAlignment="1">
      <alignment horizontal="center"/>
    </xf>
    <xf numFmtId="165" fontId="58" fillId="55" borderId="46" xfId="0" applyNumberFormat="1" applyFont="1" applyFill="1" applyBorder="1" applyAlignment="1">
      <alignment horizontal="center"/>
    </xf>
    <xf numFmtId="165" fontId="58" fillId="55" borderId="44" xfId="0" applyNumberFormat="1" applyFont="1" applyFill="1" applyBorder="1" applyAlignment="1">
      <alignment horizontal="center"/>
    </xf>
    <xf numFmtId="165" fontId="58" fillId="0" borderId="53" xfId="0" applyNumberFormat="1" applyFont="1" applyFill="1" applyBorder="1" applyAlignment="1">
      <alignment horizontal="center"/>
    </xf>
    <xf numFmtId="0" fontId="57" fillId="0" borderId="53" xfId="0" applyFont="1" applyBorder="1" applyAlignment="1">
      <alignment horizontal="center"/>
    </xf>
    <xf numFmtId="165" fontId="59" fillId="0" borderId="53" xfId="0" applyNumberFormat="1" applyFont="1" applyFill="1" applyBorder="1" applyAlignment="1">
      <alignment horizontal="center"/>
    </xf>
    <xf numFmtId="0" fontId="58" fillId="0" borderId="53" xfId="0" applyFont="1" applyBorder="1"/>
    <xf numFmtId="0" fontId="58" fillId="0" borderId="53" xfId="0" applyFont="1" applyBorder="1" applyAlignment="1">
      <alignment horizontal="center"/>
    </xf>
    <xf numFmtId="0" fontId="63" fillId="0" borderId="53" xfId="0" applyFont="1" applyBorder="1" applyAlignment="1">
      <alignment horizontal="center" vertical="center"/>
    </xf>
    <xf numFmtId="0" fontId="52" fillId="0" borderId="4" xfId="0" applyFont="1" applyBorder="1"/>
    <xf numFmtId="0" fontId="59" fillId="0" borderId="36" xfId="0" applyFont="1" applyFill="1" applyBorder="1" applyAlignment="1">
      <alignment horizontal="center"/>
    </xf>
    <xf numFmtId="165" fontId="58" fillId="55" borderId="36" xfId="0" applyNumberFormat="1" applyFont="1" applyFill="1" applyBorder="1" applyAlignment="1">
      <alignment horizontal="center"/>
    </xf>
    <xf numFmtId="0" fontId="58" fillId="0" borderId="53" xfId="0" applyFont="1" applyBorder="1" applyAlignment="1">
      <alignment horizontal="right"/>
    </xf>
    <xf numFmtId="0" fontId="58" fillId="0" borderId="37" xfId="0" applyFont="1" applyBorder="1" applyAlignment="1">
      <alignment horizontal="right" vertical="center"/>
    </xf>
    <xf numFmtId="0" fontId="69" fillId="0" borderId="4" xfId="0" applyFont="1" applyBorder="1"/>
    <xf numFmtId="0" fontId="69" fillId="0" borderId="37" xfId="0" applyFont="1" applyBorder="1" applyAlignment="1">
      <alignment horizontal="center"/>
    </xf>
    <xf numFmtId="0" fontId="71" fillId="0" borderId="4" xfId="0" applyFont="1" applyBorder="1"/>
    <xf numFmtId="165" fontId="58" fillId="0" borderId="53" xfId="0" applyNumberFormat="1" applyFont="1" applyBorder="1" applyAlignment="1">
      <alignment horizontal="center"/>
    </xf>
    <xf numFmtId="0" fontId="63" fillId="0" borderId="53" xfId="0" applyFont="1" applyBorder="1" applyAlignment="1">
      <alignment horizontal="center"/>
    </xf>
    <xf numFmtId="0" fontId="58" fillId="0" borderId="53" xfId="0" applyFont="1" applyFill="1" applyBorder="1" applyAlignment="1">
      <alignment horizontal="center"/>
    </xf>
    <xf numFmtId="1" fontId="59" fillId="0" borderId="4" xfId="0" applyNumberFormat="1" applyFont="1" applyBorder="1" applyAlignment="1">
      <alignment horizontal="center"/>
    </xf>
    <xf numFmtId="1" fontId="59" fillId="0" borderId="0" xfId="0" applyNumberFormat="1" applyFont="1" applyBorder="1" applyAlignment="1">
      <alignment horizontal="center"/>
    </xf>
    <xf numFmtId="1" fontId="59" fillId="0" borderId="2" xfId="0" applyNumberFormat="1" applyFont="1" applyBorder="1" applyAlignment="1">
      <alignment horizontal="center"/>
    </xf>
    <xf numFmtId="0" fontId="62" fillId="0" borderId="0" xfId="0" applyFont="1" applyAlignment="1">
      <alignment horizontal="left"/>
    </xf>
    <xf numFmtId="0" fontId="65" fillId="0" borderId="0" xfId="0" applyFont="1" applyAlignment="1"/>
    <xf numFmtId="0" fontId="62" fillId="0" borderId="0" xfId="0" applyFont="1" applyAlignment="1"/>
    <xf numFmtId="0" fontId="62" fillId="55" borderId="0" xfId="0" applyFont="1" applyFill="1" applyAlignment="1"/>
    <xf numFmtId="0" fontId="65" fillId="55" borderId="0" xfId="0" applyFont="1" applyFill="1" applyAlignment="1"/>
    <xf numFmtId="0" fontId="62" fillId="0" borderId="0" xfId="0" applyFont="1" applyBorder="1" applyAlignment="1"/>
    <xf numFmtId="0" fontId="62" fillId="55" borderId="0" xfId="0" applyFont="1" applyFill="1" applyBorder="1" applyAlignment="1"/>
    <xf numFmtId="165" fontId="73" fillId="0" borderId="0" xfId="0" applyNumberFormat="1" applyFont="1" applyFill="1" applyBorder="1" applyAlignment="1">
      <alignment horizontal="center"/>
    </xf>
    <xf numFmtId="0" fontId="73" fillId="0" borderId="0" xfId="0" applyFont="1" applyFill="1" applyBorder="1" applyAlignment="1">
      <alignment horizontal="center"/>
    </xf>
    <xf numFmtId="10" fontId="59" fillId="0" borderId="2" xfId="1365" applyNumberFormat="1" applyFont="1" applyFill="1" applyBorder="1" applyAlignment="1">
      <alignment horizontal="center"/>
    </xf>
    <xf numFmtId="0" fontId="58" fillId="0" borderId="37" xfId="0" applyFont="1" applyFill="1" applyBorder="1" applyAlignment="1">
      <alignment horizontal="right"/>
    </xf>
    <xf numFmtId="0" fontId="55" fillId="0" borderId="0" xfId="0" applyFont="1" applyFill="1" applyBorder="1" applyAlignment="1">
      <alignment horizontal="center"/>
    </xf>
    <xf numFmtId="0" fontId="63" fillId="0" borderId="37" xfId="0" applyFont="1" applyFill="1" applyBorder="1" applyAlignment="1">
      <alignment horizontal="center" vertical="center"/>
    </xf>
    <xf numFmtId="165" fontId="66" fillId="0" borderId="37" xfId="0" applyNumberFormat="1" applyFont="1" applyFill="1" applyBorder="1" applyAlignment="1">
      <alignment horizontal="center"/>
    </xf>
    <xf numFmtId="0" fontId="57" fillId="0" borderId="37" xfId="0" applyFont="1" applyFill="1" applyBorder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1" xfId="0" applyFont="1" applyFill="1" applyBorder="1"/>
    <xf numFmtId="165" fontId="58" fillId="0" borderId="0" xfId="0" applyNumberFormat="1" applyFont="1" applyFill="1"/>
    <xf numFmtId="0" fontId="58" fillId="0" borderId="36" xfId="0" applyFont="1" applyBorder="1" applyAlignment="1">
      <alignment horizontal="center" vertical="center"/>
    </xf>
    <xf numFmtId="0" fontId="58" fillId="0" borderId="2" xfId="0" applyFont="1" applyBorder="1" applyAlignment="1"/>
    <xf numFmtId="0" fontId="58" fillId="0" borderId="3" xfId="0" applyFont="1" applyBorder="1" applyAlignment="1"/>
    <xf numFmtId="0" fontId="58" fillId="0" borderId="36" xfId="0" applyFont="1" applyBorder="1" applyAlignment="1"/>
    <xf numFmtId="0" fontId="52" fillId="0" borderId="2" xfId="0" applyFont="1" applyFill="1" applyBorder="1"/>
    <xf numFmtId="0" fontId="59" fillId="0" borderId="54" xfId="0" applyFont="1" applyBorder="1"/>
    <xf numFmtId="2" fontId="59" fillId="0" borderId="4" xfId="0" applyNumberFormat="1" applyFont="1" applyBorder="1" applyAlignment="1">
      <alignment horizontal="center"/>
    </xf>
    <xf numFmtId="2" fontId="59" fillId="0" borderId="0" xfId="0" applyNumberFormat="1" applyFont="1" applyBorder="1" applyAlignment="1">
      <alignment horizontal="center"/>
    </xf>
    <xf numFmtId="2" fontId="59" fillId="0" borderId="2" xfId="0" applyNumberFormat="1" applyFont="1" applyBorder="1" applyAlignment="1">
      <alignment horizontal="center"/>
    </xf>
    <xf numFmtId="0" fontId="59" fillId="0" borderId="3" xfId="0" applyFont="1" applyBorder="1"/>
    <xf numFmtId="0" fontId="59" fillId="0" borderId="37" xfId="0" applyFont="1" applyBorder="1"/>
    <xf numFmtId="0" fontId="59" fillId="0" borderId="7" xfId="0" applyFont="1" applyBorder="1"/>
    <xf numFmtId="0" fontId="59" fillId="0" borderId="7" xfId="0" applyFont="1" applyBorder="1" applyAlignment="1">
      <alignment horizontal="right"/>
    </xf>
    <xf numFmtId="0" fontId="59" fillId="0" borderId="0" xfId="0" applyFont="1"/>
    <xf numFmtId="169" fontId="58" fillId="0" borderId="0" xfId="0" applyNumberFormat="1" applyFont="1" applyFill="1" applyBorder="1" applyAlignment="1">
      <alignment horizontal="center"/>
    </xf>
    <xf numFmtId="169" fontId="58" fillId="0" borderId="2" xfId="0" applyNumberFormat="1" applyFont="1" applyFill="1" applyBorder="1" applyAlignment="1">
      <alignment horizontal="center"/>
    </xf>
    <xf numFmtId="0" fontId="2" fillId="55" borderId="1" xfId="0" applyFont="1" applyFill="1" applyBorder="1" applyAlignment="1">
      <alignment horizontal="center"/>
    </xf>
    <xf numFmtId="0" fontId="2" fillId="55" borderId="30" xfId="0" applyFont="1" applyFill="1" applyBorder="1" applyAlignment="1">
      <alignment horizontal="center"/>
    </xf>
    <xf numFmtId="0" fontId="57" fillId="55" borderId="37" xfId="0" applyFont="1" applyFill="1" applyBorder="1" applyAlignment="1">
      <alignment horizontal="center" vertical="center"/>
    </xf>
    <xf numFmtId="0" fontId="57" fillId="55" borderId="40" xfId="0" applyFont="1" applyFill="1" applyBorder="1" applyAlignment="1">
      <alignment horizontal="center" vertical="center"/>
    </xf>
    <xf numFmtId="0" fontId="58" fillId="55" borderId="0" xfId="0" applyFont="1" applyFill="1" applyBorder="1" applyAlignment="1">
      <alignment horizontal="center" vertical="center"/>
    </xf>
    <xf numFmtId="0" fontId="73" fillId="55" borderId="0" xfId="0" applyFont="1" applyFill="1" applyBorder="1"/>
    <xf numFmtId="0" fontId="58" fillId="55" borderId="28" xfId="0" applyFont="1" applyFill="1" applyBorder="1"/>
    <xf numFmtId="165" fontId="73" fillId="55" borderId="0" xfId="0" applyNumberFormat="1" applyFont="1" applyFill="1" applyBorder="1" applyAlignment="1">
      <alignment horizontal="center"/>
    </xf>
    <xf numFmtId="165" fontId="59" fillId="55" borderId="28" xfId="0" applyNumberFormat="1" applyFont="1" applyFill="1" applyBorder="1" applyAlignment="1">
      <alignment horizontal="center"/>
    </xf>
    <xf numFmtId="0" fontId="59" fillId="55" borderId="0" xfId="0" applyFont="1" applyFill="1" applyBorder="1" applyAlignment="1">
      <alignment horizontal="center"/>
    </xf>
    <xf numFmtId="0" fontId="73" fillId="55" borderId="0" xfId="0" applyFont="1" applyFill="1" applyBorder="1" applyAlignment="1">
      <alignment horizontal="center"/>
    </xf>
    <xf numFmtId="0" fontId="59" fillId="55" borderId="28" xfId="0" applyFont="1" applyFill="1" applyBorder="1" applyAlignment="1">
      <alignment horizontal="center"/>
    </xf>
    <xf numFmtId="0" fontId="58" fillId="55" borderId="28" xfId="0" applyFont="1" applyFill="1" applyBorder="1" applyAlignment="1">
      <alignment horizontal="center"/>
    </xf>
    <xf numFmtId="165" fontId="58" fillId="55" borderId="33" xfId="0" applyNumberFormat="1" applyFont="1" applyFill="1" applyBorder="1" applyAlignment="1">
      <alignment horizontal="center"/>
    </xf>
    <xf numFmtId="165" fontId="73" fillId="55" borderId="33" xfId="0" applyNumberFormat="1" applyFont="1" applyFill="1" applyBorder="1" applyAlignment="1">
      <alignment horizontal="center"/>
    </xf>
    <xf numFmtId="165" fontId="58" fillId="55" borderId="34" xfId="0" applyNumberFormat="1" applyFont="1" applyFill="1" applyBorder="1" applyAlignment="1">
      <alignment horizontal="center"/>
    </xf>
    <xf numFmtId="165" fontId="58" fillId="55" borderId="38" xfId="0" applyNumberFormat="1" applyFont="1" applyFill="1" applyBorder="1" applyAlignment="1">
      <alignment horizontal="center"/>
    </xf>
    <xf numFmtId="165" fontId="73" fillId="55" borderId="38" xfId="0" applyNumberFormat="1" applyFont="1" applyFill="1" applyBorder="1" applyAlignment="1">
      <alignment horizontal="center"/>
    </xf>
    <xf numFmtId="165" fontId="58" fillId="55" borderId="39" xfId="0" applyNumberFormat="1" applyFont="1" applyFill="1" applyBorder="1" applyAlignment="1">
      <alignment horizontal="center"/>
    </xf>
    <xf numFmtId="0" fontId="73" fillId="55" borderId="1" xfId="0" applyFont="1" applyFill="1" applyBorder="1"/>
    <xf numFmtId="165" fontId="73" fillId="55" borderId="37" xfId="0" applyNumberFormat="1" applyFont="1" applyFill="1" applyBorder="1" applyAlignment="1">
      <alignment horizontal="center"/>
    </xf>
    <xf numFmtId="0" fontId="57" fillId="0" borderId="1" xfId="0" applyFont="1" applyFill="1" applyBorder="1" applyAlignment="1">
      <alignment horizontal="center"/>
    </xf>
    <xf numFmtId="0" fontId="64" fillId="0" borderId="4" xfId="0" applyFont="1" applyBorder="1" applyAlignment="1">
      <alignment horizontal="center"/>
    </xf>
    <xf numFmtId="0" fontId="64" fillId="0" borderId="0" xfId="0" applyFont="1"/>
    <xf numFmtId="10" fontId="59" fillId="0" borderId="0" xfId="1365" applyNumberFormat="1" applyFont="1" applyFill="1" applyBorder="1" applyAlignment="1">
      <alignment horizontal="center"/>
    </xf>
    <xf numFmtId="0" fontId="64" fillId="0" borderId="4" xfId="0" applyFont="1" applyFill="1" applyBorder="1" applyAlignment="1">
      <alignment horizontal="center"/>
    </xf>
    <xf numFmtId="0" fontId="64" fillId="0" borderId="0" xfId="0" applyFont="1" applyFill="1" applyBorder="1"/>
    <xf numFmtId="0" fontId="57" fillId="0" borderId="3" xfId="0" applyFont="1" applyFill="1" applyBorder="1" applyAlignment="1">
      <alignment horizontal="center"/>
    </xf>
    <xf numFmtId="165" fontId="66" fillId="0" borderId="36" xfId="0" applyNumberFormat="1" applyFont="1" applyFill="1" applyBorder="1" applyAlignment="1">
      <alignment horizontal="center"/>
    </xf>
    <xf numFmtId="0" fontId="57" fillId="0" borderId="36" xfId="0" applyFont="1" applyFill="1" applyBorder="1" applyAlignment="1">
      <alignment horizontal="center"/>
    </xf>
    <xf numFmtId="0" fontId="57" fillId="0" borderId="2" xfId="0" applyFont="1" applyFill="1" applyBorder="1" applyAlignment="1">
      <alignment horizontal="center"/>
    </xf>
    <xf numFmtId="0" fontId="55" fillId="0" borderId="1" xfId="0" applyFont="1" applyFill="1" applyBorder="1" applyAlignment="1">
      <alignment horizontal="center"/>
    </xf>
    <xf numFmtId="0" fontId="55" fillId="0" borderId="3" xfId="0" applyFont="1" applyFill="1" applyBorder="1" applyAlignment="1">
      <alignment horizontal="center"/>
    </xf>
    <xf numFmtId="169" fontId="59" fillId="0" borderId="0" xfId="0" applyNumberFormat="1" applyFont="1" applyFill="1" applyBorder="1" applyAlignment="1">
      <alignment horizontal="center"/>
    </xf>
    <xf numFmtId="169" fontId="59" fillId="0" borderId="2" xfId="0" applyNumberFormat="1" applyFont="1" applyFill="1" applyBorder="1" applyAlignment="1">
      <alignment horizontal="center"/>
    </xf>
    <xf numFmtId="0" fontId="66" fillId="0" borderId="0" xfId="0" applyFont="1" applyFill="1" applyBorder="1" applyAlignment="1"/>
    <xf numFmtId="0" fontId="57" fillId="0" borderId="0" xfId="0" applyFont="1" applyAlignment="1"/>
    <xf numFmtId="14" fontId="57" fillId="0" borderId="0" xfId="0" applyNumberFormat="1" applyFont="1" applyFill="1" applyAlignment="1">
      <alignment horizontal="left"/>
    </xf>
    <xf numFmtId="0" fontId="57" fillId="0" borderId="0" xfId="0" applyFont="1" applyAlignment="1">
      <alignment horizontal="left"/>
    </xf>
    <xf numFmtId="0" fontId="54" fillId="0" borderId="0" xfId="0" applyFont="1" applyAlignment="1">
      <alignment horizontal="center"/>
    </xf>
    <xf numFmtId="0" fontId="57" fillId="0" borderId="0" xfId="0" applyFont="1" applyBorder="1" applyAlignment="1">
      <alignment horizontal="center"/>
    </xf>
    <xf numFmtId="0" fontId="57" fillId="0" borderId="42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57" fillId="0" borderId="37" xfId="0" applyFont="1" applyBorder="1" applyAlignment="1">
      <alignment horizontal="center" vertical="center"/>
    </xf>
    <xf numFmtId="0" fontId="57" fillId="0" borderId="36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58" fillId="0" borderId="3" xfId="0" applyFont="1" applyBorder="1" applyAlignment="1">
      <alignment horizontal="center" vertical="center"/>
    </xf>
    <xf numFmtId="0" fontId="57" fillId="0" borderId="53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 vertical="center"/>
    </xf>
    <xf numFmtId="0" fontId="61" fillId="0" borderId="0" xfId="0" applyFont="1" applyAlignment="1">
      <alignment horizontal="left"/>
    </xf>
    <xf numFmtId="0" fontId="62" fillId="0" borderId="0" xfId="0" applyFont="1" applyAlignment="1">
      <alignment horizontal="left"/>
    </xf>
    <xf numFmtId="0" fontId="68" fillId="0" borderId="0" xfId="0" applyFont="1" applyBorder="1" applyAlignment="1"/>
    <xf numFmtId="0" fontId="74" fillId="0" borderId="0" xfId="0" applyFont="1" applyAlignment="1"/>
    <xf numFmtId="0" fontId="54" fillId="0" borderId="0" xfId="0" applyFont="1" applyBorder="1" applyAlignment="1">
      <alignment horizontal="center"/>
    </xf>
    <xf numFmtId="0" fontId="65" fillId="0" borderId="0" xfId="0" applyFont="1" applyAlignment="1"/>
    <xf numFmtId="0" fontId="57" fillId="0" borderId="1" xfId="0" applyFont="1" applyBorder="1" applyAlignment="1">
      <alignment horizontal="center"/>
    </xf>
    <xf numFmtId="0" fontId="62" fillId="0" borderId="1" xfId="0" applyFont="1" applyBorder="1" applyAlignment="1"/>
    <xf numFmtId="14" fontId="57" fillId="0" borderId="0" xfId="0" applyNumberFormat="1" applyFont="1" applyFill="1" applyAlignment="1"/>
    <xf numFmtId="0" fontId="61" fillId="0" borderId="0" xfId="0" applyFont="1" applyAlignment="1"/>
    <xf numFmtId="0" fontId="62" fillId="0" borderId="0" xfId="0" applyFont="1" applyAlignment="1"/>
    <xf numFmtId="14" fontId="57" fillId="55" borderId="0" xfId="0" applyNumberFormat="1" applyFont="1" applyFill="1" applyAlignment="1"/>
    <xf numFmtId="0" fontId="61" fillId="55" borderId="0" xfId="0" applyFont="1" applyFill="1" applyAlignment="1"/>
    <xf numFmtId="0" fontId="62" fillId="55" borderId="0" xfId="0" applyFont="1" applyFill="1" applyAlignment="1"/>
    <xf numFmtId="0" fontId="54" fillId="55" borderId="0" xfId="0" applyFont="1" applyFill="1" applyAlignment="1">
      <alignment horizontal="center"/>
    </xf>
    <xf numFmtId="0" fontId="65" fillId="55" borderId="0" xfId="0" applyFont="1" applyFill="1" applyAlignment="1"/>
    <xf numFmtId="0" fontId="57" fillId="55" borderId="1" xfId="0" applyFont="1" applyFill="1" applyBorder="1" applyAlignment="1">
      <alignment horizontal="center"/>
    </xf>
    <xf numFmtId="0" fontId="62" fillId="55" borderId="1" xfId="0" applyFont="1" applyFill="1" applyBorder="1" applyAlignment="1"/>
    <xf numFmtId="0" fontId="54" fillId="0" borderId="0" xfId="0" applyFont="1" applyFill="1" applyAlignment="1">
      <alignment horizontal="center"/>
    </xf>
    <xf numFmtId="0" fontId="57" fillId="0" borderId="1" xfId="0" applyFont="1" applyFill="1" applyBorder="1" applyAlignment="1">
      <alignment horizontal="center"/>
    </xf>
    <xf numFmtId="165" fontId="58" fillId="55" borderId="44" xfId="0" applyNumberFormat="1" applyFont="1" applyFill="1" applyBorder="1" applyAlignment="1">
      <alignment horizontal="center"/>
    </xf>
    <xf numFmtId="165" fontId="58" fillId="55" borderId="45" xfId="0" applyNumberFormat="1" applyFont="1" applyFill="1" applyBorder="1" applyAlignment="1">
      <alignment horizontal="center"/>
    </xf>
    <xf numFmtId="165" fontId="58" fillId="55" borderId="46" xfId="0" applyNumberFormat="1" applyFont="1" applyFill="1" applyBorder="1" applyAlignment="1">
      <alignment horizontal="center"/>
    </xf>
  </cellXfs>
  <cellStyles count="1367">
    <cellStyle name="_x000a_386grabber=S" xfId="6"/>
    <cellStyle name="_x000a_386grabber=S 10" xfId="1081"/>
    <cellStyle name="_x000a_386grabber=S 2" xfId="16"/>
    <cellStyle name="_x000a_386grabber=S 2 2" xfId="57"/>
    <cellStyle name="_x000a_386grabber=S 3" xfId="50"/>
    <cellStyle name="_x000a_386grabber=S 4" xfId="197"/>
    <cellStyle name="_x000a_386grabber=S 5" xfId="235"/>
    <cellStyle name="_x000a_386grabber=S 6" xfId="209"/>
    <cellStyle name="_x000a_386grabber=S 7" xfId="657"/>
    <cellStyle name="_x000a_386grabber=S 8" xfId="663"/>
    <cellStyle name="_x000a_386grabber=S 9" xfId="1083"/>
    <cellStyle name="=D:\WINNT\SYSTEM32\COMMAND.COM" xfId="7"/>
    <cellStyle name="=D:\WINNT\SYSTEM32\COMMAND.COM 10" xfId="1088"/>
    <cellStyle name="=D:\WINNT\SYSTEM32\COMMAND.COM 2" xfId="15"/>
    <cellStyle name="=D:\WINNT\SYSTEM32\COMMAND.COM 2 2" xfId="56"/>
    <cellStyle name="=D:\WINNT\SYSTEM32\COMMAND.COM 3" xfId="51"/>
    <cellStyle name="=D:\WINNT\SYSTEM32\COMMAND.COM 4" xfId="198"/>
    <cellStyle name="=D:\WINNT\SYSTEM32\COMMAND.COM 5" xfId="221"/>
    <cellStyle name="=D:\WINNT\SYSTEM32\COMMAND.COM 6" xfId="196"/>
    <cellStyle name="=D:\WINNT\SYSTEM32\COMMAND.COM 7" xfId="658"/>
    <cellStyle name="=D:\WINNT\SYSTEM32\COMMAND.COM 8" xfId="656"/>
    <cellStyle name="=D:\WINNT\SYSTEM32\COMMAND.COM 9" xfId="1084"/>
    <cellStyle name="20 % - zvýraznenie1 2" xfId="1170"/>
    <cellStyle name="20 % - zvýraznenie2 2" xfId="1174"/>
    <cellStyle name="20 % - zvýraznenie3 2" xfId="1178"/>
    <cellStyle name="20 % - zvýraznenie4 2" xfId="1182"/>
    <cellStyle name="20 % - zvýraznenie5 2" xfId="1186"/>
    <cellStyle name="20 % - zvýraznenie6 2" xfId="1190"/>
    <cellStyle name="20% - Accent1" xfId="1285"/>
    <cellStyle name="20% - Accent2" xfId="1249"/>
    <cellStyle name="20% - Accent3" xfId="1234"/>
    <cellStyle name="20% - Accent4" xfId="1272"/>
    <cellStyle name="20% - Accent5" xfId="1258"/>
    <cellStyle name="20% - Accent6" xfId="1359"/>
    <cellStyle name="40 % - zvýraznenie1 2" xfId="1171"/>
    <cellStyle name="40 % - zvýraznenie2 2" xfId="1175"/>
    <cellStyle name="40 % - zvýraznenie3 2" xfId="1179"/>
    <cellStyle name="40 % - zvýraznenie4 2" xfId="1183"/>
    <cellStyle name="40 % - zvýraznenie5 2" xfId="1187"/>
    <cellStyle name="40 % - zvýraznenie6 2" xfId="1191"/>
    <cellStyle name="40% - Accent1" xfId="1238"/>
    <cellStyle name="40% - Accent2" xfId="1254"/>
    <cellStyle name="40% - Accent3" xfId="1242"/>
    <cellStyle name="40% - Accent4" xfId="1248"/>
    <cellStyle name="40% - Accent5" xfId="1218"/>
    <cellStyle name="40% - Accent6" xfId="1252"/>
    <cellStyle name="60 % - zvýraznenie1 2" xfId="1172"/>
    <cellStyle name="60 % - zvýraznenie2 2" xfId="1176"/>
    <cellStyle name="60 % - zvýraznenie3 2" xfId="1180"/>
    <cellStyle name="60 % - zvýraznenie4 2" xfId="1184"/>
    <cellStyle name="60 % - zvýraznenie5 2" xfId="1188"/>
    <cellStyle name="60 % - zvýraznenie6 2" xfId="1192"/>
    <cellStyle name="60% - Accent1" xfId="1282"/>
    <cellStyle name="60% - Accent2" xfId="1262"/>
    <cellStyle name="60% - Accent3" xfId="1219"/>
    <cellStyle name="60% - Accent4" xfId="1358"/>
    <cellStyle name="60% - Accent5" xfId="1217"/>
    <cellStyle name="60% - Accent6" xfId="1281"/>
    <cellStyle name="Accent1" xfId="1256"/>
    <cellStyle name="Accent2" xfId="1275"/>
    <cellStyle name="Accent3" xfId="1235"/>
    <cellStyle name="Accent4" xfId="1233"/>
    <cellStyle name="Accent5" xfId="1261"/>
    <cellStyle name="Accent6" xfId="1270"/>
    <cellStyle name="Bad" xfId="1280"/>
    <cellStyle name="Calculation" xfId="1257"/>
    <cellStyle name="Comma_gdp" xfId="3"/>
    <cellStyle name="Čiarka 2" xfId="2"/>
    <cellStyle name="Čiarka 3" xfId="1288"/>
    <cellStyle name="čiarky 2" xfId="26"/>
    <cellStyle name="čiarky 2 10" xfId="1036"/>
    <cellStyle name="čiarky 2 11" xfId="1057"/>
    <cellStyle name="čiarky 2 2" xfId="64"/>
    <cellStyle name="čiarky 2 3" xfId="990"/>
    <cellStyle name="čiarky 2 4" xfId="1058"/>
    <cellStyle name="čiarky 2 5" xfId="1020"/>
    <cellStyle name="čiarky 2 6" xfId="1047"/>
    <cellStyle name="čiarky 2 7" xfId="1002"/>
    <cellStyle name="čiarky 2 8" xfId="1032"/>
    <cellStyle name="čiarky 2 9" xfId="1012"/>
    <cellStyle name="čiarky 3" xfId="48"/>
    <cellStyle name="čiarky 4" xfId="75"/>
    <cellStyle name="čiarky 5" xfId="114"/>
    <cellStyle name="čiarky 6" xfId="1291"/>
    <cellStyle name="Date" xfId="648"/>
    <cellStyle name="Dobrá 2" xfId="1158"/>
    <cellStyle name="Explanatory Text" xfId="1276"/>
    <cellStyle name="Good" xfId="1221"/>
    <cellStyle name="Heading 1" xfId="1253"/>
    <cellStyle name="Heading 2" xfId="1259"/>
    <cellStyle name="Heading 3" xfId="1251"/>
    <cellStyle name="Heading 4" xfId="1260"/>
    <cellStyle name="Hypertextové prepojenie 2" xfId="12"/>
    <cellStyle name="Check Cell" xfId="1229"/>
    <cellStyle name="Input" xfId="1240"/>
    <cellStyle name="Kontrolná bunka 2" xfId="1165"/>
    <cellStyle name="Linked Cell" xfId="1244"/>
    <cellStyle name="Nadpis 1 2" xfId="1154"/>
    <cellStyle name="Nadpis 2 2" xfId="1155"/>
    <cellStyle name="Nadpis 3 2" xfId="1156"/>
    <cellStyle name="Nadpis 4 2" xfId="1157"/>
    <cellStyle name="Neutral" xfId="1284"/>
    <cellStyle name="Neutrálna 2" xfId="1160"/>
    <cellStyle name="Normal 2" xfId="649"/>
    <cellStyle name="Normal_1.1" xfId="186"/>
    <cellStyle name="Normálna" xfId="0" builtinId="0"/>
    <cellStyle name="Normálna 2" xfId="1"/>
    <cellStyle name="Normálna 2 2" xfId="1211"/>
    <cellStyle name="Normálna 2 3" xfId="1230"/>
    <cellStyle name="Normálna 3" xfId="1212"/>
    <cellStyle name="Normálna 4" xfId="1215"/>
    <cellStyle name="Normálna 5" xfId="1362"/>
    <cellStyle name="Normálna 6" xfId="1366"/>
    <cellStyle name="normálne 10" xfId="34"/>
    <cellStyle name="normálne 10 2" xfId="1268"/>
    <cellStyle name="normálne 11" xfId="47"/>
    <cellStyle name="normálne 11 10" xfId="1031"/>
    <cellStyle name="normálne 11 11" xfId="1018"/>
    <cellStyle name="normálne 11 12" xfId="686"/>
    <cellStyle name="normálne 11 12 2" xfId="1317"/>
    <cellStyle name="normálne 11 13" xfId="1082"/>
    <cellStyle name="normálne 11 13 2" xfId="1343"/>
    <cellStyle name="normálne 11 14" xfId="1099"/>
    <cellStyle name="normálne 11 14 2" xfId="1344"/>
    <cellStyle name="normálne 11 15" xfId="1106"/>
    <cellStyle name="normálne 11 15 2" xfId="1345"/>
    <cellStyle name="normálne 11 16" xfId="1113"/>
    <cellStyle name="normálne 11 16 2" xfId="1346"/>
    <cellStyle name="normálne 11 17" xfId="1120"/>
    <cellStyle name="normálne 11 17 2" xfId="1347"/>
    <cellStyle name="normálne 11 18" xfId="1127"/>
    <cellStyle name="normálne 11 18 2" xfId="1348"/>
    <cellStyle name="normálne 11 19" xfId="1133"/>
    <cellStyle name="normálne 11 19 2" xfId="1349"/>
    <cellStyle name="normálne 11 2" xfId="654"/>
    <cellStyle name="normálne 11 2 2" xfId="685"/>
    <cellStyle name="normálne 11 2 3" xfId="922"/>
    <cellStyle name="normálne 11 2 4" xfId="1313"/>
    <cellStyle name="normálne 11 20" xfId="1139"/>
    <cellStyle name="normálne 11 20 2" xfId="1350"/>
    <cellStyle name="normálne 11 21" xfId="1145"/>
    <cellStyle name="normálne 11 21 2" xfId="1351"/>
    <cellStyle name="normálne 11 22" xfId="1151"/>
    <cellStyle name="normálne 11 22 2" xfId="1352"/>
    <cellStyle name="normálne 11 23" xfId="1224"/>
    <cellStyle name="normálne 11 3" xfId="996"/>
    <cellStyle name="normálne 11 4" xfId="1003"/>
    <cellStyle name="normálne 11 5" xfId="1046"/>
    <cellStyle name="normálne 11 6" xfId="1026"/>
    <cellStyle name="normálne 11 7" xfId="1052"/>
    <cellStyle name="normálne 11 8" xfId="988"/>
    <cellStyle name="normálne 11 9" xfId="1042"/>
    <cellStyle name="normálne 12" xfId="74"/>
    <cellStyle name="normálne 12 2" xfId="1265"/>
    <cellStyle name="normálne 13" xfId="73"/>
    <cellStyle name="normálne 13 2" xfId="150"/>
    <cellStyle name="normálne 13 2 2" xfId="330"/>
    <cellStyle name="normálne 13 2 3" xfId="467"/>
    <cellStyle name="normálne 13 2 4" xfId="607"/>
    <cellStyle name="normálne 13 2 5" xfId="773"/>
    <cellStyle name="normálne 13 2 6" xfId="876"/>
    <cellStyle name="normálne 13 3" xfId="255"/>
    <cellStyle name="normálne 13 4" xfId="394"/>
    <cellStyle name="normálne 13 5" xfId="536"/>
    <cellStyle name="normálne 13 6" xfId="700"/>
    <cellStyle name="normálne 13 7" xfId="947"/>
    <cellStyle name="normálne 13 8" xfId="1255"/>
    <cellStyle name="normálne 14" xfId="111"/>
    <cellStyle name="normálne 14 2" xfId="185"/>
    <cellStyle name="normálne 14 2 2" xfId="365"/>
    <cellStyle name="normálne 14 2 3" xfId="502"/>
    <cellStyle name="normálne 14 2 4" xfId="642"/>
    <cellStyle name="normálne 14 2 5" xfId="808"/>
    <cellStyle name="normálne 14 2 6" xfId="926"/>
    <cellStyle name="normálne 14 3" xfId="292"/>
    <cellStyle name="normálne 14 4" xfId="430"/>
    <cellStyle name="normálne 14 5" xfId="571"/>
    <cellStyle name="normálne 14 6" xfId="736"/>
    <cellStyle name="normálne 14 7" xfId="854"/>
    <cellStyle name="normálne 14 8" xfId="1245"/>
    <cellStyle name="normálne 15" xfId="113"/>
    <cellStyle name="normálne 15 2" xfId="1222"/>
    <cellStyle name="normálne 16" xfId="112"/>
    <cellStyle name="normálne 16 2" xfId="293"/>
    <cellStyle name="normálne 16 3" xfId="431"/>
    <cellStyle name="normálne 16 4" xfId="572"/>
    <cellStyle name="normálne 16 5" xfId="737"/>
    <cellStyle name="normálne 16 6" xfId="976"/>
    <cellStyle name="normálne 16 7" xfId="1239"/>
    <cellStyle name="normálne 17" xfId="187"/>
    <cellStyle name="normálne 17 2" xfId="366"/>
    <cellStyle name="normálne 17 3" xfId="503"/>
    <cellStyle name="normálne 17 4" xfId="643"/>
    <cellStyle name="normálne 17 5" xfId="809"/>
    <cellStyle name="normálne 17 6" xfId="932"/>
    <cellStyle name="normálne 17 7" xfId="1246"/>
    <cellStyle name="normálne 18" xfId="188"/>
    <cellStyle name="normálne 18 2" xfId="1286"/>
    <cellStyle name="normálne 19" xfId="191"/>
    <cellStyle name="normálne 19 2" xfId="369"/>
    <cellStyle name="normálne 19 2 2" xfId="1304"/>
    <cellStyle name="normálne 19 3" xfId="506"/>
    <cellStyle name="normálne 19 3 2" xfId="1309"/>
    <cellStyle name="normálne 19 4" xfId="645"/>
    <cellStyle name="normálne 19 4 2" xfId="1311"/>
    <cellStyle name="normálne 19 5" xfId="812"/>
    <cellStyle name="normálne 19 5 2" xfId="1318"/>
    <cellStyle name="normálne 19 6" xfId="909"/>
    <cellStyle name="normálne 19 6 2" xfId="1336"/>
    <cellStyle name="normálne 19 7" xfId="1295"/>
    <cellStyle name="normálne 19 8" xfId="1237"/>
    <cellStyle name="normálne 2" xfId="11"/>
    <cellStyle name="normálne 2 10" xfId="979"/>
    <cellStyle name="normálne 2 11" xfId="989"/>
    <cellStyle name="normálne 2 12" xfId="1027"/>
    <cellStyle name="normálne 2 13" xfId="1039"/>
    <cellStyle name="normálne 2 14" xfId="994"/>
    <cellStyle name="normálne 2 15" xfId="1029"/>
    <cellStyle name="normálne 2 16" xfId="1017"/>
    <cellStyle name="normálne 2 17" xfId="980"/>
    <cellStyle name="normálne 2 18" xfId="1072"/>
    <cellStyle name="normálne 2 19" xfId="1085"/>
    <cellStyle name="normálne 2 2" xfId="13"/>
    <cellStyle name="normálne 2 2 10" xfId="1053"/>
    <cellStyle name="normálne 2 2 11" xfId="1051"/>
    <cellStyle name="normálne 2 2 12" xfId="1038"/>
    <cellStyle name="normálne 2 2 13" xfId="1030"/>
    <cellStyle name="normálne 2 2 14" xfId="1007"/>
    <cellStyle name="normálne 2 2 15" xfId="818"/>
    <cellStyle name="normálne 2 2 2" xfId="54"/>
    <cellStyle name="normálne 2 2 3" xfId="202"/>
    <cellStyle name="normálne 2 2 4" xfId="250"/>
    <cellStyle name="normálne 2 2 5" xfId="378"/>
    <cellStyle name="normálne 2 2 6" xfId="662"/>
    <cellStyle name="normálne 2 2 6 2" xfId="982"/>
    <cellStyle name="normálne 2 2 6 3" xfId="1075"/>
    <cellStyle name="normálne 2 2 7" xfId="981"/>
    <cellStyle name="normálne 2 2 8" xfId="992"/>
    <cellStyle name="normálne 2 2 9" xfId="1048"/>
    <cellStyle name="normálne 2 20" xfId="1091"/>
    <cellStyle name="normálne 2 21" xfId="1236"/>
    <cellStyle name="normálne 2 3" xfId="20"/>
    <cellStyle name="normálne 2 4" xfId="29"/>
    <cellStyle name="normálne 2 4 10" xfId="852"/>
    <cellStyle name="normálne 2 4 2" xfId="43"/>
    <cellStyle name="normálne 2 4 2 2" xfId="95"/>
    <cellStyle name="normálne 2 4 2 2 2" xfId="169"/>
    <cellStyle name="normálne 2 4 2 2 2 2" xfId="349"/>
    <cellStyle name="normálne 2 4 2 2 2 3" xfId="486"/>
    <cellStyle name="normálne 2 4 2 2 2 4" xfId="626"/>
    <cellStyle name="normálne 2 4 2 2 2 5" xfId="792"/>
    <cellStyle name="normálne 2 4 2 2 2 6" xfId="940"/>
    <cellStyle name="normálne 2 4 2 2 3" xfId="276"/>
    <cellStyle name="normálne 2 4 2 2 4" xfId="414"/>
    <cellStyle name="normálne 2 4 2 2 5" xfId="555"/>
    <cellStyle name="normálne 2 4 2 2 6" xfId="720"/>
    <cellStyle name="normálne 2 4 2 2 7" xfId="905"/>
    <cellStyle name="normálne 2 4 2 3" xfId="134"/>
    <cellStyle name="normálne 2 4 2 3 2" xfId="314"/>
    <cellStyle name="normálne 2 4 2 3 3" xfId="451"/>
    <cellStyle name="normálne 2 4 2 3 4" xfId="591"/>
    <cellStyle name="normálne 2 4 2 3 5" xfId="757"/>
    <cellStyle name="normálne 2 4 2 3 6" xfId="890"/>
    <cellStyle name="normálne 2 4 2 4" xfId="229"/>
    <cellStyle name="normálne 2 4 2 5" xfId="374"/>
    <cellStyle name="normálne 2 4 2 6" xfId="520"/>
    <cellStyle name="normálne 2 4 2 7" xfId="681"/>
    <cellStyle name="normálne 2 4 2 8" xfId="944"/>
    <cellStyle name="normálne 2 4 3" xfId="67"/>
    <cellStyle name="normálne 2 4 3 2" xfId="106"/>
    <cellStyle name="normálne 2 4 3 2 2" xfId="180"/>
    <cellStyle name="normálne 2 4 3 2 2 2" xfId="360"/>
    <cellStyle name="normálne 2 4 3 2 2 3" xfId="497"/>
    <cellStyle name="normálne 2 4 3 2 2 4" xfId="637"/>
    <cellStyle name="normálne 2 4 3 2 2 5" xfId="803"/>
    <cellStyle name="normálne 2 4 3 2 2 6" xfId="867"/>
    <cellStyle name="normálne 2 4 3 2 3" xfId="287"/>
    <cellStyle name="normálne 2 4 3 2 4" xfId="425"/>
    <cellStyle name="normálne 2 4 3 2 5" xfId="566"/>
    <cellStyle name="normálne 2 4 3 2 6" xfId="731"/>
    <cellStyle name="normálne 2 4 3 2 7" xfId="962"/>
    <cellStyle name="normálne 2 4 3 3" xfId="145"/>
    <cellStyle name="normálne 2 4 3 3 2" xfId="325"/>
    <cellStyle name="normálne 2 4 3 3 3" xfId="462"/>
    <cellStyle name="normálne 2 4 3 3 4" xfId="602"/>
    <cellStyle name="normálne 2 4 3 3 5" xfId="768"/>
    <cellStyle name="normálne 2 4 3 3 6" xfId="946"/>
    <cellStyle name="normálne 2 4 3 4" xfId="249"/>
    <cellStyle name="normálne 2 4 3 5" xfId="389"/>
    <cellStyle name="normálne 2 4 3 6" xfId="531"/>
    <cellStyle name="normálne 2 4 3 7" xfId="695"/>
    <cellStyle name="normálne 2 4 3 8" xfId="934"/>
    <cellStyle name="normálne 2 4 4" xfId="84"/>
    <cellStyle name="normálne 2 4 4 2" xfId="158"/>
    <cellStyle name="normálne 2 4 4 2 2" xfId="338"/>
    <cellStyle name="normálne 2 4 4 2 3" xfId="475"/>
    <cellStyle name="normálne 2 4 4 2 4" xfId="615"/>
    <cellStyle name="normálne 2 4 4 2 5" xfId="781"/>
    <cellStyle name="normálne 2 4 4 2 6" xfId="893"/>
    <cellStyle name="normálne 2 4 4 3" xfId="265"/>
    <cellStyle name="normálne 2 4 4 4" xfId="403"/>
    <cellStyle name="normálne 2 4 4 5" xfId="544"/>
    <cellStyle name="normálne 2 4 4 6" xfId="709"/>
    <cellStyle name="normálne 2 4 4 7" xfId="861"/>
    <cellStyle name="normálne 2 4 5" xfId="123"/>
    <cellStyle name="normálne 2 4 5 2" xfId="303"/>
    <cellStyle name="normálne 2 4 5 3" xfId="440"/>
    <cellStyle name="normálne 2 4 5 4" xfId="580"/>
    <cellStyle name="normálne 2 4 5 5" xfId="746"/>
    <cellStyle name="normálne 2 4 5 6" xfId="850"/>
    <cellStyle name="normálne 2 4 6" xfId="216"/>
    <cellStyle name="normálne 2 4 7" xfId="195"/>
    <cellStyle name="normálne 2 4 8" xfId="509"/>
    <cellStyle name="normálne 2 4 9" xfId="672"/>
    <cellStyle name="normálne 2 5" xfId="23"/>
    <cellStyle name="normálne 2 5 2" xfId="212"/>
    <cellStyle name="normálne 2 5 2 2" xfId="819"/>
    <cellStyle name="normálne 2 5 2 2 2" xfId="1321"/>
    <cellStyle name="normálne 2 5 2 3" xfId="884"/>
    <cellStyle name="normálne 2 5 2 3 2" xfId="1333"/>
    <cellStyle name="normálne 2 5 2 4" xfId="1299"/>
    <cellStyle name="normálne 2 5 3" xfId="294"/>
    <cellStyle name="normálne 2 5 3 2" xfId="855"/>
    <cellStyle name="normálne 2 5 3 2 2" xfId="1329"/>
    <cellStyle name="normálne 2 5 3 3" xfId="972"/>
    <cellStyle name="normálne 2 5 3 3 2" xfId="1341"/>
    <cellStyle name="normálne 2 5 3 4" xfId="1303"/>
    <cellStyle name="normálne 2 5 4" xfId="380"/>
    <cellStyle name="normálne 2 5 4 2" xfId="883"/>
    <cellStyle name="normálne 2 5 4 2 2" xfId="1332"/>
    <cellStyle name="normálne 2 5 4 3" xfId="967"/>
    <cellStyle name="normálne 2 5 4 3 2" xfId="1340"/>
    <cellStyle name="normálne 2 5 4 4" xfId="1306"/>
    <cellStyle name="normálne 2 5 5" xfId="669"/>
    <cellStyle name="normálne 2 5 5 2" xfId="1315"/>
    <cellStyle name="normálne 2 5 6" xfId="835"/>
    <cellStyle name="normálne 2 5 6 2" xfId="1325"/>
    <cellStyle name="normálne 2 5 7" xfId="1293"/>
    <cellStyle name="normálne 2 6" xfId="37"/>
    <cellStyle name="normálne 2 6 2" xfId="72"/>
    <cellStyle name="normálne 2 6 2 2" xfId="110"/>
    <cellStyle name="normálne 2 6 2 2 2" xfId="184"/>
    <cellStyle name="normálne 2 6 2 2 2 2" xfId="364"/>
    <cellStyle name="normálne 2 6 2 2 2 3" xfId="501"/>
    <cellStyle name="normálne 2 6 2 2 2 4" xfId="641"/>
    <cellStyle name="normálne 2 6 2 2 2 5" xfId="807"/>
    <cellStyle name="normálne 2 6 2 2 2 6" xfId="975"/>
    <cellStyle name="normálne 2 6 2 2 3" xfId="291"/>
    <cellStyle name="normálne 2 6 2 2 4" xfId="429"/>
    <cellStyle name="normálne 2 6 2 2 5" xfId="570"/>
    <cellStyle name="normálne 2 6 2 2 6" xfId="735"/>
    <cellStyle name="normálne 2 6 2 2 7" xfId="900"/>
    <cellStyle name="normálne 2 6 2 3" xfId="149"/>
    <cellStyle name="normálne 2 6 2 3 2" xfId="329"/>
    <cellStyle name="normálne 2 6 2 3 3" xfId="466"/>
    <cellStyle name="normálne 2 6 2 3 4" xfId="606"/>
    <cellStyle name="normálne 2 6 2 3 5" xfId="772"/>
    <cellStyle name="normálne 2 6 2 3 6" xfId="924"/>
    <cellStyle name="normálne 2 6 2 4" xfId="254"/>
    <cellStyle name="normálne 2 6 2 5" xfId="393"/>
    <cellStyle name="normálne 2 6 2 6" xfId="535"/>
    <cellStyle name="normálne 2 6 2 7" xfId="699"/>
    <cellStyle name="normálne 2 6 2 8" xfId="866"/>
    <cellStyle name="normálne 2 6 3" xfId="89"/>
    <cellStyle name="normálne 2 6 3 2" xfId="163"/>
    <cellStyle name="normálne 2 6 3 2 2" xfId="343"/>
    <cellStyle name="normálne 2 6 3 2 3" xfId="480"/>
    <cellStyle name="normálne 2 6 3 2 4" xfId="620"/>
    <cellStyle name="normálne 2 6 3 2 5" xfId="786"/>
    <cellStyle name="normálne 2 6 3 2 6" xfId="927"/>
    <cellStyle name="normálne 2 6 3 3" xfId="270"/>
    <cellStyle name="normálne 2 6 3 4" xfId="408"/>
    <cellStyle name="normálne 2 6 3 5" xfId="549"/>
    <cellStyle name="normálne 2 6 3 6" xfId="714"/>
    <cellStyle name="normálne 2 6 3 7" xfId="921"/>
    <cellStyle name="normálne 2 6 4" xfId="128"/>
    <cellStyle name="normálne 2 6 4 2" xfId="308"/>
    <cellStyle name="normálne 2 6 4 3" xfId="445"/>
    <cellStyle name="normálne 2 6 4 4" xfId="585"/>
    <cellStyle name="normálne 2 6 4 5" xfId="751"/>
    <cellStyle name="normálne 2 6 4 6" xfId="817"/>
    <cellStyle name="normálne 2 6 5" xfId="223"/>
    <cellStyle name="normálne 2 6 6" xfId="204"/>
    <cellStyle name="normálne 2 6 7" xfId="514"/>
    <cellStyle name="normálne 2 6 8" xfId="676"/>
    <cellStyle name="normálne 2 6 9" xfId="879"/>
    <cellStyle name="normálne 2 7" xfId="53"/>
    <cellStyle name="normálne 2 7 2" xfId="100"/>
    <cellStyle name="normálne 2 7 2 2" xfId="174"/>
    <cellStyle name="normálne 2 7 2 2 2" xfId="354"/>
    <cellStyle name="normálne 2 7 2 2 3" xfId="491"/>
    <cellStyle name="normálne 2 7 2 2 4" xfId="631"/>
    <cellStyle name="normálne 2 7 2 2 5" xfId="797"/>
    <cellStyle name="normálne 2 7 2 2 6" xfId="871"/>
    <cellStyle name="normálne 2 7 2 3" xfId="281"/>
    <cellStyle name="normálne 2 7 2 4" xfId="419"/>
    <cellStyle name="normálne 2 7 2 5" xfId="560"/>
    <cellStyle name="normálne 2 7 2 6" xfId="725"/>
    <cellStyle name="normálne 2 7 2 7" xfId="966"/>
    <cellStyle name="normálne 2 7 3" xfId="139"/>
    <cellStyle name="normálne 2 7 3 2" xfId="319"/>
    <cellStyle name="normálne 2 7 3 3" xfId="456"/>
    <cellStyle name="normálne 2 7 3 4" xfId="596"/>
    <cellStyle name="normálne 2 7 3 5" xfId="762"/>
    <cellStyle name="normálne 2 7 3 6" xfId="933"/>
    <cellStyle name="normálne 2 7 4" xfId="238"/>
    <cellStyle name="normálne 2 7 5" xfId="382"/>
    <cellStyle name="normálne 2 7 6" xfId="525"/>
    <cellStyle name="normálne 2 7 7" xfId="688"/>
    <cellStyle name="normálne 2 7 8" xfId="824"/>
    <cellStyle name="normálne 2 8" xfId="78"/>
    <cellStyle name="normálne 2 8 2" xfId="152"/>
    <cellStyle name="normálne 2 8 2 2" xfId="332"/>
    <cellStyle name="normálne 2 8 2 3" xfId="469"/>
    <cellStyle name="normálne 2 8 2 4" xfId="609"/>
    <cellStyle name="normálne 2 8 2 5" xfId="775"/>
    <cellStyle name="normálne 2 8 2 6" xfId="832"/>
    <cellStyle name="normálne 2 8 3" xfId="259"/>
    <cellStyle name="normálne 2 8 4" xfId="397"/>
    <cellStyle name="normálne 2 8 5" xfId="538"/>
    <cellStyle name="normálne 2 8 6" xfId="703"/>
    <cellStyle name="normálne 2 8 7" xfId="877"/>
    <cellStyle name="normálne 2 9" xfId="117"/>
    <cellStyle name="normálne 2 9 2" xfId="297"/>
    <cellStyle name="normálne 2 9 3" xfId="434"/>
    <cellStyle name="normálne 2 9 4" xfId="574"/>
    <cellStyle name="normálne 2 9 5" xfId="740"/>
    <cellStyle name="normálne 2 9 6" xfId="829"/>
    <cellStyle name="normálne 20" xfId="193"/>
    <cellStyle name="normálne 20 2" xfId="1297"/>
    <cellStyle name="normálne 20 3" xfId="1247"/>
    <cellStyle name="normálne 21" xfId="194"/>
    <cellStyle name="normálne 21 2" xfId="1226"/>
    <cellStyle name="normálne 22" xfId="201"/>
    <cellStyle name="normálne 22 2" xfId="1271"/>
    <cellStyle name="normálne 23" xfId="233"/>
    <cellStyle name="normálne 23 2" xfId="1228"/>
    <cellStyle name="normálne 24" xfId="647"/>
    <cellStyle name="normálne 24 2" xfId="693"/>
    <cellStyle name="normálne 24 3" xfId="916"/>
    <cellStyle name="normálne 24 4" xfId="1227"/>
    <cellStyle name="normálne 25" xfId="978"/>
    <cellStyle name="normálne 25 2" xfId="1241"/>
    <cellStyle name="normálne 26" xfId="1016"/>
    <cellStyle name="normálne 26 2" xfId="1273"/>
    <cellStyle name="normálne 27" xfId="995"/>
    <cellStyle name="normálne 27 2" xfId="1220"/>
    <cellStyle name="normálne 28" xfId="1009"/>
    <cellStyle name="normálne 29" xfId="1013"/>
    <cellStyle name="normálne 3" xfId="17"/>
    <cellStyle name="normálne 3 10" xfId="395"/>
    <cellStyle name="normálne 3 11" xfId="650"/>
    <cellStyle name="normálne 3 11 2" xfId="984"/>
    <cellStyle name="normálne 3 11 3" xfId="1077"/>
    <cellStyle name="normálne 3 12" xfId="1005"/>
    <cellStyle name="normálne 3 13" xfId="1050"/>
    <cellStyle name="normálne 3 14" xfId="1065"/>
    <cellStyle name="normálne 3 15" xfId="999"/>
    <cellStyle name="normálne 3 16" xfId="1040"/>
    <cellStyle name="normálne 3 17" xfId="1062"/>
    <cellStyle name="normálne 3 18" xfId="1004"/>
    <cellStyle name="normálne 3 19" xfId="1006"/>
    <cellStyle name="normálne 3 2" xfId="31"/>
    <cellStyle name="normálne 3 2 10" xfId="844"/>
    <cellStyle name="normálne 3 2 2" xfId="44"/>
    <cellStyle name="normálne 3 2 2 2" xfId="96"/>
    <cellStyle name="normálne 3 2 2 2 2" xfId="170"/>
    <cellStyle name="normálne 3 2 2 2 2 2" xfId="350"/>
    <cellStyle name="normálne 3 2 2 2 2 3" xfId="487"/>
    <cellStyle name="normálne 3 2 2 2 2 4" xfId="627"/>
    <cellStyle name="normálne 3 2 2 2 2 5" xfId="793"/>
    <cellStyle name="normálne 3 2 2 2 2 6" xfId="891"/>
    <cellStyle name="normálne 3 2 2 2 3" xfId="277"/>
    <cellStyle name="normálne 3 2 2 2 4" xfId="415"/>
    <cellStyle name="normálne 3 2 2 2 5" xfId="556"/>
    <cellStyle name="normálne 3 2 2 2 6" xfId="721"/>
    <cellStyle name="normálne 3 2 2 2 7" xfId="859"/>
    <cellStyle name="normálne 3 2 2 3" xfId="135"/>
    <cellStyle name="normálne 3 2 2 3 2" xfId="315"/>
    <cellStyle name="normálne 3 2 2 3 3" xfId="452"/>
    <cellStyle name="normálne 3 2 2 3 4" xfId="592"/>
    <cellStyle name="normálne 3 2 2 3 5" xfId="758"/>
    <cellStyle name="normálne 3 2 2 3 6" xfId="842"/>
    <cellStyle name="normálne 3 2 2 4" xfId="230"/>
    <cellStyle name="normálne 3 2 2 5" xfId="375"/>
    <cellStyle name="normálne 3 2 2 6" xfId="521"/>
    <cellStyle name="normálne 3 2 2 7" xfId="682"/>
    <cellStyle name="normálne 3 2 2 8" xfId="895"/>
    <cellStyle name="normálne 3 2 3" xfId="69"/>
    <cellStyle name="normálne 3 2 3 2" xfId="107"/>
    <cellStyle name="normálne 3 2 3 2 2" xfId="181"/>
    <cellStyle name="normálne 3 2 3 2 2 2" xfId="361"/>
    <cellStyle name="normálne 3 2 3 2 2 3" xfId="498"/>
    <cellStyle name="normálne 3 2 3 2 2 4" xfId="638"/>
    <cellStyle name="normálne 3 2 3 2 2 5" xfId="804"/>
    <cellStyle name="normálne 3 2 3 2 2 6" xfId="948"/>
    <cellStyle name="normálne 3 2 3 2 3" xfId="288"/>
    <cellStyle name="normálne 3 2 3 2 4" xfId="426"/>
    <cellStyle name="normálne 3 2 3 2 5" xfId="567"/>
    <cellStyle name="normálne 3 2 3 2 6" xfId="732"/>
    <cellStyle name="normálne 3 2 3 2 7" xfId="914"/>
    <cellStyle name="normálne 3 2 3 3" xfId="146"/>
    <cellStyle name="normálne 3 2 3 3 2" xfId="326"/>
    <cellStyle name="normálne 3 2 3 3 3" xfId="463"/>
    <cellStyle name="normálne 3 2 3 3 4" xfId="603"/>
    <cellStyle name="normálne 3 2 3 3 5" xfId="769"/>
    <cellStyle name="normálne 3 2 3 3 6" xfId="897"/>
    <cellStyle name="normálne 3 2 3 4" xfId="251"/>
    <cellStyle name="normálne 3 2 3 5" xfId="390"/>
    <cellStyle name="normálne 3 2 3 6" xfId="532"/>
    <cellStyle name="normálne 3 2 3 7" xfId="696"/>
    <cellStyle name="normálne 3 2 3 8" xfId="834"/>
    <cellStyle name="normálne 3 2 4" xfId="85"/>
    <cellStyle name="normálne 3 2 4 2" xfId="159"/>
    <cellStyle name="normálne 3 2 4 2 2" xfId="339"/>
    <cellStyle name="normálne 3 2 4 2 3" xfId="476"/>
    <cellStyle name="normálne 3 2 4 2 4" xfId="616"/>
    <cellStyle name="normálne 3 2 4 2 5" xfId="782"/>
    <cellStyle name="normálne 3 2 4 2 6" xfId="847"/>
    <cellStyle name="normálne 3 2 4 3" xfId="266"/>
    <cellStyle name="normálne 3 2 4 4" xfId="404"/>
    <cellStyle name="normálne 3 2 4 5" xfId="545"/>
    <cellStyle name="normálne 3 2 4 6" xfId="710"/>
    <cellStyle name="normálne 3 2 4 7" xfId="943"/>
    <cellStyle name="normálne 3 2 5" xfId="124"/>
    <cellStyle name="normálne 3 2 5 2" xfId="304"/>
    <cellStyle name="normálne 3 2 5 3" xfId="441"/>
    <cellStyle name="normálne 3 2 5 4" xfId="581"/>
    <cellStyle name="normálne 3 2 5 5" xfId="747"/>
    <cellStyle name="normálne 3 2 5 6" xfId="971"/>
    <cellStyle name="normálne 3 2 6" xfId="217"/>
    <cellStyle name="normálne 3 2 7" xfId="295"/>
    <cellStyle name="normálne 3 2 8" xfId="510"/>
    <cellStyle name="normálne 3 2 9" xfId="664"/>
    <cellStyle name="normálne 3 20" xfId="878"/>
    <cellStyle name="normálne 3 21" xfId="1086"/>
    <cellStyle name="normálne 3 22" xfId="1095"/>
    <cellStyle name="normálne 3 23" xfId="1102"/>
    <cellStyle name="normálne 3 24" xfId="1109"/>
    <cellStyle name="normálne 3 25" xfId="1116"/>
    <cellStyle name="normálne 3 26" xfId="1123"/>
    <cellStyle name="normálne 3 27" xfId="1129"/>
    <cellStyle name="normálne 3 28" xfId="1135"/>
    <cellStyle name="normálne 3 29" xfId="1141"/>
    <cellStyle name="normálne 3 3" xfId="38"/>
    <cellStyle name="normálne 3 3 2" xfId="90"/>
    <cellStyle name="normálne 3 3 2 2" xfId="164"/>
    <cellStyle name="normálne 3 3 2 2 2" xfId="344"/>
    <cellStyle name="normálne 3 3 2 2 3" xfId="481"/>
    <cellStyle name="normálne 3 3 2 2 4" xfId="621"/>
    <cellStyle name="normálne 3 3 2 2 5" xfId="787"/>
    <cellStyle name="normálne 3 3 2 2 6" xfId="841"/>
    <cellStyle name="normálne 3 3 2 3" xfId="271"/>
    <cellStyle name="normálne 3 3 2 4" xfId="409"/>
    <cellStyle name="normálne 3 3 2 5" xfId="550"/>
    <cellStyle name="normálne 3 3 2 6" xfId="715"/>
    <cellStyle name="normálne 3 3 2 7" xfId="874"/>
    <cellStyle name="normálne 3 3 3" xfId="129"/>
    <cellStyle name="normálne 3 3 3 2" xfId="309"/>
    <cellStyle name="normálne 3 3 3 3" xfId="446"/>
    <cellStyle name="normálne 3 3 3 4" xfId="586"/>
    <cellStyle name="normálne 3 3 3 5" xfId="752"/>
    <cellStyle name="normálne 3 3 3 6" xfId="816"/>
    <cellStyle name="normálne 3 3 4" xfId="224"/>
    <cellStyle name="normálne 3 3 5" xfId="236"/>
    <cellStyle name="normálne 3 3 6" xfId="515"/>
    <cellStyle name="normálne 3 3 7" xfId="677"/>
    <cellStyle name="normálne 3 3 8" xfId="827"/>
    <cellStyle name="normálne 3 30" xfId="1147"/>
    <cellStyle name="normálne 3 4" xfId="58"/>
    <cellStyle name="normálne 3 4 2" xfId="101"/>
    <cellStyle name="normálne 3 4 2 2" xfId="175"/>
    <cellStyle name="normálne 3 4 2 2 2" xfId="355"/>
    <cellStyle name="normálne 3 4 2 2 3" xfId="492"/>
    <cellStyle name="normálne 3 4 2 2 4" xfId="632"/>
    <cellStyle name="normálne 3 4 2 2 5" xfId="798"/>
    <cellStyle name="normálne 3 4 2 2 6" xfId="935"/>
    <cellStyle name="normálne 3 4 2 3" xfId="282"/>
    <cellStyle name="normálne 3 4 2 4" xfId="420"/>
    <cellStyle name="normálne 3 4 2 5" xfId="561"/>
    <cellStyle name="normálne 3 4 2 6" xfId="726"/>
    <cellStyle name="normálne 3 4 2 7" xfId="919"/>
    <cellStyle name="normálne 3 4 3" xfId="140"/>
    <cellStyle name="normálne 3 4 3 2" xfId="320"/>
    <cellStyle name="normálne 3 4 3 3" xfId="457"/>
    <cellStyle name="normálne 3 4 3 4" xfId="597"/>
    <cellStyle name="normálne 3 4 3 5" xfId="763"/>
    <cellStyle name="normálne 3 4 3 6" xfId="886"/>
    <cellStyle name="normálne 3 4 4" xfId="241"/>
    <cellStyle name="normálne 3 4 5" xfId="384"/>
    <cellStyle name="normálne 3 4 6" xfId="526"/>
    <cellStyle name="normálne 3 4 7" xfId="689"/>
    <cellStyle name="normálne 3 4 8" xfId="903"/>
    <cellStyle name="normálne 3 5" xfId="79"/>
    <cellStyle name="normálne 3 5 2" xfId="153"/>
    <cellStyle name="normálne 3 5 2 2" xfId="333"/>
    <cellStyle name="normálne 3 5 2 3" xfId="470"/>
    <cellStyle name="normálne 3 5 2 4" xfId="610"/>
    <cellStyle name="normálne 3 5 2 5" xfId="776"/>
    <cellStyle name="normálne 3 5 2 6" xfId="825"/>
    <cellStyle name="normálne 3 5 3" xfId="260"/>
    <cellStyle name="normálne 3 5 4" xfId="398"/>
    <cellStyle name="normálne 3 5 5" xfId="539"/>
    <cellStyle name="normálne 3 5 6" xfId="704"/>
    <cellStyle name="normálne 3 5 7" xfId="930"/>
    <cellStyle name="normálne 3 6" xfId="118"/>
    <cellStyle name="normálne 3 6 2" xfId="298"/>
    <cellStyle name="normálne 3 6 3" xfId="435"/>
    <cellStyle name="normálne 3 6 4" xfId="575"/>
    <cellStyle name="normálne 3 6 5" xfId="741"/>
    <cellStyle name="normálne 3 6 6" xfId="956"/>
    <cellStyle name="normálne 3 7" xfId="189"/>
    <cellStyle name="normálne 3 7 2" xfId="368"/>
    <cellStyle name="normálne 3 7 3" xfId="505"/>
    <cellStyle name="normálne 3 7 4" xfId="644"/>
    <cellStyle name="normálne 3 7 5" xfId="810"/>
    <cellStyle name="normálne 3 7 6" xfId="828"/>
    <cellStyle name="normálne 3 8" xfId="206"/>
    <cellStyle name="normálne 3 9" xfId="244"/>
    <cellStyle name="normálne 30" xfId="1074"/>
    <cellStyle name="normálne 31" xfId="1001"/>
    <cellStyle name="normálne 32" xfId="1066"/>
    <cellStyle name="normálne 33" xfId="8"/>
    <cellStyle name="normálne 33 10" xfId="659"/>
    <cellStyle name="normálne 33 11" xfId="673"/>
    <cellStyle name="normálne 33 2" xfId="28"/>
    <cellStyle name="normálne 33 2 10" xfId="898"/>
    <cellStyle name="normálne 33 2 2" xfId="42"/>
    <cellStyle name="normálne 33 2 2 2" xfId="94"/>
    <cellStyle name="normálne 33 2 2 2 2" xfId="168"/>
    <cellStyle name="normálne 33 2 2 2 2 2" xfId="348"/>
    <cellStyle name="normálne 33 2 2 2 2 3" xfId="485"/>
    <cellStyle name="normálne 33 2 2 2 2 4" xfId="625"/>
    <cellStyle name="normálne 33 2 2 2 2 5" xfId="791"/>
    <cellStyle name="normálne 33 2 2 2 2 6" xfId="858"/>
    <cellStyle name="normálne 33 2 2 2 3" xfId="275"/>
    <cellStyle name="normálne 33 2 2 2 4" xfId="413"/>
    <cellStyle name="normálne 33 2 2 2 5" xfId="554"/>
    <cellStyle name="normálne 33 2 2 2 6" xfId="719"/>
    <cellStyle name="normálne 33 2 2 2 7" xfId="952"/>
    <cellStyle name="normálne 33 2 2 3" xfId="133"/>
    <cellStyle name="normálne 33 2 2 3 2" xfId="313"/>
    <cellStyle name="normálne 33 2 2 3 3" xfId="450"/>
    <cellStyle name="normálne 33 2 2 3 4" xfId="590"/>
    <cellStyle name="normálne 33 2 2 3 5" xfId="756"/>
    <cellStyle name="normálne 33 2 2 3 6" xfId="938"/>
    <cellStyle name="normálne 33 2 2 4" xfId="228"/>
    <cellStyle name="normálne 33 2 2 5" xfId="373"/>
    <cellStyle name="normálne 33 2 2 6" xfId="519"/>
    <cellStyle name="normálne 33 2 2 7" xfId="680"/>
    <cellStyle name="normálne 33 2 2 8" xfId="862"/>
    <cellStyle name="normálne 33 2 3" xfId="66"/>
    <cellStyle name="normálne 33 2 3 2" xfId="105"/>
    <cellStyle name="normálne 33 2 3 2 2" xfId="179"/>
    <cellStyle name="normálne 33 2 3 2 2 2" xfId="359"/>
    <cellStyle name="normálne 33 2 3 2 2 3" xfId="496"/>
    <cellStyle name="normálne 33 2 3 2 2 4" xfId="636"/>
    <cellStyle name="normálne 33 2 3 2 2 5" xfId="802"/>
    <cellStyle name="normálne 33 2 3 2 2 6" xfId="913"/>
    <cellStyle name="normálne 33 2 3 2 3" xfId="286"/>
    <cellStyle name="normálne 33 2 3 2 4" xfId="424"/>
    <cellStyle name="normálne 33 2 3 2 5" xfId="565"/>
    <cellStyle name="normálne 33 2 3 2 6" xfId="730"/>
    <cellStyle name="normálne 33 2 3 2 7" xfId="839"/>
    <cellStyle name="normálne 33 2 3 3" xfId="144"/>
    <cellStyle name="normálne 33 2 3 3 2" xfId="324"/>
    <cellStyle name="normálne 33 2 3 3 3" xfId="461"/>
    <cellStyle name="normálne 33 2 3 3 4" xfId="601"/>
    <cellStyle name="normálne 33 2 3 3 5" xfId="767"/>
    <cellStyle name="normálne 33 2 3 3 6" xfId="865"/>
    <cellStyle name="normálne 33 2 3 4" xfId="248"/>
    <cellStyle name="normálne 33 2 3 5" xfId="388"/>
    <cellStyle name="normálne 33 2 3 6" xfId="530"/>
    <cellStyle name="normálne 33 2 3 7" xfId="694"/>
    <cellStyle name="normálne 33 2 3 8" xfId="870"/>
    <cellStyle name="normálne 33 2 4" xfId="83"/>
    <cellStyle name="normálne 33 2 4 2" xfId="157"/>
    <cellStyle name="normálne 33 2 4 2 2" xfId="337"/>
    <cellStyle name="normálne 33 2 4 2 3" xfId="474"/>
    <cellStyle name="normálne 33 2 4 2 4" xfId="614"/>
    <cellStyle name="normálne 33 2 4 2 5" xfId="780"/>
    <cellStyle name="normálne 33 2 4 2 6" xfId="942"/>
    <cellStyle name="normálne 33 2 4 3" xfId="264"/>
    <cellStyle name="normálne 33 2 4 4" xfId="402"/>
    <cellStyle name="normálne 33 2 4 5" xfId="543"/>
    <cellStyle name="normálne 33 2 4 6" xfId="708"/>
    <cellStyle name="normálne 33 2 4 7" xfId="907"/>
    <cellStyle name="normálne 33 2 5" xfId="122"/>
    <cellStyle name="normálne 33 2 5 2" xfId="302"/>
    <cellStyle name="normálne 33 2 5 3" xfId="439"/>
    <cellStyle name="normálne 33 2 5 4" xfId="579"/>
    <cellStyle name="normálne 33 2 5 5" xfId="745"/>
    <cellStyle name="normálne 33 2 5 6" xfId="896"/>
    <cellStyle name="normálne 33 2 6" xfId="215"/>
    <cellStyle name="normálne 33 2 7" xfId="203"/>
    <cellStyle name="normálne 33 2 8" xfId="508"/>
    <cellStyle name="normálne 33 2 9" xfId="671"/>
    <cellStyle name="normálne 33 3" xfId="36"/>
    <cellStyle name="normálne 33 3 2" xfId="88"/>
    <cellStyle name="normálne 33 3 2 2" xfId="162"/>
    <cellStyle name="normálne 33 3 2 2 2" xfId="342"/>
    <cellStyle name="normálne 33 3 2 2 3" xfId="479"/>
    <cellStyle name="normálne 33 3 2 2 4" xfId="619"/>
    <cellStyle name="normálne 33 3 2 2 5" xfId="785"/>
    <cellStyle name="normálne 33 3 2 2 6" xfId="873"/>
    <cellStyle name="normálne 33 3 2 3" xfId="269"/>
    <cellStyle name="normálne 33 3 2 4" xfId="407"/>
    <cellStyle name="normálne 33 3 2 5" xfId="548"/>
    <cellStyle name="normálne 33 3 2 6" xfId="713"/>
    <cellStyle name="normálne 33 3 2 7" xfId="969"/>
    <cellStyle name="normálne 33 3 3" xfId="127"/>
    <cellStyle name="normálne 33 3 3 2" xfId="307"/>
    <cellStyle name="normálne 33 3 3 3" xfId="444"/>
    <cellStyle name="normálne 33 3 3 4" xfId="584"/>
    <cellStyle name="normálne 33 3 3 5" xfId="750"/>
    <cellStyle name="normálne 33 3 3 6" xfId="882"/>
    <cellStyle name="normálne 33 3 4" xfId="222"/>
    <cellStyle name="normálne 33 3 5" xfId="239"/>
    <cellStyle name="normálne 33 3 6" xfId="513"/>
    <cellStyle name="normálne 33 3 7" xfId="675"/>
    <cellStyle name="normálne 33 3 8" xfId="931"/>
    <cellStyle name="normálne 33 4" xfId="52"/>
    <cellStyle name="normálne 33 4 2" xfId="99"/>
    <cellStyle name="normálne 33 4 2 2" xfId="173"/>
    <cellStyle name="normálne 33 4 2 2 2" xfId="353"/>
    <cellStyle name="normálne 33 4 2 2 3" xfId="490"/>
    <cellStyle name="normálne 33 4 2 2 4" xfId="630"/>
    <cellStyle name="normálne 33 4 2 2 5" xfId="796"/>
    <cellStyle name="normálne 33 4 2 2 6" xfId="918"/>
    <cellStyle name="normálne 33 4 2 3" xfId="280"/>
    <cellStyle name="normálne 33 4 2 4" xfId="418"/>
    <cellStyle name="normálne 33 4 2 5" xfId="559"/>
    <cellStyle name="normálne 33 4 2 6" xfId="724"/>
    <cellStyle name="normálne 33 4 2 7" xfId="846"/>
    <cellStyle name="normálne 33 4 3" xfId="138"/>
    <cellStyle name="normálne 33 4 3 2" xfId="318"/>
    <cellStyle name="normálne 33 4 3 3" xfId="455"/>
    <cellStyle name="normálne 33 4 3 4" xfId="595"/>
    <cellStyle name="normálne 33 4 3 5" xfId="761"/>
    <cellStyle name="normálne 33 4 3 6" xfId="869"/>
    <cellStyle name="normálne 33 4 4" xfId="237"/>
    <cellStyle name="normálne 33 4 5" xfId="381"/>
    <cellStyle name="normálne 33 4 6" xfId="524"/>
    <cellStyle name="normálne 33 4 7" xfId="687"/>
    <cellStyle name="normálne 33 4 8" xfId="667"/>
    <cellStyle name="normálne 33 5" xfId="77"/>
    <cellStyle name="normálne 33 5 2" xfId="151"/>
    <cellStyle name="normálne 33 5 2 2" xfId="331"/>
    <cellStyle name="normálne 33 5 2 3" xfId="468"/>
    <cellStyle name="normálne 33 5 2 4" xfId="608"/>
    <cellStyle name="normálne 33 5 2 5" xfId="774"/>
    <cellStyle name="normálne 33 5 2 6" xfId="929"/>
    <cellStyle name="normálne 33 5 3" xfId="258"/>
    <cellStyle name="normálne 33 5 4" xfId="396"/>
    <cellStyle name="normálne 33 5 5" xfId="537"/>
    <cellStyle name="normálne 33 5 6" xfId="702"/>
    <cellStyle name="normálne 33 5 7" xfId="925"/>
    <cellStyle name="normálne 33 6" xfId="116"/>
    <cellStyle name="normálne 33 6 2" xfId="296"/>
    <cellStyle name="normálne 33 6 3" xfId="433"/>
    <cellStyle name="normálne 33 6 4" xfId="573"/>
    <cellStyle name="normálne 33 6 5" xfId="739"/>
    <cellStyle name="normálne 33 6 6" xfId="880"/>
    <cellStyle name="normálne 33 7" xfId="199"/>
    <cellStyle name="normálne 33 8" xfId="247"/>
    <cellStyle name="normálne 33 9" xfId="504"/>
    <cellStyle name="normálne 34" xfId="661"/>
    <cellStyle name="normálne 35" xfId="1209"/>
    <cellStyle name="normálne 35 2" xfId="1354"/>
    <cellStyle name="normálne 36" xfId="1207"/>
    <cellStyle name="normálne 37" xfId="1094"/>
    <cellStyle name="normálne 38" xfId="1093"/>
    <cellStyle name="normálne 39" xfId="1101"/>
    <cellStyle name="normálne 4" xfId="18"/>
    <cellStyle name="normálne 4 10" xfId="651"/>
    <cellStyle name="normálne 4 10 2" xfId="985"/>
    <cellStyle name="normálne 4 10 3" xfId="1078"/>
    <cellStyle name="normálne 4 11" xfId="993"/>
    <cellStyle name="normálne 4 12" xfId="1055"/>
    <cellStyle name="normálne 4 13" xfId="1044"/>
    <cellStyle name="normálne 4 14" xfId="1034"/>
    <cellStyle name="normálne 4 15" xfId="1000"/>
    <cellStyle name="normálne 4 16" xfId="1023"/>
    <cellStyle name="normálne 4 17" xfId="1028"/>
    <cellStyle name="normálne 4 18" xfId="1045"/>
    <cellStyle name="normálne 4 19" xfId="811"/>
    <cellStyle name="normálne 4 2" xfId="32"/>
    <cellStyle name="normálne 4 2 10" xfId="964"/>
    <cellStyle name="normálne 4 2 2" xfId="45"/>
    <cellStyle name="normálne 4 2 2 2" xfId="97"/>
    <cellStyle name="normálne 4 2 2 2 2" xfId="171"/>
    <cellStyle name="normálne 4 2 2 2 2 2" xfId="351"/>
    <cellStyle name="normálne 4 2 2 2 2 3" xfId="488"/>
    <cellStyle name="normálne 4 2 2 2 2 4" xfId="628"/>
    <cellStyle name="normálne 4 2 2 2 2 5" xfId="794"/>
    <cellStyle name="normálne 4 2 2 2 2 6" xfId="845"/>
    <cellStyle name="normálne 4 2 2 2 3" xfId="278"/>
    <cellStyle name="normálne 4 2 2 2 4" xfId="416"/>
    <cellStyle name="normálne 4 2 2 2 5" xfId="557"/>
    <cellStyle name="normálne 4 2 2 2 6" xfId="722"/>
    <cellStyle name="normálne 4 2 2 2 7" xfId="941"/>
    <cellStyle name="normálne 4 2 2 3" xfId="136"/>
    <cellStyle name="normálne 4 2 2 3 2" xfId="316"/>
    <cellStyle name="normálne 4 2 2 3 3" xfId="453"/>
    <cellStyle name="normálne 4 2 2 3 4" xfId="593"/>
    <cellStyle name="normálne 4 2 2 3 5" xfId="759"/>
    <cellStyle name="normálne 4 2 2 3 6" xfId="963"/>
    <cellStyle name="normálne 4 2 2 4" xfId="231"/>
    <cellStyle name="normálne 4 2 2 5" xfId="376"/>
    <cellStyle name="normálne 4 2 2 6" xfId="522"/>
    <cellStyle name="normálne 4 2 2 7" xfId="683"/>
    <cellStyle name="normálne 4 2 2 8" xfId="849"/>
    <cellStyle name="normálne 4 2 3" xfId="70"/>
    <cellStyle name="normálne 4 2 3 2" xfId="108"/>
    <cellStyle name="normálne 4 2 3 2 2" xfId="182"/>
    <cellStyle name="normálne 4 2 3 2 2 2" xfId="362"/>
    <cellStyle name="normálne 4 2 3 2 2 3" xfId="499"/>
    <cellStyle name="normálne 4 2 3 2 2 4" xfId="639"/>
    <cellStyle name="normálne 4 2 3 2 2 5" xfId="805"/>
    <cellStyle name="normálne 4 2 3 2 2 6" xfId="899"/>
    <cellStyle name="normálne 4 2 3 2 3" xfId="289"/>
    <cellStyle name="normálne 4 2 3 2 4" xfId="427"/>
    <cellStyle name="normálne 4 2 3 2 5" xfId="568"/>
    <cellStyle name="normálne 4 2 3 2 6" xfId="733"/>
    <cellStyle name="normálne 4 2 3 2 7" xfId="868"/>
    <cellStyle name="normálne 4 2 3 3" xfId="147"/>
    <cellStyle name="normálne 4 2 3 3 2" xfId="327"/>
    <cellStyle name="normálne 4 2 3 3 3" xfId="464"/>
    <cellStyle name="normálne 4 2 3 3 4" xfId="604"/>
    <cellStyle name="normálne 4 2 3 3 5" xfId="770"/>
    <cellStyle name="normálne 4 2 3 3 6" xfId="851"/>
    <cellStyle name="normálne 4 2 3 4" xfId="252"/>
    <cellStyle name="normálne 4 2 3 5" xfId="391"/>
    <cellStyle name="normálne 4 2 3 6" xfId="533"/>
    <cellStyle name="normálne 4 2 3 7" xfId="697"/>
    <cellStyle name="normálne 4 2 3 8" xfId="959"/>
    <cellStyle name="normálne 4 2 4" xfId="86"/>
    <cellStyle name="normálne 4 2 4 2" xfId="160"/>
    <cellStyle name="normálne 4 2 4 2 2" xfId="340"/>
    <cellStyle name="normálne 4 2 4 2 3" xfId="477"/>
    <cellStyle name="normálne 4 2 4 2 4" xfId="617"/>
    <cellStyle name="normálne 4 2 4 2 5" xfId="783"/>
    <cellStyle name="normálne 4 2 4 2 6" xfId="968"/>
    <cellStyle name="normálne 4 2 4 3" xfId="267"/>
    <cellStyle name="normálne 4 2 4 4" xfId="405"/>
    <cellStyle name="normálne 4 2 4 5" xfId="546"/>
    <cellStyle name="normálne 4 2 4 6" xfId="711"/>
    <cellStyle name="normálne 4 2 4 7" xfId="894"/>
    <cellStyle name="normálne 4 2 5" xfId="125"/>
    <cellStyle name="normálne 4 2 5 2" xfId="305"/>
    <cellStyle name="normálne 4 2 5 3" xfId="442"/>
    <cellStyle name="normálne 4 2 5 4" xfId="582"/>
    <cellStyle name="normálne 4 2 5 5" xfId="748"/>
    <cellStyle name="normálne 4 2 5 6" xfId="923"/>
    <cellStyle name="normálne 4 2 6" xfId="218"/>
    <cellStyle name="normálne 4 2 7" xfId="257"/>
    <cellStyle name="normálne 4 2 8" xfId="511"/>
    <cellStyle name="normálne 4 2 9" xfId="665"/>
    <cellStyle name="normálne 4 20" xfId="1090"/>
    <cellStyle name="normálne 4 21" xfId="1096"/>
    <cellStyle name="normálne 4 22" xfId="1103"/>
    <cellStyle name="normálne 4 23" xfId="1110"/>
    <cellStyle name="normálne 4 24" xfId="1117"/>
    <cellStyle name="normálne 4 25" xfId="1124"/>
    <cellStyle name="normálne 4 26" xfId="1130"/>
    <cellStyle name="normálne 4 27" xfId="1136"/>
    <cellStyle name="normálne 4 28" xfId="1142"/>
    <cellStyle name="normálne 4 29" xfId="1148"/>
    <cellStyle name="normálne 4 3" xfId="39"/>
    <cellStyle name="normálne 4 3 2" xfId="91"/>
    <cellStyle name="normálne 4 3 2 2" xfId="165"/>
    <cellStyle name="normálne 4 3 2 2 2" xfId="345"/>
    <cellStyle name="normálne 4 3 2 2 3" xfId="482"/>
    <cellStyle name="normálne 4 3 2 2 4" xfId="622"/>
    <cellStyle name="normálne 4 3 2 2 5" xfId="788"/>
    <cellStyle name="normálne 4 3 2 2 6" xfId="822"/>
    <cellStyle name="normálne 4 3 2 3" xfId="272"/>
    <cellStyle name="normálne 4 3 2 4" xfId="410"/>
    <cellStyle name="normálne 4 3 2 5" xfId="551"/>
    <cellStyle name="normálne 4 3 2 6" xfId="716"/>
    <cellStyle name="normálne 4 3 2 7" xfId="928"/>
    <cellStyle name="normálne 4 3 3" xfId="130"/>
    <cellStyle name="normálne 4 3 3 2" xfId="310"/>
    <cellStyle name="normálne 4 3 3 3" xfId="447"/>
    <cellStyle name="normálne 4 3 3 4" xfId="587"/>
    <cellStyle name="normálne 4 3 3 5" xfId="753"/>
    <cellStyle name="normálne 4 3 3 6" xfId="950"/>
    <cellStyle name="normálne 4 3 4" xfId="225"/>
    <cellStyle name="normálne 4 3 5" xfId="240"/>
    <cellStyle name="normálne 4 3 6" xfId="516"/>
    <cellStyle name="normálne 4 3 7" xfId="678"/>
    <cellStyle name="normálne 4 3 8" xfId="955"/>
    <cellStyle name="normálne 4 30" xfId="1264"/>
    <cellStyle name="normálne 4 4" xfId="59"/>
    <cellStyle name="normálne 4 4 2" xfId="102"/>
    <cellStyle name="normálne 4 4 2 2" xfId="176"/>
    <cellStyle name="normálne 4 4 2 2 2" xfId="356"/>
    <cellStyle name="normálne 4 4 2 2 3" xfId="493"/>
    <cellStyle name="normálne 4 4 2 2 4" xfId="633"/>
    <cellStyle name="normálne 4 4 2 2 5" xfId="799"/>
    <cellStyle name="normálne 4 4 2 2 6" xfId="888"/>
    <cellStyle name="normálne 4 4 2 3" xfId="283"/>
    <cellStyle name="normálne 4 4 2 4" xfId="421"/>
    <cellStyle name="normálne 4 4 2 5" xfId="562"/>
    <cellStyle name="normálne 4 4 2 6" xfId="727"/>
    <cellStyle name="normálne 4 4 2 7" xfId="872"/>
    <cellStyle name="normálne 4 4 3" xfId="141"/>
    <cellStyle name="normálne 4 4 3 2" xfId="321"/>
    <cellStyle name="normálne 4 4 3 3" xfId="458"/>
    <cellStyle name="normálne 4 4 3 4" xfId="598"/>
    <cellStyle name="normálne 4 4 3 5" xfId="764"/>
    <cellStyle name="normálne 4 4 3 6" xfId="833"/>
    <cellStyle name="normálne 4 4 4" xfId="242"/>
    <cellStyle name="normálne 4 4 5" xfId="385"/>
    <cellStyle name="normálne 4 4 6" xfId="527"/>
    <cellStyle name="normálne 4 4 7" xfId="690"/>
    <cellStyle name="normálne 4 4 8" xfId="857"/>
    <cellStyle name="normálne 4 5" xfId="80"/>
    <cellStyle name="normálne 4 5 2" xfId="154"/>
    <cellStyle name="normálne 4 5 2 2" xfId="334"/>
    <cellStyle name="normálne 4 5 2 3" xfId="471"/>
    <cellStyle name="normálne 4 5 2 4" xfId="611"/>
    <cellStyle name="normálne 4 5 2 5" xfId="777"/>
    <cellStyle name="normálne 4 5 2 6" xfId="953"/>
    <cellStyle name="normálne 4 5 3" xfId="261"/>
    <cellStyle name="normálne 4 5 4" xfId="399"/>
    <cellStyle name="normálne 4 5 5" xfId="540"/>
    <cellStyle name="normálne 4 5 6" xfId="705"/>
    <cellStyle name="normálne 4 5 7" xfId="815"/>
    <cellStyle name="normálne 4 6" xfId="119"/>
    <cellStyle name="normálne 4 6 2" xfId="299"/>
    <cellStyle name="normálne 4 6 3" xfId="436"/>
    <cellStyle name="normálne 4 6 4" xfId="576"/>
    <cellStyle name="normálne 4 6 5" xfId="742"/>
    <cellStyle name="normálne 4 6 6" xfId="910"/>
    <cellStyle name="normálne 4 7" xfId="207"/>
    <cellStyle name="normálne 4 8" xfId="210"/>
    <cellStyle name="normálne 4 9" xfId="379"/>
    <cellStyle name="normálne 40" xfId="1108"/>
    <cellStyle name="normálne 41" xfId="1115"/>
    <cellStyle name="normálne 42" xfId="1122"/>
    <cellStyle name="normálne 43" xfId="1208"/>
    <cellStyle name="normálne 44" xfId="1287"/>
    <cellStyle name="normálne 45" xfId="1200"/>
    <cellStyle name="normálne 46" xfId="1199"/>
    <cellStyle name="normálne 47" xfId="1290"/>
    <cellStyle name="normálne 48" xfId="1289"/>
    <cellStyle name="normálne 49" xfId="1364"/>
    <cellStyle name="normálne 5" xfId="9"/>
    <cellStyle name="normálne 5 2" xfId="200"/>
    <cellStyle name="normálne 5 2 2" xfId="814"/>
    <cellStyle name="normálne 5 2 2 2" xfId="1320"/>
    <cellStyle name="normálne 5 2 3" xfId="837"/>
    <cellStyle name="normálne 5 2 3 2" xfId="1327"/>
    <cellStyle name="normálne 5 2 4" xfId="1298"/>
    <cellStyle name="normálne 5 3" xfId="214"/>
    <cellStyle name="normálne 5 3 2" xfId="821"/>
    <cellStyle name="normálne 5 3 2 2" xfId="1323"/>
    <cellStyle name="normálne 5 3 3" xfId="957"/>
    <cellStyle name="normálne 5 3 3 2" xfId="1338"/>
    <cellStyle name="normálne 5 3 4" xfId="1301"/>
    <cellStyle name="normálne 5 4" xfId="432"/>
    <cellStyle name="normálne 5 4 2" xfId="901"/>
    <cellStyle name="normálne 5 4 2 2" xfId="1335"/>
    <cellStyle name="normálne 5 4 3" xfId="881"/>
    <cellStyle name="normálne 5 4 3 2" xfId="1331"/>
    <cellStyle name="normálne 5 4 4" xfId="1308"/>
    <cellStyle name="normálne 5 5" xfId="660"/>
    <cellStyle name="normálne 5 5 2" xfId="1314"/>
    <cellStyle name="normálne 5 6" xfId="836"/>
    <cellStyle name="normálne 5 6 2" xfId="1326"/>
    <cellStyle name="normálne 5 7" xfId="1292"/>
    <cellStyle name="normálne 5 8" xfId="1263"/>
    <cellStyle name="normálne 6" xfId="19"/>
    <cellStyle name="normálne 6 10" xfId="652"/>
    <cellStyle name="normálne 6 10 2" xfId="986"/>
    <cellStyle name="normálne 6 10 3" xfId="1079"/>
    <cellStyle name="normálne 6 11" xfId="1019"/>
    <cellStyle name="normálne 6 12" xfId="1035"/>
    <cellStyle name="normálne 6 13" xfId="1054"/>
    <cellStyle name="normálne 6 14" xfId="1014"/>
    <cellStyle name="normálne 6 15" xfId="1011"/>
    <cellStyle name="normálne 6 16" xfId="1070"/>
    <cellStyle name="normálne 6 17" xfId="1059"/>
    <cellStyle name="normálne 6 18" xfId="1064"/>
    <cellStyle name="normálne 6 19" xfId="738"/>
    <cellStyle name="normálne 6 2" xfId="33"/>
    <cellStyle name="normálne 6 2 10" xfId="917"/>
    <cellStyle name="normálne 6 2 2" xfId="46"/>
    <cellStyle name="normálne 6 2 2 2" xfId="98"/>
    <cellStyle name="normálne 6 2 2 2 2" xfId="172"/>
    <cellStyle name="normálne 6 2 2 2 2 2" xfId="352"/>
    <cellStyle name="normálne 6 2 2 2 2 3" xfId="489"/>
    <cellStyle name="normálne 6 2 2 2 2 4" xfId="629"/>
    <cellStyle name="normálne 6 2 2 2 2 5" xfId="795"/>
    <cellStyle name="normálne 6 2 2 2 2 6" xfId="965"/>
    <cellStyle name="normálne 6 2 2 2 3" xfId="279"/>
    <cellStyle name="normálne 6 2 2 2 4" xfId="417"/>
    <cellStyle name="normálne 6 2 2 2 5" xfId="558"/>
    <cellStyle name="normálne 6 2 2 2 6" xfId="723"/>
    <cellStyle name="normálne 6 2 2 2 7" xfId="892"/>
    <cellStyle name="normálne 6 2 2 3" xfId="137"/>
    <cellStyle name="normálne 6 2 2 3 2" xfId="317"/>
    <cellStyle name="normálne 6 2 2 3 3" xfId="454"/>
    <cellStyle name="normálne 6 2 2 3 4" xfId="594"/>
    <cellStyle name="normálne 6 2 2 3 5" xfId="760"/>
    <cellStyle name="normálne 6 2 2 3 6" xfId="915"/>
    <cellStyle name="normálne 6 2 2 4" xfId="232"/>
    <cellStyle name="normálne 6 2 2 5" xfId="377"/>
    <cellStyle name="normálne 6 2 2 6" xfId="523"/>
    <cellStyle name="normálne 6 2 2 7" xfId="684"/>
    <cellStyle name="normálne 6 2 2 8" xfId="970"/>
    <cellStyle name="normálne 6 2 3" xfId="71"/>
    <cellStyle name="normálne 6 2 3 2" xfId="109"/>
    <cellStyle name="normálne 6 2 3 2 2" xfId="183"/>
    <cellStyle name="normálne 6 2 3 2 2 2" xfId="363"/>
    <cellStyle name="normálne 6 2 3 2 2 3" xfId="500"/>
    <cellStyle name="normálne 6 2 3 2 2 4" xfId="640"/>
    <cellStyle name="normálne 6 2 3 2 2 5" xfId="806"/>
    <cellStyle name="normálne 6 2 3 2 2 6" xfId="853"/>
    <cellStyle name="normálne 6 2 3 2 3" xfId="290"/>
    <cellStyle name="normálne 6 2 3 2 4" xfId="428"/>
    <cellStyle name="normálne 6 2 3 2 5" xfId="569"/>
    <cellStyle name="normálne 6 2 3 2 6" xfId="734"/>
    <cellStyle name="normálne 6 2 3 2 7" xfId="949"/>
    <cellStyle name="normálne 6 2 3 3" xfId="148"/>
    <cellStyle name="normálne 6 2 3 3 2" xfId="328"/>
    <cellStyle name="normálne 6 2 3 3 3" xfId="465"/>
    <cellStyle name="normálne 6 2 3 3 4" xfId="605"/>
    <cellStyle name="normálne 6 2 3 3 5" xfId="771"/>
    <cellStyle name="normálne 6 2 3 3 6" xfId="973"/>
    <cellStyle name="normálne 6 2 3 4" xfId="253"/>
    <cellStyle name="normálne 6 2 3 5" xfId="392"/>
    <cellStyle name="normálne 6 2 3 6" xfId="534"/>
    <cellStyle name="normálne 6 2 3 7" xfId="698"/>
    <cellStyle name="normálne 6 2 3 8" xfId="912"/>
    <cellStyle name="normálne 6 2 4" xfId="87"/>
    <cellStyle name="normálne 6 2 4 2" xfId="161"/>
    <cellStyle name="normálne 6 2 4 2 2" xfId="341"/>
    <cellStyle name="normálne 6 2 4 2 3" xfId="478"/>
    <cellStyle name="normálne 6 2 4 2 4" xfId="618"/>
    <cellStyle name="normálne 6 2 4 2 5" xfId="784"/>
    <cellStyle name="normálne 6 2 4 2 6" xfId="920"/>
    <cellStyle name="normálne 6 2 4 3" xfId="268"/>
    <cellStyle name="normálne 6 2 4 4" xfId="406"/>
    <cellStyle name="normálne 6 2 4 5" xfId="547"/>
    <cellStyle name="normálne 6 2 4 6" xfId="712"/>
    <cellStyle name="normálne 6 2 4 7" xfId="848"/>
    <cellStyle name="normálne 6 2 5" xfId="126"/>
    <cellStyle name="normálne 6 2 5 2" xfId="306"/>
    <cellStyle name="normálne 6 2 5 3" xfId="443"/>
    <cellStyle name="normálne 6 2 5 4" xfId="583"/>
    <cellStyle name="normálne 6 2 5 5" xfId="749"/>
    <cellStyle name="normálne 6 2 5 6" xfId="875"/>
    <cellStyle name="normálne 6 2 6" xfId="219"/>
    <cellStyle name="normálne 6 2 7" xfId="234"/>
    <cellStyle name="normálne 6 2 8" xfId="512"/>
    <cellStyle name="normálne 6 2 9" xfId="666"/>
    <cellStyle name="normálne 6 20" xfId="1089"/>
    <cellStyle name="normálne 6 21" xfId="1097"/>
    <cellStyle name="normálne 6 22" xfId="1104"/>
    <cellStyle name="normálne 6 23" xfId="1111"/>
    <cellStyle name="normálne 6 24" xfId="1118"/>
    <cellStyle name="normálne 6 25" xfId="1125"/>
    <cellStyle name="normálne 6 26" xfId="1131"/>
    <cellStyle name="normálne 6 27" xfId="1137"/>
    <cellStyle name="normálne 6 28" xfId="1143"/>
    <cellStyle name="normálne 6 29" xfId="1149"/>
    <cellStyle name="normálne 6 3" xfId="40"/>
    <cellStyle name="normálne 6 3 2" xfId="92"/>
    <cellStyle name="normálne 6 3 2 2" xfId="166"/>
    <cellStyle name="normálne 6 3 2 2 2" xfId="346"/>
    <cellStyle name="normálne 6 3 2 2 3" xfId="483"/>
    <cellStyle name="normálne 6 3 2 2 4" xfId="623"/>
    <cellStyle name="normálne 6 3 2 2 5" xfId="789"/>
    <cellStyle name="normálne 6 3 2 2 6" xfId="951"/>
    <cellStyle name="normálne 6 3 2 3" xfId="273"/>
    <cellStyle name="normálne 6 3 2 4" xfId="411"/>
    <cellStyle name="normálne 6 3 2 5" xfId="552"/>
    <cellStyle name="normálne 6 3 2 6" xfId="717"/>
    <cellStyle name="normálne 6 3 2 7" xfId="830"/>
    <cellStyle name="normálne 6 3 3" xfId="131"/>
    <cellStyle name="normálne 6 3 3 2" xfId="311"/>
    <cellStyle name="normálne 6 3 3 3" xfId="448"/>
    <cellStyle name="normálne 6 3 3 4" xfId="588"/>
    <cellStyle name="normálne 6 3 3 5" xfId="754"/>
    <cellStyle name="normálne 6 3 3 6" xfId="902"/>
    <cellStyle name="normálne 6 3 4" xfId="226"/>
    <cellStyle name="normálne 6 3 5" xfId="205"/>
    <cellStyle name="normálne 6 3 6" xfId="517"/>
    <cellStyle name="normálne 6 3 7" xfId="679"/>
    <cellStyle name="normálne 6 3 8" xfId="908"/>
    <cellStyle name="normálne 6 30" xfId="1243"/>
    <cellStyle name="normálne 6 4" xfId="60"/>
    <cellStyle name="normálne 6 4 2" xfId="103"/>
    <cellStyle name="normálne 6 4 2 2" xfId="177"/>
    <cellStyle name="normálne 6 4 2 2 2" xfId="357"/>
    <cellStyle name="normálne 6 4 2 2 3" xfId="494"/>
    <cellStyle name="normálne 6 4 2 2 4" xfId="634"/>
    <cellStyle name="normálne 6 4 2 2 5" xfId="800"/>
    <cellStyle name="normálne 6 4 2 2 6" xfId="838"/>
    <cellStyle name="normálne 6 4 2 3" xfId="284"/>
    <cellStyle name="normálne 6 4 2 4" xfId="422"/>
    <cellStyle name="normálne 6 4 2 5" xfId="563"/>
    <cellStyle name="normálne 6 4 2 6" xfId="728"/>
    <cellStyle name="normálne 6 4 2 7" xfId="936"/>
    <cellStyle name="normálne 6 4 3" xfId="142"/>
    <cellStyle name="normálne 6 4 3 2" xfId="322"/>
    <cellStyle name="normálne 6 4 3 3" xfId="459"/>
    <cellStyle name="normálne 6 4 3 4" xfId="599"/>
    <cellStyle name="normálne 6 4 3 5" xfId="765"/>
    <cellStyle name="normálne 6 4 3 6" xfId="958"/>
    <cellStyle name="normálne 6 4 4" xfId="243"/>
    <cellStyle name="normálne 6 4 5" xfId="386"/>
    <cellStyle name="normálne 6 4 6" xfId="528"/>
    <cellStyle name="normálne 6 4 7" xfId="691"/>
    <cellStyle name="normálne 6 4 8" xfId="939"/>
    <cellStyle name="normálne 6 5" xfId="81"/>
    <cellStyle name="normálne 6 5 2" xfId="155"/>
    <cellStyle name="normálne 6 5 2 2" xfId="335"/>
    <cellStyle name="normálne 6 5 2 3" xfId="472"/>
    <cellStyle name="normálne 6 5 2 4" xfId="612"/>
    <cellStyle name="normálne 6 5 2 5" xfId="778"/>
    <cellStyle name="normálne 6 5 2 6" xfId="906"/>
    <cellStyle name="normálne 6 5 3" xfId="262"/>
    <cellStyle name="normálne 6 5 4" xfId="400"/>
    <cellStyle name="normálne 6 5 5" xfId="541"/>
    <cellStyle name="normálne 6 5 6" xfId="706"/>
    <cellStyle name="normálne 6 5 7" xfId="826"/>
    <cellStyle name="normálne 6 6" xfId="120"/>
    <cellStyle name="normálne 6 6 2" xfId="300"/>
    <cellStyle name="normálne 6 6 3" xfId="437"/>
    <cellStyle name="normálne 6 6 4" xfId="577"/>
    <cellStyle name="normálne 6 6 5" xfId="743"/>
    <cellStyle name="normálne 6 6 6" xfId="864"/>
    <cellStyle name="normálne 6 7" xfId="208"/>
    <cellStyle name="normálne 6 8" xfId="371"/>
    <cellStyle name="normálne 6 9" xfId="220"/>
    <cellStyle name="normálne 7" xfId="21"/>
    <cellStyle name="normálne 7 2" xfId="61"/>
    <cellStyle name="normálne 7 3" xfId="1357"/>
    <cellStyle name="normálne 8" xfId="25"/>
    <cellStyle name="normálne 8 2" xfId="63"/>
    <cellStyle name="normálne 8 3" xfId="1231"/>
    <cellStyle name="normálne 9" xfId="22"/>
    <cellStyle name="normálne 9 10" xfId="1060"/>
    <cellStyle name="normálne 9 11" xfId="1067"/>
    <cellStyle name="normálne 9 12" xfId="1069"/>
    <cellStyle name="normálne 9 13" xfId="1071"/>
    <cellStyle name="normálne 9 14" xfId="1073"/>
    <cellStyle name="normálne 9 15" xfId="997"/>
    <cellStyle name="normálne 9 16" xfId="1049"/>
    <cellStyle name="normálne 9 17" xfId="1061"/>
    <cellStyle name="normálne 9 18" xfId="674"/>
    <cellStyle name="normálne 9 19" xfId="1087"/>
    <cellStyle name="normálne 9 2" xfId="41"/>
    <cellStyle name="normálne 9 2 2" xfId="93"/>
    <cellStyle name="normálne 9 2 2 2" xfId="167"/>
    <cellStyle name="normálne 9 2 2 2 2" xfId="347"/>
    <cellStyle name="normálne 9 2 2 2 3" xfId="484"/>
    <cellStyle name="normálne 9 2 2 2 4" xfId="624"/>
    <cellStyle name="normálne 9 2 2 2 5" xfId="790"/>
    <cellStyle name="normálne 9 2 2 2 6" xfId="904"/>
    <cellStyle name="normálne 9 2 2 3" xfId="274"/>
    <cellStyle name="normálne 9 2 2 4" xfId="412"/>
    <cellStyle name="normálne 9 2 2 5" xfId="553"/>
    <cellStyle name="normálne 9 2 2 6" xfId="718"/>
    <cellStyle name="normálne 9 2 2 7" xfId="823"/>
    <cellStyle name="normálne 9 2 3" xfId="132"/>
    <cellStyle name="normálne 9 2 3 2" xfId="312"/>
    <cellStyle name="normálne 9 2 3 3" xfId="449"/>
    <cellStyle name="normálne 9 2 3 4" xfId="589"/>
    <cellStyle name="normálne 9 2 3 5" xfId="755"/>
    <cellStyle name="normálne 9 2 3 6" xfId="856"/>
    <cellStyle name="normálne 9 2 4" xfId="227"/>
    <cellStyle name="normálne 9 2 5" xfId="372"/>
    <cellStyle name="normálne 9 2 6" xfId="518"/>
    <cellStyle name="normálne 9 2 7" xfId="668"/>
    <cellStyle name="normálne 9 2 8" xfId="887"/>
    <cellStyle name="normálne 9 20" xfId="1100"/>
    <cellStyle name="normálne 9 21" xfId="1107"/>
    <cellStyle name="normálne 9 22" xfId="1114"/>
    <cellStyle name="normálne 9 23" xfId="1121"/>
    <cellStyle name="normálne 9 24" xfId="1128"/>
    <cellStyle name="normálne 9 25" xfId="1134"/>
    <cellStyle name="normálne 9 26" xfId="1140"/>
    <cellStyle name="normálne 9 27" xfId="1146"/>
    <cellStyle name="normálne 9 28" xfId="1152"/>
    <cellStyle name="normálne 9 3" xfId="62"/>
    <cellStyle name="normálne 9 3 2" xfId="104"/>
    <cellStyle name="normálne 9 3 2 2" xfId="178"/>
    <cellStyle name="normálne 9 3 2 2 2" xfId="358"/>
    <cellStyle name="normálne 9 3 2 2 3" xfId="495"/>
    <cellStyle name="normálne 9 3 2 2 4" xfId="635"/>
    <cellStyle name="normálne 9 3 2 2 5" xfId="801"/>
    <cellStyle name="normálne 9 3 2 2 6" xfId="961"/>
    <cellStyle name="normálne 9 3 2 3" xfId="285"/>
    <cellStyle name="normálne 9 3 2 4" xfId="423"/>
    <cellStyle name="normálne 9 3 2 5" xfId="564"/>
    <cellStyle name="normálne 9 3 2 6" xfId="729"/>
    <cellStyle name="normálne 9 3 2 7" xfId="889"/>
    <cellStyle name="normálne 9 3 3" xfId="143"/>
    <cellStyle name="normálne 9 3 3 2" xfId="323"/>
    <cellStyle name="normálne 9 3 3 3" xfId="460"/>
    <cellStyle name="normálne 9 3 3 4" xfId="600"/>
    <cellStyle name="normálne 9 3 3 5" xfId="766"/>
    <cellStyle name="normálne 9 3 3 6" xfId="911"/>
    <cellStyle name="normálne 9 3 4" xfId="245"/>
    <cellStyle name="normálne 9 3 5" xfId="387"/>
    <cellStyle name="normálne 9 3 6" xfId="529"/>
    <cellStyle name="normálne 9 3 7" xfId="692"/>
    <cellStyle name="normálne 9 3 8" xfId="843"/>
    <cellStyle name="normálne 9 4" xfId="82"/>
    <cellStyle name="normálne 9 4 2" xfId="156"/>
    <cellStyle name="normálne 9 4 2 2" xfId="336"/>
    <cellStyle name="normálne 9 4 2 3" xfId="473"/>
    <cellStyle name="normálne 9 4 2 4" xfId="613"/>
    <cellStyle name="normálne 9 4 2 5" xfId="779"/>
    <cellStyle name="normálne 9 4 2 6" xfId="860"/>
    <cellStyle name="normálne 9 4 3" xfId="263"/>
    <cellStyle name="normálne 9 4 4" xfId="401"/>
    <cellStyle name="normálne 9 4 5" xfId="542"/>
    <cellStyle name="normálne 9 4 6" xfId="707"/>
    <cellStyle name="normálne 9 4 7" xfId="954"/>
    <cellStyle name="normálne 9 5" xfId="121"/>
    <cellStyle name="normálne 9 5 2" xfId="301"/>
    <cellStyle name="normálne 9 5 3" xfId="438"/>
    <cellStyle name="normálne 9 5 4" xfId="578"/>
    <cellStyle name="normálne 9 5 5" xfId="744"/>
    <cellStyle name="normálne 9 5 6" xfId="945"/>
    <cellStyle name="normálne 9 6" xfId="211"/>
    <cellStyle name="normálne 9 7" xfId="367"/>
    <cellStyle name="normálne 9 8" xfId="246"/>
    <cellStyle name="normálne 9 9" xfId="655"/>
    <cellStyle name="normálne 9 9 2" xfId="987"/>
    <cellStyle name="normálne 9 9 3" xfId="1080"/>
    <cellStyle name="normální_CENY.XLS" xfId="4"/>
    <cellStyle name="Note" xfId="1223"/>
    <cellStyle name="Output" xfId="1250"/>
    <cellStyle name="Percentá" xfId="1365" builtinId="5"/>
    <cellStyle name="percentá 10" xfId="1201"/>
    <cellStyle name="percentá 11" xfId="1202"/>
    <cellStyle name="percentá 12" xfId="1203"/>
    <cellStyle name="percentá 13" xfId="1210"/>
    <cellStyle name="percentá 13 2" xfId="1355"/>
    <cellStyle name="percentá 14" xfId="1204"/>
    <cellStyle name="percentá 15" xfId="1205"/>
    <cellStyle name="Percentá 16" xfId="5"/>
    <cellStyle name="percentá 17" xfId="1206"/>
    <cellStyle name="Percentá 18" xfId="1213"/>
    <cellStyle name="Percentá 19" xfId="1214"/>
    <cellStyle name="percentá 2" xfId="14"/>
    <cellStyle name="percentá 2 10" xfId="1041"/>
    <cellStyle name="percentá 2 11" xfId="1024"/>
    <cellStyle name="percentá 2 12" xfId="1056"/>
    <cellStyle name="percentá 2 13" xfId="1063"/>
    <cellStyle name="percentá 2 14" xfId="701"/>
    <cellStyle name="percentá 2 15" xfId="1092"/>
    <cellStyle name="percentá 2 16" xfId="1098"/>
    <cellStyle name="percentá 2 17" xfId="1105"/>
    <cellStyle name="percentá 2 18" xfId="1112"/>
    <cellStyle name="percentá 2 19" xfId="1119"/>
    <cellStyle name="percentá 2 2" xfId="30"/>
    <cellStyle name="percentá 2 2 2" xfId="68"/>
    <cellStyle name="percentá 2 20" xfId="1126"/>
    <cellStyle name="percentá 2 21" xfId="1132"/>
    <cellStyle name="percentá 2 22" xfId="1138"/>
    <cellStyle name="percentá 2 23" xfId="1144"/>
    <cellStyle name="percentá 2 24" xfId="1150"/>
    <cellStyle name="percentá 2 3" xfId="24"/>
    <cellStyle name="percentá 2 3 2" xfId="213"/>
    <cellStyle name="percentá 2 3 2 2" xfId="820"/>
    <cellStyle name="percentá 2 3 2 2 2" xfId="1322"/>
    <cellStyle name="percentá 2 3 2 3" xfId="831"/>
    <cellStyle name="percentá 2 3 2 3 2" xfId="1324"/>
    <cellStyle name="percentá 2 3 2 4" xfId="1300"/>
    <cellStyle name="percentá 2 3 3" xfId="256"/>
    <cellStyle name="percentá 2 3 3 2" xfId="840"/>
    <cellStyle name="percentá 2 3 3 2 2" xfId="1328"/>
    <cellStyle name="percentá 2 3 3 3" xfId="974"/>
    <cellStyle name="percentá 2 3 3 3 2" xfId="1342"/>
    <cellStyle name="percentá 2 3 3 4" xfId="1302"/>
    <cellStyle name="percentá 2 3 4" xfId="383"/>
    <cellStyle name="percentá 2 3 4 2" xfId="885"/>
    <cellStyle name="percentá 2 3 4 2 2" xfId="1334"/>
    <cellStyle name="percentá 2 3 4 3" xfId="937"/>
    <cellStyle name="percentá 2 3 4 3 2" xfId="1337"/>
    <cellStyle name="percentá 2 3 4 4" xfId="1307"/>
    <cellStyle name="percentá 2 3 5" xfId="670"/>
    <cellStyle name="percentá 2 3 5 2" xfId="1316"/>
    <cellStyle name="percentá 2 3 6" xfId="960"/>
    <cellStyle name="percentá 2 3 6 2" xfId="1339"/>
    <cellStyle name="percentá 2 3 7" xfId="1294"/>
    <cellStyle name="percentá 2 4" xfId="55"/>
    <cellStyle name="percentá 2 5" xfId="653"/>
    <cellStyle name="percentá 2 5 2" xfId="983"/>
    <cellStyle name="percentá 2 5 3" xfId="1076"/>
    <cellStyle name="percentá 2 6" xfId="977"/>
    <cellStyle name="percentá 2 7" xfId="998"/>
    <cellStyle name="percentá 2 8" xfId="1008"/>
    <cellStyle name="percentá 2 9" xfId="1021"/>
    <cellStyle name="Percentá 20" xfId="1216"/>
    <cellStyle name="Percentá 21" xfId="1283"/>
    <cellStyle name="Percentá 22" xfId="1274"/>
    <cellStyle name="Percentá 23" xfId="1232"/>
    <cellStyle name="Percentá 24" xfId="1267"/>
    <cellStyle name="Percentá 25" xfId="1277"/>
    <cellStyle name="Percentá 26" xfId="1278"/>
    <cellStyle name="Percentá 27" xfId="1266"/>
    <cellStyle name="Percentá 28" xfId="1353"/>
    <cellStyle name="Percentá 29" xfId="1279"/>
    <cellStyle name="percentá 3" xfId="27"/>
    <cellStyle name="percentá 3 10" xfId="1015"/>
    <cellStyle name="percentá 3 11" xfId="1068"/>
    <cellStyle name="percentá 3 2" xfId="65"/>
    <cellStyle name="percentá 3 3" xfId="991"/>
    <cellStyle name="percentá 3 4" xfId="1037"/>
    <cellStyle name="percentá 3 5" xfId="1025"/>
    <cellStyle name="percentá 3 6" xfId="1022"/>
    <cellStyle name="percentá 3 7" xfId="1010"/>
    <cellStyle name="percentá 3 8" xfId="1043"/>
    <cellStyle name="percentá 3 9" xfId="1033"/>
    <cellStyle name="Percentá 30" xfId="1360"/>
    <cellStyle name="Percentá 31" xfId="1363"/>
    <cellStyle name="Percentá 32" xfId="1361"/>
    <cellStyle name="percentá 4" xfId="35"/>
    <cellStyle name="percentá 5" xfId="49"/>
    <cellStyle name="percentá 6" xfId="76"/>
    <cellStyle name="percentá 7" xfId="115"/>
    <cellStyle name="percentá 8" xfId="190"/>
    <cellStyle name="percentá 9" xfId="192"/>
    <cellStyle name="percentá 9 2" xfId="370"/>
    <cellStyle name="percentá 9 2 2" xfId="1305"/>
    <cellStyle name="percentá 9 3" xfId="507"/>
    <cellStyle name="percentá 9 3 2" xfId="1310"/>
    <cellStyle name="percentá 9 4" xfId="646"/>
    <cellStyle name="percentá 9 4 2" xfId="1312"/>
    <cellStyle name="percentá 9 5" xfId="813"/>
    <cellStyle name="percentá 9 5 2" xfId="1319"/>
    <cellStyle name="percentá 9 6" xfId="863"/>
    <cellStyle name="percentá 9 6 2" xfId="1330"/>
    <cellStyle name="percentá 9 7" xfId="1296"/>
    <cellStyle name="Poznámka 2" xfId="1198"/>
    <cellStyle name="Poznámka 3" xfId="1194"/>
    <cellStyle name="Poznámka 4" xfId="1196"/>
    <cellStyle name="Poznámka 5" xfId="1195"/>
    <cellStyle name="Poznámka 6" xfId="1197"/>
    <cellStyle name="Poznámka 7" xfId="1193"/>
    <cellStyle name="Prepojená bunka 2" xfId="1164"/>
    <cellStyle name="SAPBEXaggData" xfId="10"/>
    <cellStyle name="Spolu 2" xfId="1168"/>
    <cellStyle name="Text upozornenia 2" xfId="1166"/>
    <cellStyle name="Title" xfId="1269"/>
    <cellStyle name="Titul 2" xfId="1153"/>
    <cellStyle name="Total" xfId="1225"/>
    <cellStyle name="Vstup 2" xfId="1161"/>
    <cellStyle name="Výpočet 2" xfId="1163"/>
    <cellStyle name="Výstup 2" xfId="1162"/>
    <cellStyle name="Vysvetľujúci text 2" xfId="1167"/>
    <cellStyle name="Warning Text" xfId="1356"/>
    <cellStyle name="Zlá 2" xfId="1159"/>
    <cellStyle name="Zvýraznenie1 2" xfId="1169"/>
    <cellStyle name="Zvýraznenie2 2" xfId="1173"/>
    <cellStyle name="Zvýraznenie3 2" xfId="1177"/>
    <cellStyle name="Zvýraznenie4 2" xfId="1181"/>
    <cellStyle name="Zvýraznenie5 2" xfId="1185"/>
    <cellStyle name="Zvýraznenie6 2" xfId="1189"/>
  </cellStyles>
  <dxfs count="0"/>
  <tableStyles count="0" defaultTableStyle="TableStyleMedium2" defaultPivotStyle="PivotStyleLight16"/>
  <colors>
    <mruColors>
      <color rgb="FF000000"/>
      <color rgb="FF2C9A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>
            <a:lumMod val="50000"/>
            <a:alpha val="21000"/>
          </a:schemeClr>
        </a:solidFill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a:spPr>
      <a:bodyPr vertOverflow="clip"/>
      <a:lstStyle>
        <a:defPPr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3"/>
  <sheetViews>
    <sheetView showGridLines="0" tabSelected="1"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E46" sqref="E46:K56"/>
    </sheetView>
  </sheetViews>
  <sheetFormatPr defaultColWidth="9.140625" defaultRowHeight="15.75" x14ac:dyDescent="0.25"/>
  <cols>
    <col min="1" max="1" width="5.7109375" style="75" customWidth="1"/>
    <col min="2" max="2" width="75.7109375" style="10" customWidth="1"/>
    <col min="3" max="16" width="11.140625" style="10" customWidth="1"/>
    <col min="17" max="16384" width="9.140625" style="10"/>
  </cols>
  <sheetData>
    <row r="1" spans="1:16" x14ac:dyDescent="0.25">
      <c r="A1" s="408" t="s">
        <v>210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</row>
    <row r="2" spans="1:16" ht="18.75" x14ac:dyDescent="0.3">
      <c r="A2" s="410" t="s">
        <v>58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</row>
    <row r="3" spans="1:16" ht="16.5" thickBot="1" x14ac:dyDescent="0.3">
      <c r="A3" s="411" t="s">
        <v>61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</row>
    <row r="4" spans="1:16" x14ac:dyDescent="0.25">
      <c r="A4" s="412" t="s">
        <v>59</v>
      </c>
      <c r="B4" s="413"/>
      <c r="C4" s="413"/>
      <c r="D4" s="413"/>
      <c r="E4" s="413"/>
      <c r="F4" s="413"/>
      <c r="G4" s="413"/>
      <c r="H4" s="414"/>
      <c r="I4" s="418" t="s">
        <v>60</v>
      </c>
      <c r="J4" s="418"/>
      <c r="K4" s="418"/>
      <c r="L4" s="419"/>
      <c r="M4" s="422" t="s">
        <v>122</v>
      </c>
      <c r="N4" s="418"/>
      <c r="O4" s="418"/>
      <c r="P4" s="419"/>
    </row>
    <row r="5" spans="1:16" x14ac:dyDescent="0.25">
      <c r="A5" s="415"/>
      <c r="B5" s="416"/>
      <c r="C5" s="416"/>
      <c r="D5" s="416"/>
      <c r="E5" s="416"/>
      <c r="F5" s="416"/>
      <c r="G5" s="416"/>
      <c r="H5" s="417"/>
      <c r="I5" s="420"/>
      <c r="J5" s="420"/>
      <c r="K5" s="420"/>
      <c r="L5" s="421"/>
      <c r="M5" s="423"/>
      <c r="N5" s="420"/>
      <c r="O5" s="420"/>
      <c r="P5" s="421"/>
    </row>
    <row r="6" spans="1:16" x14ac:dyDescent="0.25">
      <c r="A6" s="11"/>
      <c r="B6" s="355"/>
      <c r="C6" s="12"/>
      <c r="D6" s="12"/>
      <c r="E6" s="12"/>
      <c r="F6" s="12"/>
      <c r="G6" s="12"/>
      <c r="H6" s="13"/>
      <c r="I6" s="14"/>
      <c r="J6" s="14"/>
      <c r="K6" s="14"/>
      <c r="L6" s="15"/>
      <c r="M6" s="318"/>
      <c r="N6" s="14"/>
      <c r="O6" s="14"/>
      <c r="P6" s="15"/>
    </row>
    <row r="7" spans="1:16" s="20" customFormat="1" x14ac:dyDescent="0.25">
      <c r="A7" s="16"/>
      <c r="B7" s="356"/>
      <c r="C7" s="17">
        <v>2020</v>
      </c>
      <c r="D7" s="17">
        <v>2021</v>
      </c>
      <c r="E7" s="17">
        <v>2022</v>
      </c>
      <c r="F7" s="17">
        <v>2023</v>
      </c>
      <c r="G7" s="17">
        <v>2024</v>
      </c>
      <c r="H7" s="18">
        <v>2025</v>
      </c>
      <c r="I7" s="17">
        <v>2022</v>
      </c>
      <c r="J7" s="17">
        <v>2022</v>
      </c>
      <c r="K7" s="17">
        <v>2022</v>
      </c>
      <c r="L7" s="19">
        <v>2023</v>
      </c>
      <c r="M7" s="17">
        <v>2022</v>
      </c>
      <c r="N7" s="17">
        <v>2022</v>
      </c>
      <c r="O7" s="17">
        <v>2022</v>
      </c>
      <c r="P7" s="19">
        <v>2023</v>
      </c>
    </row>
    <row r="8" spans="1:16" s="20" customFormat="1" x14ac:dyDescent="0.25">
      <c r="A8" s="21"/>
      <c r="B8" s="357"/>
      <c r="C8" s="6" t="s">
        <v>7</v>
      </c>
      <c r="D8" s="371" t="s">
        <v>7</v>
      </c>
      <c r="E8" s="371" t="s">
        <v>62</v>
      </c>
      <c r="F8" s="371" t="s">
        <v>62</v>
      </c>
      <c r="G8" s="371" t="s">
        <v>62</v>
      </c>
      <c r="H8" s="372" t="s">
        <v>62</v>
      </c>
      <c r="I8" s="5" t="s">
        <v>1</v>
      </c>
      <c r="J8" s="1" t="s">
        <v>2</v>
      </c>
      <c r="K8" s="1" t="s">
        <v>3</v>
      </c>
      <c r="L8" s="4" t="s">
        <v>0</v>
      </c>
      <c r="M8" s="1" t="s">
        <v>1</v>
      </c>
      <c r="N8" s="1" t="s">
        <v>2</v>
      </c>
      <c r="O8" s="1" t="s">
        <v>3</v>
      </c>
      <c r="P8" s="4" t="s">
        <v>0</v>
      </c>
    </row>
    <row r="9" spans="1:16" s="20" customFormat="1" x14ac:dyDescent="0.25">
      <c r="A9" s="24"/>
      <c r="B9" s="358"/>
      <c r="C9" s="312"/>
      <c r="D9" s="373"/>
      <c r="E9" s="373"/>
      <c r="F9" s="373"/>
      <c r="G9" s="373"/>
      <c r="H9" s="374"/>
      <c r="I9" s="375"/>
      <c r="J9" s="311"/>
      <c r="K9" s="311"/>
      <c r="L9" s="25"/>
      <c r="M9" s="320"/>
      <c r="N9" s="101"/>
      <c r="O9" s="101"/>
      <c r="P9" s="129"/>
    </row>
    <row r="10" spans="1:16" s="20" customFormat="1" x14ac:dyDescent="0.25">
      <c r="A10" s="26"/>
      <c r="B10" s="7" t="s">
        <v>166</v>
      </c>
      <c r="D10" s="172"/>
      <c r="E10" s="376"/>
      <c r="F10" s="172"/>
      <c r="G10" s="172"/>
      <c r="H10" s="377"/>
      <c r="I10" s="172"/>
      <c r="L10" s="28"/>
      <c r="M10" s="27"/>
      <c r="P10" s="28"/>
    </row>
    <row r="11" spans="1:16" x14ac:dyDescent="0.25">
      <c r="A11" s="29" t="s">
        <v>6</v>
      </c>
      <c r="B11" s="30" t="s">
        <v>63</v>
      </c>
      <c r="C11" s="32">
        <v>-4.3587538079271848</v>
      </c>
      <c r="D11" s="281">
        <v>3.0204717509561663</v>
      </c>
      <c r="E11" s="378">
        <v>1.928017534301496</v>
      </c>
      <c r="F11" s="281">
        <v>0.63059308105157807</v>
      </c>
      <c r="G11" s="281">
        <v>1.6610139032956273</v>
      </c>
      <c r="H11" s="379">
        <v>2.2875235389033133</v>
      </c>
      <c r="I11" s="281">
        <v>0.45312471845555535</v>
      </c>
      <c r="J11" s="32">
        <v>0.29774146490320064</v>
      </c>
      <c r="K11" s="32">
        <v>0.23942933051264159</v>
      </c>
      <c r="L11" s="32">
        <v>-0.82247409875773059</v>
      </c>
      <c r="M11" s="31">
        <v>1.8144156186947757</v>
      </c>
      <c r="N11" s="32">
        <v>1.5381114840040233</v>
      </c>
      <c r="O11" s="32">
        <v>1.3808342491394399</v>
      </c>
      <c r="P11" s="33">
        <v>0.14947825021218719</v>
      </c>
    </row>
    <row r="12" spans="1:16" x14ac:dyDescent="0.25">
      <c r="A12" s="29" t="s">
        <v>6</v>
      </c>
      <c r="B12" s="34" t="s">
        <v>65</v>
      </c>
      <c r="C12" s="32">
        <v>-1.2939341333987442</v>
      </c>
      <c r="D12" s="281">
        <v>1.1793871958502455</v>
      </c>
      <c r="E12" s="378">
        <v>4.6071707430208164</v>
      </c>
      <c r="F12" s="281">
        <v>-3.6720992073879577</v>
      </c>
      <c r="G12" s="281">
        <v>1.9936899022618526</v>
      </c>
      <c r="H12" s="379">
        <v>1.5435222992390418</v>
      </c>
      <c r="I12" s="281">
        <v>0.66040975335834862</v>
      </c>
      <c r="J12" s="32">
        <v>-0.79207455338586863</v>
      </c>
      <c r="K12" s="32">
        <v>-0.59785938781744541</v>
      </c>
      <c r="L12" s="32">
        <v>-3.1340268614943767</v>
      </c>
      <c r="M12" s="31">
        <v>4.1586737552068875</v>
      </c>
      <c r="N12" s="32">
        <v>2.9842627834629099</v>
      </c>
      <c r="O12" s="32">
        <v>2.497231191481375</v>
      </c>
      <c r="P12" s="33">
        <v>-3.8559250198262118</v>
      </c>
    </row>
    <row r="13" spans="1:16" x14ac:dyDescent="0.25">
      <c r="A13" s="29"/>
      <c r="B13" s="34" t="s">
        <v>137</v>
      </c>
      <c r="C13" s="32">
        <v>-11.571405115317257</v>
      </c>
      <c r="D13" s="281">
        <v>0.55323782265614962</v>
      </c>
      <c r="E13" s="378">
        <v>5.440779091115755</v>
      </c>
      <c r="F13" s="281">
        <v>16.312622906753838</v>
      </c>
      <c r="G13" s="281">
        <v>-6.4317520285955947</v>
      </c>
      <c r="H13" s="379">
        <v>1.6780362656707792</v>
      </c>
      <c r="I13" s="281">
        <v>0.38072563423030559</v>
      </c>
      <c r="J13" s="32">
        <v>5.7533232722978278</v>
      </c>
      <c r="K13" s="32">
        <v>5.0859006132629725</v>
      </c>
      <c r="L13" s="32">
        <v>5.0732633014060946</v>
      </c>
      <c r="M13" s="31">
        <v>0.41622638217018171</v>
      </c>
      <c r="N13" s="32">
        <v>6.3363460744942257</v>
      </c>
      <c r="O13" s="32">
        <v>7.9891699483173984</v>
      </c>
      <c r="P13" s="33">
        <v>17.86532471975535</v>
      </c>
    </row>
    <row r="14" spans="1:16" x14ac:dyDescent="0.25">
      <c r="A14" s="29"/>
      <c r="B14" s="34" t="s">
        <v>68</v>
      </c>
      <c r="C14" s="32">
        <v>0.91699230476722793</v>
      </c>
      <c r="D14" s="281">
        <v>1.9052923451476245</v>
      </c>
      <c r="E14" s="378">
        <v>-1.5399126284923792</v>
      </c>
      <c r="F14" s="281">
        <v>-0.66669237379366475</v>
      </c>
      <c r="G14" s="281">
        <v>3.5352982570024949E-2</v>
      </c>
      <c r="H14" s="379">
        <v>-0.74271815514850292</v>
      </c>
      <c r="I14" s="281">
        <v>-1.2945258392151326</v>
      </c>
      <c r="J14" s="32">
        <v>2.5780310459937672</v>
      </c>
      <c r="K14" s="32">
        <v>-2.1622335071972976</v>
      </c>
      <c r="L14" s="32">
        <v>-0.79410768653421782</v>
      </c>
      <c r="M14" s="31">
        <v>-7.1995200468102478</v>
      </c>
      <c r="N14" s="32">
        <v>1.9539821954897008</v>
      </c>
      <c r="O14" s="32">
        <v>-0.43583993328812909</v>
      </c>
      <c r="P14" s="33">
        <v>-1.8481197669994676</v>
      </c>
    </row>
    <row r="15" spans="1:16" x14ac:dyDescent="0.25">
      <c r="A15" s="29"/>
      <c r="B15" s="34" t="s">
        <v>66</v>
      </c>
      <c r="C15" s="32">
        <v>-7.2786908201597385</v>
      </c>
      <c r="D15" s="281">
        <v>10.231150301922076</v>
      </c>
      <c r="E15" s="378">
        <v>-1.6481448610398908</v>
      </c>
      <c r="F15" s="281">
        <v>1.6538456044806527</v>
      </c>
      <c r="G15" s="281">
        <v>7.5657957074564131</v>
      </c>
      <c r="H15" s="379">
        <v>5.8092571989201591</v>
      </c>
      <c r="I15" s="281">
        <v>-0.94015275031957835</v>
      </c>
      <c r="J15" s="32">
        <v>-1.0192253511539962</v>
      </c>
      <c r="K15" s="32">
        <v>0.87293059001931628</v>
      </c>
      <c r="L15" s="32">
        <v>0.19706281086935284</v>
      </c>
      <c r="M15" s="31">
        <v>-0.32235726062082026</v>
      </c>
      <c r="N15" s="32">
        <v>0.37357017637686951</v>
      </c>
      <c r="O15" s="32">
        <v>-1.8836563967058129</v>
      </c>
      <c r="P15" s="33">
        <v>-0.8995628916795062</v>
      </c>
    </row>
    <row r="16" spans="1:16" x14ac:dyDescent="0.25">
      <c r="A16" s="29"/>
      <c r="B16" s="34" t="s">
        <v>67</v>
      </c>
      <c r="C16" s="32">
        <v>-8.2426527505104588</v>
      </c>
      <c r="D16" s="281">
        <v>11.246251652431848</v>
      </c>
      <c r="E16" s="378">
        <v>-0.89255407565795863</v>
      </c>
      <c r="F16" s="281">
        <v>2.444023148553276</v>
      </c>
      <c r="G16" s="281">
        <v>5.4688383148324027</v>
      </c>
      <c r="H16" s="379">
        <v>4.7667122463280309</v>
      </c>
      <c r="I16" s="281">
        <v>-0.40000660735277638</v>
      </c>
      <c r="J16" s="32">
        <v>-0.3169790800083172</v>
      </c>
      <c r="K16" s="32">
        <v>1.2064137153182219</v>
      </c>
      <c r="L16" s="32">
        <v>0.1658617692046338</v>
      </c>
      <c r="M16" s="31">
        <v>-2.4521278525357904E-2</v>
      </c>
      <c r="N16" s="32">
        <v>-0.76920742109298779</v>
      </c>
      <c r="O16" s="32">
        <v>-1.3921373193285014</v>
      </c>
      <c r="P16" s="33">
        <v>0.66045763018705017</v>
      </c>
    </row>
    <row r="17" spans="1:16" x14ac:dyDescent="0.25">
      <c r="A17" s="29"/>
      <c r="B17" s="34"/>
      <c r="C17" s="32"/>
      <c r="D17" s="281"/>
      <c r="E17" s="378"/>
      <c r="F17" s="281"/>
      <c r="G17" s="281"/>
      <c r="H17" s="379"/>
      <c r="I17" s="281"/>
      <c r="J17" s="32"/>
      <c r="K17" s="32"/>
      <c r="L17" s="33"/>
      <c r="M17" s="31"/>
      <c r="N17" s="32"/>
      <c r="O17" s="32"/>
      <c r="P17" s="33"/>
    </row>
    <row r="18" spans="1:16" x14ac:dyDescent="0.25">
      <c r="A18" s="29"/>
      <c r="B18" s="7" t="s">
        <v>179</v>
      </c>
      <c r="C18" s="32"/>
      <c r="D18" s="281"/>
      <c r="E18" s="378"/>
      <c r="F18" s="281"/>
      <c r="G18" s="281"/>
      <c r="H18" s="379"/>
      <c r="I18" s="281"/>
      <c r="J18" s="32"/>
      <c r="K18" s="32"/>
      <c r="L18" s="33"/>
      <c r="M18" s="31"/>
      <c r="N18" s="32"/>
      <c r="O18" s="32"/>
      <c r="P18" s="33"/>
    </row>
    <row r="19" spans="1:16" x14ac:dyDescent="0.25">
      <c r="A19" s="29" t="s">
        <v>6</v>
      </c>
      <c r="B19" s="30" t="s">
        <v>64</v>
      </c>
      <c r="C19" s="32">
        <v>-2.0933771150747904</v>
      </c>
      <c r="D19" s="281">
        <v>5.4770817917039194</v>
      </c>
      <c r="E19" s="378">
        <v>10.152816145147403</v>
      </c>
      <c r="F19" s="281">
        <v>12.699179122615734</v>
      </c>
      <c r="G19" s="281">
        <v>6.3998121054031687</v>
      </c>
      <c r="H19" s="379">
        <v>6.6359946988870711</v>
      </c>
      <c r="I19" s="281">
        <v>2.6990431247364111</v>
      </c>
      <c r="J19" s="32">
        <v>3.7373618295438726</v>
      </c>
      <c r="K19" s="32">
        <v>1.9030587167207402</v>
      </c>
      <c r="L19" s="32">
        <v>5.8643972057501825</v>
      </c>
      <c r="M19" s="31">
        <v>10.00317804731834</v>
      </c>
      <c r="N19" s="32">
        <v>10.600519618019955</v>
      </c>
      <c r="O19" s="32">
        <v>10.590159863010683</v>
      </c>
      <c r="P19" s="33">
        <v>14.994968692346999</v>
      </c>
    </row>
    <row r="20" spans="1:16" x14ac:dyDescent="0.25">
      <c r="A20" s="29" t="s">
        <v>6</v>
      </c>
      <c r="B20" s="34" t="s">
        <v>10</v>
      </c>
      <c r="C20" s="32">
        <v>0.84539067610274188</v>
      </c>
      <c r="D20" s="281">
        <v>4.4702591846276674</v>
      </c>
      <c r="E20" s="378">
        <v>18.964687315075302</v>
      </c>
      <c r="F20" s="281">
        <v>9.49119361689168</v>
      </c>
      <c r="G20" s="281">
        <v>5.6562814826976116</v>
      </c>
      <c r="H20" s="379">
        <v>5.7695303506396067</v>
      </c>
      <c r="I20" s="281">
        <v>5.5459522268638706</v>
      </c>
      <c r="J20" s="32">
        <v>2.0462673325296388</v>
      </c>
      <c r="K20" s="32">
        <v>1.2994182172426427</v>
      </c>
      <c r="L20" s="32">
        <v>4.7664521243343305</v>
      </c>
      <c r="M20" s="31">
        <v>17.598382175262817</v>
      </c>
      <c r="N20" s="32">
        <v>18.414924551380764</v>
      </c>
      <c r="O20" s="32">
        <v>18.702955143057267</v>
      </c>
      <c r="P20" s="33">
        <v>14.365001016278267</v>
      </c>
    </row>
    <row r="21" spans="1:16" x14ac:dyDescent="0.25">
      <c r="A21" s="29"/>
      <c r="B21" s="34"/>
      <c r="C21" s="32"/>
      <c r="D21" s="281"/>
      <c r="E21" s="378"/>
      <c r="F21" s="281"/>
      <c r="G21" s="281"/>
      <c r="H21" s="379"/>
      <c r="I21" s="281"/>
      <c r="J21" s="32"/>
      <c r="K21" s="32"/>
      <c r="L21" s="33"/>
      <c r="M21" s="31"/>
      <c r="N21" s="32"/>
      <c r="O21" s="32"/>
      <c r="P21" s="33"/>
    </row>
    <row r="22" spans="1:16" x14ac:dyDescent="0.25">
      <c r="A22" s="29"/>
      <c r="B22" s="7" t="s">
        <v>187</v>
      </c>
      <c r="C22" s="32"/>
      <c r="D22" s="281"/>
      <c r="E22" s="378"/>
      <c r="F22" s="281"/>
      <c r="G22" s="281"/>
      <c r="H22" s="379"/>
      <c r="I22" s="281"/>
      <c r="J22" s="32"/>
      <c r="K22" s="32"/>
      <c r="L22" s="33"/>
      <c r="M22" s="31"/>
      <c r="N22" s="32"/>
      <c r="O22" s="32"/>
      <c r="P22" s="33"/>
    </row>
    <row r="23" spans="1:16" x14ac:dyDescent="0.25">
      <c r="A23" s="29"/>
      <c r="B23" s="30" t="s">
        <v>70</v>
      </c>
      <c r="C23" s="32">
        <v>92.079253000000008</v>
      </c>
      <c r="D23" s="281">
        <v>97.122508999999994</v>
      </c>
      <c r="E23" s="378">
        <v>106.98317877432423</v>
      </c>
      <c r="F23" s="281">
        <v>120.56916427794387</v>
      </c>
      <c r="G23" s="281">
        <v>128.28536424878715</v>
      </c>
      <c r="H23" s="379">
        <v>136.79837421978462</v>
      </c>
      <c r="I23" s="281" t="s">
        <v>4</v>
      </c>
      <c r="J23" s="32" t="s">
        <v>4</v>
      </c>
      <c r="K23" s="32" t="s">
        <v>4</v>
      </c>
      <c r="L23" s="33" t="s">
        <v>4</v>
      </c>
      <c r="M23" s="31" t="s">
        <v>4</v>
      </c>
      <c r="N23" s="32" t="s">
        <v>4</v>
      </c>
      <c r="O23" s="32" t="s">
        <v>4</v>
      </c>
      <c r="P23" s="33" t="s">
        <v>4</v>
      </c>
    </row>
    <row r="24" spans="1:16" x14ac:dyDescent="0.25">
      <c r="A24" s="29"/>
      <c r="B24" s="30"/>
      <c r="C24" s="32"/>
      <c r="D24" s="281"/>
      <c r="E24" s="378"/>
      <c r="F24" s="281"/>
      <c r="G24" s="281"/>
      <c r="H24" s="379"/>
      <c r="I24" s="281"/>
      <c r="J24" s="32"/>
      <c r="K24" s="32"/>
      <c r="L24" s="33"/>
      <c r="M24" s="31"/>
      <c r="N24" s="32"/>
      <c r="O24" s="32"/>
      <c r="P24" s="33"/>
    </row>
    <row r="25" spans="1:16" x14ac:dyDescent="0.25">
      <c r="A25" s="35"/>
      <c r="B25" s="359" t="s">
        <v>5</v>
      </c>
      <c r="C25" s="37"/>
      <c r="D25" s="380"/>
      <c r="E25" s="381"/>
      <c r="F25" s="380"/>
      <c r="G25" s="380"/>
      <c r="H25" s="382"/>
      <c r="I25" s="380"/>
      <c r="J25" s="37"/>
      <c r="K25" s="37"/>
      <c r="L25" s="38"/>
      <c r="M25" s="31"/>
      <c r="N25" s="32"/>
      <c r="O25" s="32"/>
      <c r="P25" s="33"/>
    </row>
    <row r="26" spans="1:16" x14ac:dyDescent="0.25">
      <c r="A26" s="29" t="s">
        <v>6</v>
      </c>
      <c r="B26" s="34" t="s">
        <v>71</v>
      </c>
      <c r="C26" s="32">
        <v>-1.8221860707341331</v>
      </c>
      <c r="D26" s="281">
        <v>-0.71396275572636059</v>
      </c>
      <c r="E26" s="378">
        <v>2.1349406592461539</v>
      </c>
      <c r="F26" s="281">
        <v>0.23130959301138621</v>
      </c>
      <c r="G26" s="281">
        <v>0.70627558839384541</v>
      </c>
      <c r="H26" s="379">
        <v>0.7968590654734875</v>
      </c>
      <c r="I26" s="281">
        <v>0.82985584474790652</v>
      </c>
      <c r="J26" s="32">
        <v>0.30655397274952367</v>
      </c>
      <c r="K26" s="32">
        <v>9.802546258277367E-2</v>
      </c>
      <c r="L26" s="32">
        <v>-0.54705432607828897</v>
      </c>
      <c r="M26" s="31">
        <v>2.3570338200661789</v>
      </c>
      <c r="N26" s="32">
        <v>2.1237295130623446</v>
      </c>
      <c r="O26" s="32">
        <v>1.8212522506309003</v>
      </c>
      <c r="P26" s="33">
        <v>0.68451111462446423</v>
      </c>
    </row>
    <row r="27" spans="1:16" x14ac:dyDescent="0.25">
      <c r="A27" s="29"/>
      <c r="B27" s="34" t="s">
        <v>120</v>
      </c>
      <c r="C27" s="32">
        <v>-1.8861519963683349</v>
      </c>
      <c r="D27" s="281">
        <v>-0.5815586873247014</v>
      </c>
      <c r="E27" s="378">
        <v>1.9431076460938224</v>
      </c>
      <c r="F27" s="281">
        <v>0.19028996571592849</v>
      </c>
      <c r="G27" s="281">
        <v>0.7003194156838477</v>
      </c>
      <c r="H27" s="379">
        <v>0.80070853688769539</v>
      </c>
      <c r="I27" s="281">
        <v>0.67909064218145687</v>
      </c>
      <c r="J27" s="32">
        <v>0.30648607382821602</v>
      </c>
      <c r="K27" s="32">
        <v>9.7009987993046387E-2</v>
      </c>
      <c r="L27" s="32">
        <v>-0.54745272935896594</v>
      </c>
      <c r="M27" s="31">
        <v>2.3821329079183551</v>
      </c>
      <c r="N27" s="32">
        <v>1.7749959562437301</v>
      </c>
      <c r="O27" s="32">
        <v>1.5063253751438799</v>
      </c>
      <c r="P27" s="33">
        <v>0.53225153553269067</v>
      </c>
    </row>
    <row r="28" spans="1:16" x14ac:dyDescent="0.25">
      <c r="A28" s="29"/>
      <c r="B28" s="34"/>
      <c r="C28" s="32"/>
      <c r="D28" s="281"/>
      <c r="E28" s="378"/>
      <c r="F28" s="281"/>
      <c r="G28" s="281"/>
      <c r="H28" s="379"/>
      <c r="I28" s="281"/>
      <c r="J28" s="32"/>
      <c r="K28" s="32"/>
      <c r="L28" s="33"/>
      <c r="M28" s="31"/>
      <c r="N28" s="32"/>
      <c r="O28" s="32"/>
      <c r="P28" s="33"/>
    </row>
    <row r="29" spans="1:16" x14ac:dyDescent="0.25">
      <c r="A29" s="29"/>
      <c r="B29" s="8" t="s">
        <v>140</v>
      </c>
      <c r="C29" s="32"/>
      <c r="D29" s="281"/>
      <c r="E29" s="378"/>
      <c r="F29" s="281"/>
      <c r="G29" s="281"/>
      <c r="H29" s="379"/>
      <c r="I29" s="281"/>
      <c r="J29" s="32"/>
      <c r="K29" s="32"/>
      <c r="L29" s="33"/>
      <c r="M29" s="31"/>
      <c r="N29" s="32"/>
      <c r="O29" s="32"/>
      <c r="P29" s="33"/>
    </row>
    <row r="30" spans="1:16" x14ac:dyDescent="0.25">
      <c r="A30" s="29" t="s">
        <v>6</v>
      </c>
      <c r="B30" s="34" t="s">
        <v>181</v>
      </c>
      <c r="C30" s="32">
        <v>3.7545787545787634</v>
      </c>
      <c r="D30" s="281">
        <v>6.884377758164173</v>
      </c>
      <c r="E30" s="378">
        <v>8.3402146985962045</v>
      </c>
      <c r="F30" s="281">
        <v>10.442073170731714</v>
      </c>
      <c r="G30" s="281">
        <v>7.4534161490683148</v>
      </c>
      <c r="H30" s="379">
        <v>6.037251123956322</v>
      </c>
      <c r="I30" s="281">
        <v>2.3658964494799983</v>
      </c>
      <c r="J30" s="32">
        <v>4.1138400141160547</v>
      </c>
      <c r="K30" s="32">
        <v>-0.37265880823622588</v>
      </c>
      <c r="L30" s="32">
        <v>3.5811300074730879</v>
      </c>
      <c r="M30" s="31">
        <v>7.4043261231281132</v>
      </c>
      <c r="N30" s="32">
        <v>10.485438620237986</v>
      </c>
      <c r="O30" s="32">
        <v>7.7620451289347692</v>
      </c>
      <c r="P30" s="33">
        <v>9.9283205679340014</v>
      </c>
    </row>
    <row r="31" spans="1:16" x14ac:dyDescent="0.25">
      <c r="A31" s="29"/>
      <c r="B31" s="34" t="s">
        <v>182</v>
      </c>
      <c r="C31" s="32">
        <f>100*((1+'Súhrnné indikátory'!C30/100)/(1+'Súhrnné indikátory'!C38/100)-1)</f>
        <v>1.7875323503948382</v>
      </c>
      <c r="D31" s="281">
        <f>100*((1+'Súhrnné indikátory'!D30/100)/(1+'Súhrnné indikátory'!D38/100)-1)</f>
        <v>3.6099128122515811</v>
      </c>
      <c r="E31" s="378">
        <f>100*((1+'Súhrnné indikátory'!E30/100)/(1+'Súhrnné indikátory'!E38/100)-1)</f>
        <v>-3.6414411808895819</v>
      </c>
      <c r="F31" s="281">
        <f>100*((1+'Súhrnné indikátory'!F30/100)/(1+'Súhrnné indikátory'!F38/100)-1)</f>
        <v>-2.6761957648079093</v>
      </c>
      <c r="G31" s="281">
        <f>100*((1+'Súhrnné indikátory'!G30/100)/(1+'Súhrnné indikátory'!G38/100)-1)</f>
        <v>3.9155852721047824</v>
      </c>
      <c r="H31" s="379">
        <f>100*((1+'Súhrnné indikátory'!H30/100)/(1+'Súhrnné indikátory'!H38/100)-1)</f>
        <v>2.114088866254038</v>
      </c>
      <c r="I31" s="281">
        <f>100*((1+'Súhrnné indikátory'!I30/100)/(1+'Súhrnné indikátory'!I38/100)-1)</f>
        <v>-1.5969823453278242</v>
      </c>
      <c r="J31" s="32">
        <f>100*((1+'Súhrnné indikátory'!J30/100)/(1+'Súhrnné indikátory'!J38/100)-1)</f>
        <v>0.78342054846187725</v>
      </c>
      <c r="K31" s="32">
        <f>100*((1+'Súhrnné indikátory'!K30/100)/(1+'Súhrnné indikátory'!K38/100)-1)</f>
        <v>-2.460560505076459</v>
      </c>
      <c r="L31" s="32">
        <f>100*((1+'Súhrnné indikátory'!L30/100)/(1+'Súhrnné indikátory'!L38/100)-1)</f>
        <v>-3.9663939845632212</v>
      </c>
      <c r="M31" s="31">
        <f>100*((1+'Súhrnné indikátory'!M30/100)/(1+'Súhrnné indikátory'!M38/100)-1)</f>
        <v>-4.5577670706799855</v>
      </c>
      <c r="N31" s="32">
        <f>100*((1+'Súhrnné indikátory'!N30/100)/(1+'Súhrnné indikátory'!N38/100)-1)</f>
        <v>-3.0486960038742406</v>
      </c>
      <c r="O31" s="32">
        <f>100*((1+'Súhrnné indikátory'!O30/100)/(1+'Súhrnné indikátory'!O38/100)-1)</f>
        <v>-5.3566368479533555</v>
      </c>
      <c r="P31" s="33">
        <f>100*((1+'Súhrnné indikátory'!P30/100)/(1+'Súhrnné indikátory'!P38/100)-1)</f>
        <v>-7.1698123695079001</v>
      </c>
    </row>
    <row r="32" spans="1:16" x14ac:dyDescent="0.25">
      <c r="A32" s="29"/>
      <c r="B32" s="34"/>
      <c r="C32" s="32"/>
      <c r="D32" s="281"/>
      <c r="E32" s="378"/>
      <c r="F32" s="281"/>
      <c r="G32" s="281"/>
      <c r="H32" s="379"/>
      <c r="I32" s="281"/>
      <c r="J32" s="32"/>
      <c r="K32" s="32"/>
      <c r="L32" s="33"/>
      <c r="M32" s="31"/>
      <c r="N32" s="32"/>
      <c r="O32" s="32"/>
      <c r="P32" s="33"/>
    </row>
    <row r="33" spans="1:16" x14ac:dyDescent="0.25">
      <c r="A33" s="29"/>
      <c r="B33" s="8" t="s">
        <v>154</v>
      </c>
      <c r="C33" s="32"/>
      <c r="D33" s="281"/>
      <c r="E33" s="378"/>
      <c r="F33" s="281"/>
      <c r="G33" s="281"/>
      <c r="H33" s="379"/>
      <c r="I33" s="281"/>
      <c r="J33" s="32"/>
      <c r="K33" s="32"/>
      <c r="L33" s="33"/>
      <c r="M33" s="31"/>
      <c r="N33" s="32"/>
      <c r="O33" s="32"/>
      <c r="P33" s="33"/>
    </row>
    <row r="34" spans="1:16" x14ac:dyDescent="0.25">
      <c r="A34" s="29"/>
      <c r="B34" s="34" t="s">
        <v>36</v>
      </c>
      <c r="C34" s="32">
        <v>6.6885912163563237</v>
      </c>
      <c r="D34" s="281">
        <v>6.9457062825841156</v>
      </c>
      <c r="E34" s="378">
        <v>6.1381491868134477</v>
      </c>
      <c r="F34" s="281">
        <v>6.1125731346728376</v>
      </c>
      <c r="G34" s="281">
        <v>5.6389288400325821</v>
      </c>
      <c r="H34" s="379">
        <v>4.8123567846723914</v>
      </c>
      <c r="I34" s="281">
        <v>6.2247353660964801</v>
      </c>
      <c r="J34" s="32">
        <v>5.9435808109264938</v>
      </c>
      <c r="K34" s="32">
        <v>5.9346064435001935</v>
      </c>
      <c r="L34" s="32">
        <v>6.3820900877599369</v>
      </c>
      <c r="M34" s="31" t="s">
        <v>4</v>
      </c>
      <c r="N34" s="32" t="s">
        <v>4</v>
      </c>
      <c r="O34" s="32" t="s">
        <v>4</v>
      </c>
      <c r="P34" s="33" t="s">
        <v>4</v>
      </c>
    </row>
    <row r="35" spans="1:16" x14ac:dyDescent="0.25">
      <c r="A35" s="29"/>
      <c r="B35" s="41" t="s">
        <v>203</v>
      </c>
      <c r="C35" s="32">
        <v>181.44225</v>
      </c>
      <c r="D35" s="281">
        <v>187.6095</v>
      </c>
      <c r="E35" s="378">
        <v>168.59688101776777</v>
      </c>
      <c r="F35" s="281">
        <v>168.24490286493474</v>
      </c>
      <c r="G35" s="281">
        <v>155.46000308566693</v>
      </c>
      <c r="H35" s="379">
        <v>132.60104114417359</v>
      </c>
      <c r="I35" s="281">
        <v>-2.8431947251120193</v>
      </c>
      <c r="J35" s="32">
        <v>-4.510737797936148</v>
      </c>
      <c r="K35" s="32">
        <v>-6.9235558973712585E-2</v>
      </c>
      <c r="L35" s="32">
        <v>7.4603604094365839</v>
      </c>
      <c r="M35" s="31">
        <v>-10.049123401372073</v>
      </c>
      <c r="N35" s="32">
        <v>-11.755494946123267</v>
      </c>
      <c r="O35" s="32">
        <v>-10.67298486256022</v>
      </c>
      <c r="P35" s="33">
        <v>-0.36341660864100955</v>
      </c>
    </row>
    <row r="36" spans="1:16" x14ac:dyDescent="0.25">
      <c r="A36" s="40"/>
      <c r="B36" s="41"/>
      <c r="C36" s="43"/>
      <c r="D36" s="245"/>
      <c r="E36" s="381"/>
      <c r="F36" s="245"/>
      <c r="G36" s="245"/>
      <c r="H36" s="383"/>
      <c r="I36" s="245"/>
      <c r="J36" s="43"/>
      <c r="K36" s="43"/>
      <c r="L36" s="44"/>
      <c r="M36" s="36"/>
      <c r="N36" s="37"/>
      <c r="O36" s="37"/>
      <c r="P36" s="38"/>
    </row>
    <row r="37" spans="1:16" x14ac:dyDescent="0.25">
      <c r="A37" s="45"/>
      <c r="B37" s="8" t="s">
        <v>146</v>
      </c>
      <c r="C37" s="43"/>
      <c r="D37" s="245"/>
      <c r="E37" s="381"/>
      <c r="F37" s="245"/>
      <c r="G37" s="245"/>
      <c r="H37" s="383"/>
      <c r="I37" s="245"/>
      <c r="J37" s="43"/>
      <c r="K37" s="43"/>
      <c r="L37" s="44"/>
      <c r="M37" s="46"/>
      <c r="N37" s="47"/>
      <c r="O37" s="47"/>
      <c r="P37" s="48"/>
    </row>
    <row r="38" spans="1:16" x14ac:dyDescent="0.25">
      <c r="A38" s="29"/>
      <c r="B38" s="30" t="s">
        <v>119</v>
      </c>
      <c r="C38" s="32">
        <v>1.9325023003922803</v>
      </c>
      <c r="D38" s="281">
        <v>3.1603780536386905</v>
      </c>
      <c r="E38" s="378">
        <v>12.434449026970618</v>
      </c>
      <c r="F38" s="281">
        <v>13.478993180165965</v>
      </c>
      <c r="G38" s="281">
        <v>3.4045238427899527</v>
      </c>
      <c r="H38" s="379">
        <v>3.8419402271127501</v>
      </c>
      <c r="I38" s="281">
        <v>4.0271923455791114</v>
      </c>
      <c r="J38" s="32">
        <v>3.3045310900642999</v>
      </c>
      <c r="K38" s="32">
        <v>2.1405717601533949</v>
      </c>
      <c r="L38" s="32">
        <v>7.8592529273795062</v>
      </c>
      <c r="M38" s="31">
        <v>12.53333333333333</v>
      </c>
      <c r="N38" s="32">
        <v>13.959724177256099</v>
      </c>
      <c r="O38" s="32">
        <v>13.861174772300371</v>
      </c>
      <c r="P38" s="33">
        <v>18.418720648826564</v>
      </c>
    </row>
    <row r="39" spans="1:16" ht="16.5" thickBot="1" x14ac:dyDescent="0.3">
      <c r="A39" s="49"/>
      <c r="B39" s="360"/>
      <c r="C39" s="50"/>
      <c r="D39" s="384"/>
      <c r="E39" s="385"/>
      <c r="F39" s="384"/>
      <c r="G39" s="384"/>
      <c r="H39" s="386"/>
      <c r="I39" s="263"/>
      <c r="J39" s="51"/>
      <c r="K39" s="51"/>
      <c r="L39" s="52"/>
      <c r="M39" s="53"/>
      <c r="N39" s="54"/>
      <c r="O39" s="54"/>
      <c r="P39" s="55"/>
    </row>
    <row r="40" spans="1:16" x14ac:dyDescent="0.25">
      <c r="A40" s="36"/>
      <c r="B40" s="30"/>
      <c r="C40" s="56"/>
      <c r="D40" s="387"/>
      <c r="E40" s="388"/>
      <c r="F40" s="387"/>
      <c r="G40" s="387"/>
      <c r="H40" s="389"/>
      <c r="I40" s="288"/>
      <c r="J40" s="57"/>
      <c r="K40" s="57"/>
      <c r="L40" s="58"/>
      <c r="M40" s="319"/>
      <c r="N40" s="59"/>
      <c r="O40" s="59"/>
      <c r="P40" s="60"/>
    </row>
    <row r="41" spans="1:16" x14ac:dyDescent="0.25">
      <c r="A41" s="36"/>
      <c r="B41" s="8" t="s">
        <v>13</v>
      </c>
      <c r="C41" s="62">
        <f t="shared" ref="C41:H41" si="0">$C$59*C26+$C$59*C30+$C$60*C20+$C$61*C12+$C$62*C19+$C$63*C11</f>
        <v>0.62358837227702835</v>
      </c>
      <c r="D41" s="260">
        <f t="shared" si="0"/>
        <v>5.1271278779836544</v>
      </c>
      <c r="E41" s="378">
        <f t="shared" si="0"/>
        <v>11.674545817163432</v>
      </c>
      <c r="F41" s="260">
        <f t="shared" si="0"/>
        <v>8.9598795245970528</v>
      </c>
      <c r="G41" s="260">
        <f t="shared" si="0"/>
        <v>6.5038766481140211</v>
      </c>
      <c r="H41" s="259">
        <f t="shared" si="0"/>
        <v>5.8906741557365985</v>
      </c>
      <c r="I41" s="260" t="s">
        <v>4</v>
      </c>
      <c r="J41" s="62" t="s">
        <v>4</v>
      </c>
      <c r="K41" s="62" t="s">
        <v>4</v>
      </c>
      <c r="L41" s="63" t="s">
        <v>4</v>
      </c>
      <c r="M41" s="61" t="s">
        <v>4</v>
      </c>
      <c r="N41" s="62" t="s">
        <v>4</v>
      </c>
      <c r="O41" s="62" t="s">
        <v>4</v>
      </c>
      <c r="P41" s="63" t="s">
        <v>4</v>
      </c>
    </row>
    <row r="42" spans="1:16" x14ac:dyDescent="0.25">
      <c r="A42" s="64"/>
      <c r="B42" s="65"/>
      <c r="C42" s="67"/>
      <c r="D42" s="194"/>
      <c r="E42" s="390"/>
      <c r="F42" s="194"/>
      <c r="G42" s="194"/>
      <c r="H42" s="257"/>
      <c r="I42" s="194"/>
      <c r="J42" s="67"/>
      <c r="K42" s="67"/>
      <c r="L42" s="65"/>
      <c r="M42" s="66"/>
      <c r="N42" s="67"/>
      <c r="O42" s="67"/>
      <c r="P42" s="65"/>
    </row>
    <row r="43" spans="1:16" x14ac:dyDescent="0.25">
      <c r="A43" s="36"/>
      <c r="B43" s="68"/>
      <c r="C43" s="57"/>
      <c r="D43" s="288"/>
      <c r="E43" s="391"/>
      <c r="F43" s="288"/>
      <c r="G43" s="288"/>
      <c r="H43" s="325"/>
      <c r="I43" s="260"/>
      <c r="J43" s="62"/>
      <c r="K43" s="62"/>
      <c r="L43" s="58"/>
      <c r="M43" s="319"/>
      <c r="N43" s="59"/>
      <c r="O43" s="59"/>
      <c r="P43" s="60"/>
    </row>
    <row r="44" spans="1:16" x14ac:dyDescent="0.25">
      <c r="A44" s="36"/>
      <c r="B44" s="8" t="s">
        <v>14</v>
      </c>
      <c r="C44" s="43"/>
      <c r="D44" s="245"/>
      <c r="E44" s="381"/>
      <c r="F44" s="260"/>
      <c r="G44" s="260"/>
      <c r="H44" s="259"/>
      <c r="I44" s="260"/>
      <c r="J44" s="62"/>
      <c r="K44" s="62"/>
      <c r="L44" s="63"/>
      <c r="M44" s="31"/>
      <c r="N44" s="32"/>
      <c r="O44" s="32"/>
      <c r="P44" s="33"/>
    </row>
    <row r="45" spans="1:16" x14ac:dyDescent="0.25">
      <c r="A45" s="36"/>
      <c r="B45" s="30" t="s">
        <v>197</v>
      </c>
      <c r="C45" s="62">
        <v>1.9692951689311178</v>
      </c>
      <c r="D45" s="260">
        <v>1.8940442410058544</v>
      </c>
      <c r="E45" s="378">
        <v>13.927227343426507</v>
      </c>
      <c r="F45" s="260">
        <v>9.4775309092439031</v>
      </c>
      <c r="G45" s="260">
        <v>6.6828461099134095</v>
      </c>
      <c r="H45" s="259">
        <v>5.7582238691858301</v>
      </c>
      <c r="I45" s="260">
        <v>4.4450554694192679</v>
      </c>
      <c r="J45" s="62">
        <v>-0.91335900069635656</v>
      </c>
      <c r="K45" s="62">
        <v>1.8150561089812722</v>
      </c>
      <c r="L45" s="62">
        <v>4.1560696245564133</v>
      </c>
      <c r="M45" s="61">
        <v>13.711221864978373</v>
      </c>
      <c r="N45" s="62">
        <v>13.703464900504292</v>
      </c>
      <c r="O45" s="62">
        <v>14.462969888989008</v>
      </c>
      <c r="P45" s="63">
        <v>9.5238719864139334</v>
      </c>
    </row>
    <row r="46" spans="1:16" x14ac:dyDescent="0.25">
      <c r="A46" s="36"/>
      <c r="B46" s="30" t="s">
        <v>188</v>
      </c>
      <c r="C46" s="32">
        <v>10.95973260401836</v>
      </c>
      <c r="D46" s="281">
        <v>8.9550685616214114</v>
      </c>
      <c r="E46" s="344">
        <v>5.2613908352526373</v>
      </c>
      <c r="F46" s="32">
        <v>4.9899369428812061</v>
      </c>
      <c r="G46" s="32">
        <v>5.9275016944937242</v>
      </c>
      <c r="H46" s="33">
        <v>5.9332244283373985</v>
      </c>
      <c r="I46" s="62">
        <v>6.134741469894883</v>
      </c>
      <c r="J46" s="62">
        <v>3.2830806041097089</v>
      </c>
      <c r="K46" s="62">
        <v>3.7334761999914923</v>
      </c>
      <c r="L46" s="62">
        <v>3.154572450280555</v>
      </c>
      <c r="M46" s="31" t="s">
        <v>4</v>
      </c>
      <c r="N46" s="32" t="s">
        <v>4</v>
      </c>
      <c r="O46" s="32" t="s">
        <v>4</v>
      </c>
      <c r="P46" s="33" t="s">
        <v>4</v>
      </c>
    </row>
    <row r="47" spans="1:16" x14ac:dyDescent="0.25">
      <c r="A47" s="69"/>
      <c r="B47" s="30"/>
      <c r="C47" s="62"/>
      <c r="D47" s="260"/>
      <c r="E47" s="344"/>
      <c r="F47" s="62"/>
      <c r="G47" s="62"/>
      <c r="H47" s="63"/>
      <c r="I47" s="62"/>
      <c r="J47" s="62"/>
      <c r="K47" s="62"/>
      <c r="L47" s="63"/>
      <c r="M47" s="31"/>
      <c r="N47" s="32"/>
      <c r="O47" s="32"/>
      <c r="P47" s="33"/>
    </row>
    <row r="48" spans="1:16" x14ac:dyDescent="0.25">
      <c r="A48" s="69"/>
      <c r="B48" s="7" t="s">
        <v>15</v>
      </c>
      <c r="C48" s="43"/>
      <c r="D48" s="43"/>
      <c r="E48" s="345"/>
      <c r="F48" s="43"/>
      <c r="G48" s="43"/>
      <c r="H48" s="44"/>
      <c r="I48" s="43"/>
      <c r="J48" s="43"/>
      <c r="K48" s="43"/>
      <c r="L48" s="44"/>
      <c r="M48" s="36"/>
      <c r="N48" s="37"/>
      <c r="O48" s="37"/>
      <c r="P48" s="38"/>
    </row>
    <row r="49" spans="1:17" x14ac:dyDescent="0.25">
      <c r="A49" s="70"/>
      <c r="B49" s="30" t="s">
        <v>16</v>
      </c>
      <c r="C49" s="32">
        <v>1.287711933635749</v>
      </c>
      <c r="D49" s="32">
        <v>1.5886009856548977</v>
      </c>
      <c r="E49" s="344">
        <v>1.3472719338716299</v>
      </c>
      <c r="F49" s="32">
        <v>1.7040194058463909</v>
      </c>
      <c r="G49" s="32">
        <v>2.0860292263413349</v>
      </c>
      <c r="H49" s="33">
        <v>1.735126464300274</v>
      </c>
      <c r="I49" s="32">
        <v>0.25898394568610872</v>
      </c>
      <c r="J49" s="32">
        <v>0.26148983130611647</v>
      </c>
      <c r="K49" s="32">
        <v>0.34241435486537242</v>
      </c>
      <c r="L49" s="32">
        <v>0.38367985779408365</v>
      </c>
      <c r="M49" s="31">
        <v>1.3948459592004525</v>
      </c>
      <c r="N49" s="32">
        <v>1.2352306338629271</v>
      </c>
      <c r="O49" s="32">
        <v>1.1497684997715973</v>
      </c>
      <c r="P49" s="33">
        <v>1.2523498751994655</v>
      </c>
    </row>
    <row r="50" spans="1:17" x14ac:dyDescent="0.25">
      <c r="A50" s="69"/>
      <c r="B50" s="30" t="s">
        <v>69</v>
      </c>
      <c r="C50" s="32">
        <v>-2.6728791789714546</v>
      </c>
      <c r="D50" s="32">
        <v>-1.3010731138967557</v>
      </c>
      <c r="E50" s="344">
        <v>-0.73550320301002392</v>
      </c>
      <c r="F50" s="32">
        <v>-1.7831817962640772</v>
      </c>
      <c r="G50" s="32">
        <v>-2.1920884119267403</v>
      </c>
      <c r="H50" s="33">
        <v>-1.6610151620866875</v>
      </c>
      <c r="I50" s="62">
        <v>-0.68010977388905935</v>
      </c>
      <c r="J50" s="62">
        <v>-0.64419859527565793</v>
      </c>
      <c r="K50" s="62">
        <v>-0.74617102331655527</v>
      </c>
      <c r="L50" s="62">
        <v>-1.938749325812883</v>
      </c>
      <c r="M50" s="31" t="s">
        <v>4</v>
      </c>
      <c r="N50" s="32" t="s">
        <v>4</v>
      </c>
      <c r="O50" s="32" t="s">
        <v>4</v>
      </c>
      <c r="P50" s="33" t="s">
        <v>4</v>
      </c>
    </row>
    <row r="51" spans="1:17" x14ac:dyDescent="0.25">
      <c r="A51" s="69"/>
      <c r="B51" s="30"/>
      <c r="C51" s="32"/>
      <c r="D51" s="32"/>
      <c r="E51" s="344"/>
      <c r="F51" s="32"/>
      <c r="G51" s="32"/>
      <c r="H51" s="33"/>
      <c r="I51" s="62"/>
      <c r="J51" s="62"/>
      <c r="K51" s="62"/>
      <c r="L51" s="63"/>
      <c r="M51" s="31"/>
      <c r="N51" s="32"/>
      <c r="O51" s="32"/>
      <c r="P51" s="33"/>
    </row>
    <row r="52" spans="1:17" x14ac:dyDescent="0.25">
      <c r="A52" s="69"/>
      <c r="B52" s="8" t="s">
        <v>76</v>
      </c>
      <c r="C52" s="32"/>
      <c r="D52" s="32"/>
      <c r="E52" s="344"/>
      <c r="F52" s="32"/>
      <c r="G52" s="32"/>
      <c r="H52" s="33"/>
      <c r="I52" s="62"/>
      <c r="J52" s="62"/>
      <c r="K52" s="62"/>
      <c r="L52" s="63"/>
      <c r="M52" s="31"/>
      <c r="N52" s="32"/>
      <c r="O52" s="32"/>
      <c r="P52" s="33"/>
    </row>
    <row r="53" spans="1:17" x14ac:dyDescent="0.25">
      <c r="A53" s="69"/>
      <c r="B53" s="34" t="s">
        <v>206</v>
      </c>
      <c r="C53" s="32">
        <f>'Externé prostredie'!O13</f>
        <v>-6.5055083683244526</v>
      </c>
      <c r="D53" s="32">
        <f>'Externé prostredie'!P13</f>
        <v>5.3151444758076538</v>
      </c>
      <c r="E53" s="344">
        <v>3.036662386788147</v>
      </c>
      <c r="F53" s="32">
        <f>'Externé prostredie'!R13</f>
        <v>0.70258437640355886</v>
      </c>
      <c r="G53" s="32">
        <f>'Externé prostredie'!S13</f>
        <v>1.6988978997678705</v>
      </c>
      <c r="H53" s="33">
        <f>'Externé prostredie'!T13</f>
        <v>1.5958426666970116</v>
      </c>
      <c r="I53" s="32">
        <v>0.77088686714300003</v>
      </c>
      <c r="J53" s="32">
        <v>0</v>
      </c>
      <c r="K53" s="32">
        <v>-0.1</v>
      </c>
      <c r="L53" s="32">
        <v>-0.1</v>
      </c>
      <c r="M53" s="31">
        <v>3.9084074992532081</v>
      </c>
      <c r="N53" s="32">
        <v>1.5241627732215601</v>
      </c>
      <c r="O53" s="32">
        <v>1.0280071972970983</v>
      </c>
      <c r="P53" s="33">
        <v>0.42680276377888848</v>
      </c>
      <c r="Q53" s="196"/>
    </row>
    <row r="54" spans="1:17" x14ac:dyDescent="0.25">
      <c r="A54" s="69"/>
      <c r="B54" s="34" t="s">
        <v>207</v>
      </c>
      <c r="C54" s="32">
        <f>'Externé prostredie'!O14</f>
        <v>0.25599899804120457</v>
      </c>
      <c r="D54" s="32">
        <f>'Externé prostredie'!P14</f>
        <v>2.5877505198707547</v>
      </c>
      <c r="E54" s="344">
        <f>'Externé prostredie'!Q14</f>
        <v>7.9662689431067344</v>
      </c>
      <c r="F54" s="32">
        <f>'Externé prostredie'!R14</f>
        <v>4.1958252107875138</v>
      </c>
      <c r="G54" s="32">
        <f>'Externé prostredie'!S14</f>
        <v>2.2130400000000008</v>
      </c>
      <c r="H54" s="33">
        <f>'Externé prostredie'!T14</f>
        <v>1.5032900000000005</v>
      </c>
      <c r="I54" s="32"/>
      <c r="J54" s="32"/>
      <c r="K54" s="32"/>
      <c r="L54" s="32"/>
      <c r="M54" s="31"/>
      <c r="N54" s="32"/>
      <c r="O54" s="32"/>
      <c r="P54" s="33"/>
    </row>
    <row r="55" spans="1:17" x14ac:dyDescent="0.25">
      <c r="A55" s="71"/>
      <c r="B55" s="65"/>
      <c r="C55" s="67"/>
      <c r="D55" s="67"/>
      <c r="E55" s="353"/>
      <c r="F55" s="353"/>
      <c r="G55" s="353"/>
      <c r="H55" s="231"/>
      <c r="I55" s="353"/>
      <c r="J55" s="353"/>
      <c r="K55" s="353"/>
      <c r="L55" s="65"/>
      <c r="M55" s="66"/>
      <c r="N55" s="67"/>
      <c r="O55" s="67"/>
      <c r="P55" s="65"/>
    </row>
    <row r="56" spans="1:17" x14ac:dyDescent="0.25">
      <c r="A56" s="72"/>
      <c r="B56" s="39"/>
      <c r="C56" s="73"/>
      <c r="D56" s="73"/>
      <c r="E56" s="73"/>
      <c r="F56" s="73"/>
      <c r="G56" s="73"/>
      <c r="H56" s="73"/>
      <c r="I56" s="85"/>
      <c r="J56" s="85"/>
      <c r="K56" s="85"/>
      <c r="L56" s="20"/>
      <c r="M56" s="43"/>
      <c r="N56" s="43"/>
      <c r="O56" s="43"/>
      <c r="P56" s="43"/>
    </row>
    <row r="57" spans="1:17" x14ac:dyDescent="0.25">
      <c r="A57" s="17" t="s">
        <v>6</v>
      </c>
      <c r="B57" s="406" t="s">
        <v>79</v>
      </c>
      <c r="C57" s="407"/>
      <c r="D57" s="407"/>
      <c r="E57" s="407"/>
      <c r="F57" s="407"/>
      <c r="G57" s="407"/>
      <c r="H57" s="407"/>
      <c r="I57" s="407"/>
      <c r="J57" s="407"/>
      <c r="K57" s="407"/>
      <c r="L57" s="407"/>
      <c r="M57" s="407"/>
    </row>
    <row r="58" spans="1:17" x14ac:dyDescent="0.25">
      <c r="A58" s="17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</row>
    <row r="59" spans="1:17" s="20" customFormat="1" x14ac:dyDescent="0.25">
      <c r="A59" s="75"/>
      <c r="B59" s="97" t="s">
        <v>131</v>
      </c>
      <c r="C59" s="98">
        <v>0.51146900996927269</v>
      </c>
      <c r="D59" s="10"/>
      <c r="E59" s="10"/>
      <c r="F59" s="10"/>
      <c r="G59" s="10"/>
      <c r="I59" s="10"/>
      <c r="J59" s="10"/>
      <c r="K59" s="10"/>
      <c r="L59" s="10"/>
      <c r="M59" s="10"/>
    </row>
    <row r="60" spans="1:17" x14ac:dyDescent="0.25">
      <c r="B60" s="97" t="s">
        <v>21</v>
      </c>
      <c r="C60" s="98">
        <v>0.25744734546174874</v>
      </c>
    </row>
    <row r="61" spans="1:17" x14ac:dyDescent="0.25">
      <c r="B61" s="97" t="s">
        <v>22</v>
      </c>
      <c r="C61" s="98">
        <v>6.5516953887791066E-2</v>
      </c>
    </row>
    <row r="62" spans="1:17" x14ac:dyDescent="0.25">
      <c r="B62" s="97" t="s">
        <v>74</v>
      </c>
      <c r="C62" s="98">
        <v>9.8890785399828027E-2</v>
      </c>
    </row>
    <row r="63" spans="1:17" x14ac:dyDescent="0.25">
      <c r="B63" s="97" t="s">
        <v>75</v>
      </c>
      <c r="C63" s="98">
        <v>6.6675905281359513E-2</v>
      </c>
    </row>
  </sheetData>
  <mergeCells count="7">
    <mergeCell ref="B57:M57"/>
    <mergeCell ref="A1:M1"/>
    <mergeCell ref="A2:M2"/>
    <mergeCell ref="A3:M3"/>
    <mergeCell ref="A4:H5"/>
    <mergeCell ref="I4:L5"/>
    <mergeCell ref="M4:P5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7"/>
  <sheetViews>
    <sheetView showGridLines="0" zoomScale="70" zoomScaleNormal="70" workbookViewId="0">
      <selection activeCell="B34" sqref="B34"/>
    </sheetView>
  </sheetViews>
  <sheetFormatPr defaultColWidth="9.140625" defaultRowHeight="15.75" x14ac:dyDescent="0.25"/>
  <cols>
    <col min="1" max="1" width="5.7109375" style="196" customWidth="1"/>
    <col min="2" max="2" width="45.7109375" style="196" customWidth="1"/>
    <col min="3" max="3" width="5.7109375" style="196" customWidth="1"/>
    <col min="4" max="4" width="35.7109375" style="236" customWidth="1"/>
    <col min="5" max="6" width="11.140625" style="236" customWidth="1"/>
    <col min="7" max="13" width="11.140625" style="196" customWidth="1"/>
    <col min="14" max="14" width="11.140625" style="237" customWidth="1"/>
    <col min="15" max="22" width="11.140625" style="196" customWidth="1"/>
    <col min="23" max="16384" width="9.140625" style="196"/>
  </cols>
  <sheetData>
    <row r="1" spans="1:22" x14ac:dyDescent="0.25">
      <c r="A1" s="432" t="str">
        <f>'Súhrnné indikátory'!A1:M1</f>
        <v>61. zasadnutie Výboru pre makroekonomické prognózy, 14.9.2022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4"/>
      <c r="S1" s="434"/>
      <c r="T1" s="434"/>
      <c r="U1" s="339"/>
    </row>
    <row r="2" spans="1:22" ht="18.75" x14ac:dyDescent="0.3">
      <c r="A2" s="442" t="s">
        <v>150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  <c r="T2" s="429"/>
      <c r="U2" s="338"/>
    </row>
    <row r="3" spans="1:22" x14ac:dyDescent="0.25">
      <c r="A3" s="443" t="s">
        <v>125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431"/>
      <c r="T3" s="431"/>
      <c r="U3" s="342"/>
    </row>
    <row r="4" spans="1:22" s="85" customFormat="1" x14ac:dyDescent="0.25">
      <c r="A4" s="212"/>
      <c r="B4" s="213"/>
      <c r="C4" s="214"/>
      <c r="D4" s="215"/>
      <c r="E4" s="333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5"/>
    </row>
    <row r="5" spans="1:22" s="85" customFormat="1" x14ac:dyDescent="0.25">
      <c r="A5" s="195"/>
      <c r="B5" s="44" t="s">
        <v>51</v>
      </c>
      <c r="C5" s="42"/>
      <c r="D5" s="44" t="s">
        <v>52</v>
      </c>
      <c r="E5" s="79">
        <v>2008</v>
      </c>
      <c r="F5" s="17">
        <v>2009</v>
      </c>
      <c r="G5" s="17">
        <v>2010</v>
      </c>
      <c r="H5" s="17">
        <v>2011</v>
      </c>
      <c r="I5" s="17">
        <v>2012</v>
      </c>
      <c r="J5" s="17">
        <v>2013</v>
      </c>
      <c r="K5" s="17">
        <v>2014</v>
      </c>
      <c r="L5" s="17">
        <v>2015</v>
      </c>
      <c r="M5" s="17">
        <v>2016</v>
      </c>
      <c r="N5" s="17">
        <v>2017</v>
      </c>
      <c r="O5" s="17">
        <v>2018</v>
      </c>
      <c r="P5" s="17">
        <v>2019</v>
      </c>
      <c r="Q5" s="17">
        <v>2020</v>
      </c>
      <c r="R5" s="17">
        <v>2021</v>
      </c>
      <c r="S5" s="17">
        <v>2022</v>
      </c>
      <c r="T5" s="17">
        <v>2023</v>
      </c>
      <c r="U5" s="17">
        <v>2024</v>
      </c>
      <c r="V5" s="19">
        <v>2025</v>
      </c>
    </row>
    <row r="6" spans="1:22" s="85" customFormat="1" x14ac:dyDescent="0.25">
      <c r="A6" s="217"/>
      <c r="B6" s="205"/>
      <c r="C6" s="203"/>
      <c r="D6" s="205"/>
      <c r="E6" s="169" t="s">
        <v>7</v>
      </c>
      <c r="F6" s="9" t="s">
        <v>7</v>
      </c>
      <c r="G6" s="9" t="s">
        <v>7</v>
      </c>
      <c r="H6" s="9" t="s">
        <v>7</v>
      </c>
      <c r="I6" s="9" t="s">
        <v>7</v>
      </c>
      <c r="J6" s="9" t="s">
        <v>7</v>
      </c>
      <c r="K6" s="9" t="s">
        <v>7</v>
      </c>
      <c r="L6" s="9" t="s">
        <v>7</v>
      </c>
      <c r="M6" s="9" t="s">
        <v>7</v>
      </c>
      <c r="N6" s="9" t="s">
        <v>7</v>
      </c>
      <c r="O6" s="9" t="s">
        <v>7</v>
      </c>
      <c r="P6" s="9" t="s">
        <v>7</v>
      </c>
      <c r="Q6" s="9" t="s">
        <v>7</v>
      </c>
      <c r="R6" s="9" t="s">
        <v>7</v>
      </c>
      <c r="S6" s="9" t="s">
        <v>62</v>
      </c>
      <c r="T6" s="9" t="s">
        <v>62</v>
      </c>
      <c r="U6" s="9" t="s">
        <v>62</v>
      </c>
      <c r="V6" s="149" t="s">
        <v>62</v>
      </c>
    </row>
    <row r="7" spans="1:22" x14ac:dyDescent="0.25">
      <c r="A7" s="212"/>
      <c r="B7" s="44"/>
      <c r="C7" s="42"/>
      <c r="D7" s="44"/>
      <c r="E7" s="42"/>
      <c r="F7" s="43"/>
      <c r="G7" s="216"/>
      <c r="H7" s="216"/>
      <c r="I7" s="216"/>
      <c r="J7" s="216"/>
      <c r="K7" s="216"/>
      <c r="L7" s="216"/>
      <c r="M7" s="216"/>
      <c r="N7" s="216"/>
      <c r="O7" s="216"/>
      <c r="P7" s="218"/>
      <c r="Q7" s="218"/>
      <c r="R7" s="218"/>
      <c r="S7" s="218"/>
      <c r="T7" s="218"/>
      <c r="U7" s="218"/>
      <c r="V7" s="219"/>
    </row>
    <row r="8" spans="1:22" x14ac:dyDescent="0.25">
      <c r="A8" s="195"/>
      <c r="B8" s="41" t="s">
        <v>53</v>
      </c>
      <c r="C8" s="195"/>
      <c r="D8" s="220" t="s">
        <v>114</v>
      </c>
      <c r="E8" s="221">
        <v>49747.347000000002</v>
      </c>
      <c r="F8" s="222">
        <v>38180.275000000001</v>
      </c>
      <c r="G8" s="222">
        <v>47490.465000000004</v>
      </c>
      <c r="H8" s="222">
        <v>54666.452000000005</v>
      </c>
      <c r="I8" s="222">
        <v>57312.983</v>
      </c>
      <c r="J8" s="222">
        <v>58979.456000000006</v>
      </c>
      <c r="K8" s="222">
        <v>59062.518000000004</v>
      </c>
      <c r="L8" s="222">
        <v>63725.141000000003</v>
      </c>
      <c r="M8" s="222">
        <v>65557.514999999999</v>
      </c>
      <c r="N8" s="222">
        <v>70026.698000000004</v>
      </c>
      <c r="O8" s="222">
        <v>75006.187000000005</v>
      </c>
      <c r="P8" s="222">
        <v>76463.103000000003</v>
      </c>
      <c r="Q8" s="222">
        <v>69739.573999999993</v>
      </c>
      <c r="R8" s="222">
        <v>83105.418000000005</v>
      </c>
      <c r="S8" s="222">
        <v>99991.796140114689</v>
      </c>
      <c r="T8" s="222">
        <v>109128.73044936426</v>
      </c>
      <c r="U8" s="222">
        <v>120617.71628951933</v>
      </c>
      <c r="V8" s="223">
        <v>131157.35635569581</v>
      </c>
    </row>
    <row r="9" spans="1:22" x14ac:dyDescent="0.25">
      <c r="A9" s="195"/>
      <c r="B9" s="41"/>
      <c r="C9" s="195"/>
      <c r="D9" s="220"/>
      <c r="E9" s="143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5"/>
    </row>
    <row r="10" spans="1:22" x14ac:dyDescent="0.25">
      <c r="A10" s="195"/>
      <c r="B10" s="41" t="s">
        <v>110</v>
      </c>
      <c r="C10" s="195"/>
      <c r="D10" s="220" t="s">
        <v>115</v>
      </c>
      <c r="E10" s="224">
        <v>60029.077000000005</v>
      </c>
      <c r="F10" s="225">
        <v>66531.444000000003</v>
      </c>
      <c r="G10" s="225">
        <v>70240.497000000003</v>
      </c>
      <c r="H10" s="225">
        <v>66408.502999999997</v>
      </c>
      <c r="I10" s="225">
        <v>70587.78</v>
      </c>
      <c r="J10" s="225">
        <v>72449.460999999996</v>
      </c>
      <c r="K10" s="225">
        <v>73433.488999999987</v>
      </c>
      <c r="L10" s="225">
        <v>73914.305999999997</v>
      </c>
      <c r="M10" s="225">
        <v>75928.008000000002</v>
      </c>
      <c r="N10" s="225">
        <v>79888.146999999997</v>
      </c>
      <c r="O10" s="225">
        <v>81431.331000000006</v>
      </c>
      <c r="P10" s="225">
        <v>83858.137000000002</v>
      </c>
      <c r="Q10" s="225">
        <v>87040.059000000008</v>
      </c>
      <c r="R10" s="225">
        <v>89307.774000000005</v>
      </c>
      <c r="S10" s="225">
        <v>85415.067999999999</v>
      </c>
      <c r="T10" s="225">
        <v>87995.005999999994</v>
      </c>
      <c r="U10" s="225">
        <v>89691.565144989654</v>
      </c>
      <c r="V10" s="226">
        <v>90257.153949080821</v>
      </c>
    </row>
    <row r="11" spans="1:22" x14ac:dyDescent="0.25">
      <c r="A11" s="195"/>
      <c r="B11" s="41"/>
      <c r="C11" s="195"/>
      <c r="D11" s="220"/>
      <c r="E11" s="143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5"/>
    </row>
    <row r="12" spans="1:22" x14ac:dyDescent="0.25">
      <c r="A12" s="195"/>
      <c r="B12" s="41" t="s">
        <v>54</v>
      </c>
      <c r="C12" s="195"/>
      <c r="D12" s="220" t="s">
        <v>113</v>
      </c>
      <c r="E12" s="224">
        <v>44371.377</v>
      </c>
      <c r="F12" s="225">
        <v>40067.066999999995</v>
      </c>
      <c r="G12" s="225">
        <v>43560.50299999999</v>
      </c>
      <c r="H12" s="225">
        <v>45407.904000000002</v>
      </c>
      <c r="I12" s="225">
        <v>46508.47</v>
      </c>
      <c r="J12" s="225">
        <v>46817.849999999991</v>
      </c>
      <c r="K12" s="225">
        <v>47530.226000000002</v>
      </c>
      <c r="L12" s="225">
        <v>49516.404999999999</v>
      </c>
      <c r="M12" s="225">
        <v>49087.09399999999</v>
      </c>
      <c r="N12" s="225">
        <v>50016.715999999993</v>
      </c>
      <c r="O12" s="225">
        <v>52095.356000000007</v>
      </c>
      <c r="P12" s="225">
        <v>53829.659</v>
      </c>
      <c r="Q12" s="225">
        <v>51199.705999999998</v>
      </c>
      <c r="R12" s="225">
        <v>54267.875999999989</v>
      </c>
      <c r="S12" s="225">
        <v>60458.665377789657</v>
      </c>
      <c r="T12" s="225">
        <v>69148.191289380222</v>
      </c>
      <c r="U12" s="225">
        <v>72621.421195286966</v>
      </c>
      <c r="V12" s="226">
        <v>77211.824101734266</v>
      </c>
    </row>
    <row r="13" spans="1:22" x14ac:dyDescent="0.25">
      <c r="A13" s="195"/>
      <c r="B13" s="41"/>
      <c r="C13" s="195"/>
      <c r="D13" s="220"/>
      <c r="E13" s="227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9"/>
    </row>
    <row r="14" spans="1:22" x14ac:dyDescent="0.25">
      <c r="A14" s="195"/>
      <c r="B14" s="34" t="s">
        <v>109</v>
      </c>
      <c r="C14" s="230"/>
      <c r="D14" s="220" t="s">
        <v>113</v>
      </c>
      <c r="E14" s="224">
        <v>13464.446301750728</v>
      </c>
      <c r="F14" s="225">
        <v>10148.568063488985</v>
      </c>
      <c r="G14" s="225">
        <v>13300.159460686045</v>
      </c>
      <c r="H14" s="225">
        <v>14413.717208025135</v>
      </c>
      <c r="I14" s="225">
        <v>15538.467062881868</v>
      </c>
      <c r="J14" s="225">
        <v>15076.046987195634</v>
      </c>
      <c r="K14" s="225">
        <v>15606.311094262564</v>
      </c>
      <c r="L14" s="225">
        <v>16965.0614855106</v>
      </c>
      <c r="M14" s="225">
        <v>15543.196713570689</v>
      </c>
      <c r="N14" s="225">
        <v>15007.80307261553</v>
      </c>
      <c r="O14" s="225">
        <v>14739.121071153613</v>
      </c>
      <c r="P14" s="225">
        <v>14743.940115471771</v>
      </c>
      <c r="Q14" s="225">
        <v>13147.42828671104</v>
      </c>
      <c r="R14" s="225">
        <v>14893.291810149565</v>
      </c>
      <c r="S14" s="225">
        <v>14399.861148109498</v>
      </c>
      <c r="T14" s="225">
        <v>17523.951770209471</v>
      </c>
      <c r="U14" s="225">
        <v>17334.206568290505</v>
      </c>
      <c r="V14" s="226">
        <v>18202.93172522926</v>
      </c>
    </row>
    <row r="15" spans="1:22" x14ac:dyDescent="0.25">
      <c r="A15" s="195"/>
      <c r="B15" s="41"/>
      <c r="C15" s="195"/>
      <c r="D15" s="44"/>
      <c r="E15" s="19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41"/>
    </row>
    <row r="16" spans="1:22" s="85" customFormat="1" x14ac:dyDescent="0.25">
      <c r="A16" s="195"/>
      <c r="B16" s="41" t="s">
        <v>117</v>
      </c>
      <c r="C16" s="195"/>
      <c r="D16" s="220" t="s">
        <v>116</v>
      </c>
      <c r="E16" s="221">
        <v>37666.879000000001</v>
      </c>
      <c r="F16" s="222">
        <v>37599.816999999995</v>
      </c>
      <c r="G16" s="222">
        <v>38286.100999999995</v>
      </c>
      <c r="H16" s="222">
        <v>39006.619000000006</v>
      </c>
      <c r="I16" s="222">
        <v>40537.997000000003</v>
      </c>
      <c r="J16" s="222">
        <v>40586.413</v>
      </c>
      <c r="K16" s="222">
        <v>41326.695999999996</v>
      </c>
      <c r="L16" s="222">
        <v>42415.604000000007</v>
      </c>
      <c r="M16" s="222">
        <v>43904.249000000003</v>
      </c>
      <c r="N16" s="222">
        <v>46608.218999999997</v>
      </c>
      <c r="O16" s="222">
        <v>49683.073000000004</v>
      </c>
      <c r="P16" s="222">
        <v>52334.171999999999</v>
      </c>
      <c r="Q16" s="222">
        <v>52748.327000000005</v>
      </c>
      <c r="R16" s="222">
        <v>55074.706000000006</v>
      </c>
      <c r="S16" s="222">
        <v>65583.60625253641</v>
      </c>
      <c r="T16" s="222">
        <v>71908.83914924119</v>
      </c>
      <c r="U16" s="222">
        <v>75976.205502462573</v>
      </c>
      <c r="V16" s="223">
        <v>80359.675738191465</v>
      </c>
    </row>
    <row r="17" spans="1:22" x14ac:dyDescent="0.25">
      <c r="A17" s="195"/>
      <c r="B17" s="41"/>
      <c r="C17" s="195"/>
      <c r="D17" s="44"/>
      <c r="E17" s="19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41"/>
    </row>
    <row r="18" spans="1:22" x14ac:dyDescent="0.25">
      <c r="A18" s="195"/>
      <c r="B18" s="41" t="s">
        <v>55</v>
      </c>
      <c r="C18" s="195"/>
      <c r="D18" s="220"/>
      <c r="E18" s="143">
        <v>38.536999999999999</v>
      </c>
      <c r="F18" s="144">
        <v>43.136000000000003</v>
      </c>
      <c r="G18" s="144">
        <v>389.95400000000001</v>
      </c>
      <c r="H18" s="144">
        <v>568.02200000000005</v>
      </c>
      <c r="I18" s="144">
        <v>568.08399999999995</v>
      </c>
      <c r="J18" s="144">
        <v>604.21900000000005</v>
      </c>
      <c r="K18" s="144">
        <v>712.77300000000002</v>
      </c>
      <c r="L18" s="144">
        <v>669.97799999999995</v>
      </c>
      <c r="M18" s="144">
        <v>608.00199999999995</v>
      </c>
      <c r="N18" s="144">
        <v>793.94</v>
      </c>
      <c r="O18" s="144">
        <v>733.95899999999995</v>
      </c>
      <c r="P18" s="144">
        <v>765.61300000000006</v>
      </c>
      <c r="Q18" s="144">
        <v>739.053</v>
      </c>
      <c r="R18" s="144">
        <v>744.18399999999997</v>
      </c>
      <c r="S18" s="144">
        <v>835.79060063311374</v>
      </c>
      <c r="T18" s="144">
        <v>932.48216613789589</v>
      </c>
      <c r="U18" s="144">
        <v>840.88763008336218</v>
      </c>
      <c r="V18" s="145">
        <v>856.95671477330552</v>
      </c>
    </row>
    <row r="19" spans="1:22" x14ac:dyDescent="0.25">
      <c r="A19" s="195"/>
      <c r="B19" s="41"/>
      <c r="C19" s="195"/>
      <c r="D19" s="220"/>
      <c r="E19" s="143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5"/>
    </row>
    <row r="20" spans="1:22" x14ac:dyDescent="0.25">
      <c r="A20" s="195"/>
      <c r="B20" s="41" t="s">
        <v>56</v>
      </c>
      <c r="C20" s="195"/>
      <c r="D20" s="220" t="s">
        <v>116</v>
      </c>
      <c r="E20" s="221">
        <f>1000*'Verejná správa'!C15-'Atypické základne'!E18</f>
        <v>3290.0510000000004</v>
      </c>
      <c r="F20" s="222">
        <f>1000*'Verejná správa'!D15-'Atypické základne'!F18</f>
        <v>3874.1540000000005</v>
      </c>
      <c r="G20" s="222">
        <f>1000*'Verejná správa'!E15-'Atypické základne'!G18</f>
        <v>3676.9459999999995</v>
      </c>
      <c r="H20" s="222">
        <f>1000*'Verejná správa'!F15-'Atypické základne'!H18</f>
        <v>3636.6470000000008</v>
      </c>
      <c r="I20" s="222">
        <f>1000*'Verejná správa'!G15-'Atypické základne'!I18</f>
        <v>3721.0749999999998</v>
      </c>
      <c r="J20" s="222">
        <f>1000*'Verejná správa'!H15-'Atypické základne'!J18</f>
        <v>3688.3970000000008</v>
      </c>
      <c r="K20" s="222">
        <f>1000*'Verejná správa'!I15-'Atypické základne'!K18</f>
        <v>3677.357</v>
      </c>
      <c r="L20" s="222">
        <f>1000*'Verejná správa'!J15-'Atypické základne'!L18</f>
        <v>4074.0289999999995</v>
      </c>
      <c r="M20" s="222">
        <f>1000*'Verejná správa'!K15-'Atypické základne'!M18</f>
        <v>3930.4589999999994</v>
      </c>
      <c r="N20" s="222">
        <f>1000*'Verejná správa'!L15-'Atypické základne'!N18</f>
        <v>4072.3929999999996</v>
      </c>
      <c r="O20" s="222">
        <f>1000*'Verejná správa'!M15-'Atypické základne'!O18</f>
        <v>4202.0640000000003</v>
      </c>
      <c r="P20" s="222">
        <f>1000*'Verejná správa'!N15-'Atypické základne'!P18</f>
        <v>4398.701</v>
      </c>
      <c r="Q20" s="222">
        <f>1000*'Verejná správa'!O15-'Atypické základne'!Q18</f>
        <v>4793.3990000000013</v>
      </c>
      <c r="R20" s="222">
        <f>1000*'Verejná správa'!P15-'Atypické základne'!R18</f>
        <v>5118.3759999999993</v>
      </c>
      <c r="S20" s="222">
        <f>1000*'Verejná správa'!Q15-'Atypické základne'!S18</f>
        <v>5822.8367564775963</v>
      </c>
      <c r="T20" s="222">
        <f>1000*'Verejná správa'!R15-'Atypické základne'!T18</f>
        <v>6619.9805324615172</v>
      </c>
      <c r="U20" s="222">
        <f>1000*'Verejná správa'!S15-'Atypické základne'!U18</f>
        <v>6862.0406406422062</v>
      </c>
      <c r="V20" s="223">
        <f>1000*'Verejná správa'!T15-'Atypické základne'!V18</f>
        <v>7150.3776624715301</v>
      </c>
    </row>
    <row r="21" spans="1:22" x14ac:dyDescent="0.25">
      <c r="A21" s="195"/>
      <c r="B21" s="41"/>
      <c r="C21" s="195"/>
      <c r="D21" s="220"/>
      <c r="E21" s="143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5"/>
    </row>
    <row r="22" spans="1:22" x14ac:dyDescent="0.25">
      <c r="A22" s="195"/>
      <c r="B22" s="41" t="s">
        <v>111</v>
      </c>
      <c r="C22" s="195"/>
      <c r="D22" s="220"/>
      <c r="E22" s="143">
        <v>461.69299999999998</v>
      </c>
      <c r="F22" s="144">
        <v>433.524</v>
      </c>
      <c r="G22" s="144">
        <v>333.82600000000002</v>
      </c>
      <c r="H22" s="144">
        <v>683.00900000000001</v>
      </c>
      <c r="I22" s="144">
        <v>604.90099999999995</v>
      </c>
      <c r="J22" s="144">
        <v>770.55700000000002</v>
      </c>
      <c r="K22" s="144">
        <v>1178.9639999999999</v>
      </c>
      <c r="L22" s="144">
        <v>1847.6220000000001</v>
      </c>
      <c r="M22" s="144">
        <v>865.303</v>
      </c>
      <c r="N22" s="144">
        <v>775.048</v>
      </c>
      <c r="O22" s="144">
        <v>988.65200000000004</v>
      </c>
      <c r="P22" s="144">
        <v>785.28300000000002</v>
      </c>
      <c r="Q22" s="144">
        <v>830.21900000000005</v>
      </c>
      <c r="R22" s="144">
        <v>908.61800000000005</v>
      </c>
      <c r="S22" s="144">
        <v>1064.7809405974856</v>
      </c>
      <c r="T22" s="144">
        <v>1631.8738734407407</v>
      </c>
      <c r="U22" s="144">
        <v>1007.1947265112492</v>
      </c>
      <c r="V22" s="145">
        <v>997.24363709763577</v>
      </c>
    </row>
    <row r="23" spans="1:22" x14ac:dyDescent="0.25">
      <c r="A23" s="195"/>
      <c r="B23" s="41"/>
      <c r="C23" s="195"/>
      <c r="D23" s="220"/>
      <c r="E23" s="143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5"/>
    </row>
    <row r="24" spans="1:22" x14ac:dyDescent="0.25">
      <c r="A24" s="195"/>
      <c r="B24" s="41" t="s">
        <v>112</v>
      </c>
      <c r="C24" s="195"/>
      <c r="D24" s="220" t="s">
        <v>116</v>
      </c>
      <c r="E24" s="221">
        <f>1000*'Verejná správa'!C12-'Atypické základne'!E22</f>
        <v>1875.5800000000002</v>
      </c>
      <c r="F24" s="222">
        <f>1000*'Verejná správa'!D12-'Atypické základne'!F22</f>
        <v>2081.8930000000005</v>
      </c>
      <c r="G24" s="222">
        <f>1000*'Verejná správa'!E12-'Atypické základne'!G22</f>
        <v>2161.4879999999998</v>
      </c>
      <c r="H24" s="222">
        <f>1000*'Verejná správa'!F12-'Atypické základne'!H22</f>
        <v>1981.8910000000001</v>
      </c>
      <c r="I24" s="222">
        <f>1000*'Verejná správa'!G12-'Atypické základne'!I22</f>
        <v>1777.9340000000002</v>
      </c>
      <c r="J24" s="222">
        <f>1000*'Verejná správa'!H12-'Atypické základne'!J22</f>
        <v>1742.8720000000001</v>
      </c>
      <c r="K24" s="222">
        <f>1000*'Verejná správa'!I12-'Atypické základne'!K22</f>
        <v>1960.0839999999998</v>
      </c>
      <c r="L24" s="222">
        <f>1000*'Verejná správa'!J12-'Atypické základne'!L22</f>
        <v>3249.0409999999993</v>
      </c>
      <c r="M24" s="222">
        <f>1000*'Verejná správa'!K12-'Atypické základne'!M22</f>
        <v>1893.3900000000003</v>
      </c>
      <c r="N24" s="222">
        <f>1000*'Verejná správa'!L12-'Atypické základne'!N22</f>
        <v>2070.4070000000002</v>
      </c>
      <c r="O24" s="222">
        <f>1000*'Verejná správa'!M12-'Atypické základne'!O22</f>
        <v>2359.6530000000002</v>
      </c>
      <c r="P24" s="222">
        <f>1000*'Verejná správa'!N12-'Atypické základne'!P22</f>
        <v>2565.0819999999999</v>
      </c>
      <c r="Q24" s="222">
        <f>1000*'Verejná správa'!O12-'Atypické základne'!Q22</f>
        <v>2360.674</v>
      </c>
      <c r="R24" s="222">
        <f>1000*'Verejná správa'!P12-'Atypické základne'!R22</f>
        <v>2279.0130000000004</v>
      </c>
      <c r="S24" s="222">
        <f>1000*'Verejná správa'!Q12-'Atypické základne'!S22-101</f>
        <v>2798.735929231686</v>
      </c>
      <c r="T24" s="222">
        <f>1000*'Verejná správa'!R12-'Atypické základne'!T22-606</f>
        <v>4681.9911852735722</v>
      </c>
      <c r="U24" s="222">
        <f>1000*'Verejná správa'!S12-'Atypické základne'!U22-606</f>
        <v>4839.5054176692011</v>
      </c>
      <c r="V24" s="223">
        <f>1000*'Verejná správa'!T12-'Atypické základne'!V22-606</f>
        <v>4741.4728108225463</v>
      </c>
    </row>
    <row r="25" spans="1:22" x14ac:dyDescent="0.25">
      <c r="A25" s="195"/>
      <c r="B25" s="41"/>
      <c r="C25" s="195"/>
      <c r="D25" s="220"/>
      <c r="E25" s="221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3"/>
    </row>
    <row r="26" spans="1:22" x14ac:dyDescent="0.25">
      <c r="A26" s="195"/>
      <c r="B26" s="117" t="s">
        <v>204</v>
      </c>
      <c r="C26" s="195"/>
      <c r="D26" s="220"/>
      <c r="E26" s="221"/>
      <c r="F26" s="222"/>
      <c r="G26" s="222"/>
      <c r="H26" s="222"/>
      <c r="I26" s="222"/>
      <c r="J26" s="222"/>
      <c r="K26" s="222"/>
      <c r="L26" s="222"/>
      <c r="M26" s="222"/>
      <c r="N26" s="62">
        <v>6.2587112857902332</v>
      </c>
      <c r="O26" s="62">
        <v>17.5489499316473</v>
      </c>
      <c r="P26" s="62">
        <v>26.045785106706159</v>
      </c>
      <c r="Q26" s="62">
        <v>25.429701431609327</v>
      </c>
      <c r="R26" s="62">
        <v>53.763249762664231</v>
      </c>
      <c r="S26" s="62">
        <v>80.427114538239536</v>
      </c>
      <c r="T26" s="62">
        <v>75.012916666666655</v>
      </c>
      <c r="U26" s="62">
        <v>79.007708333333326</v>
      </c>
      <c r="V26" s="63">
        <v>84.384583333333339</v>
      </c>
    </row>
    <row r="27" spans="1:22" x14ac:dyDescent="0.25">
      <c r="A27" s="217"/>
      <c r="B27" s="231"/>
      <c r="C27" s="217"/>
      <c r="D27" s="232"/>
      <c r="E27" s="233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5"/>
    </row>
  </sheetData>
  <mergeCells count="3">
    <mergeCell ref="A2:T2"/>
    <mergeCell ref="A3:T3"/>
    <mergeCell ref="A1:T1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"/>
  <sheetViews>
    <sheetView zoomScaleNormal="100" workbookViewId="0">
      <selection activeCell="K9" sqref="K9:L9"/>
    </sheetView>
  </sheetViews>
  <sheetFormatPr defaultColWidth="9.140625" defaultRowHeight="15.75" x14ac:dyDescent="0.25"/>
  <cols>
    <col min="1" max="1" width="5.7109375" style="238" customWidth="1"/>
    <col min="2" max="2" width="75.7109375" style="238" customWidth="1"/>
    <col min="3" max="3" width="9.140625" style="252" customWidth="1"/>
    <col min="4" max="22" width="9.140625" style="238" customWidth="1"/>
    <col min="23" max="16384" width="9.140625" style="238"/>
  </cols>
  <sheetData>
    <row r="1" spans="1:22" x14ac:dyDescent="0.25">
      <c r="A1" s="435" t="str">
        <f>'Súhrnné indikátory'!A1:M1</f>
        <v>61. zasadnutie Výboru pre makroekonomické prognózy, 14.9.2022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7"/>
      <c r="R1" s="437"/>
      <c r="S1" s="437"/>
      <c r="T1" s="437"/>
      <c r="U1" s="437"/>
      <c r="V1" s="437"/>
    </row>
    <row r="2" spans="1:22" ht="18.75" x14ac:dyDescent="0.3">
      <c r="A2" s="438" t="s">
        <v>132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439"/>
      <c r="Q2" s="439"/>
      <c r="R2" s="439"/>
      <c r="S2" s="439"/>
      <c r="T2" s="439"/>
      <c r="U2" s="439"/>
      <c r="V2" s="439"/>
    </row>
    <row r="3" spans="1:22" x14ac:dyDescent="0.25">
      <c r="A3" s="440" t="s">
        <v>61</v>
      </c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  <c r="V3" s="441"/>
    </row>
    <row r="4" spans="1:22" s="172" customFormat="1" x14ac:dyDescent="0.25">
      <c r="A4" s="239"/>
      <c r="B4" s="240"/>
      <c r="C4" s="242"/>
      <c r="D4" s="242"/>
      <c r="E4" s="242"/>
      <c r="F4" s="243"/>
      <c r="G4" s="242"/>
      <c r="H4" s="242"/>
      <c r="I4" s="242"/>
      <c r="J4" s="243"/>
      <c r="K4" s="242"/>
      <c r="L4" s="242"/>
      <c r="M4" s="242"/>
      <c r="N4" s="243"/>
      <c r="O4" s="242"/>
      <c r="P4" s="242"/>
      <c r="Q4" s="242"/>
      <c r="R4" s="243"/>
      <c r="S4" s="242"/>
      <c r="T4" s="242"/>
      <c r="U4" s="242"/>
      <c r="V4" s="243"/>
    </row>
    <row r="5" spans="1:22" s="172" customFormat="1" x14ac:dyDescent="0.25">
      <c r="A5" s="244"/>
      <c r="B5" s="128"/>
      <c r="C5" s="245">
        <v>2021</v>
      </c>
      <c r="D5" s="245">
        <v>2021</v>
      </c>
      <c r="E5" s="245">
        <v>2021</v>
      </c>
      <c r="F5" s="246">
        <v>2021</v>
      </c>
      <c r="G5" s="245">
        <v>2022</v>
      </c>
      <c r="H5" s="245">
        <v>2022</v>
      </c>
      <c r="I5" s="245">
        <v>2022</v>
      </c>
      <c r="J5" s="246">
        <v>2022</v>
      </c>
      <c r="K5" s="245">
        <v>2023</v>
      </c>
      <c r="L5" s="245">
        <v>2023</v>
      </c>
      <c r="M5" s="245">
        <v>2023</v>
      </c>
      <c r="N5" s="246">
        <v>2023</v>
      </c>
      <c r="O5" s="279">
        <v>2024</v>
      </c>
      <c r="P5" s="245">
        <v>2024</v>
      </c>
      <c r="Q5" s="245">
        <v>2024</v>
      </c>
      <c r="R5" s="246">
        <v>2024</v>
      </c>
      <c r="S5" s="279">
        <v>2025</v>
      </c>
      <c r="T5" s="245">
        <v>2025</v>
      </c>
      <c r="U5" s="245">
        <v>2025</v>
      </c>
      <c r="V5" s="246">
        <v>2025</v>
      </c>
    </row>
    <row r="6" spans="1:22" s="172" customFormat="1" x14ac:dyDescent="0.25">
      <c r="A6" s="247"/>
      <c r="B6" s="150"/>
      <c r="C6" s="5" t="s">
        <v>0</v>
      </c>
      <c r="D6" s="5" t="s">
        <v>1</v>
      </c>
      <c r="E6" s="5" t="s">
        <v>2</v>
      </c>
      <c r="F6" s="3" t="s">
        <v>3</v>
      </c>
      <c r="G6" s="5" t="s">
        <v>0</v>
      </c>
      <c r="H6" s="5" t="s">
        <v>1</v>
      </c>
      <c r="I6" s="5" t="s">
        <v>2</v>
      </c>
      <c r="J6" s="3" t="s">
        <v>3</v>
      </c>
      <c r="K6" s="5" t="s">
        <v>0</v>
      </c>
      <c r="L6" s="5" t="s">
        <v>1</v>
      </c>
      <c r="M6" s="5" t="s">
        <v>2</v>
      </c>
      <c r="N6" s="3" t="s">
        <v>3</v>
      </c>
      <c r="O6" s="2" t="s">
        <v>0</v>
      </c>
      <c r="P6" s="5" t="s">
        <v>1</v>
      </c>
      <c r="Q6" s="5" t="s">
        <v>2</v>
      </c>
      <c r="R6" s="3" t="s">
        <v>3</v>
      </c>
      <c r="S6" s="2" t="s">
        <v>0</v>
      </c>
      <c r="T6" s="5" t="s">
        <v>1</v>
      </c>
      <c r="U6" s="5" t="s">
        <v>2</v>
      </c>
      <c r="V6" s="3" t="s">
        <v>3</v>
      </c>
    </row>
    <row r="7" spans="1:22" x14ac:dyDescent="0.25">
      <c r="A7" s="244"/>
      <c r="B7" s="246"/>
      <c r="C7" s="267"/>
      <c r="D7" s="268"/>
      <c r="E7" s="268"/>
      <c r="F7" s="269"/>
      <c r="G7" s="267"/>
      <c r="H7" s="268"/>
      <c r="I7" s="268"/>
      <c r="J7" s="269"/>
      <c r="K7" s="267"/>
      <c r="L7" s="268"/>
      <c r="M7" s="268"/>
      <c r="N7" s="269"/>
      <c r="O7" s="267"/>
      <c r="P7" s="268"/>
      <c r="Q7" s="268"/>
      <c r="R7" s="269"/>
      <c r="S7" s="267"/>
      <c r="T7" s="268"/>
      <c r="U7" s="268"/>
      <c r="V7" s="269"/>
    </row>
    <row r="8" spans="1:22" x14ac:dyDescent="0.25">
      <c r="A8" s="244"/>
      <c r="B8" s="130" t="s">
        <v>119</v>
      </c>
      <c r="C8" s="264">
        <v>1.0000000000000009</v>
      </c>
      <c r="D8" s="265">
        <v>2.2333333333333316</v>
      </c>
      <c r="E8" s="265">
        <v>3.8999999999999924</v>
      </c>
      <c r="F8" s="266">
        <v>5.4999999999999938</v>
      </c>
      <c r="G8" s="264">
        <v>9.2666666666666675</v>
      </c>
      <c r="H8" s="265">
        <v>12.53333333333333</v>
      </c>
      <c r="I8" s="265">
        <v>13.959724177256099</v>
      </c>
      <c r="J8" s="266">
        <v>13.861174772300371</v>
      </c>
      <c r="K8" s="264">
        <v>18.418720648826564</v>
      </c>
      <c r="L8" s="265">
        <v>14.428223539463062</v>
      </c>
      <c r="M8" s="265">
        <v>11.371347514845906</v>
      </c>
      <c r="N8" s="266">
        <v>10.123458227221548</v>
      </c>
      <c r="O8" s="264">
        <v>3.3448121303718756</v>
      </c>
      <c r="P8" s="265">
        <v>3.3550331815606889</v>
      </c>
      <c r="Q8" s="265">
        <v>3.4506425575312694</v>
      </c>
      <c r="R8" s="266">
        <v>3.4665599821934059</v>
      </c>
      <c r="S8" s="264">
        <v>4.1122310291705908</v>
      </c>
      <c r="T8" s="265">
        <v>3.96308637483562</v>
      </c>
      <c r="U8" s="265">
        <v>3.7734428314779911</v>
      </c>
      <c r="V8" s="266">
        <v>3.5241256435854877</v>
      </c>
    </row>
    <row r="9" spans="1:22" x14ac:dyDescent="0.25">
      <c r="A9" s="244"/>
      <c r="B9" s="248" t="s">
        <v>57</v>
      </c>
      <c r="C9" s="444">
        <f t="shared" ref="C9" si="0">AVERAGE(C8:D8)</f>
        <v>1.6166666666666663</v>
      </c>
      <c r="D9" s="445"/>
      <c r="E9" s="445">
        <f t="shared" ref="E9" si="1">AVERAGE(E8:F8)</f>
        <v>4.6999999999999931</v>
      </c>
      <c r="F9" s="446"/>
      <c r="G9" s="444">
        <f t="shared" ref="G9" si="2">AVERAGE(G8:H8)</f>
        <v>10.899999999999999</v>
      </c>
      <c r="H9" s="445"/>
      <c r="I9" s="445">
        <f t="shared" ref="I9" si="3">AVERAGE(I8:J8)</f>
        <v>13.910449474778236</v>
      </c>
      <c r="J9" s="446"/>
      <c r="K9" s="444">
        <f t="shared" ref="K9" si="4">AVERAGE(K8:L8)</f>
        <v>16.423472094144813</v>
      </c>
      <c r="L9" s="445"/>
      <c r="M9" s="445">
        <f t="shared" ref="M9" si="5">AVERAGE(M8:N8)</f>
        <v>10.747402871033728</v>
      </c>
      <c r="N9" s="446"/>
      <c r="O9" s="444">
        <f t="shared" ref="O9" si="6">AVERAGE(O8:P8)</f>
        <v>3.3499226559662825</v>
      </c>
      <c r="P9" s="445"/>
      <c r="Q9" s="445">
        <f t="shared" ref="Q9" si="7">AVERAGE(Q8:R8)</f>
        <v>3.4586012698623376</v>
      </c>
      <c r="R9" s="446"/>
      <c r="S9" s="444">
        <f t="shared" ref="S9" si="8">AVERAGE(S8:T8)</f>
        <v>4.0376587020031049</v>
      </c>
      <c r="T9" s="445"/>
      <c r="U9" s="445">
        <f t="shared" ref="U9" si="9">AVERAGE(U8:V8)</f>
        <v>3.6487842375317392</v>
      </c>
      <c r="V9" s="446"/>
    </row>
    <row r="10" spans="1:22" x14ac:dyDescent="0.25">
      <c r="A10" s="244"/>
      <c r="B10" s="130"/>
      <c r="C10" s="270"/>
      <c r="D10" s="271"/>
      <c r="E10" s="271"/>
      <c r="F10" s="272"/>
      <c r="G10" s="270"/>
      <c r="H10" s="271"/>
      <c r="I10" s="271"/>
      <c r="J10" s="272"/>
      <c r="K10" s="270"/>
      <c r="L10" s="271"/>
      <c r="M10" s="271"/>
      <c r="N10" s="272"/>
      <c r="O10" s="270"/>
      <c r="P10" s="271"/>
      <c r="Q10" s="271"/>
      <c r="R10" s="272"/>
      <c r="S10" s="316"/>
      <c r="T10" s="314"/>
      <c r="U10" s="314"/>
      <c r="V10" s="315"/>
    </row>
    <row r="11" spans="1:22" x14ac:dyDescent="0.25">
      <c r="A11" s="244"/>
      <c r="B11" s="130" t="s">
        <v>43</v>
      </c>
      <c r="C11" s="264">
        <v>0.6611101259088592</v>
      </c>
      <c r="D11" s="265">
        <v>1.9089301503094624</v>
      </c>
      <c r="E11" s="265">
        <v>3.767059889004587</v>
      </c>
      <c r="F11" s="266">
        <v>5.4076053541068259</v>
      </c>
      <c r="G11" s="264">
        <v>10.066666666666668</v>
      </c>
      <c r="H11" s="265">
        <v>13.433333333333319</v>
      </c>
      <c r="I11" s="265">
        <v>14.569139484676953</v>
      </c>
      <c r="J11" s="266">
        <v>14.147984367626499</v>
      </c>
      <c r="K11" s="264">
        <v>18.816239336640763</v>
      </c>
      <c r="L11" s="265">
        <v>15.029852663916611</v>
      </c>
      <c r="M11" s="265">
        <v>12.011459791557911</v>
      </c>
      <c r="N11" s="266">
        <v>10.861931975436413</v>
      </c>
      <c r="O11" s="264">
        <v>3.5508051032095533</v>
      </c>
      <c r="P11" s="265">
        <v>3.5665266842212606</v>
      </c>
      <c r="Q11" s="265">
        <v>3.6553613119806982</v>
      </c>
      <c r="R11" s="266">
        <v>3.659917746165875</v>
      </c>
      <c r="S11" s="264">
        <v>4.3706625364565044</v>
      </c>
      <c r="T11" s="265">
        <v>4.2071627843288661</v>
      </c>
      <c r="U11" s="265">
        <v>3.9982533370779505</v>
      </c>
      <c r="V11" s="266">
        <v>3.7300905297977138</v>
      </c>
    </row>
    <row r="12" spans="1:22" x14ac:dyDescent="0.25">
      <c r="A12" s="244"/>
      <c r="B12" s="248" t="s">
        <v>57</v>
      </c>
      <c r="C12" s="444">
        <f t="shared" ref="C12" si="10">AVERAGE(C11:D11)</f>
        <v>1.2850201381091608</v>
      </c>
      <c r="D12" s="445"/>
      <c r="E12" s="445">
        <f t="shared" ref="E12" si="11">AVERAGE(E11:F11)</f>
        <v>4.5873326215557064</v>
      </c>
      <c r="F12" s="446"/>
      <c r="G12" s="444">
        <f t="shared" ref="G12" si="12">AVERAGE(G11:H11)</f>
        <v>11.749999999999993</v>
      </c>
      <c r="H12" s="445"/>
      <c r="I12" s="445">
        <f t="shared" ref="I12" si="13">AVERAGE(I11:J11)</f>
        <v>14.358561926151726</v>
      </c>
      <c r="J12" s="446"/>
      <c r="K12" s="444">
        <f t="shared" ref="K12" si="14">AVERAGE(K11:L11)</f>
        <v>16.923046000278688</v>
      </c>
      <c r="L12" s="445"/>
      <c r="M12" s="445">
        <f t="shared" ref="M12" si="15">AVERAGE(M11:N11)</f>
        <v>11.436695883497162</v>
      </c>
      <c r="N12" s="446"/>
      <c r="O12" s="444">
        <f t="shared" ref="O12" si="16">AVERAGE(O11:P11)</f>
        <v>3.558665893715407</v>
      </c>
      <c r="P12" s="445"/>
      <c r="Q12" s="445">
        <f t="shared" ref="Q12" si="17">AVERAGE(Q11:R11)</f>
        <v>3.6576395290732866</v>
      </c>
      <c r="R12" s="446"/>
      <c r="S12" s="444">
        <f t="shared" ref="S12" si="18">AVERAGE(S11:T11)</f>
        <v>4.2889126603926853</v>
      </c>
      <c r="T12" s="445"/>
      <c r="U12" s="445">
        <f t="shared" ref="U12" si="19">AVERAGE(U11:V11)</f>
        <v>3.8641719334378322</v>
      </c>
      <c r="V12" s="446"/>
    </row>
    <row r="13" spans="1:22" x14ac:dyDescent="0.25">
      <c r="A13" s="244"/>
      <c r="B13" s="172"/>
      <c r="C13" s="270"/>
      <c r="D13" s="271"/>
      <c r="E13" s="271"/>
      <c r="F13" s="272"/>
      <c r="G13" s="270"/>
      <c r="H13" s="271"/>
      <c r="I13" s="271"/>
      <c r="J13" s="272"/>
      <c r="K13" s="270"/>
      <c r="L13" s="271"/>
      <c r="M13" s="271"/>
      <c r="N13" s="272"/>
      <c r="O13" s="270"/>
      <c r="P13" s="271"/>
      <c r="Q13" s="271"/>
      <c r="R13" s="272"/>
      <c r="S13" s="316"/>
      <c r="T13" s="314"/>
      <c r="U13" s="314"/>
      <c r="V13" s="315"/>
    </row>
    <row r="14" spans="1:22" x14ac:dyDescent="0.25">
      <c r="A14" s="244"/>
      <c r="B14" s="172" t="s">
        <v>181</v>
      </c>
      <c r="C14" s="264">
        <v>3.4990791896869267</v>
      </c>
      <c r="D14" s="265">
        <v>10.477941176470583</v>
      </c>
      <c r="E14" s="265">
        <v>6.4690026954177915</v>
      </c>
      <c r="F14" s="266">
        <v>6.9076305220883594</v>
      </c>
      <c r="G14" s="264">
        <v>7.8291814946619187</v>
      </c>
      <c r="H14" s="265">
        <v>7.4043261231281132</v>
      </c>
      <c r="I14" s="265">
        <v>10.485438620237986</v>
      </c>
      <c r="J14" s="266">
        <v>7.7620451289347692</v>
      </c>
      <c r="K14" s="264">
        <v>9.9283205679340014</v>
      </c>
      <c r="L14" s="265">
        <v>10.390658074831659</v>
      </c>
      <c r="M14" s="265">
        <v>8.9407302866518776</v>
      </c>
      <c r="N14" s="266">
        <v>12.380942284529194</v>
      </c>
      <c r="O14" s="264">
        <v>10.61558940022136</v>
      </c>
      <c r="P14" s="265">
        <v>8.6616528381920475</v>
      </c>
      <c r="Q14" s="265">
        <v>6.715849098558957</v>
      </c>
      <c r="R14" s="266">
        <v>4.5546095285269539</v>
      </c>
      <c r="S14" s="264">
        <v>5.0017613274351058</v>
      </c>
      <c r="T14" s="265">
        <v>5.7135188325044162</v>
      </c>
      <c r="U14" s="265">
        <v>6.2176245291914567</v>
      </c>
      <c r="V14" s="266">
        <v>7.0160516566279973</v>
      </c>
    </row>
    <row r="15" spans="1:22" x14ac:dyDescent="0.25">
      <c r="A15" s="244"/>
      <c r="B15" s="248" t="s">
        <v>57</v>
      </c>
      <c r="C15" s="444">
        <f t="shared" ref="C15" si="20">AVERAGE(C14:D14)</f>
        <v>6.9885101830787555</v>
      </c>
      <c r="D15" s="445"/>
      <c r="E15" s="445">
        <f t="shared" ref="E15" si="21">AVERAGE(E14:F14)</f>
        <v>6.688316608753075</v>
      </c>
      <c r="F15" s="446"/>
      <c r="G15" s="444">
        <f t="shared" ref="G15" si="22">AVERAGE(G14:H14)</f>
        <v>7.616753808895016</v>
      </c>
      <c r="H15" s="445"/>
      <c r="I15" s="445">
        <f t="shared" ref="I15" si="23">AVERAGE(I14:J14)</f>
        <v>9.1237418745863774</v>
      </c>
      <c r="J15" s="446"/>
      <c r="K15" s="444">
        <f t="shared" ref="K15" si="24">AVERAGE(K14:L14)</f>
        <v>10.15948932138283</v>
      </c>
      <c r="L15" s="445"/>
      <c r="M15" s="445">
        <f t="shared" ref="M15" si="25">AVERAGE(M14:N14)</f>
        <v>10.660836285590536</v>
      </c>
      <c r="N15" s="446"/>
      <c r="O15" s="444">
        <f t="shared" ref="O15" si="26">AVERAGE(O14:P14)</f>
        <v>9.6386211192067037</v>
      </c>
      <c r="P15" s="445"/>
      <c r="Q15" s="445">
        <f t="shared" ref="Q15" si="27">AVERAGE(Q14:R14)</f>
        <v>5.6352293135429559</v>
      </c>
      <c r="R15" s="446"/>
      <c r="S15" s="444">
        <f t="shared" ref="S15" si="28">AVERAGE(S14:T14)</f>
        <v>5.3576400799697605</v>
      </c>
      <c r="T15" s="445"/>
      <c r="U15" s="445">
        <f t="shared" ref="U15" si="29">AVERAGE(U14:V14)</f>
        <v>6.6168380929097275</v>
      </c>
      <c r="V15" s="446"/>
    </row>
    <row r="16" spans="1:22" x14ac:dyDescent="0.25">
      <c r="A16" s="244"/>
      <c r="B16" s="249"/>
      <c r="C16" s="270"/>
      <c r="D16" s="271"/>
      <c r="E16" s="271"/>
      <c r="F16" s="272"/>
      <c r="G16" s="270"/>
      <c r="H16" s="271"/>
      <c r="I16" s="271"/>
      <c r="J16" s="272"/>
      <c r="K16" s="270"/>
      <c r="L16" s="271"/>
      <c r="M16" s="271"/>
      <c r="N16" s="272"/>
      <c r="O16" s="270"/>
      <c r="P16" s="271"/>
      <c r="Q16" s="271"/>
      <c r="R16" s="272"/>
      <c r="S16" s="316"/>
      <c r="T16" s="314"/>
      <c r="U16" s="314"/>
      <c r="V16" s="315"/>
    </row>
    <row r="17" spans="1:22" x14ac:dyDescent="0.25">
      <c r="A17" s="244"/>
      <c r="B17" s="172" t="s">
        <v>182</v>
      </c>
      <c r="C17" s="270">
        <f>100*((1+'Polročné údaje'!G14/100)/(1+'Polročné údaje'!G8/100)-1)</f>
        <v>-1.3155752031770107</v>
      </c>
      <c r="D17" s="271">
        <f>100*((1+'Polročné údaje'!D14/100)/(1+'Polročné údaje'!D8/100)-1)</f>
        <v>8.0645006616927759</v>
      </c>
      <c r="E17" s="271">
        <f>100*((1+'Polročné údaje'!E14/100)/(1+'Polročné údaje'!E8/100)-1)</f>
        <v>2.4725723728756588</v>
      </c>
      <c r="F17" s="272">
        <f>100*((1+'Polročné údaje'!F14/100)/(1+'Polročné údaje'!F8/100)-1)</f>
        <v>1.3342469403681223</v>
      </c>
      <c r="G17" s="270">
        <f>100*((1+'Polročné údaje'!G14/100)/(1+'Polročné údaje'!G8/100)-1)</f>
        <v>-1.3155752031770107</v>
      </c>
      <c r="H17" s="271">
        <f>100*((1+'Polročné údaje'!H14/100)/(1+'Polročné údaje'!H8/100)-1)</f>
        <v>-4.5577670706799855</v>
      </c>
      <c r="I17" s="271">
        <f>100*((1+'Polročné údaje'!I14/100)/(1+'Polročné údaje'!I8/100)-1)</f>
        <v>-3.0486960038742406</v>
      </c>
      <c r="J17" s="272">
        <f>100*((1+'Polročné údaje'!J14/100)/(1+'Polročné údaje'!J8/100)-1)</f>
        <v>-5.3566368479533555</v>
      </c>
      <c r="K17" s="270">
        <f>100*((1+'Polročné údaje'!K14/100)/(1+'Polročné údaje'!K8/100)-1)</f>
        <v>-7.1698123695079001</v>
      </c>
      <c r="L17" s="271">
        <f>100*((1+'Polročné údaje'!L14/100)/(1+'Polročné údaje'!L8/100)-1)</f>
        <v>-3.5284699349011239</v>
      </c>
      <c r="M17" s="271">
        <f>100*((1+'Polročné údaje'!M14/100)/(1+'Polročné údaje'!M8/100)-1)</f>
        <v>-2.18244394310666</v>
      </c>
      <c r="N17" s="272">
        <f>100*((1+'Polročné údaje'!N14/100)/(1+'Polročné údaje'!N8/100)-1)</f>
        <v>2.0499574692339539</v>
      </c>
      <c r="O17" s="270">
        <f>100*((1+'Polročné údaje'!O14/100)/(1+'Polročné údaje'!O8/100)-1)</f>
        <v>7.0354545331963392</v>
      </c>
      <c r="P17" s="271">
        <f>100*((1+'Polročné údaje'!P14/100)/(1+'Polročné údaje'!P8/100)-1)</f>
        <v>5.1343601692908081</v>
      </c>
      <c r="Q17" s="271">
        <f>100*((1+'Polročné údaje'!Q14/100)/(1+'Polročné údaje'!Q8/100)-1)</f>
        <v>3.1562941131195288</v>
      </c>
      <c r="R17" s="272">
        <f>100*((1+'Polročné údaje'!R14/100)/(1+'Polročné údaje'!R8/100)-1)</f>
        <v>1.0515953623284613</v>
      </c>
      <c r="S17" s="316">
        <f>100*((1+'Polročné údaje'!S14/100)/(1+'Polročné údaje'!S8/100)-1)</f>
        <v>0.85439557818645095</v>
      </c>
      <c r="T17" s="314">
        <f>100*((1+'Polročné údaje'!T14/100)/(1+'Polročné údaje'!T8/100)-1)</f>
        <v>1.6837057447079529</v>
      </c>
      <c r="U17" s="314">
        <f>100*((1+'Polročné údaje'!U14/100)/(1+'Polročné údaje'!U8/100)-1)</f>
        <v>2.3553055878493545</v>
      </c>
      <c r="V17" s="315">
        <f>100*((1+'Polročné údaje'!V14/100)/(1+'Polročné údaje'!V8/100)-1)</f>
        <v>3.3730553060303814</v>
      </c>
    </row>
    <row r="18" spans="1:22" x14ac:dyDescent="0.25">
      <c r="A18" s="244"/>
      <c r="B18" s="248" t="s">
        <v>57</v>
      </c>
      <c r="C18" s="444">
        <f t="shared" ref="C18" si="30">AVERAGE(C17:D17)</f>
        <v>3.3744627292578828</v>
      </c>
      <c r="D18" s="445"/>
      <c r="E18" s="445">
        <f t="shared" ref="E18" si="31">AVERAGE(E17:F17)</f>
        <v>1.9034096566218905</v>
      </c>
      <c r="F18" s="446"/>
      <c r="G18" s="444">
        <f t="shared" ref="G18" si="32">AVERAGE(G17:H17)</f>
        <v>-2.9366711369284983</v>
      </c>
      <c r="H18" s="445"/>
      <c r="I18" s="445">
        <f t="shared" ref="I18" si="33">AVERAGE(I17:J17)</f>
        <v>-4.2026664259137982</v>
      </c>
      <c r="J18" s="446"/>
      <c r="K18" s="444">
        <f t="shared" ref="K18" si="34">AVERAGE(K17:L17)</f>
        <v>-5.3491411522045116</v>
      </c>
      <c r="L18" s="445"/>
      <c r="M18" s="445">
        <f t="shared" ref="M18" si="35">AVERAGE(M17:N17)</f>
        <v>-6.6243236936353034E-2</v>
      </c>
      <c r="N18" s="446"/>
      <c r="O18" s="444">
        <f t="shared" ref="O18" si="36">AVERAGE(O17:P17)</f>
        <v>6.0849073512435741</v>
      </c>
      <c r="P18" s="445"/>
      <c r="Q18" s="445">
        <f t="shared" ref="Q18" si="37">AVERAGE(Q17:R17)</f>
        <v>2.103944737723995</v>
      </c>
      <c r="R18" s="446"/>
      <c r="S18" s="444">
        <f t="shared" ref="S18" si="38">AVERAGE(S17:T17)</f>
        <v>1.2690506614472019</v>
      </c>
      <c r="T18" s="445"/>
      <c r="U18" s="445">
        <f t="shared" ref="U18" si="39">AVERAGE(U17:V17)</f>
        <v>2.864180446939868</v>
      </c>
      <c r="V18" s="446"/>
    </row>
    <row r="19" spans="1:22" s="172" customFormat="1" x14ac:dyDescent="0.25">
      <c r="A19" s="247"/>
      <c r="B19" s="250"/>
      <c r="C19" s="273"/>
      <c r="D19" s="274"/>
      <c r="E19" s="274"/>
      <c r="F19" s="275"/>
      <c r="G19" s="273"/>
      <c r="H19" s="274"/>
      <c r="I19" s="274"/>
      <c r="J19" s="275"/>
      <c r="K19" s="273"/>
      <c r="L19" s="274"/>
      <c r="M19" s="274"/>
      <c r="N19" s="275"/>
      <c r="O19" s="273"/>
      <c r="P19" s="274"/>
      <c r="Q19" s="274"/>
      <c r="R19" s="275"/>
      <c r="S19" s="273"/>
      <c r="T19" s="274"/>
      <c r="U19" s="274"/>
      <c r="V19" s="275"/>
    </row>
    <row r="20" spans="1:22" s="172" customFormat="1" x14ac:dyDescent="0.25">
      <c r="C20" s="251"/>
    </row>
  </sheetData>
  <mergeCells count="43">
    <mergeCell ref="S18:T18"/>
    <mergeCell ref="U18:V18"/>
    <mergeCell ref="S9:T9"/>
    <mergeCell ref="U9:V9"/>
    <mergeCell ref="S12:T12"/>
    <mergeCell ref="U12:V12"/>
    <mergeCell ref="S15:T15"/>
    <mergeCell ref="U15:V15"/>
    <mergeCell ref="G18:H18"/>
    <mergeCell ref="I18:J18"/>
    <mergeCell ref="K18:L18"/>
    <mergeCell ref="M18:N18"/>
    <mergeCell ref="O18:P18"/>
    <mergeCell ref="C18:D18"/>
    <mergeCell ref="E18:F18"/>
    <mergeCell ref="K15:L15"/>
    <mergeCell ref="A1:V1"/>
    <mergeCell ref="A2:V2"/>
    <mergeCell ref="A3:V3"/>
    <mergeCell ref="E15:F15"/>
    <mergeCell ref="G15:H15"/>
    <mergeCell ref="I15:J15"/>
    <mergeCell ref="C15:D15"/>
    <mergeCell ref="I9:J9"/>
    <mergeCell ref="E12:F12"/>
    <mergeCell ref="G12:H12"/>
    <mergeCell ref="M15:N15"/>
    <mergeCell ref="E9:F9"/>
    <mergeCell ref="Q18:R18"/>
    <mergeCell ref="C12:D12"/>
    <mergeCell ref="Q15:R15"/>
    <mergeCell ref="Q9:R9"/>
    <mergeCell ref="O12:P12"/>
    <mergeCell ref="Q12:R12"/>
    <mergeCell ref="K9:L9"/>
    <mergeCell ref="M9:N9"/>
    <mergeCell ref="K12:L12"/>
    <mergeCell ref="M12:N12"/>
    <mergeCell ref="I12:J12"/>
    <mergeCell ref="G9:H9"/>
    <mergeCell ref="O15:P15"/>
    <mergeCell ref="O9:P9"/>
    <mergeCell ref="C9:D9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4"/>
  <sheetViews>
    <sheetView zoomScaleNormal="100" workbookViewId="0">
      <selection activeCell="H14" sqref="H14"/>
    </sheetView>
  </sheetViews>
  <sheetFormatPr defaultColWidth="9.140625" defaultRowHeight="15.75" x14ac:dyDescent="0.25"/>
  <cols>
    <col min="1" max="1" width="5.7109375" style="238" customWidth="1"/>
    <col min="2" max="2" width="75.7109375" style="238" customWidth="1"/>
    <col min="3" max="22" width="9.140625" style="238" customWidth="1"/>
    <col min="23" max="16384" width="9.140625" style="238"/>
  </cols>
  <sheetData>
    <row r="1" spans="1:22" x14ac:dyDescent="0.25">
      <c r="A1" s="432" t="str">
        <f>'Súhrnné indikátory'!A1:M1</f>
        <v>61. zasadnutie Výboru pre makroekonomické prognózy, 14.9.2022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4"/>
      <c r="R1" s="434"/>
      <c r="S1" s="434"/>
      <c r="T1" s="434"/>
      <c r="U1" s="434"/>
      <c r="V1" s="434"/>
    </row>
    <row r="2" spans="1:22" ht="18.75" x14ac:dyDescent="0.3">
      <c r="A2" s="438" t="s">
        <v>151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29"/>
      <c r="T2" s="429"/>
      <c r="U2" s="429"/>
      <c r="V2" s="429"/>
    </row>
    <row r="3" spans="1:22" x14ac:dyDescent="0.25">
      <c r="A3" s="440" t="s">
        <v>61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431"/>
      <c r="T3" s="431"/>
      <c r="U3" s="431"/>
      <c r="V3" s="431"/>
    </row>
    <row r="4" spans="1:22" s="172" customFormat="1" x14ac:dyDescent="0.25">
      <c r="A4" s="239"/>
      <c r="B4" s="240"/>
      <c r="C4" s="242"/>
      <c r="D4" s="242"/>
      <c r="E4" s="242"/>
      <c r="F4" s="243"/>
      <c r="G4" s="242"/>
      <c r="H4" s="242"/>
      <c r="I4" s="242"/>
      <c r="J4" s="243"/>
      <c r="K4" s="242"/>
      <c r="L4" s="242"/>
      <c r="M4" s="242"/>
      <c r="N4" s="243"/>
      <c r="O4" s="242"/>
      <c r="P4" s="242"/>
      <c r="Q4" s="242"/>
      <c r="R4" s="243"/>
      <c r="S4" s="242"/>
      <c r="T4" s="242"/>
      <c r="U4" s="242"/>
      <c r="V4" s="243"/>
    </row>
    <row r="5" spans="1:22" s="172" customFormat="1" x14ac:dyDescent="0.25">
      <c r="A5" s="244"/>
      <c r="B5" s="246"/>
      <c r="C5" s="245">
        <v>2021</v>
      </c>
      <c r="D5" s="245">
        <v>2021</v>
      </c>
      <c r="E5" s="245">
        <v>2021</v>
      </c>
      <c r="F5" s="246">
        <v>2021</v>
      </c>
      <c r="G5" s="245">
        <v>2022</v>
      </c>
      <c r="H5" s="245">
        <v>2022</v>
      </c>
      <c r="I5" s="245">
        <v>2022</v>
      </c>
      <c r="J5" s="246">
        <v>2022</v>
      </c>
      <c r="K5" s="245">
        <v>2023</v>
      </c>
      <c r="L5" s="245">
        <v>2023</v>
      </c>
      <c r="M5" s="245">
        <v>2023</v>
      </c>
      <c r="N5" s="246">
        <v>2023</v>
      </c>
      <c r="O5" s="279">
        <v>2024</v>
      </c>
      <c r="P5" s="245">
        <v>2024</v>
      </c>
      <c r="Q5" s="245">
        <v>2024</v>
      </c>
      <c r="R5" s="246">
        <v>2024</v>
      </c>
      <c r="S5" s="279">
        <v>2025</v>
      </c>
      <c r="T5" s="245">
        <v>2025</v>
      </c>
      <c r="U5" s="245">
        <v>2025</v>
      </c>
      <c r="V5" s="246">
        <v>2025</v>
      </c>
    </row>
    <row r="6" spans="1:22" s="172" customFormat="1" x14ac:dyDescent="0.25">
      <c r="A6" s="247"/>
      <c r="B6" s="150"/>
      <c r="C6" s="5" t="s">
        <v>0</v>
      </c>
      <c r="D6" s="5" t="s">
        <v>1</v>
      </c>
      <c r="E6" s="5" t="s">
        <v>2</v>
      </c>
      <c r="F6" s="3" t="s">
        <v>3</v>
      </c>
      <c r="G6" s="5" t="s">
        <v>0</v>
      </c>
      <c r="H6" s="5" t="s">
        <v>1</v>
      </c>
      <c r="I6" s="5" t="s">
        <v>2</v>
      </c>
      <c r="J6" s="3" t="s">
        <v>3</v>
      </c>
      <c r="K6" s="5" t="s">
        <v>0</v>
      </c>
      <c r="L6" s="5" t="s">
        <v>1</v>
      </c>
      <c r="M6" s="5" t="s">
        <v>2</v>
      </c>
      <c r="N6" s="3" t="s">
        <v>3</v>
      </c>
      <c r="O6" s="2" t="s">
        <v>0</v>
      </c>
      <c r="P6" s="5" t="s">
        <v>1</v>
      </c>
      <c r="Q6" s="5" t="s">
        <v>2</v>
      </c>
      <c r="R6" s="3" t="s">
        <v>3</v>
      </c>
      <c r="S6" s="2" t="s">
        <v>0</v>
      </c>
      <c r="T6" s="5" t="s">
        <v>1</v>
      </c>
      <c r="U6" s="5" t="s">
        <v>2</v>
      </c>
      <c r="V6" s="3" t="s">
        <v>3</v>
      </c>
    </row>
    <row r="7" spans="1:22" x14ac:dyDescent="0.25">
      <c r="A7" s="244"/>
      <c r="B7" s="246"/>
      <c r="C7" s="241"/>
      <c r="D7" s="242"/>
      <c r="E7" s="242"/>
      <c r="F7" s="243"/>
      <c r="G7" s="241"/>
      <c r="H7" s="242"/>
      <c r="I7" s="242"/>
      <c r="J7" s="243"/>
      <c r="K7" s="241"/>
      <c r="L7" s="242"/>
      <c r="M7" s="242"/>
      <c r="N7" s="243"/>
      <c r="O7" s="241"/>
      <c r="P7" s="242"/>
      <c r="Q7" s="242"/>
      <c r="R7" s="243"/>
      <c r="S7" s="241"/>
      <c r="T7" s="242"/>
      <c r="U7" s="242"/>
      <c r="V7" s="243"/>
    </row>
    <row r="8" spans="1:22" x14ac:dyDescent="0.25">
      <c r="A8" s="244"/>
      <c r="B8" s="130" t="s">
        <v>189</v>
      </c>
      <c r="C8" s="301">
        <v>21.818826000000001</v>
      </c>
      <c r="D8" s="302">
        <v>24.077677999999999</v>
      </c>
      <c r="E8" s="302">
        <v>25.637222000000001</v>
      </c>
      <c r="F8" s="303">
        <v>25.588782999999999</v>
      </c>
      <c r="G8" s="301">
        <v>23.843391</v>
      </c>
      <c r="H8" s="302">
        <v>26.486211000000001</v>
      </c>
      <c r="I8" s="302">
        <v>28.354900747625333</v>
      </c>
      <c r="J8" s="303">
        <v>28.298676026698899</v>
      </c>
      <c r="K8" s="301">
        <v>27.418700015643882</v>
      </c>
      <c r="L8" s="302">
        <v>30.141628292132946</v>
      </c>
      <c r="M8" s="302">
        <v>31.581207586148643</v>
      </c>
      <c r="N8" s="303">
        <v>31.427628384018398</v>
      </c>
      <c r="O8" s="301">
        <v>29.170156013723428</v>
      </c>
      <c r="P8" s="302">
        <v>32.040157611176021</v>
      </c>
      <c r="Q8" s="302">
        <v>33.584124044950194</v>
      </c>
      <c r="R8" s="303">
        <v>33.490926578937518</v>
      </c>
      <c r="S8" s="301">
        <v>31.361000214298294</v>
      </c>
      <c r="T8" s="302">
        <v>34.30411058166225</v>
      </c>
      <c r="U8" s="302">
        <v>35.76258946816403</v>
      </c>
      <c r="V8" s="303">
        <v>35.37067395566006</v>
      </c>
    </row>
    <row r="9" spans="1:22" x14ac:dyDescent="0.25">
      <c r="A9" s="244"/>
      <c r="B9" s="155" t="s">
        <v>23</v>
      </c>
      <c r="C9" s="253">
        <v>0.81387325286210732</v>
      </c>
      <c r="D9" s="254">
        <v>11.81264523288319</v>
      </c>
      <c r="E9" s="254">
        <v>4.3106489643218504</v>
      </c>
      <c r="F9" s="255">
        <v>5.1960091364961825</v>
      </c>
      <c r="G9" s="253">
        <v>9.2789822880479313</v>
      </c>
      <c r="H9" s="254">
        <v>10.00317804731834</v>
      </c>
      <c r="I9" s="254">
        <v>10.600519618019955</v>
      </c>
      <c r="J9" s="255">
        <v>10.590159863010683</v>
      </c>
      <c r="K9" s="253">
        <v>14.994968692346999</v>
      </c>
      <c r="L9" s="254">
        <v>13.801208833279134</v>
      </c>
      <c r="M9" s="254">
        <v>11.37830411483105</v>
      </c>
      <c r="N9" s="255">
        <v>11.056886033705005</v>
      </c>
      <c r="O9" s="253">
        <v>6.3878156042417977</v>
      </c>
      <c r="P9" s="254">
        <v>6.29869528163014</v>
      </c>
      <c r="Q9" s="254">
        <v>6.3421148584578368</v>
      </c>
      <c r="R9" s="255">
        <v>6.5652367073563589</v>
      </c>
      <c r="S9" s="253">
        <v>7.510567305653626</v>
      </c>
      <c r="T9" s="254">
        <v>7.0659857481366828</v>
      </c>
      <c r="U9" s="254">
        <v>6.4865929517711862</v>
      </c>
      <c r="V9" s="255">
        <v>5.6127063916610487</v>
      </c>
    </row>
    <row r="10" spans="1:22" x14ac:dyDescent="0.25">
      <c r="A10" s="244"/>
      <c r="B10" s="130" t="s">
        <v>190</v>
      </c>
      <c r="C10" s="301">
        <v>20.009208999999998</v>
      </c>
      <c r="D10" s="302">
        <v>21.996614000000001</v>
      </c>
      <c r="E10" s="302">
        <v>23.082651000000002</v>
      </c>
      <c r="F10" s="303">
        <v>22.906531999999999</v>
      </c>
      <c r="G10" s="301">
        <v>20.63532</v>
      </c>
      <c r="H10" s="302">
        <v>22.395724000000001</v>
      </c>
      <c r="I10" s="302">
        <v>23.437687905843575</v>
      </c>
      <c r="J10" s="303">
        <v>23.222833239146087</v>
      </c>
      <c r="K10" s="301">
        <v>20.666165315261686</v>
      </c>
      <c r="L10" s="302">
        <v>22.559094055658957</v>
      </c>
      <c r="M10" s="302">
        <v>23.647088127787161</v>
      </c>
      <c r="N10" s="303">
        <v>23.384806450373027</v>
      </c>
      <c r="O10" s="301">
        <v>20.967487140596855</v>
      </c>
      <c r="P10" s="302">
        <v>22.804871845207444</v>
      </c>
      <c r="Q10" s="302">
        <v>23.998518418782197</v>
      </c>
      <c r="R10" s="303">
        <v>23.98546042030749</v>
      </c>
      <c r="S10" s="301">
        <v>21.646051388464322</v>
      </c>
      <c r="T10" s="302">
        <v>23.448030748063314</v>
      </c>
      <c r="U10" s="302">
        <v>24.505912692367296</v>
      </c>
      <c r="V10" s="303">
        <v>24.255290822179138</v>
      </c>
    </row>
    <row r="11" spans="1:22" x14ac:dyDescent="0.25">
      <c r="A11" s="244"/>
      <c r="B11" s="155" t="s">
        <v>23</v>
      </c>
      <c r="C11" s="253">
        <v>0.15877369979910849</v>
      </c>
      <c r="D11" s="254">
        <v>9.6382358206967602</v>
      </c>
      <c r="E11" s="254">
        <v>1.3181656214273474</v>
      </c>
      <c r="F11" s="255">
        <v>1.3907373528327938</v>
      </c>
      <c r="G11" s="253">
        <v>3.1291141993669003</v>
      </c>
      <c r="H11" s="254">
        <v>1.8144156186947757</v>
      </c>
      <c r="I11" s="254">
        <v>1.5381114840040233</v>
      </c>
      <c r="J11" s="255">
        <v>1.3808342491394399</v>
      </c>
      <c r="K11" s="253">
        <v>0.14947825021218719</v>
      </c>
      <c r="L11" s="254">
        <v>0.72946985620538918</v>
      </c>
      <c r="M11" s="254">
        <v>0.89343378401833817</v>
      </c>
      <c r="N11" s="255">
        <v>0.69747394540089491</v>
      </c>
      <c r="O11" s="253">
        <v>1.4580442028722551</v>
      </c>
      <c r="P11" s="254">
        <v>1.0894843070474947</v>
      </c>
      <c r="Q11" s="254">
        <v>1.4861461550611743</v>
      </c>
      <c r="R11" s="255">
        <v>2.5685650689868389</v>
      </c>
      <c r="S11" s="253">
        <v>3.2362688161789555</v>
      </c>
      <c r="T11" s="254">
        <v>2.8202697529783993</v>
      </c>
      <c r="U11" s="254">
        <v>2.1142733260899549</v>
      </c>
      <c r="V11" s="255">
        <v>1.1249748687050198</v>
      </c>
    </row>
    <row r="12" spans="1:22" x14ac:dyDescent="0.25">
      <c r="A12" s="244"/>
      <c r="B12" s="130" t="s">
        <v>191</v>
      </c>
      <c r="C12" s="301">
        <v>12.598876000000001</v>
      </c>
      <c r="D12" s="302">
        <v>13.926354</v>
      </c>
      <c r="E12" s="302">
        <v>14.676825000000001</v>
      </c>
      <c r="F12" s="303">
        <v>14.841260000000002</v>
      </c>
      <c r="G12" s="301">
        <v>15.298022000000001</v>
      </c>
      <c r="H12" s="302">
        <v>16.377167</v>
      </c>
      <c r="I12" s="302">
        <v>17.379551250288191</v>
      </c>
      <c r="J12" s="303">
        <v>17.617014200464503</v>
      </c>
      <c r="K12" s="301">
        <v>17.495583015770475</v>
      </c>
      <c r="L12" s="302">
        <v>17.833258609760097</v>
      </c>
      <c r="M12" s="302">
        <v>18.708567162977936</v>
      </c>
      <c r="N12" s="303">
        <v>18.962290964943723</v>
      </c>
      <c r="O12" s="301">
        <v>18.266539780862942</v>
      </c>
      <c r="P12" s="302">
        <v>18.811181116703271</v>
      </c>
      <c r="Q12" s="302">
        <v>19.868831953880392</v>
      </c>
      <c r="R12" s="303">
        <v>20.182215401584994</v>
      </c>
      <c r="S12" s="301">
        <v>19.461697145281718</v>
      </c>
      <c r="T12" s="302">
        <v>19.916949693480255</v>
      </c>
      <c r="U12" s="302">
        <v>20.963595236556035</v>
      </c>
      <c r="V12" s="303">
        <v>21.23649387114672</v>
      </c>
    </row>
    <row r="13" spans="1:22" x14ac:dyDescent="0.25">
      <c r="A13" s="244"/>
      <c r="B13" s="155" t="s">
        <v>23</v>
      </c>
      <c r="C13" s="253">
        <v>-5.0993107561525308</v>
      </c>
      <c r="D13" s="254">
        <v>7.6865403829339929</v>
      </c>
      <c r="E13" s="254">
        <v>6.623747862523266</v>
      </c>
      <c r="F13" s="255">
        <v>8.5521282456451964</v>
      </c>
      <c r="G13" s="253">
        <v>21.423704781283661</v>
      </c>
      <c r="H13" s="254">
        <v>17.598382175262817</v>
      </c>
      <c r="I13" s="254">
        <v>18.414924551380764</v>
      </c>
      <c r="J13" s="255">
        <v>18.702955143057267</v>
      </c>
      <c r="K13" s="253">
        <v>14.365001016278267</v>
      </c>
      <c r="L13" s="254">
        <v>8.8909859059268292</v>
      </c>
      <c r="M13" s="254">
        <v>7.6470093706689113</v>
      </c>
      <c r="N13" s="255">
        <v>7.6362359090551779</v>
      </c>
      <c r="O13" s="253">
        <v>4.4065794457808671</v>
      </c>
      <c r="P13" s="254">
        <v>5.4837005863188626</v>
      </c>
      <c r="Q13" s="254">
        <v>6.2017832835348452</v>
      </c>
      <c r="R13" s="255">
        <v>6.4334232551150672</v>
      </c>
      <c r="S13" s="253">
        <v>6.5428777357761536</v>
      </c>
      <c r="T13" s="254">
        <v>5.8782517159176262</v>
      </c>
      <c r="U13" s="254">
        <v>5.5099529011912285</v>
      </c>
      <c r="V13" s="255">
        <v>5.2237995115190783</v>
      </c>
    </row>
    <row r="14" spans="1:22" x14ac:dyDescent="0.25">
      <c r="A14" s="244"/>
      <c r="B14" s="130" t="s">
        <v>192</v>
      </c>
      <c r="C14" s="301">
        <v>11.462814</v>
      </c>
      <c r="D14" s="302">
        <v>12.529331000000001</v>
      </c>
      <c r="E14" s="302">
        <v>13.030884</v>
      </c>
      <c r="F14" s="303">
        <v>12.982299000000001</v>
      </c>
      <c r="G14" s="301">
        <v>12.532517</v>
      </c>
      <c r="H14" s="302">
        <v>13.050385</v>
      </c>
      <c r="I14" s="302">
        <v>13.419759821568222</v>
      </c>
      <c r="J14" s="303">
        <v>13.306497019999377</v>
      </c>
      <c r="K14" s="301">
        <v>12.049272541383028</v>
      </c>
      <c r="L14" s="302">
        <v>12.453041121190569</v>
      </c>
      <c r="M14" s="302">
        <v>12.935566131881645</v>
      </c>
      <c r="N14" s="303">
        <v>12.950434839899845</v>
      </c>
      <c r="O14" s="301">
        <v>12.161317712681395</v>
      </c>
      <c r="P14" s="302">
        <v>12.689804045699182</v>
      </c>
      <c r="Q14" s="302">
        <v>13.250612667122013</v>
      </c>
      <c r="R14" s="303">
        <v>13.291166949637571</v>
      </c>
      <c r="S14" s="301">
        <v>12.407355536119915</v>
      </c>
      <c r="T14" s="302">
        <v>12.880311821654182</v>
      </c>
      <c r="U14" s="302">
        <v>13.428494412788313</v>
      </c>
      <c r="V14" s="303">
        <v>13.470000497528972</v>
      </c>
    </row>
    <row r="15" spans="1:22" x14ac:dyDescent="0.25">
      <c r="A15" s="244"/>
      <c r="B15" s="155" t="s">
        <v>23</v>
      </c>
      <c r="C15" s="253">
        <v>-5.5122304421238884</v>
      </c>
      <c r="D15" s="254">
        <v>5.0094530316163288</v>
      </c>
      <c r="E15" s="254">
        <v>2.4912734954940063</v>
      </c>
      <c r="F15" s="255">
        <v>2.6662154792603587</v>
      </c>
      <c r="G15" s="253">
        <v>9.3319406561076512</v>
      </c>
      <c r="H15" s="254">
        <v>4.1586737552068875</v>
      </c>
      <c r="I15" s="254">
        <v>2.9842627834629099</v>
      </c>
      <c r="J15" s="255">
        <v>2.497231191481375</v>
      </c>
      <c r="K15" s="253">
        <v>-3.8559250198262118</v>
      </c>
      <c r="L15" s="254">
        <v>-4.5772126937973834</v>
      </c>
      <c r="M15" s="254">
        <v>-3.6080652420349746</v>
      </c>
      <c r="N15" s="255">
        <v>-2.6758521011531311</v>
      </c>
      <c r="O15" s="253">
        <v>0.92989158402343453</v>
      </c>
      <c r="P15" s="254">
        <v>1.9012458258547582</v>
      </c>
      <c r="Q15" s="254">
        <v>2.435506355333672</v>
      </c>
      <c r="R15" s="255">
        <v>2.631047636237982</v>
      </c>
      <c r="S15" s="253">
        <v>2.023118129558954</v>
      </c>
      <c r="T15" s="254">
        <v>1.5012664913416573</v>
      </c>
      <c r="U15" s="254">
        <v>1.3424416676797613</v>
      </c>
      <c r="V15" s="255">
        <v>1.3455067457133874</v>
      </c>
    </row>
    <row r="16" spans="1:22" x14ac:dyDescent="0.25">
      <c r="A16" s="244"/>
      <c r="B16" s="130" t="s">
        <v>193</v>
      </c>
      <c r="C16" s="301">
        <v>7.8435552479999995</v>
      </c>
      <c r="D16" s="302">
        <v>8.4875179260000007</v>
      </c>
      <c r="E16" s="302">
        <v>8.3843715150000016</v>
      </c>
      <c r="F16" s="303">
        <v>9.5119249500000009</v>
      </c>
      <c r="G16" s="301">
        <v>8.647331544</v>
      </c>
      <c r="H16" s="302">
        <v>9.3308277269999991</v>
      </c>
      <c r="I16" s="302">
        <v>9.4602415321508815</v>
      </c>
      <c r="J16" s="303">
        <v>10.43692767240724</v>
      </c>
      <c r="K16" s="301">
        <v>9.5709350519008254</v>
      </c>
      <c r="L16" s="302">
        <v>10.277715763224586</v>
      </c>
      <c r="M16" s="302">
        <v>10.310779036376804</v>
      </c>
      <c r="N16" s="303">
        <v>11.778293050571456</v>
      </c>
      <c r="O16" s="301">
        <v>10.698169206110105</v>
      </c>
      <c r="P16" s="302">
        <v>11.293752105880664</v>
      </c>
      <c r="Q16" s="302">
        <v>11.062275996852366</v>
      </c>
      <c r="R16" s="303">
        <v>12.329632950827497</v>
      </c>
      <c r="S16" s="301">
        <v>11.294992692303172</v>
      </c>
      <c r="T16" s="302">
        <v>12.036133172332098</v>
      </c>
      <c r="U16" s="302">
        <v>11.869099688768836</v>
      </c>
      <c r="V16" s="303">
        <v>13.30172615855874</v>
      </c>
    </row>
    <row r="17" spans="1:22" x14ac:dyDescent="0.25">
      <c r="A17" s="244"/>
      <c r="B17" s="155" t="s">
        <v>23</v>
      </c>
      <c r="C17" s="253">
        <v>0.70704894511219862</v>
      </c>
      <c r="D17" s="254">
        <v>9.9273983670421728</v>
      </c>
      <c r="E17" s="254">
        <v>6.6242957413298997</v>
      </c>
      <c r="F17" s="255">
        <v>7.1370026075146864</v>
      </c>
      <c r="G17" s="253">
        <v>10.247601637088643</v>
      </c>
      <c r="H17" s="254">
        <v>9.9358824140644231</v>
      </c>
      <c r="I17" s="254">
        <v>12.831850487852336</v>
      </c>
      <c r="J17" s="255">
        <v>9.7246638011713848</v>
      </c>
      <c r="K17" s="253">
        <v>10.680792140341522</v>
      </c>
      <c r="L17" s="254">
        <v>10.147953256972485</v>
      </c>
      <c r="M17" s="254">
        <v>8.9906531597036654</v>
      </c>
      <c r="N17" s="255">
        <v>12.852109550499868</v>
      </c>
      <c r="O17" s="253">
        <v>11.777680530654177</v>
      </c>
      <c r="P17" s="254">
        <v>9.8858186591579624</v>
      </c>
      <c r="Q17" s="254">
        <v>7.2884595608561975</v>
      </c>
      <c r="R17" s="255">
        <v>4.6809830413354403</v>
      </c>
      <c r="S17" s="253">
        <v>5.5787441261650583</v>
      </c>
      <c r="T17" s="254">
        <v>6.5733784440414222</v>
      </c>
      <c r="U17" s="254">
        <v>7.2934691933743245</v>
      </c>
      <c r="V17" s="255">
        <v>7.8842023246604498</v>
      </c>
    </row>
    <row r="18" spans="1:22" x14ac:dyDescent="0.25">
      <c r="A18" s="244"/>
      <c r="B18" s="130" t="s">
        <v>194</v>
      </c>
      <c r="C18" s="301">
        <v>11.887588000000003</v>
      </c>
      <c r="D18" s="302">
        <v>13.527049999999997</v>
      </c>
      <c r="E18" s="302">
        <v>15.201735000000003</v>
      </c>
      <c r="F18" s="303">
        <v>13.651502999999998</v>
      </c>
      <c r="G18" s="301">
        <v>13.086946000000001</v>
      </c>
      <c r="H18" s="302">
        <v>15.119429000000002</v>
      </c>
      <c r="I18" s="302">
        <v>16.794443197287897</v>
      </c>
      <c r="J18" s="303">
        <v>15.45784718050176</v>
      </c>
      <c r="K18" s="301">
        <v>15.664244629497455</v>
      </c>
      <c r="L18" s="302">
        <v>17.601950650797839</v>
      </c>
      <c r="M18" s="302">
        <v>18.97766686789997</v>
      </c>
      <c r="N18" s="303">
        <v>16.904329141184959</v>
      </c>
      <c r="O18" s="301">
        <v>16.038117632156506</v>
      </c>
      <c r="P18" s="302">
        <v>18.252752782171591</v>
      </c>
      <c r="Q18" s="302">
        <v>20.052362938061179</v>
      </c>
      <c r="R18" s="303">
        <v>18.278187842897704</v>
      </c>
      <c r="S18" s="301">
        <v>17.473877131743116</v>
      </c>
      <c r="T18" s="302">
        <v>19.586466619595264</v>
      </c>
      <c r="U18" s="302">
        <v>21.21381157324592</v>
      </c>
      <c r="V18" s="303">
        <v>18.93766877714998</v>
      </c>
    </row>
    <row r="19" spans="1:22" x14ac:dyDescent="0.25">
      <c r="A19" s="244"/>
      <c r="B19" s="155" t="s">
        <v>23</v>
      </c>
      <c r="C19" s="253">
        <v>0.93066083091533081</v>
      </c>
      <c r="D19" s="254">
        <v>15.236182613448479</v>
      </c>
      <c r="E19" s="254">
        <v>3.6516961380036017</v>
      </c>
      <c r="F19" s="255">
        <v>4.8742891612025163</v>
      </c>
      <c r="G19" s="253">
        <v>10.089161905678413</v>
      </c>
      <c r="H19" s="254">
        <v>11.771812775143143</v>
      </c>
      <c r="I19" s="254">
        <v>10.477147491966488</v>
      </c>
      <c r="J19" s="255">
        <v>13.231833743887123</v>
      </c>
      <c r="K19" s="253">
        <v>19.693659846212054</v>
      </c>
      <c r="L19" s="254">
        <v>16.419414058545701</v>
      </c>
      <c r="M19" s="254">
        <v>12.999678792355795</v>
      </c>
      <c r="N19" s="255">
        <v>9.3575899916242165</v>
      </c>
      <c r="O19" s="253">
        <v>2.3867924148414099</v>
      </c>
      <c r="P19" s="254">
        <v>3.697329598775223</v>
      </c>
      <c r="Q19" s="254">
        <v>5.6629514978947304</v>
      </c>
      <c r="R19" s="255">
        <v>8.1272595335684539</v>
      </c>
      <c r="S19" s="253">
        <v>8.9521696530514561</v>
      </c>
      <c r="T19" s="254">
        <v>7.3069188704860899</v>
      </c>
      <c r="U19" s="254">
        <v>5.7920786631095789</v>
      </c>
      <c r="V19" s="255">
        <v>3.6080214292606883</v>
      </c>
    </row>
    <row r="20" spans="1:22" x14ac:dyDescent="0.25">
      <c r="A20" s="244"/>
      <c r="B20" s="130" t="s">
        <v>195</v>
      </c>
      <c r="C20" s="301">
        <v>19.969474999999999</v>
      </c>
      <c r="D20" s="302">
        <v>20.386073</v>
      </c>
      <c r="E20" s="302">
        <v>19.633542000000002</v>
      </c>
      <c r="F20" s="303">
        <v>23.116328000000003</v>
      </c>
      <c r="G20" s="301">
        <v>24.350010999999999</v>
      </c>
      <c r="H20" s="302">
        <v>25.077952</v>
      </c>
      <c r="I20" s="302">
        <v>23.541367588639556</v>
      </c>
      <c r="J20" s="303">
        <v>27.022465551475129</v>
      </c>
      <c r="K20" s="301">
        <v>26.596760077156834</v>
      </c>
      <c r="L20" s="302">
        <v>27.333749531315437</v>
      </c>
      <c r="M20" s="302">
        <v>25.750742832553609</v>
      </c>
      <c r="N20" s="303">
        <v>29.447478008338383</v>
      </c>
      <c r="O20" s="301">
        <v>29.453156274947716</v>
      </c>
      <c r="P20" s="302">
        <v>30.217230627339422</v>
      </c>
      <c r="Q20" s="302">
        <v>28.443294623361886</v>
      </c>
      <c r="R20" s="303">
        <v>32.504034763870301</v>
      </c>
      <c r="S20" s="301">
        <v>32.292004098812335</v>
      </c>
      <c r="T20" s="302">
        <v>32.989123138958732</v>
      </c>
      <c r="U20" s="302">
        <v>30.87783264193224</v>
      </c>
      <c r="V20" s="303">
        <v>34.998396475992486</v>
      </c>
    </row>
    <row r="21" spans="1:22" x14ac:dyDescent="0.25">
      <c r="A21" s="244"/>
      <c r="B21" s="155" t="s">
        <v>23</v>
      </c>
      <c r="C21" s="253">
        <v>6.477511353056542</v>
      </c>
      <c r="D21" s="254">
        <v>49.020271611242848</v>
      </c>
      <c r="E21" s="254">
        <v>12.887487693430133</v>
      </c>
      <c r="F21" s="255">
        <v>16.088173331104283</v>
      </c>
      <c r="G21" s="253">
        <v>21.936160064298129</v>
      </c>
      <c r="H21" s="254">
        <v>23.01511919436372</v>
      </c>
      <c r="I21" s="254">
        <v>19.903823714740597</v>
      </c>
      <c r="J21" s="255">
        <v>16.897742372729475</v>
      </c>
      <c r="K21" s="253">
        <v>9.2268914258676773</v>
      </c>
      <c r="L21" s="254">
        <v>8.9951425511757712</v>
      </c>
      <c r="M21" s="254">
        <v>9.3850760181844137</v>
      </c>
      <c r="N21" s="255">
        <v>8.9740606838552228</v>
      </c>
      <c r="O21" s="253">
        <v>10.739639676052715</v>
      </c>
      <c r="P21" s="254">
        <v>10.549160453528227</v>
      </c>
      <c r="Q21" s="254">
        <v>10.456210169612667</v>
      </c>
      <c r="R21" s="255">
        <v>10.37968940724372</v>
      </c>
      <c r="S21" s="253">
        <v>9.6385181858396951</v>
      </c>
      <c r="T21" s="254">
        <v>9.1732182402956894</v>
      </c>
      <c r="U21" s="254">
        <v>8.559268716257451</v>
      </c>
      <c r="V21" s="255">
        <v>7.674006412566281</v>
      </c>
    </row>
    <row r="22" spans="1:22" x14ac:dyDescent="0.25">
      <c r="A22" s="244"/>
      <c r="B22" s="152" t="s">
        <v>196</v>
      </c>
      <c r="C22" s="301">
        <v>3.317462219572556</v>
      </c>
      <c r="D22" s="302">
        <v>3.8747821103651945</v>
      </c>
      <c r="E22" s="302">
        <v>4.8953206874815942</v>
      </c>
      <c r="F22" s="303">
        <v>2.8057267927302196</v>
      </c>
      <c r="G22" s="301">
        <v>2.7675816565456191</v>
      </c>
      <c r="H22" s="302">
        <v>4.0742283425850614</v>
      </c>
      <c r="I22" s="302">
        <v>4.7534578003414589</v>
      </c>
      <c r="J22" s="303">
        <v>2.8045933486373578</v>
      </c>
      <c r="K22" s="301">
        <v>3.6962216237167906</v>
      </c>
      <c r="L22" s="302">
        <v>5.2142600414436329</v>
      </c>
      <c r="M22" s="302">
        <v>5.724200308587605</v>
      </c>
      <c r="N22" s="303">
        <v>2.8892697964614418</v>
      </c>
      <c r="O22" s="301">
        <v>3.0725166066464444</v>
      </c>
      <c r="P22" s="302">
        <v>4.9416561419567726</v>
      </c>
      <c r="Q22" s="302">
        <v>5.8986390001707463</v>
      </c>
      <c r="R22" s="303">
        <v>3.4213948195165411</v>
      </c>
      <c r="S22" s="301">
        <v>3.6689891268733992</v>
      </c>
      <c r="T22" s="302">
        <v>5.3814044236619614</v>
      </c>
      <c r="U22" s="302">
        <v>6.088935616345271</v>
      </c>
      <c r="V22" s="303">
        <v>3.0636025583486277</v>
      </c>
    </row>
    <row r="23" spans="1:22" x14ac:dyDescent="0.25">
      <c r="A23" s="244"/>
      <c r="B23" s="155" t="s">
        <v>23</v>
      </c>
      <c r="C23" s="253">
        <v>19.847598530059063</v>
      </c>
      <c r="D23" s="254">
        <v>51.899010921599739</v>
      </c>
      <c r="E23" s="254">
        <v>0.54745016813890768</v>
      </c>
      <c r="F23" s="255">
        <v>-5.2055347416471225</v>
      </c>
      <c r="G23" s="253">
        <v>-16.575337611464569</v>
      </c>
      <c r="H23" s="254">
        <v>5.1472889710711955</v>
      </c>
      <c r="I23" s="254">
        <v>-2.8979283727603278</v>
      </c>
      <c r="J23" s="255">
        <v>-4.0397521804280689E-2</v>
      </c>
      <c r="K23" s="253">
        <v>33.554202997943761</v>
      </c>
      <c r="L23" s="254">
        <v>27.98153669843726</v>
      </c>
      <c r="M23" s="254">
        <v>20.421818158907669</v>
      </c>
      <c r="N23" s="255">
        <v>3.0192058989666037</v>
      </c>
      <c r="O23" s="253">
        <v>-16.874123918012529</v>
      </c>
      <c r="P23" s="254">
        <v>-5.2280457307492973</v>
      </c>
      <c r="Q23" s="254">
        <v>3.0473897169783548</v>
      </c>
      <c r="R23" s="255">
        <v>18.417283969354671</v>
      </c>
      <c r="S23" s="253">
        <v>19.413158546862519</v>
      </c>
      <c r="T23" s="254">
        <v>8.8988037425659314</v>
      </c>
      <c r="U23" s="254">
        <v>3.2261105683703661</v>
      </c>
      <c r="V23" s="255">
        <v>-10.457497016332972</v>
      </c>
    </row>
    <row r="24" spans="1:22" x14ac:dyDescent="0.25">
      <c r="A24" s="247"/>
      <c r="B24" s="256"/>
      <c r="C24" s="247"/>
      <c r="D24" s="194"/>
      <c r="E24" s="194"/>
      <c r="F24" s="257"/>
      <c r="G24" s="247"/>
      <c r="H24" s="194"/>
      <c r="I24" s="194"/>
      <c r="J24" s="257"/>
      <c r="K24" s="247"/>
      <c r="L24" s="194"/>
      <c r="M24" s="194"/>
      <c r="N24" s="257"/>
      <c r="O24" s="247"/>
      <c r="P24" s="194"/>
      <c r="Q24" s="194"/>
      <c r="R24" s="257"/>
      <c r="S24" s="247"/>
      <c r="T24" s="194"/>
      <c r="U24" s="194"/>
      <c r="V24" s="257"/>
    </row>
  </sheetData>
  <mergeCells count="3">
    <mergeCell ref="A1:V1"/>
    <mergeCell ref="A2:V2"/>
    <mergeCell ref="A3:V3"/>
  </mergeCells>
  <pageMargins left="0.7" right="0.7" top="0.75" bottom="0.75" header="0.3" footer="0.3"/>
  <pageSetup paperSize="9" scale="5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showGridLines="0"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G20" sqref="G20"/>
    </sheetView>
  </sheetViews>
  <sheetFormatPr defaultColWidth="9.140625" defaultRowHeight="15.75" x14ac:dyDescent="0.25"/>
  <cols>
    <col min="1" max="1" width="5.7109375" style="75" customWidth="1"/>
    <col min="2" max="2" width="75.7109375" style="10" customWidth="1"/>
    <col min="3" max="20" width="11.140625" style="10" customWidth="1"/>
    <col min="21" max="16384" width="9.140625" style="10"/>
  </cols>
  <sheetData>
    <row r="1" spans="1:22" x14ac:dyDescent="0.25">
      <c r="A1" s="408" t="str">
        <f>'Súhrnné indikátory'!A1:M1</f>
        <v>61. zasadnutie Výboru pre makroekonomické prognózy, 14.9.2022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5"/>
      <c r="R1" s="425"/>
      <c r="S1" s="337"/>
    </row>
    <row r="2" spans="1:22" ht="18.75" x14ac:dyDescent="0.3">
      <c r="A2" s="428" t="s">
        <v>87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338"/>
    </row>
    <row r="3" spans="1:22" x14ac:dyDescent="0.25">
      <c r="A3" s="430" t="s">
        <v>61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342"/>
    </row>
    <row r="4" spans="1:22" x14ac:dyDescent="0.25">
      <c r="A4" s="76"/>
      <c r="B4" s="77"/>
      <c r="C4" s="321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84"/>
    </row>
    <row r="5" spans="1:22" s="20" customFormat="1" x14ac:dyDescent="0.25">
      <c r="A5" s="79"/>
      <c r="B5" s="80"/>
      <c r="C5" s="79">
        <v>2008</v>
      </c>
      <c r="D5" s="17">
        <v>2009</v>
      </c>
      <c r="E5" s="17">
        <v>2010</v>
      </c>
      <c r="F5" s="17">
        <v>2011</v>
      </c>
      <c r="G5" s="17">
        <v>2012</v>
      </c>
      <c r="H5" s="17">
        <v>2013</v>
      </c>
      <c r="I5" s="17">
        <v>2014</v>
      </c>
      <c r="J5" s="17">
        <v>2015</v>
      </c>
      <c r="K5" s="17">
        <v>2016</v>
      </c>
      <c r="L5" s="43">
        <v>2017</v>
      </c>
      <c r="M5" s="43">
        <v>2018</v>
      </c>
      <c r="N5" s="43">
        <v>2019</v>
      </c>
      <c r="O5" s="43">
        <v>2020</v>
      </c>
      <c r="P5" s="43">
        <v>2021</v>
      </c>
      <c r="Q5" s="43">
        <v>2022</v>
      </c>
      <c r="R5" s="43">
        <v>2023</v>
      </c>
      <c r="S5" s="43">
        <v>2024</v>
      </c>
      <c r="T5" s="19">
        <v>2025</v>
      </c>
    </row>
    <row r="6" spans="1:22" s="20" customFormat="1" x14ac:dyDescent="0.25">
      <c r="A6" s="79"/>
      <c r="B6" s="23"/>
      <c r="C6" s="169" t="s">
        <v>7</v>
      </c>
      <c r="D6" s="9" t="s">
        <v>7</v>
      </c>
      <c r="E6" s="9" t="s">
        <v>7</v>
      </c>
      <c r="F6" s="9" t="s">
        <v>7</v>
      </c>
      <c r="G6" s="9" t="s">
        <v>7</v>
      </c>
      <c r="H6" s="9" t="s">
        <v>7</v>
      </c>
      <c r="I6" s="9" t="s">
        <v>7</v>
      </c>
      <c r="J6" s="9" t="s">
        <v>7</v>
      </c>
      <c r="K6" s="9" t="s">
        <v>7</v>
      </c>
      <c r="L6" s="402" t="s">
        <v>7</v>
      </c>
      <c r="M6" s="402" t="s">
        <v>7</v>
      </c>
      <c r="N6" s="402" t="s">
        <v>7</v>
      </c>
      <c r="O6" s="402" t="s">
        <v>7</v>
      </c>
      <c r="P6" s="402" t="s">
        <v>7</v>
      </c>
      <c r="Q6" s="402" t="s">
        <v>62</v>
      </c>
      <c r="R6" s="402" t="s">
        <v>62</v>
      </c>
      <c r="S6" s="402" t="s">
        <v>62</v>
      </c>
      <c r="T6" s="149" t="s">
        <v>62</v>
      </c>
    </row>
    <row r="7" spans="1:22" s="20" customFormat="1" x14ac:dyDescent="0.25">
      <c r="A7" s="76"/>
      <c r="B7" s="19"/>
      <c r="C7" s="321"/>
      <c r="D7" s="78"/>
      <c r="E7" s="78"/>
      <c r="F7" s="78"/>
      <c r="G7" s="78"/>
      <c r="H7" s="78"/>
      <c r="I7" s="78"/>
      <c r="J7" s="78"/>
      <c r="K7" s="78"/>
      <c r="L7" s="216"/>
      <c r="M7" s="216"/>
      <c r="N7" s="216"/>
      <c r="O7" s="216"/>
      <c r="P7" s="216"/>
      <c r="Q7" s="216"/>
      <c r="R7" s="216"/>
      <c r="S7" s="216"/>
      <c r="T7" s="84"/>
    </row>
    <row r="8" spans="1:22" s="85" customFormat="1" x14ac:dyDescent="0.25">
      <c r="A8" s="42" t="s">
        <v>6</v>
      </c>
      <c r="B8" s="34" t="s">
        <v>78</v>
      </c>
      <c r="C8" s="106">
        <v>1.6202855702334595</v>
      </c>
      <c r="D8" s="107">
        <v>-3.7038418489581115</v>
      </c>
      <c r="E8" s="107">
        <v>2.4308005009036959</v>
      </c>
      <c r="F8" s="107">
        <v>2.6779427678897294</v>
      </c>
      <c r="G8" s="107">
        <v>-9.532321620087103E-2</v>
      </c>
      <c r="H8" s="107">
        <v>0.63739557476556463</v>
      </c>
      <c r="I8" s="107">
        <v>2.1555970958785142</v>
      </c>
      <c r="J8" s="107">
        <v>2.8075481030821692</v>
      </c>
      <c r="K8" s="107">
        <v>1.8877202373640323</v>
      </c>
      <c r="L8" s="32">
        <v>3.3392349803916588</v>
      </c>
      <c r="M8" s="32">
        <v>2.5883890532055975</v>
      </c>
      <c r="N8" s="32">
        <v>2.4992792307782841</v>
      </c>
      <c r="O8" s="32">
        <v>-5.1447897113780954</v>
      </c>
      <c r="P8" s="32">
        <v>4.8512021203305444</v>
      </c>
      <c r="Q8" s="32">
        <v>3.2254251463655237</v>
      </c>
      <c r="R8" s="32">
        <v>0.95347879617162512</v>
      </c>
      <c r="S8" s="32">
        <v>2.3445076961528866</v>
      </c>
      <c r="T8" s="108">
        <v>2.1991440820186448</v>
      </c>
    </row>
    <row r="9" spans="1:22" s="85" customFormat="1" x14ac:dyDescent="0.25">
      <c r="A9" s="42"/>
      <c r="B9" s="34"/>
      <c r="C9" s="31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3"/>
    </row>
    <row r="10" spans="1:22" s="85" customFormat="1" x14ac:dyDescent="0.25">
      <c r="A10" s="42" t="s">
        <v>6</v>
      </c>
      <c r="B10" s="34" t="s">
        <v>77</v>
      </c>
      <c r="C10" s="106">
        <v>3.1195735940636515</v>
      </c>
      <c r="D10" s="107">
        <v>-10.626512885816354</v>
      </c>
      <c r="E10" s="107">
        <v>11.742132291401109</v>
      </c>
      <c r="F10" s="107">
        <v>6.5129292458214083</v>
      </c>
      <c r="G10" s="107">
        <v>0.67995799830271597</v>
      </c>
      <c r="H10" s="107">
        <v>1.5499539825245101</v>
      </c>
      <c r="I10" s="107">
        <v>6.3085602014105513</v>
      </c>
      <c r="J10" s="107">
        <v>5.6907803200763052</v>
      </c>
      <c r="K10" s="107">
        <v>3.3223309081383379</v>
      </c>
      <c r="L10" s="32">
        <v>6.0470764722226678</v>
      </c>
      <c r="M10" s="32">
        <v>4.7168135253163879</v>
      </c>
      <c r="N10" s="32">
        <v>3.5076993115654265</v>
      </c>
      <c r="O10" s="32">
        <v>-7.515062059071365</v>
      </c>
      <c r="P10" s="32">
        <v>11.111687035046636</v>
      </c>
      <c r="Q10" s="32">
        <v>5.6154532785276157</v>
      </c>
      <c r="R10" s="32">
        <v>1.5441909129792819</v>
      </c>
      <c r="S10" s="32">
        <v>2.4347438065548177</v>
      </c>
      <c r="T10" s="108">
        <v>3.3942489044733293</v>
      </c>
    </row>
    <row r="11" spans="1:22" s="85" customFormat="1" x14ac:dyDescent="0.25">
      <c r="A11" s="42"/>
      <c r="B11" s="34"/>
      <c r="C11" s="31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3"/>
    </row>
    <row r="12" spans="1:22" s="397" customFormat="1" x14ac:dyDescent="0.25">
      <c r="A12" s="396"/>
      <c r="B12" s="34" t="s">
        <v>80</v>
      </c>
      <c r="C12" s="106">
        <v>0.68663394766386165</v>
      </c>
      <c r="D12" s="107">
        <v>-5.6400956628880117</v>
      </c>
      <c r="E12" s="107">
        <v>4.0443213972194192</v>
      </c>
      <c r="F12" s="107">
        <v>3.9879087017095305</v>
      </c>
      <c r="G12" s="107">
        <v>0.61558259275340532</v>
      </c>
      <c r="H12" s="107">
        <v>0.55193865230083183</v>
      </c>
      <c r="I12" s="107">
        <v>2.2085852014175122</v>
      </c>
      <c r="J12" s="107">
        <v>1.238760819050122</v>
      </c>
      <c r="K12" s="107">
        <v>2.1444325615439297</v>
      </c>
      <c r="L12" s="32">
        <v>2.978859288798863</v>
      </c>
      <c r="M12" s="32">
        <v>1.0086334848979694</v>
      </c>
      <c r="N12" s="32">
        <v>1.0880585148887345</v>
      </c>
      <c r="O12" s="32">
        <v>-4.0630914590316092</v>
      </c>
      <c r="P12" s="32">
        <v>2.5814150712863526</v>
      </c>
      <c r="Q12" s="32">
        <v>1.7056091816032071</v>
      </c>
      <c r="R12" s="32">
        <v>0.46048303814425484</v>
      </c>
      <c r="S12" s="32">
        <v>1.6182502758055994</v>
      </c>
      <c r="T12" s="108">
        <v>1.5221390688975989</v>
      </c>
      <c r="U12" s="39"/>
      <c r="V12" s="39"/>
    </row>
    <row r="13" spans="1:22" s="397" customFormat="1" x14ac:dyDescent="0.25">
      <c r="A13" s="396"/>
      <c r="B13" s="34" t="s">
        <v>208</v>
      </c>
      <c r="C13" s="106">
        <v>0.56670855137712639</v>
      </c>
      <c r="D13" s="107">
        <v>-3.7243757454551663</v>
      </c>
      <c r="E13" s="107">
        <v>2.0626760876703676</v>
      </c>
      <c r="F13" s="107">
        <v>1.9044826927191227</v>
      </c>
      <c r="G13" s="107">
        <v>-0.84671117080993286</v>
      </c>
      <c r="H13" s="107">
        <v>-0.19363021374519951</v>
      </c>
      <c r="I13" s="107">
        <v>1.6032411876737873</v>
      </c>
      <c r="J13" s="107">
        <v>2.2348389753751752</v>
      </c>
      <c r="K13" s="107">
        <v>1.8358020430006228</v>
      </c>
      <c r="L13" s="32">
        <v>2.7635158154803108</v>
      </c>
      <c r="M13" s="32">
        <v>1.8030187229446604</v>
      </c>
      <c r="N13" s="32">
        <v>1.6131869809720145</v>
      </c>
      <c r="O13" s="32">
        <v>-6.5055083683244526</v>
      </c>
      <c r="P13" s="32">
        <v>5.3151444758076538</v>
      </c>
      <c r="Q13" s="344">
        <v>3.036662386788147</v>
      </c>
      <c r="R13" s="32">
        <v>0.70258437640355886</v>
      </c>
      <c r="S13" s="32">
        <v>1.6988978997678705</v>
      </c>
      <c r="T13" s="108">
        <v>1.5958426666970116</v>
      </c>
      <c r="U13" s="39"/>
      <c r="V13" s="39"/>
    </row>
    <row r="14" spans="1:22" s="85" customFormat="1" x14ac:dyDescent="0.25">
      <c r="A14" s="42"/>
      <c r="B14" s="34" t="s">
        <v>207</v>
      </c>
      <c r="C14" s="31">
        <v>3.3</v>
      </c>
      <c r="D14" s="32">
        <v>0.3</v>
      </c>
      <c r="E14" s="32">
        <v>1.6</v>
      </c>
      <c r="F14" s="32">
        <v>2.7</v>
      </c>
      <c r="G14" s="32">
        <v>2.5</v>
      </c>
      <c r="H14" s="32">
        <v>1.3</v>
      </c>
      <c r="I14" s="32">
        <v>0.4</v>
      </c>
      <c r="J14" s="32">
        <v>0.2</v>
      </c>
      <c r="K14" s="32">
        <v>0.2</v>
      </c>
      <c r="L14" s="32">
        <v>1.5392640667254061</v>
      </c>
      <c r="M14" s="32">
        <v>1.753205429207026</v>
      </c>
      <c r="N14" s="32">
        <v>1.1974833190292589</v>
      </c>
      <c r="O14" s="32">
        <v>0.25599899804120457</v>
      </c>
      <c r="P14" s="32">
        <v>2.5877505198707547</v>
      </c>
      <c r="Q14" s="32">
        <v>7.9662689431067344</v>
      </c>
      <c r="R14" s="32">
        <v>4.1958252107875138</v>
      </c>
      <c r="S14" s="32">
        <v>2.2130400000000008</v>
      </c>
      <c r="T14" s="33">
        <v>1.5032900000000005</v>
      </c>
      <c r="U14" s="39"/>
      <c r="V14" s="39"/>
    </row>
    <row r="15" spans="1:22" x14ac:dyDescent="0.25">
      <c r="A15" s="79"/>
      <c r="B15" s="34"/>
      <c r="C15" s="36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8"/>
      <c r="U15" s="368"/>
      <c r="V15" s="368"/>
    </row>
    <row r="16" spans="1:22" s="394" customFormat="1" x14ac:dyDescent="0.25">
      <c r="A16" s="393"/>
      <c r="B16" s="34" t="s">
        <v>83</v>
      </c>
      <c r="C16" s="86">
        <v>4.6342326811759298</v>
      </c>
      <c r="D16" s="87">
        <v>1.2283497498274674</v>
      </c>
      <c r="E16" s="87">
        <v>0.81095030977476623</v>
      </c>
      <c r="F16" s="87">
        <v>1.3905997439663056</v>
      </c>
      <c r="G16" s="87">
        <v>0.57318108685745994</v>
      </c>
      <c r="H16" s="87">
        <v>0.22066122325741891</v>
      </c>
      <c r="I16" s="87">
        <v>0.20994567177991094</v>
      </c>
      <c r="J16" s="87">
        <v>-1.9382499686304039E-2</v>
      </c>
      <c r="K16" s="87">
        <v>-0.26369565923207228</v>
      </c>
      <c r="L16" s="87">
        <v>-0.32905611555788905</v>
      </c>
      <c r="M16" s="87">
        <v>-0.32209295810342725</v>
      </c>
      <c r="N16" s="87">
        <v>-0.35631935033565471</v>
      </c>
      <c r="O16" s="87">
        <v>-0.42515962497647281</v>
      </c>
      <c r="P16" s="87">
        <v>-0.5487562927410754</v>
      </c>
      <c r="Q16" s="87">
        <v>0.15522102327323875</v>
      </c>
      <c r="R16" s="87">
        <v>2.0646666666666662</v>
      </c>
      <c r="S16" s="87">
        <v>2.2750833333333333</v>
      </c>
      <c r="T16" s="88">
        <v>2.3028273050247874</v>
      </c>
      <c r="U16" s="368"/>
      <c r="V16" s="368"/>
    </row>
    <row r="17" spans="1:22" x14ac:dyDescent="0.25">
      <c r="A17" s="79"/>
      <c r="B17" s="34" t="s">
        <v>82</v>
      </c>
      <c r="C17" s="86">
        <v>3.8541666666666665</v>
      </c>
      <c r="D17" s="87">
        <v>1.2291666666666667</v>
      </c>
      <c r="E17" s="87">
        <v>1</v>
      </c>
      <c r="F17" s="87">
        <v>1.25</v>
      </c>
      <c r="G17" s="87">
        <v>0.875</v>
      </c>
      <c r="H17" s="87">
        <v>0.54166666666666663</v>
      </c>
      <c r="I17" s="87">
        <v>0.15833333333333333</v>
      </c>
      <c r="J17" s="87">
        <v>4.9999999999999996E-2</v>
      </c>
      <c r="K17" s="87">
        <v>8.3333333333333332E-3</v>
      </c>
      <c r="L17" s="87">
        <v>0</v>
      </c>
      <c r="M17" s="87">
        <v>0</v>
      </c>
      <c r="N17" s="87">
        <v>0</v>
      </c>
      <c r="O17" s="87">
        <v>0</v>
      </c>
      <c r="P17" s="87">
        <v>0</v>
      </c>
      <c r="Q17" s="87">
        <v>0.4852380952380953</v>
      </c>
      <c r="R17" s="87">
        <v>1.8900000000000006</v>
      </c>
      <c r="S17" s="87">
        <v>1.9783333333333333</v>
      </c>
      <c r="T17" s="88">
        <v>2.0028273050247871</v>
      </c>
      <c r="U17" s="368"/>
      <c r="V17" s="368"/>
    </row>
    <row r="18" spans="1:22" x14ac:dyDescent="0.25">
      <c r="A18" s="79"/>
      <c r="B18" s="34"/>
      <c r="C18" s="86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8"/>
      <c r="U18" s="368"/>
      <c r="V18" s="368"/>
    </row>
    <row r="19" spans="1:22" s="394" customFormat="1" x14ac:dyDescent="0.25">
      <c r="A19" s="393"/>
      <c r="B19" s="34" t="s">
        <v>123</v>
      </c>
      <c r="C19" s="86">
        <v>4.6087126375721912</v>
      </c>
      <c r="D19" s="87">
        <v>4.9276557459194761</v>
      </c>
      <c r="E19" s="87">
        <v>4.1231193340729959</v>
      </c>
      <c r="F19" s="87">
        <v>4.7745187115516066</v>
      </c>
      <c r="G19" s="87">
        <v>3.9359903282580624</v>
      </c>
      <c r="H19" s="87">
        <v>2.9067826536862582</v>
      </c>
      <c r="I19" s="87">
        <v>2.1738355217754535</v>
      </c>
      <c r="J19" s="87">
        <v>0.91065391244910687</v>
      </c>
      <c r="K19" s="87">
        <v>0.58498611895351027</v>
      </c>
      <c r="L19" s="87">
        <v>0.98035223351527723</v>
      </c>
      <c r="M19" s="87">
        <v>0.96543571585419397</v>
      </c>
      <c r="N19" s="87">
        <v>0.32305212842712844</v>
      </c>
      <c r="O19" s="87">
        <v>6.2895656879352529E-2</v>
      </c>
      <c r="P19" s="87">
        <v>-6.0742534036012319E-2</v>
      </c>
      <c r="Q19" s="87">
        <v>1.7431038289890708</v>
      </c>
      <c r="R19" s="87">
        <v>2.9808538568586065</v>
      </c>
      <c r="S19" s="87">
        <v>3.3870521240388913</v>
      </c>
      <c r="T19" s="88">
        <v>3.6206267338256914</v>
      </c>
      <c r="U19" s="368"/>
      <c r="V19" s="368"/>
    </row>
    <row r="20" spans="1:22" x14ac:dyDescent="0.25">
      <c r="A20" s="79"/>
      <c r="B20" s="34" t="s">
        <v>124</v>
      </c>
      <c r="C20" s="86">
        <v>4.1854321591198014</v>
      </c>
      <c r="D20" s="87">
        <v>3.6048256791517663</v>
      </c>
      <c r="E20" s="87">
        <v>3.0118344783236082</v>
      </c>
      <c r="F20" s="87">
        <v>2.8416613309459415</v>
      </c>
      <c r="G20" s="87">
        <v>1.6847380952866551</v>
      </c>
      <c r="H20" s="87">
        <v>1.6985597643097643</v>
      </c>
      <c r="I20" s="87">
        <v>1.3077586241625143</v>
      </c>
      <c r="J20" s="87">
        <v>0.55007383701348234</v>
      </c>
      <c r="K20" s="87">
        <v>0.11484593606876219</v>
      </c>
      <c r="L20" s="87">
        <v>0.385503515458607</v>
      </c>
      <c r="M20" s="87">
        <v>0.48243285660772872</v>
      </c>
      <c r="N20" s="87">
        <v>-0.21688162600176328</v>
      </c>
      <c r="O20" s="87">
        <v>-0.48420784710458625</v>
      </c>
      <c r="P20" s="87">
        <v>-0.33760701737875648</v>
      </c>
      <c r="Q20" s="87">
        <v>1.0160553840251934</v>
      </c>
      <c r="R20" s="87">
        <v>1.8011858561905116</v>
      </c>
      <c r="S20" s="87">
        <v>2.0245581519173563</v>
      </c>
      <c r="T20" s="88">
        <v>2.1983628711999592</v>
      </c>
      <c r="U20" s="368"/>
      <c r="V20" s="368"/>
    </row>
    <row r="21" spans="1:22" x14ac:dyDescent="0.25">
      <c r="A21" s="79"/>
      <c r="B21" s="34"/>
      <c r="C21" s="36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8"/>
      <c r="U21" s="368"/>
      <c r="V21" s="368"/>
    </row>
    <row r="22" spans="1:22" x14ac:dyDescent="0.25">
      <c r="A22" s="79"/>
      <c r="B22" s="34" t="s">
        <v>81</v>
      </c>
      <c r="C22" s="31">
        <v>65.984961958859174</v>
      </c>
      <c r="D22" s="32">
        <v>44.524581819964872</v>
      </c>
      <c r="E22" s="32">
        <v>60.525422105539548</v>
      </c>
      <c r="F22" s="32">
        <v>79.620196643242025</v>
      </c>
      <c r="G22" s="32">
        <v>86.785086101129252</v>
      </c>
      <c r="H22" s="32">
        <v>81.87299553854173</v>
      </c>
      <c r="I22" s="32">
        <v>74.583303729912885</v>
      </c>
      <c r="J22" s="32">
        <v>48.309481101029341</v>
      </c>
      <c r="K22" s="32">
        <v>40.728175896123254</v>
      </c>
      <c r="L22" s="32">
        <v>48.567369474293379</v>
      </c>
      <c r="M22" s="32">
        <v>60.634644798716664</v>
      </c>
      <c r="N22" s="32">
        <v>57.332827788885744</v>
      </c>
      <c r="O22" s="32">
        <v>37.840722756270686</v>
      </c>
      <c r="P22" s="32">
        <v>59.962162214676887</v>
      </c>
      <c r="Q22" s="32">
        <v>95.971468080394345</v>
      </c>
      <c r="R22" s="32">
        <v>82.898831119584898</v>
      </c>
      <c r="S22" s="32">
        <v>72.218019514164538</v>
      </c>
      <c r="T22" s="33">
        <v>66.651587022483113</v>
      </c>
      <c r="U22" s="368"/>
      <c r="V22" s="368"/>
    </row>
    <row r="23" spans="1:22" x14ac:dyDescent="0.25">
      <c r="A23" s="79"/>
      <c r="B23" s="34"/>
      <c r="C23" s="31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3"/>
      <c r="U23" s="368"/>
      <c r="V23" s="368"/>
    </row>
    <row r="24" spans="1:22" x14ac:dyDescent="0.25">
      <c r="A24" s="79"/>
      <c r="B24" s="34" t="s">
        <v>180</v>
      </c>
      <c r="C24" s="86">
        <v>1.4710045187903882</v>
      </c>
      <c r="D24" s="87">
        <v>1.3940793220245939</v>
      </c>
      <c r="E24" s="87">
        <v>1.3271961255411255</v>
      </c>
      <c r="F24" s="87">
        <v>1.3922485782514589</v>
      </c>
      <c r="G24" s="87">
        <v>1.2864058588211305</v>
      </c>
      <c r="H24" s="87">
        <v>1.3284606327247632</v>
      </c>
      <c r="I24" s="87">
        <v>1.3289351708858772</v>
      </c>
      <c r="J24" s="87">
        <v>1.1104218664125731</v>
      </c>
      <c r="K24" s="87">
        <v>1.1068564339042601</v>
      </c>
      <c r="L24" s="87">
        <v>1.129689346963423</v>
      </c>
      <c r="M24" s="87">
        <v>1.1811922203400462</v>
      </c>
      <c r="N24" s="87">
        <v>1.1194735497051258</v>
      </c>
      <c r="O24" s="87">
        <v>1.1414469918125354</v>
      </c>
      <c r="P24" s="87">
        <v>1.1833247272413574</v>
      </c>
      <c r="Q24" s="87">
        <v>1.0568701576749997</v>
      </c>
      <c r="R24" s="87">
        <v>1.0525</v>
      </c>
      <c r="S24" s="87">
        <v>1.10625</v>
      </c>
      <c r="T24" s="88">
        <v>1.1254166666666665</v>
      </c>
      <c r="U24" s="368"/>
      <c r="V24" s="368"/>
    </row>
    <row r="25" spans="1:22" x14ac:dyDescent="0.25">
      <c r="A25" s="79"/>
      <c r="B25" s="34"/>
      <c r="C25" s="86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8"/>
      <c r="U25" s="368"/>
      <c r="V25" s="368"/>
    </row>
    <row r="26" spans="1:22" x14ac:dyDescent="0.25">
      <c r="A26" s="79"/>
      <c r="B26" s="34" t="s">
        <v>147</v>
      </c>
      <c r="C26" s="106">
        <v>-3.6206637318380475</v>
      </c>
      <c r="D26" s="107">
        <v>-7.0928544723549258</v>
      </c>
      <c r="E26" s="107">
        <v>1.833155525974739</v>
      </c>
      <c r="F26" s="107">
        <v>0.42232621267095372</v>
      </c>
      <c r="G26" s="107">
        <v>-1.2617149929873728</v>
      </c>
      <c r="H26" s="107">
        <v>-1.6594156163533547</v>
      </c>
      <c r="I26" s="107">
        <v>-2.3518397596952734</v>
      </c>
      <c r="J26" s="107">
        <v>0.28872172100247173</v>
      </c>
      <c r="K26" s="107">
        <v>-0.11092557902768752</v>
      </c>
      <c r="L26" s="107">
        <v>0.75632986091278553</v>
      </c>
      <c r="M26" s="107">
        <v>0.45933619132683123</v>
      </c>
      <c r="N26" s="107">
        <v>-0.22321140412648877</v>
      </c>
      <c r="O26" s="107">
        <v>-1.5679702799945461</v>
      </c>
      <c r="P26" s="107">
        <v>0.5575888885918312</v>
      </c>
      <c r="Q26" s="107">
        <v>0.39441856448887425</v>
      </c>
      <c r="R26" s="107">
        <v>-0.11880520454591315</v>
      </c>
      <c r="S26" s="107">
        <v>0.69075428184119936</v>
      </c>
      <c r="T26" s="108">
        <v>0.2367065958404746</v>
      </c>
      <c r="U26" s="368"/>
      <c r="V26" s="368"/>
    </row>
    <row r="27" spans="1:22" x14ac:dyDescent="0.25">
      <c r="A27" s="79"/>
      <c r="B27" s="34"/>
      <c r="C27" s="361"/>
      <c r="D27" s="362"/>
      <c r="E27" s="362"/>
      <c r="F27" s="362"/>
      <c r="G27" s="362"/>
      <c r="H27" s="362"/>
      <c r="I27" s="362"/>
      <c r="J27" s="362"/>
      <c r="K27" s="362"/>
      <c r="L27" s="362"/>
      <c r="M27" s="362"/>
      <c r="N27" s="362"/>
      <c r="O27" s="362"/>
      <c r="P27" s="362"/>
      <c r="Q27" s="362"/>
      <c r="R27" s="362"/>
      <c r="S27" s="362"/>
      <c r="T27" s="363"/>
      <c r="U27" s="368"/>
      <c r="V27" s="368"/>
    </row>
    <row r="28" spans="1:22" x14ac:dyDescent="0.25">
      <c r="A28" s="79"/>
      <c r="B28" s="34" t="s">
        <v>99</v>
      </c>
      <c r="C28" s="86">
        <v>1.353595652173913</v>
      </c>
      <c r="D28" s="87">
        <v>1.4568956521739131</v>
      </c>
      <c r="E28" s="87">
        <v>1.3226956521739131</v>
      </c>
      <c r="F28" s="87">
        <v>1.3149045454545454</v>
      </c>
      <c r="G28" s="87">
        <v>1.3126761904761903</v>
      </c>
      <c r="H28" s="87">
        <v>1.3702999999999999</v>
      </c>
      <c r="I28" s="87">
        <v>1.2306739130434783</v>
      </c>
      <c r="J28" s="87">
        <v>1.0898652173913044</v>
      </c>
      <c r="K28" s="87">
        <v>1.0538045454545455</v>
      </c>
      <c r="L28" s="87">
        <v>1.183747619047619</v>
      </c>
      <c r="M28" s="87">
        <v>1.1376095238095241</v>
      </c>
      <c r="N28" s="87">
        <v>1.1113954545454545</v>
      </c>
      <c r="O28" s="87">
        <v>1.2172521739130433</v>
      </c>
      <c r="P28" s="87">
        <v>1.1306826086956521</v>
      </c>
      <c r="Q28" s="87">
        <v>1</v>
      </c>
      <c r="R28" s="87">
        <v>1.0900000000000001</v>
      </c>
      <c r="S28" s="87">
        <v>1.1200000000000001</v>
      </c>
      <c r="T28" s="88">
        <v>1.1299999999999999</v>
      </c>
      <c r="U28" s="368"/>
      <c r="V28" s="368"/>
    </row>
    <row r="29" spans="1:22" x14ac:dyDescent="0.25">
      <c r="A29" s="79"/>
      <c r="B29" s="34" t="s">
        <v>100</v>
      </c>
      <c r="C29" s="86">
        <v>26.138217391304348</v>
      </c>
      <c r="D29" s="87">
        <v>26.107130434782611</v>
      </c>
      <c r="E29" s="87">
        <v>25.157173913043483</v>
      </c>
      <c r="F29" s="87">
        <v>25.525409090909093</v>
      </c>
      <c r="G29" s="87">
        <v>25.187333333333331</v>
      </c>
      <c r="H29" s="87">
        <v>27.495863636363637</v>
      </c>
      <c r="I29" s="87">
        <v>27.634869565217389</v>
      </c>
      <c r="J29" s="87">
        <v>27.029304347826088</v>
      </c>
      <c r="K29" s="87">
        <v>27.028772727272727</v>
      </c>
      <c r="L29" s="87">
        <v>25.662809523809521</v>
      </c>
      <c r="M29" s="87">
        <v>25.837666666666667</v>
      </c>
      <c r="N29" s="87">
        <v>25.486000000000004</v>
      </c>
      <c r="O29" s="87">
        <v>26.29808695652174</v>
      </c>
      <c r="P29" s="87">
        <v>25.230000000000004</v>
      </c>
      <c r="Q29" s="87">
        <v>25</v>
      </c>
      <c r="R29" s="87">
        <v>24.7</v>
      </c>
      <c r="S29" s="87">
        <v>24.3</v>
      </c>
      <c r="T29" s="88">
        <v>24.3</v>
      </c>
      <c r="U29" s="368"/>
      <c r="V29" s="368"/>
    </row>
    <row r="30" spans="1:22" x14ac:dyDescent="0.25">
      <c r="A30" s="79"/>
      <c r="B30" s="34"/>
      <c r="C30" s="10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8"/>
      <c r="U30" s="368"/>
      <c r="V30" s="368"/>
    </row>
    <row r="31" spans="1:22" x14ac:dyDescent="0.25">
      <c r="A31" s="79"/>
      <c r="B31" s="34" t="s">
        <v>101</v>
      </c>
      <c r="C31" s="86">
        <v>1.5353286956521741</v>
      </c>
      <c r="D31" s="87">
        <v>1.501191304347826</v>
      </c>
      <c r="E31" s="87">
        <v>1.2790682608695654</v>
      </c>
      <c r="F31" s="87">
        <v>1.227431818181818</v>
      </c>
      <c r="G31" s="87">
        <v>1.2086900000000003</v>
      </c>
      <c r="H31" s="87">
        <v>1.2246018181818183</v>
      </c>
      <c r="I31" s="87">
        <v>1.2024634782608694</v>
      </c>
      <c r="J31" s="87">
        <v>1.0829091304347827</v>
      </c>
      <c r="K31" s="87">
        <v>1.0749204545454543</v>
      </c>
      <c r="L31" s="87">
        <v>1.1683290476190478</v>
      </c>
      <c r="M31" s="87">
        <v>1.1285204761904764</v>
      </c>
      <c r="N31" s="87">
        <v>1.0916127272727272</v>
      </c>
      <c r="O31" s="87">
        <v>1.0813895652173913</v>
      </c>
      <c r="P31" s="87">
        <v>1.0405213043478263</v>
      </c>
      <c r="Q31" s="87">
        <v>0.97</v>
      </c>
      <c r="R31" s="87">
        <v>1.04</v>
      </c>
      <c r="S31" s="87">
        <v>1.04</v>
      </c>
      <c r="T31" s="88">
        <v>1.04</v>
      </c>
      <c r="U31" s="368"/>
      <c r="V31" s="368"/>
    </row>
    <row r="32" spans="1:22" x14ac:dyDescent="0.25">
      <c r="A32" s="79"/>
      <c r="B32" s="34" t="s">
        <v>102</v>
      </c>
      <c r="C32" s="86">
        <v>123.2295652173913</v>
      </c>
      <c r="D32" s="87">
        <v>131.15521739130438</v>
      </c>
      <c r="E32" s="87">
        <v>110.06391304347825</v>
      </c>
      <c r="F32" s="87">
        <v>102.34454545454543</v>
      </c>
      <c r="G32" s="87">
        <v>110.15619047619049</v>
      </c>
      <c r="H32" s="87">
        <v>141.95727272727277</v>
      </c>
      <c r="I32" s="87">
        <v>146.98086956521738</v>
      </c>
      <c r="J32" s="87">
        <v>132.50260869565219</v>
      </c>
      <c r="K32" s="87">
        <v>122.34545454545454</v>
      </c>
      <c r="L32" s="87">
        <v>133.67904761904762</v>
      </c>
      <c r="M32" s="87">
        <v>127.60571428571427</v>
      </c>
      <c r="N32" s="87">
        <v>121.26863636363638</v>
      </c>
      <c r="O32" s="87">
        <v>126.31956521739126</v>
      </c>
      <c r="P32" s="87">
        <v>128.8230434782609</v>
      </c>
      <c r="Q32" s="87">
        <v>135</v>
      </c>
      <c r="R32" s="87">
        <v>137</v>
      </c>
      <c r="S32" s="87">
        <v>136</v>
      </c>
      <c r="T32" s="88">
        <v>136</v>
      </c>
      <c r="U32" s="368"/>
      <c r="V32" s="368"/>
    </row>
    <row r="33" spans="1:22" x14ac:dyDescent="0.25">
      <c r="A33" s="79"/>
      <c r="B33" s="34"/>
      <c r="C33" s="36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8"/>
      <c r="U33" s="368"/>
      <c r="V33" s="368"/>
    </row>
    <row r="34" spans="1:22" x14ac:dyDescent="0.25">
      <c r="A34" s="79"/>
      <c r="B34" s="34" t="s">
        <v>88</v>
      </c>
      <c r="C34" s="31">
        <v>34.598853782687705</v>
      </c>
      <c r="D34" s="32">
        <v>37.241777833333337</v>
      </c>
      <c r="E34" s="32">
        <v>37.308037019580844</v>
      </c>
      <c r="F34" s="32">
        <v>39.848642999999996</v>
      </c>
      <c r="G34" s="32">
        <v>41.868163724999995</v>
      </c>
      <c r="H34" s="32">
        <v>43.164113066666665</v>
      </c>
      <c r="I34" s="32">
        <v>45.153976308333334</v>
      </c>
      <c r="J34" s="32">
        <v>48.401015116666663</v>
      </c>
      <c r="K34" s="32">
        <v>52.071583808333337</v>
      </c>
      <c r="L34" s="32">
        <v>54.835117816666674</v>
      </c>
      <c r="M34" s="32">
        <v>58.18301085833334</v>
      </c>
      <c r="N34" s="32">
        <v>61.142857625000005</v>
      </c>
      <c r="O34" s="32">
        <v>64.205471375000002</v>
      </c>
      <c r="P34" s="32">
        <v>67.851708541666667</v>
      </c>
      <c r="Q34" s="32">
        <v>69.897700500560788</v>
      </c>
      <c r="R34" s="32">
        <v>75.164038534544417</v>
      </c>
      <c r="S34" s="32">
        <v>80.352059868543435</v>
      </c>
      <c r="T34" s="33">
        <v>83.890769476610487</v>
      </c>
      <c r="U34" s="368"/>
      <c r="V34" s="368"/>
    </row>
    <row r="35" spans="1:22" x14ac:dyDescent="0.25">
      <c r="A35" s="79"/>
      <c r="B35" s="34"/>
      <c r="C35" s="31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95"/>
      <c r="R35" s="395"/>
      <c r="S35" s="395"/>
      <c r="T35" s="346"/>
      <c r="U35" s="368"/>
      <c r="V35" s="368"/>
    </row>
    <row r="36" spans="1:22" s="394" customFormat="1" x14ac:dyDescent="0.25">
      <c r="A36" s="393"/>
      <c r="B36" s="34" t="s">
        <v>209</v>
      </c>
      <c r="C36" s="86">
        <v>2.1359608622466659</v>
      </c>
      <c r="D36" s="87">
        <v>1.1832958440142589</v>
      </c>
      <c r="E36" s="87">
        <v>0.9471533212865898</v>
      </c>
      <c r="F36" s="87">
        <v>1.1651145752453076</v>
      </c>
      <c r="G36" s="87">
        <v>1.2080150947964114</v>
      </c>
      <c r="H36" s="87">
        <v>0.98574118360010821</v>
      </c>
      <c r="I36" s="87">
        <v>0.77154398839848315</v>
      </c>
      <c r="J36" s="87">
        <v>0.58468774787914157</v>
      </c>
      <c r="K36" s="87">
        <v>0.41965000000000008</v>
      </c>
      <c r="L36" s="87">
        <v>0.2713916666666667</v>
      </c>
      <c r="M36" s="87">
        <v>0.2113666666666667</v>
      </c>
      <c r="N36" s="87">
        <v>0.17787500000000001</v>
      </c>
      <c r="O36" s="87">
        <v>0.13440833333333335</v>
      </c>
      <c r="P36" s="87">
        <v>9.923333333333334E-2</v>
      </c>
      <c r="Q36" s="87">
        <v>9.5835252070714541E-2</v>
      </c>
      <c r="R36" s="87">
        <v>0.3481325981238117</v>
      </c>
      <c r="S36" s="87">
        <v>0.75379363455971227</v>
      </c>
      <c r="T36" s="88">
        <v>1.15792920902802</v>
      </c>
      <c r="U36" s="368"/>
      <c r="V36" s="368"/>
    </row>
    <row r="37" spans="1:22" x14ac:dyDescent="0.25">
      <c r="A37" s="92"/>
      <c r="B37" s="364"/>
      <c r="C37" s="208"/>
      <c r="D37" s="209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10"/>
      <c r="U37" s="368"/>
      <c r="V37" s="368"/>
    </row>
    <row r="38" spans="1:22" x14ac:dyDescent="0.25">
      <c r="B38" s="365"/>
      <c r="C38" s="365"/>
      <c r="D38" s="365"/>
      <c r="E38" s="365"/>
      <c r="F38" s="365"/>
      <c r="G38" s="366"/>
      <c r="H38" s="367"/>
      <c r="I38" s="117"/>
      <c r="J38" s="368"/>
      <c r="K38" s="368"/>
      <c r="L38" s="368"/>
      <c r="M38" s="368"/>
      <c r="N38" s="368"/>
      <c r="O38" s="368"/>
      <c r="P38" s="368"/>
      <c r="Q38" s="368"/>
      <c r="R38" s="368"/>
      <c r="S38" s="368"/>
      <c r="T38" s="368"/>
      <c r="U38" s="368"/>
      <c r="V38" s="368"/>
    </row>
    <row r="39" spans="1:22" s="20" customFormat="1" x14ac:dyDescent="0.25">
      <c r="A39" s="17" t="s">
        <v>6</v>
      </c>
      <c r="B39" s="426" t="s">
        <v>135</v>
      </c>
      <c r="C39" s="427"/>
      <c r="D39" s="427"/>
      <c r="E39" s="427"/>
      <c r="F39" s="427"/>
      <c r="G39" s="427"/>
      <c r="H39" s="427"/>
      <c r="I39" s="427"/>
      <c r="J39" s="427"/>
      <c r="K39" s="427"/>
      <c r="L39" s="427"/>
      <c r="M39" s="427"/>
      <c r="N39" s="427"/>
      <c r="O39" s="427"/>
      <c r="P39" s="427"/>
      <c r="Q39" s="427"/>
      <c r="R39" s="427"/>
      <c r="S39" s="117"/>
      <c r="T39" s="117"/>
      <c r="U39" s="117"/>
      <c r="V39" s="117"/>
    </row>
    <row r="40" spans="1:22" x14ac:dyDescent="0.25">
      <c r="B40" s="368"/>
      <c r="C40" s="368"/>
      <c r="D40" s="368"/>
      <c r="E40" s="368"/>
      <c r="F40" s="368"/>
      <c r="G40" s="368"/>
      <c r="H40" s="368"/>
      <c r="I40" s="368"/>
      <c r="J40" s="368"/>
      <c r="K40" s="368"/>
      <c r="L40" s="368"/>
      <c r="M40" s="368"/>
      <c r="N40" s="368"/>
      <c r="O40" s="368"/>
      <c r="P40" s="368"/>
      <c r="Q40" s="368"/>
      <c r="R40" s="368"/>
      <c r="S40" s="368"/>
      <c r="T40" s="368"/>
      <c r="U40" s="368"/>
      <c r="V40" s="368"/>
    </row>
  </sheetData>
  <mergeCells count="4">
    <mergeCell ref="A1:R1"/>
    <mergeCell ref="B39:R39"/>
    <mergeCell ref="A2:R2"/>
    <mergeCell ref="A3:R3"/>
  </mergeCells>
  <pageMargins left="0.7" right="0.7" top="0.75" bottom="0.75" header="0.3" footer="0.3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1"/>
  <sheetViews>
    <sheetView showGridLines="0" zoomScale="60" zoomScaleNormal="60" workbookViewId="0">
      <selection activeCell="AH48" sqref="AH48"/>
    </sheetView>
  </sheetViews>
  <sheetFormatPr defaultColWidth="9.140625" defaultRowHeight="15.75" x14ac:dyDescent="0.25"/>
  <cols>
    <col min="1" max="1" width="5.7109375" style="10" customWidth="1"/>
    <col min="2" max="2" width="75.7109375" style="10" customWidth="1"/>
    <col min="3" max="16" width="11.140625" style="10" customWidth="1"/>
    <col min="17" max="17" width="11.140625" style="196" customWidth="1"/>
    <col min="18" max="20" width="11.140625" style="10" customWidth="1"/>
    <col min="21" max="16384" width="9.140625" style="10"/>
  </cols>
  <sheetData>
    <row r="1" spans="1:21" x14ac:dyDescent="0.25">
      <c r="A1" s="432" t="str">
        <f>'Súhrnné indikátory'!A1:M1</f>
        <v>61. zasadnutie Výboru pre makroekonomické prognózy, 14.9.2022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4"/>
      <c r="R1" s="434"/>
      <c r="S1" s="339"/>
    </row>
    <row r="2" spans="1:21" ht="18.75" x14ac:dyDescent="0.3">
      <c r="A2" s="410" t="s">
        <v>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338"/>
    </row>
    <row r="3" spans="1:21" x14ac:dyDescent="0.25">
      <c r="A3" s="430" t="s">
        <v>61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342"/>
    </row>
    <row r="4" spans="1:21" x14ac:dyDescent="0.25">
      <c r="A4" s="99"/>
      <c r="B4" s="100"/>
      <c r="C4" s="320"/>
      <c r="D4" s="101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347"/>
      <c r="R4" s="100"/>
      <c r="S4" s="100"/>
      <c r="T4" s="77"/>
    </row>
    <row r="5" spans="1:21" s="20" customFormat="1" x14ac:dyDescent="0.25">
      <c r="A5" s="27"/>
      <c r="B5" s="102"/>
      <c r="C5" s="79">
        <v>2008</v>
      </c>
      <c r="D5" s="17">
        <v>2009</v>
      </c>
      <c r="E5" s="17">
        <v>2010</v>
      </c>
      <c r="F5" s="17">
        <v>2011</v>
      </c>
      <c r="G5" s="17">
        <v>2012</v>
      </c>
      <c r="H5" s="17">
        <v>2013</v>
      </c>
      <c r="I5" s="17">
        <v>2014</v>
      </c>
      <c r="J5" s="17">
        <v>2015</v>
      </c>
      <c r="K5" s="17">
        <v>2016</v>
      </c>
      <c r="L5" s="17">
        <v>2017</v>
      </c>
      <c r="M5" s="17">
        <v>2018</v>
      </c>
      <c r="N5" s="17">
        <v>2019</v>
      </c>
      <c r="O5" s="17">
        <v>2020</v>
      </c>
      <c r="P5" s="17">
        <v>2021</v>
      </c>
      <c r="Q5" s="43">
        <v>2022</v>
      </c>
      <c r="R5" s="17">
        <v>2023</v>
      </c>
      <c r="S5" s="17">
        <v>2024</v>
      </c>
      <c r="T5" s="19">
        <v>2025</v>
      </c>
    </row>
    <row r="6" spans="1:21" s="20" customFormat="1" x14ac:dyDescent="0.25">
      <c r="A6" s="27"/>
      <c r="B6" s="17"/>
      <c r="C6" s="93" t="s">
        <v>7</v>
      </c>
      <c r="D6" s="94" t="s">
        <v>7</v>
      </c>
      <c r="E6" s="94" t="s">
        <v>7</v>
      </c>
      <c r="F6" s="94" t="s">
        <v>7</v>
      </c>
      <c r="G6" s="94" t="s">
        <v>7</v>
      </c>
      <c r="H6" s="94" t="s">
        <v>7</v>
      </c>
      <c r="I6" s="94" t="s">
        <v>7</v>
      </c>
      <c r="J6" s="94" t="s">
        <v>7</v>
      </c>
      <c r="K6" s="94" t="s">
        <v>7</v>
      </c>
      <c r="L6" s="94" t="s">
        <v>7</v>
      </c>
      <c r="M6" s="94" t="s">
        <v>7</v>
      </c>
      <c r="N6" s="94" t="s">
        <v>7</v>
      </c>
      <c r="O6" s="94" t="s">
        <v>7</v>
      </c>
      <c r="P6" s="9" t="s">
        <v>7</v>
      </c>
      <c r="Q6" s="348" t="s">
        <v>62</v>
      </c>
      <c r="R6" s="94" t="s">
        <v>62</v>
      </c>
      <c r="S6" s="94" t="s">
        <v>62</v>
      </c>
      <c r="T6" s="95" t="s">
        <v>62</v>
      </c>
    </row>
    <row r="7" spans="1:21" s="20" customFormat="1" x14ac:dyDescent="0.25">
      <c r="A7" s="99"/>
      <c r="B7" s="84"/>
      <c r="C7" s="322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349"/>
      <c r="R7" s="103"/>
      <c r="S7" s="103"/>
      <c r="T7" s="104"/>
    </row>
    <row r="8" spans="1:21" s="20" customFormat="1" x14ac:dyDescent="0.25">
      <c r="A8" s="27"/>
      <c r="B8" s="7" t="s">
        <v>159</v>
      </c>
      <c r="C8" s="323"/>
      <c r="D8" s="105"/>
      <c r="J8" s="17"/>
      <c r="K8" s="17"/>
      <c r="L8" s="17"/>
      <c r="M8" s="17"/>
      <c r="N8" s="17"/>
      <c r="O8" s="17"/>
      <c r="P8" s="17"/>
      <c r="Q8" s="43"/>
      <c r="R8" s="17"/>
      <c r="S8" s="17"/>
      <c r="T8" s="19"/>
    </row>
    <row r="9" spans="1:21" s="20" customFormat="1" x14ac:dyDescent="0.25">
      <c r="A9" s="27"/>
      <c r="B9" s="7"/>
      <c r="C9" s="323"/>
      <c r="D9" s="105"/>
      <c r="J9" s="17"/>
      <c r="K9" s="17"/>
      <c r="L9" s="17"/>
      <c r="M9" s="17"/>
      <c r="N9" s="17"/>
      <c r="O9" s="17"/>
      <c r="P9" s="43"/>
      <c r="Q9" s="43"/>
      <c r="R9" s="43"/>
      <c r="S9" s="43"/>
      <c r="T9" s="44"/>
      <c r="U9" s="85"/>
    </row>
    <row r="10" spans="1:21" x14ac:dyDescent="0.25">
      <c r="A10" s="27"/>
      <c r="B10" s="30" t="s">
        <v>70</v>
      </c>
      <c r="C10" s="106">
        <v>70.240497000000005</v>
      </c>
      <c r="D10" s="107">
        <v>66.408502999999996</v>
      </c>
      <c r="E10" s="107">
        <v>70.587779999999995</v>
      </c>
      <c r="F10" s="107">
        <v>72.449460999999999</v>
      </c>
      <c r="G10" s="107">
        <v>73.43348899999998</v>
      </c>
      <c r="H10" s="107">
        <v>73.914305999999996</v>
      </c>
      <c r="I10" s="107">
        <v>75.928008000000005</v>
      </c>
      <c r="J10" s="107">
        <v>79.888147000000004</v>
      </c>
      <c r="K10" s="107">
        <v>81.431331</v>
      </c>
      <c r="L10" s="107">
        <v>83.858136999999999</v>
      </c>
      <c r="M10" s="107">
        <v>87.040059000000014</v>
      </c>
      <c r="N10" s="107">
        <v>89.307774000000009</v>
      </c>
      <c r="O10" s="107">
        <v>85.415068000000005</v>
      </c>
      <c r="P10" s="32">
        <v>87.995005999999989</v>
      </c>
      <c r="Q10" s="32">
        <v>89.691565144989653</v>
      </c>
      <c r="R10" s="32">
        <v>90.257153949080816</v>
      </c>
      <c r="S10" s="32">
        <v>91.75633782489399</v>
      </c>
      <c r="T10" s="33">
        <v>93.855285651074084</v>
      </c>
      <c r="U10" s="196"/>
    </row>
    <row r="11" spans="1:21" x14ac:dyDescent="0.25">
      <c r="A11" s="27"/>
      <c r="B11" s="109" t="s">
        <v>23</v>
      </c>
      <c r="C11" s="110">
        <v>5.5748872668388127</v>
      </c>
      <c r="D11" s="111">
        <v>-5.4555337215225101</v>
      </c>
      <c r="E11" s="111">
        <v>6.2932859667082175</v>
      </c>
      <c r="F11" s="111">
        <v>2.6373984278865281</v>
      </c>
      <c r="G11" s="111">
        <v>1.3582268058557334</v>
      </c>
      <c r="H11" s="111">
        <v>0.65476529380212867</v>
      </c>
      <c r="I11" s="111">
        <v>2.7243738174312249</v>
      </c>
      <c r="J11" s="111">
        <v>5.2156498034295895</v>
      </c>
      <c r="K11" s="111">
        <v>1.9316808036616617</v>
      </c>
      <c r="L11" s="111">
        <v>2.9801870732040436</v>
      </c>
      <c r="M11" s="111">
        <v>3.7944105531464434</v>
      </c>
      <c r="N11" s="111">
        <v>2.6053693277023227</v>
      </c>
      <c r="O11" s="111">
        <v>-4.3587538079271848</v>
      </c>
      <c r="P11" s="160">
        <v>3.0204717509561663</v>
      </c>
      <c r="Q11" s="160">
        <v>1.928017534301496</v>
      </c>
      <c r="R11" s="160">
        <v>0.63059308105157807</v>
      </c>
      <c r="S11" s="160">
        <v>1.6610139032956273</v>
      </c>
      <c r="T11" s="161">
        <v>2.2875235389033133</v>
      </c>
      <c r="U11" s="196"/>
    </row>
    <row r="12" spans="1:21" x14ac:dyDescent="0.25">
      <c r="A12" s="27"/>
      <c r="B12" s="30" t="s">
        <v>24</v>
      </c>
      <c r="C12" s="106">
        <v>41.387271999999996</v>
      </c>
      <c r="D12" s="107">
        <v>41.292940999999999</v>
      </c>
      <c r="E12" s="107">
        <v>41.620713000000002</v>
      </c>
      <c r="F12" s="107">
        <v>40.807152000000002</v>
      </c>
      <c r="G12" s="107">
        <v>40.990322999999997</v>
      </c>
      <c r="H12" s="107">
        <v>40.496885999999996</v>
      </c>
      <c r="I12" s="107">
        <v>41.274768999999999</v>
      </c>
      <c r="J12" s="107">
        <v>42.415604000000009</v>
      </c>
      <c r="K12" s="107">
        <v>44.053991000000003</v>
      </c>
      <c r="L12" s="107">
        <v>46.130046</v>
      </c>
      <c r="M12" s="107">
        <v>48.072848000000008</v>
      </c>
      <c r="N12" s="107">
        <v>49.310698000000002</v>
      </c>
      <c r="O12" s="107">
        <v>48.678466</v>
      </c>
      <c r="P12" s="32">
        <v>49.226652999999999</v>
      </c>
      <c r="Q12" s="32">
        <v>51.538131864832827</v>
      </c>
      <c r="R12" s="32">
        <v>49.72515057830843</v>
      </c>
      <c r="S12" s="32">
        <v>50.716515884272681</v>
      </c>
      <c r="T12" s="33">
        <v>51.499336616343534</v>
      </c>
      <c r="U12" s="196"/>
    </row>
    <row r="13" spans="1:21" x14ac:dyDescent="0.25">
      <c r="A13" s="27"/>
      <c r="B13" s="109" t="s">
        <v>23</v>
      </c>
      <c r="C13" s="110">
        <v>6.9963415645545535</v>
      </c>
      <c r="D13" s="111">
        <v>-0.22792272948068959</v>
      </c>
      <c r="E13" s="111">
        <v>0.79377247554250907</v>
      </c>
      <c r="F13" s="111">
        <v>-1.9547022176193862</v>
      </c>
      <c r="G13" s="111">
        <v>0.4488698451682982</v>
      </c>
      <c r="H13" s="111">
        <v>-1.2037890016138642</v>
      </c>
      <c r="I13" s="111">
        <v>1.9208464571819128</v>
      </c>
      <c r="J13" s="111">
        <v>2.7640009323856018</v>
      </c>
      <c r="K13" s="111">
        <v>3.8626987370025345</v>
      </c>
      <c r="L13" s="111">
        <v>4.7125242296435665</v>
      </c>
      <c r="M13" s="111">
        <v>4.2115761167894838</v>
      </c>
      <c r="N13" s="111">
        <v>2.5749462565646253</v>
      </c>
      <c r="O13" s="111">
        <v>-1.282139628199952</v>
      </c>
      <c r="P13" s="160">
        <v>1.126138609215821</v>
      </c>
      <c r="Q13" s="160">
        <v>4.6955840463759113</v>
      </c>
      <c r="R13" s="160">
        <v>-3.5177473861086828</v>
      </c>
      <c r="S13" s="160">
        <v>1.993689902261897</v>
      </c>
      <c r="T13" s="161">
        <v>1.5435222992390196</v>
      </c>
      <c r="U13" s="196"/>
    </row>
    <row r="14" spans="1:21" x14ac:dyDescent="0.25">
      <c r="A14" s="27"/>
      <c r="B14" s="30" t="s">
        <v>25</v>
      </c>
      <c r="C14" s="106">
        <v>0.65828600000000004</v>
      </c>
      <c r="D14" s="107">
        <v>0.67871599999999987</v>
      </c>
      <c r="E14" s="107">
        <v>0.68971900000000008</v>
      </c>
      <c r="F14" s="107">
        <v>0.69184100000000015</v>
      </c>
      <c r="G14" s="107">
        <v>0.67546400000000006</v>
      </c>
      <c r="H14" s="107">
        <v>0.67710000000000004</v>
      </c>
      <c r="I14" s="107">
        <v>0.67206100000000002</v>
      </c>
      <c r="J14" s="107">
        <v>0.69057500000000005</v>
      </c>
      <c r="K14" s="107">
        <v>0.7274290000000001</v>
      </c>
      <c r="L14" s="107">
        <v>0.72248100000000004</v>
      </c>
      <c r="M14" s="107">
        <v>0.69478300000000004</v>
      </c>
      <c r="N14" s="107">
        <v>0.75986100000000012</v>
      </c>
      <c r="O14" s="107">
        <v>0.74458399999999991</v>
      </c>
      <c r="P14" s="32">
        <v>0.77668199999999998</v>
      </c>
      <c r="Q14" s="32">
        <v>0.77278622855667978</v>
      </c>
      <c r="R14" s="32">
        <v>0.67310195386043092</v>
      </c>
      <c r="S14" s="32">
        <v>0.68652151954647356</v>
      </c>
      <c r="T14" s="33">
        <v>0.69711813228974806</v>
      </c>
      <c r="U14" s="196"/>
    </row>
    <row r="15" spans="1:21" x14ac:dyDescent="0.25">
      <c r="A15" s="27"/>
      <c r="B15" s="109" t="s">
        <v>23</v>
      </c>
      <c r="C15" s="110">
        <v>8.2381454266232446</v>
      </c>
      <c r="D15" s="111">
        <v>3.1035142779885616</v>
      </c>
      <c r="E15" s="111">
        <v>1.6211493467076288</v>
      </c>
      <c r="F15" s="111">
        <v>0.30766152592578422</v>
      </c>
      <c r="G15" s="111">
        <v>-2.3671623971403877</v>
      </c>
      <c r="H15" s="111">
        <v>0.24220387763078666</v>
      </c>
      <c r="I15" s="111">
        <v>-0.74420321961304881</v>
      </c>
      <c r="J15" s="111">
        <v>2.7548094592603878</v>
      </c>
      <c r="K15" s="111">
        <v>5.3367121601563872</v>
      </c>
      <c r="L15" s="111">
        <v>-0.68020384119963362</v>
      </c>
      <c r="M15" s="111">
        <v>-3.8337340359123617</v>
      </c>
      <c r="N15" s="111">
        <v>9.3666655632046449</v>
      </c>
      <c r="O15" s="111">
        <v>-2.0104992886857187</v>
      </c>
      <c r="P15" s="160">
        <v>4.3108635157349751</v>
      </c>
      <c r="Q15" s="160">
        <v>-0.50159157072265925</v>
      </c>
      <c r="R15" s="160">
        <v>-12.899333737148444</v>
      </c>
      <c r="S15" s="160">
        <v>1.9936899022618526</v>
      </c>
      <c r="T15" s="161">
        <v>1.5435222992390418</v>
      </c>
      <c r="U15" s="196"/>
    </row>
    <row r="16" spans="1:21" x14ac:dyDescent="0.25">
      <c r="A16" s="27"/>
      <c r="B16" s="30" t="s">
        <v>136</v>
      </c>
      <c r="C16" s="106">
        <v>12.939945999999999</v>
      </c>
      <c r="D16" s="107">
        <v>13.714922999999999</v>
      </c>
      <c r="E16" s="107">
        <v>14.005614000000001</v>
      </c>
      <c r="F16" s="107">
        <v>13.676168000000002</v>
      </c>
      <c r="G16" s="107">
        <v>13.401536</v>
      </c>
      <c r="H16" s="107">
        <v>13.600327000000002</v>
      </c>
      <c r="I16" s="107">
        <v>14.11434</v>
      </c>
      <c r="J16" s="107">
        <v>14.862878</v>
      </c>
      <c r="K16" s="107">
        <v>15.149528999999999</v>
      </c>
      <c r="L16" s="107">
        <v>15.309517</v>
      </c>
      <c r="M16" s="107">
        <v>15.291442</v>
      </c>
      <c r="N16" s="107">
        <v>15.989120000000002</v>
      </c>
      <c r="O16" s="107">
        <v>16.135739000000001</v>
      </c>
      <c r="P16" s="32">
        <v>16.443171999999997</v>
      </c>
      <c r="Q16" s="32">
        <v>16.189961517847276</v>
      </c>
      <c r="R16" s="32">
        <v>16.082024279087658</v>
      </c>
      <c r="S16" s="32">
        <v>16.087709754327953</v>
      </c>
      <c r="T16" s="33">
        <v>15.968223413234963</v>
      </c>
      <c r="U16" s="196"/>
    </row>
    <row r="17" spans="1:21" x14ac:dyDescent="0.25">
      <c r="A17" s="27"/>
      <c r="B17" s="109" t="s">
        <v>23</v>
      </c>
      <c r="C17" s="110">
        <v>6.2742038661468325</v>
      </c>
      <c r="D17" s="111">
        <v>5.9890280840430021</v>
      </c>
      <c r="E17" s="111">
        <v>2.1195233833978033</v>
      </c>
      <c r="F17" s="111">
        <v>-2.3522424650572304</v>
      </c>
      <c r="G17" s="111">
        <v>-2.0081063642973795</v>
      </c>
      <c r="H17" s="111">
        <v>1.4833448941972138</v>
      </c>
      <c r="I17" s="111">
        <v>3.7794164802066765</v>
      </c>
      <c r="J17" s="111">
        <v>5.3033864849507673</v>
      </c>
      <c r="K17" s="111">
        <v>1.9286372397055107</v>
      </c>
      <c r="L17" s="111">
        <v>1.0560592345808306</v>
      </c>
      <c r="M17" s="111">
        <v>-0.11806381612170513</v>
      </c>
      <c r="N17" s="111">
        <v>4.5625389678749739</v>
      </c>
      <c r="O17" s="111">
        <v>0.91699230476722793</v>
      </c>
      <c r="P17" s="160">
        <v>1.9052923451476245</v>
      </c>
      <c r="Q17" s="160">
        <v>-1.5399126284923792</v>
      </c>
      <c r="R17" s="160">
        <v>-0.66669237379366475</v>
      </c>
      <c r="S17" s="160">
        <v>3.5352982570024949E-2</v>
      </c>
      <c r="T17" s="161">
        <v>-0.74271815514850292</v>
      </c>
      <c r="U17" s="196"/>
    </row>
    <row r="18" spans="1:21" x14ac:dyDescent="0.25">
      <c r="A18" s="27"/>
      <c r="B18" s="30" t="s">
        <v>139</v>
      </c>
      <c r="C18" s="106">
        <v>16.751147</v>
      </c>
      <c r="D18" s="107">
        <v>13.445321</v>
      </c>
      <c r="E18" s="107">
        <v>14.595858</v>
      </c>
      <c r="F18" s="107">
        <v>16.653268000000004</v>
      </c>
      <c r="G18" s="107">
        <v>14.993024000000002</v>
      </c>
      <c r="H18" s="107">
        <v>15.174053000000001</v>
      </c>
      <c r="I18" s="107">
        <v>15.627580000000002</v>
      </c>
      <c r="J18" s="107">
        <v>18.971017</v>
      </c>
      <c r="K18" s="107">
        <v>17.223419000000003</v>
      </c>
      <c r="L18" s="107">
        <v>17.723839000000002</v>
      </c>
      <c r="M18" s="107">
        <v>18.218177999999998</v>
      </c>
      <c r="N18" s="107">
        <v>19.446652999999998</v>
      </c>
      <c r="O18" s="107">
        <v>17.196402000000003</v>
      </c>
      <c r="P18" s="32">
        <v>17.291539</v>
      </c>
      <c r="Q18" s="32">
        <v>18.232333438444126</v>
      </c>
      <c r="R18" s="32">
        <v>21.206505239359505</v>
      </c>
      <c r="S18" s="32">
        <v>19.842555408432766</v>
      </c>
      <c r="T18" s="33">
        <v>20.175520684222086</v>
      </c>
      <c r="U18" s="196"/>
    </row>
    <row r="19" spans="1:21" x14ac:dyDescent="0.25">
      <c r="A19" s="27"/>
      <c r="B19" s="109" t="s">
        <v>23</v>
      </c>
      <c r="C19" s="110">
        <v>3.6906516124339817</v>
      </c>
      <c r="D19" s="111">
        <v>-19.734923226451308</v>
      </c>
      <c r="E19" s="111">
        <v>8.5571553107582901</v>
      </c>
      <c r="F19" s="111">
        <v>14.095848287918411</v>
      </c>
      <c r="G19" s="111">
        <v>-9.9694786632870009</v>
      </c>
      <c r="H19" s="111">
        <v>1.2074215315069026</v>
      </c>
      <c r="I19" s="111">
        <v>2.9888323179047882</v>
      </c>
      <c r="J19" s="111">
        <v>21.394464146080196</v>
      </c>
      <c r="K19" s="111">
        <v>-9.2119362920817451</v>
      </c>
      <c r="L19" s="111">
        <v>2.9054626145946783</v>
      </c>
      <c r="M19" s="111">
        <v>2.7891192196002335</v>
      </c>
      <c r="N19" s="111">
        <v>6.7431276607353263</v>
      </c>
      <c r="O19" s="111">
        <v>-11.571405115317257</v>
      </c>
      <c r="P19" s="160">
        <v>0.55323782265614962</v>
      </c>
      <c r="Q19" s="160">
        <v>5.440779091115755</v>
      </c>
      <c r="R19" s="160">
        <v>16.312622906753838</v>
      </c>
      <c r="S19" s="160">
        <v>-6.4317520285955947</v>
      </c>
      <c r="T19" s="161">
        <v>1.6780362656707792</v>
      </c>
      <c r="U19" s="196"/>
    </row>
    <row r="20" spans="1:21" x14ac:dyDescent="0.25">
      <c r="A20" s="27"/>
      <c r="B20" s="30" t="s">
        <v>26</v>
      </c>
      <c r="C20" s="106">
        <v>52.837836000000003</v>
      </c>
      <c r="D20" s="107">
        <v>44.189901000000006</v>
      </c>
      <c r="E20" s="107">
        <v>51.850471999999996</v>
      </c>
      <c r="F20" s="107">
        <v>57.362248000000001</v>
      </c>
      <c r="G20" s="107">
        <v>62.607459000000006</v>
      </c>
      <c r="H20" s="107">
        <v>66.370360000000005</v>
      </c>
      <c r="I20" s="107">
        <v>68.823033000000009</v>
      </c>
      <c r="J20" s="107">
        <v>73.395801000000006</v>
      </c>
      <c r="K20" s="107">
        <v>77.088059999999999</v>
      </c>
      <c r="L20" s="107">
        <v>79.92662</v>
      </c>
      <c r="M20" s="107">
        <v>84.000143000000008</v>
      </c>
      <c r="N20" s="107">
        <v>84.667726000000016</v>
      </c>
      <c r="O20" s="107">
        <v>78.505024000000006</v>
      </c>
      <c r="P20" s="32">
        <v>86.536991000000015</v>
      </c>
      <c r="Q20" s="32">
        <v>85.110736029934955</v>
      </c>
      <c r="R20" s="32">
        <v>86.518336196707153</v>
      </c>
      <c r="S20" s="32">
        <v>93.06413676284032</v>
      </c>
      <c r="T20" s="33">
        <v>98.470471827348518</v>
      </c>
      <c r="U20" s="196"/>
    </row>
    <row r="21" spans="1:21" x14ac:dyDescent="0.25">
      <c r="A21" s="27"/>
      <c r="B21" s="109" t="s">
        <v>23</v>
      </c>
      <c r="C21" s="110">
        <v>3.0103050785653451</v>
      </c>
      <c r="D21" s="111">
        <v>-16.366936374911333</v>
      </c>
      <c r="E21" s="111">
        <v>17.335569500370653</v>
      </c>
      <c r="F21" s="111">
        <v>10.63013659740648</v>
      </c>
      <c r="G21" s="111">
        <v>9.1440122779009592</v>
      </c>
      <c r="H21" s="111">
        <v>6.0103078133230126</v>
      </c>
      <c r="I21" s="111">
        <v>3.6954342269651885</v>
      </c>
      <c r="J21" s="111">
        <v>6.6442407442287355</v>
      </c>
      <c r="K21" s="111">
        <v>5.0306133998047065</v>
      </c>
      <c r="L21" s="111">
        <v>3.6822304258272931</v>
      </c>
      <c r="M21" s="111">
        <v>5.0965785867086888</v>
      </c>
      <c r="N21" s="111">
        <v>0.79474031371589149</v>
      </c>
      <c r="O21" s="111">
        <v>-7.2786908201597385</v>
      </c>
      <c r="P21" s="160">
        <v>10.231150301922076</v>
      </c>
      <c r="Q21" s="160">
        <v>-1.6481448610398908</v>
      </c>
      <c r="R21" s="160">
        <v>1.6538456044806527</v>
      </c>
      <c r="S21" s="160">
        <v>7.5657957074564131</v>
      </c>
      <c r="T21" s="161">
        <v>5.8092571989201591</v>
      </c>
      <c r="U21" s="196"/>
    </row>
    <row r="22" spans="1:21" x14ac:dyDescent="0.25">
      <c r="A22" s="27"/>
      <c r="B22" s="30" t="s">
        <v>27</v>
      </c>
      <c r="C22" s="106">
        <v>56.865507000000001</v>
      </c>
      <c r="D22" s="107">
        <v>46.113385000000001</v>
      </c>
      <c r="E22" s="107">
        <v>53.775906000000006</v>
      </c>
      <c r="F22" s="107">
        <v>57.979565999999998</v>
      </c>
      <c r="G22" s="107">
        <v>59.200478000000004</v>
      </c>
      <c r="H22" s="107">
        <v>62.530762000000003</v>
      </c>
      <c r="I22" s="107">
        <v>65.373987</v>
      </c>
      <c r="J22" s="107">
        <v>70.943293000000011</v>
      </c>
      <c r="K22" s="107">
        <v>74.372894000000002</v>
      </c>
      <c r="L22" s="107">
        <v>77.356335000000001</v>
      </c>
      <c r="M22" s="107">
        <v>81.104965000000007</v>
      </c>
      <c r="N22" s="107">
        <v>82.800067000000013</v>
      </c>
      <c r="O22" s="107">
        <v>75.975144999999998</v>
      </c>
      <c r="P22" s="32">
        <v>84.519501000000005</v>
      </c>
      <c r="Q22" s="32">
        <v>83.765118749098733</v>
      </c>
      <c r="R22" s="32">
        <v>85.812357641739851</v>
      </c>
      <c r="S22" s="32">
        <v>90.505296735312342</v>
      </c>
      <c r="T22" s="33">
        <v>94.819423798369996</v>
      </c>
      <c r="U22" s="196"/>
    </row>
    <row r="23" spans="1:21" x14ac:dyDescent="0.25">
      <c r="A23" s="27"/>
      <c r="B23" s="109" t="s">
        <v>23</v>
      </c>
      <c r="C23" s="110">
        <v>4.1080374203406267</v>
      </c>
      <c r="D23" s="111">
        <v>-18.907985819945296</v>
      </c>
      <c r="E23" s="111">
        <v>16.61669599835276</v>
      </c>
      <c r="F23" s="111">
        <v>7.8169952171517121</v>
      </c>
      <c r="G23" s="111">
        <v>2.1057625715928951</v>
      </c>
      <c r="H23" s="111">
        <v>5.625434308148658</v>
      </c>
      <c r="I23" s="111">
        <v>4.5469220413466127</v>
      </c>
      <c r="J23" s="111">
        <v>8.5191469200126981</v>
      </c>
      <c r="K23" s="111">
        <v>4.8342850394610171</v>
      </c>
      <c r="L23" s="111">
        <v>4.011462832144197</v>
      </c>
      <c r="M23" s="111">
        <v>4.8459250299280665</v>
      </c>
      <c r="N23" s="111">
        <v>2.0900101491936995</v>
      </c>
      <c r="O23" s="111">
        <v>-8.2426527505104588</v>
      </c>
      <c r="P23" s="160">
        <v>11.246251652431848</v>
      </c>
      <c r="Q23" s="160">
        <v>-0.89255407565795863</v>
      </c>
      <c r="R23" s="160">
        <v>2.444023148553276</v>
      </c>
      <c r="S23" s="160">
        <v>5.4688383148324027</v>
      </c>
      <c r="T23" s="161">
        <v>4.7667122463280309</v>
      </c>
      <c r="U23" s="196"/>
    </row>
    <row r="24" spans="1:21" x14ac:dyDescent="0.25">
      <c r="A24" s="66"/>
      <c r="B24" s="113"/>
      <c r="C24" s="276"/>
      <c r="D24" s="313"/>
      <c r="E24" s="313"/>
      <c r="F24" s="313"/>
      <c r="G24" s="313"/>
      <c r="H24" s="313"/>
      <c r="I24" s="313"/>
      <c r="J24" s="313"/>
      <c r="K24" s="313"/>
      <c r="L24" s="313"/>
      <c r="M24" s="313"/>
      <c r="N24" s="313"/>
      <c r="O24" s="313"/>
      <c r="P24" s="392"/>
      <c r="Q24" s="392"/>
      <c r="R24" s="392"/>
      <c r="S24" s="392"/>
      <c r="T24" s="398"/>
      <c r="U24" s="196"/>
    </row>
    <row r="25" spans="1:21" x14ac:dyDescent="0.25">
      <c r="A25" s="27"/>
      <c r="B25" s="114"/>
      <c r="C25" s="318"/>
      <c r="D25" s="14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350"/>
      <c r="Q25" s="350"/>
      <c r="R25" s="350"/>
      <c r="S25" s="350"/>
      <c r="T25" s="399"/>
      <c r="U25" s="196"/>
    </row>
    <row r="26" spans="1:21" x14ac:dyDescent="0.25">
      <c r="A26" s="27"/>
      <c r="B26" s="7" t="s">
        <v>160</v>
      </c>
      <c r="C26" s="79"/>
      <c r="D26" s="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39"/>
      <c r="Q26" s="39"/>
      <c r="R26" s="39"/>
      <c r="S26" s="39"/>
      <c r="T26" s="34"/>
      <c r="U26" s="196"/>
    </row>
    <row r="27" spans="1:21" x14ac:dyDescent="0.25">
      <c r="A27" s="27"/>
      <c r="B27" s="105"/>
      <c r="C27" s="79"/>
      <c r="D27" s="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39"/>
      <c r="Q27" s="39"/>
      <c r="R27" s="39"/>
      <c r="S27" s="39"/>
      <c r="T27" s="34"/>
      <c r="U27" s="196"/>
    </row>
    <row r="28" spans="1:21" x14ac:dyDescent="0.25">
      <c r="A28" s="27"/>
      <c r="B28" s="30" t="s">
        <v>70</v>
      </c>
      <c r="C28" s="106">
        <v>68.590534000000005</v>
      </c>
      <c r="D28" s="107">
        <v>64.095518999999996</v>
      </c>
      <c r="E28" s="107">
        <v>68.492144999999994</v>
      </c>
      <c r="F28" s="107">
        <v>71.477095000000006</v>
      </c>
      <c r="G28" s="107">
        <v>73.360844000000014</v>
      </c>
      <c r="H28" s="107">
        <v>74.217288999999994</v>
      </c>
      <c r="I28" s="107">
        <v>76.092675</v>
      </c>
      <c r="J28" s="107">
        <v>79.888147000000004</v>
      </c>
      <c r="K28" s="107">
        <v>81.014252000000013</v>
      </c>
      <c r="L28" s="107">
        <v>84.442864999999998</v>
      </c>
      <c r="M28" s="107">
        <v>89.430026000000012</v>
      </c>
      <c r="N28" s="107">
        <v>94.04803299999999</v>
      </c>
      <c r="O28" s="107">
        <v>92.079253000000008</v>
      </c>
      <c r="P28" s="32">
        <v>97.122508999999994</v>
      </c>
      <c r="Q28" s="32">
        <v>106.98317877432423</v>
      </c>
      <c r="R28" s="32">
        <v>120.56916427794387</v>
      </c>
      <c r="S28" s="32">
        <v>128.28536424878715</v>
      </c>
      <c r="T28" s="33">
        <v>136.79837421978462</v>
      </c>
      <c r="U28" s="196"/>
    </row>
    <row r="29" spans="1:21" x14ac:dyDescent="0.25">
      <c r="A29" s="27"/>
      <c r="B29" s="109" t="s">
        <v>23</v>
      </c>
      <c r="C29" s="110">
        <v>8.5922957350331952</v>
      </c>
      <c r="D29" s="111">
        <v>-6.5534042933679482</v>
      </c>
      <c r="E29" s="111">
        <v>6.8594904426938053</v>
      </c>
      <c r="F29" s="111">
        <v>4.3580909898500275</v>
      </c>
      <c r="G29" s="111">
        <v>2.6354582541442184</v>
      </c>
      <c r="H29" s="111">
        <v>1.1674415850504438</v>
      </c>
      <c r="I29" s="111">
        <v>2.526885615560559</v>
      </c>
      <c r="J29" s="111">
        <v>4.9879597477680893</v>
      </c>
      <c r="K29" s="111">
        <v>1.4096021028000782</v>
      </c>
      <c r="L29" s="111">
        <v>4.2321109130279755</v>
      </c>
      <c r="M29" s="111">
        <v>5.9059590173782262</v>
      </c>
      <c r="N29" s="111">
        <v>5.1638216005885695</v>
      </c>
      <c r="O29" s="111">
        <v>-2.0933771150747904</v>
      </c>
      <c r="P29" s="160">
        <v>5.4770817917039194</v>
      </c>
      <c r="Q29" s="160">
        <v>10.152816145147403</v>
      </c>
      <c r="R29" s="160">
        <v>12.699179122615734</v>
      </c>
      <c r="S29" s="160">
        <v>6.3998121054031687</v>
      </c>
      <c r="T29" s="161">
        <v>6.6359946988870711</v>
      </c>
      <c r="U29" s="196"/>
    </row>
    <row r="30" spans="1:21" x14ac:dyDescent="0.25">
      <c r="A30" s="27"/>
      <c r="B30" s="30" t="s">
        <v>24</v>
      </c>
      <c r="C30" s="106">
        <v>37.666879000000002</v>
      </c>
      <c r="D30" s="107">
        <v>37.599816999999994</v>
      </c>
      <c r="E30" s="107">
        <v>38.286100999999995</v>
      </c>
      <c r="F30" s="107">
        <v>39.006619000000008</v>
      </c>
      <c r="G30" s="107">
        <v>40.537997000000004</v>
      </c>
      <c r="H30" s="107">
        <v>40.586413</v>
      </c>
      <c r="I30" s="107">
        <v>41.326695999999998</v>
      </c>
      <c r="J30" s="107">
        <v>42.415604000000009</v>
      </c>
      <c r="K30" s="107">
        <v>43.904249</v>
      </c>
      <c r="L30" s="107">
        <v>46.608218999999998</v>
      </c>
      <c r="M30" s="107">
        <v>49.683073000000007</v>
      </c>
      <c r="N30" s="107">
        <v>52.334171999999995</v>
      </c>
      <c r="O30" s="107">
        <v>52.748327000000003</v>
      </c>
      <c r="P30" s="32">
        <v>55.074706000000006</v>
      </c>
      <c r="Q30" s="32">
        <v>65.583606252536413</v>
      </c>
      <c r="R30" s="32">
        <v>71.908839149241189</v>
      </c>
      <c r="S30" s="32">
        <v>75.976205502462577</v>
      </c>
      <c r="T30" s="33">
        <v>80.35967573819147</v>
      </c>
      <c r="U30" s="196"/>
    </row>
    <row r="31" spans="1:21" x14ac:dyDescent="0.25">
      <c r="A31" s="27"/>
      <c r="B31" s="109" t="s">
        <v>23</v>
      </c>
      <c r="C31" s="110">
        <v>11.800179221602658</v>
      </c>
      <c r="D31" s="111">
        <v>-0.1780397043248616</v>
      </c>
      <c r="E31" s="111">
        <v>1.8252322876997074</v>
      </c>
      <c r="F31" s="111">
        <v>1.8819309910925952</v>
      </c>
      <c r="G31" s="111">
        <v>3.9259439532557172</v>
      </c>
      <c r="H31" s="111">
        <v>0.11943362667867774</v>
      </c>
      <c r="I31" s="111">
        <v>1.8239675430297142</v>
      </c>
      <c r="J31" s="111">
        <v>2.6348779491107033</v>
      </c>
      <c r="K31" s="111">
        <v>3.5096635662667852</v>
      </c>
      <c r="L31" s="111">
        <v>6.1587888680204816</v>
      </c>
      <c r="M31" s="111">
        <v>6.5972355648260317</v>
      </c>
      <c r="N31" s="111">
        <v>5.3360205798864246</v>
      </c>
      <c r="O31" s="111">
        <v>0.79136629886875642</v>
      </c>
      <c r="P31" s="160">
        <v>4.4103370330588865</v>
      </c>
      <c r="Q31" s="160">
        <v>19.08117358363457</v>
      </c>
      <c r="R31" s="160">
        <v>9.6445335322806525</v>
      </c>
      <c r="S31" s="160">
        <v>5.6562814826976782</v>
      </c>
      <c r="T31" s="161">
        <v>5.7695303506396067</v>
      </c>
      <c r="U31" s="196"/>
    </row>
    <row r="32" spans="1:21" x14ac:dyDescent="0.25">
      <c r="A32" s="27"/>
      <c r="B32" s="30" t="s">
        <v>25</v>
      </c>
      <c r="C32" s="106">
        <v>0.625587</v>
      </c>
      <c r="D32" s="107">
        <v>0.64738300000000004</v>
      </c>
      <c r="E32" s="107">
        <v>0.657331</v>
      </c>
      <c r="F32" s="107">
        <v>0.66984700000000008</v>
      </c>
      <c r="G32" s="107">
        <v>0.66455700000000006</v>
      </c>
      <c r="H32" s="107">
        <v>0.67231900000000011</v>
      </c>
      <c r="I32" s="107">
        <v>0.66837500000000005</v>
      </c>
      <c r="J32" s="107">
        <v>0.69057500000000005</v>
      </c>
      <c r="K32" s="107">
        <v>0.73477300000000001</v>
      </c>
      <c r="L32" s="107">
        <v>0.75096099999999999</v>
      </c>
      <c r="M32" s="107">
        <v>0.74912900000000004</v>
      </c>
      <c r="N32" s="107">
        <v>0.86135200000000012</v>
      </c>
      <c r="O32" s="107">
        <v>0.8969069999999999</v>
      </c>
      <c r="P32" s="32">
        <v>0.96860900000000005</v>
      </c>
      <c r="Q32" s="32">
        <v>1.0881481982162708</v>
      </c>
      <c r="R32" s="32">
        <v>1.0908606042110223</v>
      </c>
      <c r="S32" s="32">
        <v>1.1525627505690541</v>
      </c>
      <c r="T32" s="33">
        <v>1.2190602082733022</v>
      </c>
      <c r="U32" s="196"/>
    </row>
    <row r="33" spans="1:21" x14ac:dyDescent="0.25">
      <c r="A33" s="27"/>
      <c r="B33" s="109" t="s">
        <v>23</v>
      </c>
      <c r="C33" s="110">
        <v>12.560388211861184</v>
      </c>
      <c r="D33" s="111">
        <v>3.4840877447900986</v>
      </c>
      <c r="E33" s="111">
        <v>1.5366483210093485</v>
      </c>
      <c r="F33" s="111">
        <v>1.9040635539781414</v>
      </c>
      <c r="G33" s="111">
        <v>-0.7897325807236677</v>
      </c>
      <c r="H33" s="111">
        <v>1.1679961237335723</v>
      </c>
      <c r="I33" s="111">
        <v>-0.58662628900865155</v>
      </c>
      <c r="J33" s="111">
        <v>3.3214886852440673</v>
      </c>
      <c r="K33" s="111">
        <v>6.4001737682366056</v>
      </c>
      <c r="L33" s="111">
        <v>2.2031294018696856</v>
      </c>
      <c r="M33" s="111">
        <v>-0.24395408017193754</v>
      </c>
      <c r="N33" s="111">
        <v>14.980463978834102</v>
      </c>
      <c r="O33" s="111">
        <v>4.1278130195320673</v>
      </c>
      <c r="P33" s="160">
        <v>7.9943628492140428</v>
      </c>
      <c r="Q33" s="160">
        <v>12.341326398605723</v>
      </c>
      <c r="R33" s="160">
        <v>0.24926806837504145</v>
      </c>
      <c r="S33" s="160">
        <v>5.656281482697656</v>
      </c>
      <c r="T33" s="161">
        <v>5.7695303506395845</v>
      </c>
      <c r="U33" s="196"/>
    </row>
    <row r="34" spans="1:21" x14ac:dyDescent="0.25">
      <c r="A34" s="27"/>
      <c r="B34" s="30" t="s">
        <v>136</v>
      </c>
      <c r="C34" s="106">
        <v>12.026101000000001</v>
      </c>
      <c r="D34" s="107">
        <v>12.814836000000001</v>
      </c>
      <c r="E34" s="107">
        <v>13.199986999999998</v>
      </c>
      <c r="F34" s="107">
        <v>13.148378000000001</v>
      </c>
      <c r="G34" s="107">
        <v>13.125932000000001</v>
      </c>
      <c r="H34" s="107">
        <v>13.465238000000001</v>
      </c>
      <c r="I34" s="107">
        <v>14.017179000000002</v>
      </c>
      <c r="J34" s="107">
        <v>14.862878</v>
      </c>
      <c r="K34" s="107">
        <v>15.343073</v>
      </c>
      <c r="L34" s="107">
        <v>16.000112000000001</v>
      </c>
      <c r="M34" s="107">
        <v>16.658736000000001</v>
      </c>
      <c r="N34" s="107">
        <v>18.385724000000003</v>
      </c>
      <c r="O34" s="107">
        <v>19.761840000000003</v>
      </c>
      <c r="P34" s="32">
        <v>20.920764999999999</v>
      </c>
      <c r="Q34" s="32">
        <v>22.387105209421367</v>
      </c>
      <c r="R34" s="32">
        <v>25.132163109667069</v>
      </c>
      <c r="S34" s="32">
        <v>26.982289021877474</v>
      </c>
      <c r="T34" s="33">
        <v>28.340644816689718</v>
      </c>
      <c r="U34" s="196"/>
    </row>
    <row r="35" spans="1:21" x14ac:dyDescent="0.25">
      <c r="A35" s="27"/>
      <c r="B35" s="109" t="s">
        <v>23</v>
      </c>
      <c r="C35" s="110">
        <v>11.067087522364915</v>
      </c>
      <c r="D35" s="111">
        <v>6.5585263253651327</v>
      </c>
      <c r="E35" s="111">
        <v>3.0055086151707044</v>
      </c>
      <c r="F35" s="111">
        <v>-0.3909776577810109</v>
      </c>
      <c r="G35" s="111">
        <v>-0.17071307198499586</v>
      </c>
      <c r="H35" s="111">
        <v>2.5850050114536671</v>
      </c>
      <c r="I35" s="111">
        <v>4.0990066421403126</v>
      </c>
      <c r="J35" s="111">
        <v>6.0333038480852474</v>
      </c>
      <c r="K35" s="111">
        <v>3.2308345664951332</v>
      </c>
      <c r="L35" s="111">
        <v>4.2823168474789952</v>
      </c>
      <c r="M35" s="111">
        <v>4.1163711854016904</v>
      </c>
      <c r="N35" s="111">
        <v>10.366860967122605</v>
      </c>
      <c r="O35" s="111">
        <v>7.484698454083194</v>
      </c>
      <c r="P35" s="160">
        <v>5.8644589775040945</v>
      </c>
      <c r="Q35" s="160">
        <v>7.0090181187034473</v>
      </c>
      <c r="R35" s="160">
        <v>12.261781389629922</v>
      </c>
      <c r="S35" s="160">
        <v>7.3615864425881972</v>
      </c>
      <c r="T35" s="161">
        <v>5.0342496654411928</v>
      </c>
      <c r="U35" s="196"/>
    </row>
    <row r="36" spans="1:21" x14ac:dyDescent="0.25">
      <c r="A36" s="27"/>
      <c r="B36" s="30" t="s">
        <v>139</v>
      </c>
      <c r="C36" s="106">
        <v>16.976618999999999</v>
      </c>
      <c r="D36" s="107">
        <v>13.332713</v>
      </c>
      <c r="E36" s="107">
        <v>14.452515</v>
      </c>
      <c r="F36" s="107">
        <v>16.636611000000002</v>
      </c>
      <c r="G36" s="107">
        <v>15.001258999999999</v>
      </c>
      <c r="H36" s="107">
        <v>15.244318</v>
      </c>
      <c r="I36" s="107">
        <v>15.635483999999998</v>
      </c>
      <c r="J36" s="107">
        <v>18.971017</v>
      </c>
      <c r="K36" s="107">
        <v>17.091296999999997</v>
      </c>
      <c r="L36" s="107">
        <v>17.86936</v>
      </c>
      <c r="M36" s="107">
        <v>18.787341999999999</v>
      </c>
      <c r="N36" s="107">
        <v>20.296420000000001</v>
      </c>
      <c r="O36" s="107">
        <v>18.072940000000003</v>
      </c>
      <c r="P36" s="32">
        <v>18.570634000000002</v>
      </c>
      <c r="Q36" s="32">
        <v>21.609241555335924</v>
      </c>
      <c r="R36" s="32">
        <v>26.988065676523171</v>
      </c>
      <c r="S36" s="32">
        <v>26.699542828692152</v>
      </c>
      <c r="T36" s="33">
        <v>28.262349339209116</v>
      </c>
      <c r="U36" s="196"/>
    </row>
    <row r="37" spans="1:21" x14ac:dyDescent="0.25">
      <c r="A37" s="27"/>
      <c r="B37" s="109" t="s">
        <v>23</v>
      </c>
      <c r="C37" s="110">
        <v>5.7024175744533112</v>
      </c>
      <c r="D37" s="111">
        <v>-21.464262112497188</v>
      </c>
      <c r="E37" s="111">
        <v>8.3989057590904359</v>
      </c>
      <c r="F37" s="111">
        <v>15.112220952547029</v>
      </c>
      <c r="G37" s="111">
        <v>-9.8298385410345972</v>
      </c>
      <c r="H37" s="111">
        <v>1.6202573397339437</v>
      </c>
      <c r="I37" s="111">
        <v>2.5659790093594204</v>
      </c>
      <c r="J37" s="111">
        <v>21.333097203770613</v>
      </c>
      <c r="K37" s="111">
        <v>-9.9083776056918875</v>
      </c>
      <c r="L37" s="111">
        <v>4.5523929518046735</v>
      </c>
      <c r="M37" s="111">
        <v>5.1371845438225039</v>
      </c>
      <c r="N37" s="111">
        <v>8.0324188488185335</v>
      </c>
      <c r="O37" s="111">
        <v>-10.955035420039593</v>
      </c>
      <c r="P37" s="160">
        <v>2.7538076262080269</v>
      </c>
      <c r="Q37" s="160">
        <v>16.362433050675172</v>
      </c>
      <c r="R37" s="160">
        <v>24.891313780788682</v>
      </c>
      <c r="S37" s="160">
        <v>-1.0690756843755644</v>
      </c>
      <c r="T37" s="161">
        <v>5.8533081279486199</v>
      </c>
      <c r="U37" s="196"/>
    </row>
    <row r="38" spans="1:21" x14ac:dyDescent="0.25">
      <c r="A38" s="27"/>
      <c r="B38" s="30" t="s">
        <v>26</v>
      </c>
      <c r="C38" s="106">
        <v>54.973938000000011</v>
      </c>
      <c r="D38" s="107">
        <v>43.608103</v>
      </c>
      <c r="E38" s="107">
        <v>52.647419999999997</v>
      </c>
      <c r="F38" s="107">
        <v>60.542901000000008</v>
      </c>
      <c r="G38" s="107">
        <v>66.896641999999986</v>
      </c>
      <c r="H38" s="107">
        <v>69.60755300000001</v>
      </c>
      <c r="I38" s="107">
        <v>69.788074999999992</v>
      </c>
      <c r="J38" s="107">
        <v>73.395801000000006</v>
      </c>
      <c r="K38" s="107">
        <v>75.955131999999992</v>
      </c>
      <c r="L38" s="107">
        <v>80.498847999999995</v>
      </c>
      <c r="M38" s="107">
        <v>86.111086999999998</v>
      </c>
      <c r="N38" s="107">
        <v>86.773216000000005</v>
      </c>
      <c r="O38" s="107">
        <v>78.669543999999988</v>
      </c>
      <c r="P38" s="32">
        <v>91.158130999999997</v>
      </c>
      <c r="Q38" s="32">
        <v>104.94644292840776</v>
      </c>
      <c r="R38" s="32">
        <v>114.00404153246151</v>
      </c>
      <c r="S38" s="32">
        <v>128.67641379208374</v>
      </c>
      <c r="T38" s="33">
        <v>141.41541729112674</v>
      </c>
      <c r="U38" s="196"/>
    </row>
    <row r="39" spans="1:21" x14ac:dyDescent="0.25">
      <c r="A39" s="27"/>
      <c r="B39" s="109" t="s">
        <v>23</v>
      </c>
      <c r="C39" s="110">
        <v>4.3819248824107149</v>
      </c>
      <c r="D39" s="111">
        <v>-20.674951465183376</v>
      </c>
      <c r="E39" s="111">
        <v>20.72852607232192</v>
      </c>
      <c r="F39" s="111">
        <v>14.996900132997993</v>
      </c>
      <c r="G39" s="111">
        <v>10.494609434060621</v>
      </c>
      <c r="H39" s="111">
        <v>4.0523872633248414</v>
      </c>
      <c r="I39" s="111">
        <v>0.25934254577226756</v>
      </c>
      <c r="J39" s="111">
        <v>5.1695450834544632</v>
      </c>
      <c r="K39" s="111">
        <v>3.4870264580939558</v>
      </c>
      <c r="L39" s="111">
        <v>5.9821053302889338</v>
      </c>
      <c r="M39" s="111">
        <v>6.9718252365549294</v>
      </c>
      <c r="N39" s="111">
        <v>0.76892421529877186</v>
      </c>
      <c r="O39" s="111">
        <v>-9.338909370375303</v>
      </c>
      <c r="P39" s="160">
        <v>15.874741818765337</v>
      </c>
      <c r="Q39" s="160">
        <v>15.125707138958088</v>
      </c>
      <c r="R39" s="160">
        <v>8.6306866162511717</v>
      </c>
      <c r="S39" s="160">
        <v>12.870045712760447</v>
      </c>
      <c r="T39" s="161">
        <v>9.9000299461459829</v>
      </c>
      <c r="U39" s="196"/>
    </row>
    <row r="40" spans="1:21" x14ac:dyDescent="0.25">
      <c r="A40" s="27"/>
      <c r="B40" s="30" t="s">
        <v>27</v>
      </c>
      <c r="C40" s="106">
        <v>56.191327999999999</v>
      </c>
      <c r="D40" s="107">
        <v>43.716074999999996</v>
      </c>
      <c r="E40" s="107">
        <v>52.858588000000005</v>
      </c>
      <c r="F40" s="107">
        <v>60.040659999999995</v>
      </c>
      <c r="G40" s="107">
        <v>62.840874000000007</v>
      </c>
      <c r="H40" s="107">
        <v>65.441163000000003</v>
      </c>
      <c r="I40" s="107">
        <v>66.114075999999997</v>
      </c>
      <c r="J40" s="107">
        <v>70.943293000000011</v>
      </c>
      <c r="K40" s="107">
        <v>73.565173000000016</v>
      </c>
      <c r="L40" s="107">
        <v>78.649987999999993</v>
      </c>
      <c r="M40" s="107">
        <v>84.430716000000004</v>
      </c>
      <c r="N40" s="107">
        <v>86.398078999999996</v>
      </c>
      <c r="O40" s="107">
        <v>77.816544000000007</v>
      </c>
      <c r="P40" s="32">
        <v>91.780010000000004</v>
      </c>
      <c r="Q40" s="32">
        <v>110.89639672731667</v>
      </c>
      <c r="R40" s="32">
        <v>121.05339106367262</v>
      </c>
      <c r="S40" s="32">
        <v>133.7977956774385</v>
      </c>
      <c r="T40" s="33">
        <v>145.48911807574319</v>
      </c>
      <c r="U40" s="196"/>
    </row>
    <row r="41" spans="1:21" x14ac:dyDescent="0.25">
      <c r="A41" s="27"/>
      <c r="B41" s="109" t="s">
        <v>23</v>
      </c>
      <c r="C41" s="110">
        <v>7.2493298459070266</v>
      </c>
      <c r="D41" s="111">
        <v>-22.201384882734942</v>
      </c>
      <c r="E41" s="111">
        <v>20.913389411103367</v>
      </c>
      <c r="F41" s="111">
        <v>13.587332298774225</v>
      </c>
      <c r="G41" s="111">
        <v>4.6638627889833417</v>
      </c>
      <c r="H41" s="111">
        <v>4.1378943902021348</v>
      </c>
      <c r="I41" s="111">
        <v>1.0282717622240201</v>
      </c>
      <c r="J41" s="111">
        <v>7.3043704036641177</v>
      </c>
      <c r="K41" s="111">
        <v>3.6957404838819707</v>
      </c>
      <c r="L41" s="111">
        <v>6.911986735897413</v>
      </c>
      <c r="M41" s="111">
        <v>7.3499413629916965</v>
      </c>
      <c r="N41" s="111">
        <v>2.3301507948837008</v>
      </c>
      <c r="O41" s="111">
        <v>-9.9325530142863379</v>
      </c>
      <c r="P41" s="160">
        <v>17.944083972683234</v>
      </c>
      <c r="Q41" s="160">
        <v>20.82848621101332</v>
      </c>
      <c r="R41" s="160">
        <v>9.1589940125205374</v>
      </c>
      <c r="S41" s="160">
        <v>10.527920367850307</v>
      </c>
      <c r="T41" s="161">
        <v>8.7380530741256059</v>
      </c>
      <c r="U41" s="196"/>
    </row>
    <row r="42" spans="1:21" x14ac:dyDescent="0.25">
      <c r="A42" s="66"/>
      <c r="B42" s="113"/>
      <c r="C42" s="276"/>
      <c r="D42" s="313"/>
      <c r="E42" s="313"/>
      <c r="F42" s="313"/>
      <c r="G42" s="313"/>
      <c r="H42" s="313"/>
      <c r="I42" s="313"/>
      <c r="J42" s="313"/>
      <c r="K42" s="313"/>
      <c r="L42" s="313"/>
      <c r="M42" s="313"/>
      <c r="N42" s="313"/>
      <c r="O42" s="313"/>
      <c r="P42" s="392"/>
      <c r="Q42" s="392"/>
      <c r="R42" s="392"/>
      <c r="S42" s="392"/>
      <c r="T42" s="398"/>
      <c r="U42" s="196"/>
    </row>
    <row r="43" spans="1:21" x14ac:dyDescent="0.25">
      <c r="A43" s="118"/>
      <c r="B43" s="119"/>
      <c r="C43" s="318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351"/>
      <c r="Q43" s="351"/>
      <c r="R43" s="351"/>
      <c r="S43" s="351"/>
      <c r="T43" s="400"/>
      <c r="U43" s="196"/>
    </row>
    <row r="44" spans="1:21" x14ac:dyDescent="0.25">
      <c r="A44" s="27"/>
      <c r="B44" s="8" t="s">
        <v>142</v>
      </c>
      <c r="C44" s="277"/>
      <c r="D44" s="310"/>
      <c r="E44" s="310"/>
      <c r="F44" s="310"/>
      <c r="G44" s="310"/>
      <c r="H44" s="310"/>
      <c r="I44" s="310"/>
      <c r="J44" s="310"/>
      <c r="K44" s="310"/>
      <c r="L44" s="310"/>
      <c r="M44" s="310"/>
      <c r="N44" s="310"/>
      <c r="O44" s="310"/>
      <c r="P44" s="352"/>
      <c r="Q44" s="352"/>
      <c r="R44" s="352"/>
      <c r="S44" s="352"/>
      <c r="T44" s="401"/>
      <c r="U44" s="196"/>
    </row>
    <row r="45" spans="1:21" x14ac:dyDescent="0.25">
      <c r="A45" s="27"/>
      <c r="B45" s="120"/>
      <c r="C45" s="277"/>
      <c r="D45" s="310"/>
      <c r="E45" s="310"/>
      <c r="F45" s="310"/>
      <c r="G45" s="310"/>
      <c r="H45" s="310"/>
      <c r="I45" s="310"/>
      <c r="J45" s="310"/>
      <c r="K45" s="310"/>
      <c r="L45" s="310"/>
      <c r="M45" s="310"/>
      <c r="N45" s="310"/>
      <c r="O45" s="310"/>
      <c r="P45" s="352"/>
      <c r="Q45" s="352"/>
      <c r="R45" s="352"/>
      <c r="S45" s="352"/>
      <c r="T45" s="401"/>
      <c r="U45" s="196"/>
    </row>
    <row r="46" spans="1:21" x14ac:dyDescent="0.25">
      <c r="A46" s="27"/>
      <c r="B46" s="8" t="s">
        <v>18</v>
      </c>
      <c r="C46" s="89">
        <v>6.8633336742247684</v>
      </c>
      <c r="D46" s="90">
        <v>-7.609220077130149</v>
      </c>
      <c r="E46" s="90">
        <v>5.8400006396771174</v>
      </c>
      <c r="F46" s="90">
        <v>0.39102518877913889</v>
      </c>
      <c r="G46" s="90">
        <v>-4.5691464840573497</v>
      </c>
      <c r="H46" s="90">
        <v>-8.9128272251891155E-3</v>
      </c>
      <c r="I46" s="90">
        <v>3.2800335025806642</v>
      </c>
      <c r="J46" s="90">
        <v>6.5430651097813612</v>
      </c>
      <c r="K46" s="90">
        <v>1.6028986127316391</v>
      </c>
      <c r="L46" s="90">
        <v>3.1630835065191056</v>
      </c>
      <c r="M46" s="90">
        <v>3.4432353296854417</v>
      </c>
      <c r="N46" s="90">
        <v>3.7563014519555802</v>
      </c>
      <c r="O46" s="90">
        <v>-5.3153278683219707</v>
      </c>
      <c r="P46" s="62">
        <v>3.8297270921800406</v>
      </c>
      <c r="Q46" s="62">
        <v>2.8517398068629554</v>
      </c>
      <c r="R46" s="62">
        <v>1.2044278635218391</v>
      </c>
      <c r="S46" s="62">
        <v>-0.40377186329293158</v>
      </c>
      <c r="T46" s="63">
        <v>1.0964557177840728</v>
      </c>
      <c r="U46" s="196"/>
    </row>
    <row r="47" spans="1:21" x14ac:dyDescent="0.25">
      <c r="A47" s="27"/>
      <c r="B47" s="34" t="s">
        <v>9</v>
      </c>
      <c r="C47" s="89">
        <v>4.1432935079539241</v>
      </c>
      <c r="D47" s="90">
        <v>-0.10385034718646668</v>
      </c>
      <c r="E47" s="90">
        <v>0.51052347919964802</v>
      </c>
      <c r="F47" s="90">
        <v>-1.1487484094272462</v>
      </c>
      <c r="G47" s="90">
        <v>0.22987886686969572</v>
      </c>
      <c r="H47" s="90">
        <v>-0.66978841220522978</v>
      </c>
      <c r="I47" s="90">
        <v>1.0458137833290369</v>
      </c>
      <c r="J47" s="90">
        <v>1.5269055919391457</v>
      </c>
      <c r="K47" s="90">
        <v>2.0969831732359427</v>
      </c>
      <c r="L47" s="90">
        <v>2.5427362841459664</v>
      </c>
      <c r="M47" s="90">
        <v>2.281755913561506</v>
      </c>
      <c r="N47" s="90">
        <v>1.4991729268014327</v>
      </c>
      <c r="O47" s="90">
        <v>-0.72544300566712183</v>
      </c>
      <c r="P47" s="62">
        <v>0.68241121109919134</v>
      </c>
      <c r="Q47" s="62">
        <v>2.6181381720317178</v>
      </c>
      <c r="R47" s="62">
        <v>-2.1416107569395146</v>
      </c>
      <c r="S47" s="62">
        <v>1.1130272746599252</v>
      </c>
      <c r="T47" s="63">
        <v>0.86452980988088735</v>
      </c>
      <c r="U47" s="196"/>
    </row>
    <row r="48" spans="1:21" x14ac:dyDescent="0.25">
      <c r="A48" s="27"/>
      <c r="B48" s="34" t="s">
        <v>11</v>
      </c>
      <c r="C48" s="89">
        <v>1.1482495404729229</v>
      </c>
      <c r="D48" s="90">
        <v>1.1033193572078497</v>
      </c>
      <c r="E48" s="90">
        <v>0.43773159590723271</v>
      </c>
      <c r="F48" s="90">
        <v>-0.46671817699890822</v>
      </c>
      <c r="G48" s="90">
        <v>-0.37906700230661683</v>
      </c>
      <c r="H48" s="90">
        <v>0.27070891320443879</v>
      </c>
      <c r="I48" s="90">
        <v>0.6954174743925744</v>
      </c>
      <c r="J48" s="90">
        <v>0.98585228259906477</v>
      </c>
      <c r="K48" s="90">
        <v>0.35881543228183527</v>
      </c>
      <c r="L48" s="90">
        <v>0.19646983296883752</v>
      </c>
      <c r="M48" s="90">
        <v>-2.1554258950447144E-2</v>
      </c>
      <c r="N48" s="90">
        <v>0.80155965886925895</v>
      </c>
      <c r="O48" s="90">
        <v>0.16417271804355887</v>
      </c>
      <c r="P48" s="62">
        <v>0.35992829742873833</v>
      </c>
      <c r="Q48" s="62">
        <v>-0.28775551438989933</v>
      </c>
      <c r="R48" s="62">
        <v>-0.12034268616578743</v>
      </c>
      <c r="S48" s="62">
        <v>6.2991962315825734E-3</v>
      </c>
      <c r="T48" s="63">
        <v>-0.13022134920098447</v>
      </c>
      <c r="U48" s="196"/>
    </row>
    <row r="49" spans="1:21" x14ac:dyDescent="0.25">
      <c r="A49" s="27"/>
      <c r="B49" s="34" t="s">
        <v>138</v>
      </c>
      <c r="C49" s="89">
        <v>0.89615069830740446</v>
      </c>
      <c r="D49" s="90">
        <v>-4.7064387941332493</v>
      </c>
      <c r="E49" s="90">
        <v>1.7325145847663519</v>
      </c>
      <c r="F49" s="90">
        <v>2.9146829663718048</v>
      </c>
      <c r="G49" s="90">
        <v>-2.2915891672403226</v>
      </c>
      <c r="H49" s="90">
        <v>0.24652103892271643</v>
      </c>
      <c r="I49" s="90">
        <v>0.61358487218969748</v>
      </c>
      <c r="J49" s="90">
        <v>4.4034304179295702</v>
      </c>
      <c r="K49" s="90">
        <v>-2.1875560588481271</v>
      </c>
      <c r="L49" s="90">
        <v>0.61453005109298564</v>
      </c>
      <c r="M49" s="90">
        <v>0.58949437429071427</v>
      </c>
      <c r="N49" s="90">
        <v>1.4113903576283173</v>
      </c>
      <c r="O49" s="90">
        <v>-2.519658590975514</v>
      </c>
      <c r="P49" s="62">
        <v>0.11138198707515963</v>
      </c>
      <c r="Q49" s="62">
        <v>1.0691452631347345</v>
      </c>
      <c r="R49" s="62">
        <v>3.3159994433228155</v>
      </c>
      <c r="S49" s="62">
        <v>-1.511181963145235</v>
      </c>
      <c r="T49" s="63">
        <v>0.36287986604777589</v>
      </c>
      <c r="U49" s="196"/>
    </row>
    <row r="50" spans="1:21" x14ac:dyDescent="0.25">
      <c r="A50" s="27"/>
      <c r="B50" s="34" t="s">
        <v>19</v>
      </c>
      <c r="C50" s="89">
        <v>0.6756399274905267</v>
      </c>
      <c r="D50" s="90">
        <v>-3.9022502930182856</v>
      </c>
      <c r="E50" s="90">
        <v>3.1592309798038962</v>
      </c>
      <c r="F50" s="90">
        <v>-0.90819119116651648</v>
      </c>
      <c r="G50" s="90">
        <v>-2.1283691813801062</v>
      </c>
      <c r="H50" s="90">
        <v>0.1436456328528799</v>
      </c>
      <c r="I50" s="90">
        <v>0.92521737266937076</v>
      </c>
      <c r="J50" s="90">
        <v>-0.3731231826864197</v>
      </c>
      <c r="K50" s="90">
        <v>1.3346560660619671</v>
      </c>
      <c r="L50" s="90">
        <v>-0.19065266168865722</v>
      </c>
      <c r="M50" s="90">
        <v>0.5935393007836558</v>
      </c>
      <c r="N50" s="90">
        <v>4.4178508656569443E-2</v>
      </c>
      <c r="O50" s="90">
        <v>-2.2343989897228878</v>
      </c>
      <c r="P50" s="62">
        <v>2.6760055965769416</v>
      </c>
      <c r="Q50" s="62">
        <v>-0.54778811391361593</v>
      </c>
      <c r="R50" s="62">
        <v>0.15038186330434083</v>
      </c>
      <c r="S50" s="62">
        <v>-1.1916371039193411E-2</v>
      </c>
      <c r="T50" s="63">
        <v>-7.3260894361345044E-4</v>
      </c>
      <c r="U50" s="196"/>
    </row>
    <row r="51" spans="1:21" x14ac:dyDescent="0.25">
      <c r="A51" s="27"/>
      <c r="B51" s="121"/>
      <c r="C51" s="89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62"/>
      <c r="Q51" s="62"/>
      <c r="R51" s="62"/>
      <c r="S51" s="62"/>
      <c r="T51" s="63"/>
      <c r="U51" s="196"/>
    </row>
    <row r="52" spans="1:21" x14ac:dyDescent="0.25">
      <c r="A52" s="27"/>
      <c r="B52" s="8" t="s">
        <v>20</v>
      </c>
      <c r="C52" s="89">
        <v>-1.0518019118899691</v>
      </c>
      <c r="D52" s="90">
        <v>2.9956892246932729</v>
      </c>
      <c r="E52" s="90">
        <v>-2.9363709644186524E-3</v>
      </c>
      <c r="F52" s="90">
        <v>1.8531762863203776</v>
      </c>
      <c r="G52" s="90">
        <v>5.554629316013818</v>
      </c>
      <c r="H52" s="90">
        <v>0.58912766626137558</v>
      </c>
      <c r="I52" s="90">
        <v>-0.52838485691795289</v>
      </c>
      <c r="J52" s="90">
        <v>-1.312477472081188</v>
      </c>
      <c r="K52" s="90">
        <v>0.32878219093002553</v>
      </c>
      <c r="L52" s="90">
        <v>-0.17791800554015408</v>
      </c>
      <c r="M52" s="90">
        <v>0.38743169312239789</v>
      </c>
      <c r="N52" s="90">
        <v>-1.180512756775586</v>
      </c>
      <c r="O52" s="90">
        <v>0.7415031976947446</v>
      </c>
      <c r="P52" s="62">
        <v>-0.5998812762169754</v>
      </c>
      <c r="Q52" s="62">
        <v>-0.76353505693695534</v>
      </c>
      <c r="R52" s="62">
        <v>-0.71315371165051744</v>
      </c>
      <c r="S52" s="62">
        <v>2.0528693754358889</v>
      </c>
      <c r="T52" s="63">
        <v>1.1903352153557774</v>
      </c>
      <c r="U52" s="196"/>
    </row>
    <row r="53" spans="1:21" x14ac:dyDescent="0.25">
      <c r="A53" s="27"/>
      <c r="B53" s="8"/>
      <c r="C53" s="276"/>
      <c r="D53" s="313"/>
      <c r="E53" s="313"/>
      <c r="F53" s="313"/>
      <c r="G53" s="313"/>
      <c r="H53" s="313"/>
      <c r="I53" s="313"/>
      <c r="J53" s="313"/>
      <c r="K53" s="313"/>
      <c r="L53" s="313"/>
      <c r="M53" s="313"/>
      <c r="N53" s="313"/>
      <c r="O53" s="313"/>
      <c r="P53" s="392"/>
      <c r="Q53" s="392"/>
      <c r="R53" s="392"/>
      <c r="S53" s="392"/>
      <c r="T53" s="398"/>
      <c r="U53" s="196"/>
    </row>
    <row r="54" spans="1:21" s="20" customFormat="1" x14ac:dyDescent="0.25">
      <c r="A54" s="118"/>
      <c r="B54" s="122"/>
      <c r="C54" s="320"/>
      <c r="D54" s="101"/>
      <c r="E54" s="123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324"/>
      <c r="U54" s="85"/>
    </row>
    <row r="55" spans="1:21" s="20" customFormat="1" x14ac:dyDescent="0.25">
      <c r="A55" s="27"/>
      <c r="B55" s="7" t="s">
        <v>143</v>
      </c>
      <c r="C55" s="27"/>
      <c r="E55" s="125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8"/>
      <c r="U55" s="85"/>
    </row>
    <row r="56" spans="1:21" x14ac:dyDescent="0.25">
      <c r="A56" s="27"/>
      <c r="B56" s="126"/>
      <c r="C56" s="27"/>
      <c r="D56" s="20"/>
      <c r="E56" s="125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8"/>
      <c r="U56" s="196"/>
    </row>
    <row r="57" spans="1:21" x14ac:dyDescent="0.25">
      <c r="A57" s="27"/>
      <c r="B57" s="7" t="s">
        <v>84</v>
      </c>
      <c r="C57" s="31">
        <v>1.981949945010963</v>
      </c>
      <c r="D57" s="32">
        <v>-21.128007832686102</v>
      </c>
      <c r="E57" s="32">
        <v>8.7031341063969982</v>
      </c>
      <c r="F57" s="32">
        <v>13.083367696460824</v>
      </c>
      <c r="G57" s="32">
        <v>-8.2484361341754902</v>
      </c>
      <c r="H57" s="32">
        <v>0.43287980138698645</v>
      </c>
      <c r="I57" s="32">
        <v>-1.221705378067601</v>
      </c>
      <c r="J57" s="32">
        <v>8.8900197167709187</v>
      </c>
      <c r="K57" s="32">
        <v>2.9558936594765965</v>
      </c>
      <c r="L57" s="32">
        <v>2.6723467727190617</v>
      </c>
      <c r="M57" s="32">
        <v>0.41370920495109426</v>
      </c>
      <c r="N57" s="32">
        <v>6.9308695162802154</v>
      </c>
      <c r="O57" s="32">
        <v>-10.680325661657536</v>
      </c>
      <c r="P57" s="32">
        <v>0.94019007406906074</v>
      </c>
      <c r="Q57" s="32">
        <v>3.3488033697583823</v>
      </c>
      <c r="R57" s="32">
        <v>4.8511824319831298</v>
      </c>
      <c r="S57" s="32">
        <v>-3.3335786328324359</v>
      </c>
      <c r="T57" s="33">
        <v>2.948455762708341</v>
      </c>
    </row>
    <row r="58" spans="1:21" x14ac:dyDescent="0.25">
      <c r="A58" s="27"/>
      <c r="B58" s="127" t="s">
        <v>161</v>
      </c>
      <c r="C58" s="31">
        <v>2.0445546948191078</v>
      </c>
      <c r="D58" s="32">
        <v>-21.196531817010928</v>
      </c>
      <c r="E58" s="32">
        <v>8.6973494163994864</v>
      </c>
      <c r="F58" s="32">
        <v>11.748320731905599</v>
      </c>
      <c r="G58" s="32">
        <v>-8.5303233393874773</v>
      </c>
      <c r="H58" s="32">
        <v>1.6575642817970904</v>
      </c>
      <c r="I58" s="32">
        <v>-0.6041721336765461</v>
      </c>
      <c r="J58" s="32">
        <v>4.1725083402837884</v>
      </c>
      <c r="K58" s="32">
        <v>6.2012580395906358</v>
      </c>
      <c r="L58" s="32">
        <v>-0.70751030849973318</v>
      </c>
      <c r="M58" s="32">
        <v>2.7757451925120344</v>
      </c>
      <c r="N58" s="32">
        <v>7.7806907809385155</v>
      </c>
      <c r="O58" s="32">
        <v>-9.9019363956073079</v>
      </c>
      <c r="P58" s="32">
        <v>1.224869900854185</v>
      </c>
      <c r="Q58" s="32">
        <v>3.671534988450325</v>
      </c>
      <c r="R58" s="32">
        <v>1.6599986060648269</v>
      </c>
      <c r="S58" s="32">
        <v>-1.2653108637970818</v>
      </c>
      <c r="T58" s="33">
        <v>2.9568421900221913</v>
      </c>
    </row>
    <row r="59" spans="1:21" x14ac:dyDescent="0.25">
      <c r="A59" s="27"/>
      <c r="B59" s="28" t="s">
        <v>162</v>
      </c>
      <c r="C59" s="31">
        <v>-6.2604749808145996E-2</v>
      </c>
      <c r="D59" s="32">
        <v>6.8523984324829451E-2</v>
      </c>
      <c r="E59" s="32">
        <v>5.7846899975139707E-3</v>
      </c>
      <c r="F59" s="32">
        <v>-0.21488779758264673</v>
      </c>
      <c r="G59" s="32">
        <v>-0.48420503167750173</v>
      </c>
      <c r="H59" s="32">
        <v>-1.1951806258784241</v>
      </c>
      <c r="I59" s="32">
        <v>-2.103421296060452E-2</v>
      </c>
      <c r="J59" s="32">
        <v>3.6672468515007473</v>
      </c>
      <c r="K59" s="32">
        <v>-3.8947226035945857</v>
      </c>
      <c r="L59" s="32">
        <v>0.21641911275369669</v>
      </c>
      <c r="M59" s="32">
        <v>0.86119458419825423</v>
      </c>
      <c r="N59" s="32">
        <v>0.29917955129288409</v>
      </c>
      <c r="O59" s="32">
        <v>-0.24869488101678822</v>
      </c>
      <c r="P59" s="32">
        <v>-0.51684546015307331</v>
      </c>
      <c r="Q59" s="32">
        <v>-0.11728526396512028</v>
      </c>
      <c r="R59" s="32">
        <v>2.3496656254381416</v>
      </c>
      <c r="S59" s="32">
        <v>-2.2646345741565921</v>
      </c>
      <c r="T59" s="33">
        <v>0.2264691982746867</v>
      </c>
    </row>
    <row r="60" spans="1:21" x14ac:dyDescent="0.25">
      <c r="A60" s="27"/>
      <c r="B60" s="28" t="s">
        <v>205</v>
      </c>
      <c r="C60" s="31">
        <v>0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3.5101140953973497E-3</v>
      </c>
      <c r="Q60" s="32">
        <v>0.7091976369768761</v>
      </c>
      <c r="R60" s="32">
        <v>1.3274214180045714</v>
      </c>
      <c r="S60" s="32">
        <v>0.19636680512122567</v>
      </c>
      <c r="T60" s="33">
        <v>-0.23485562558852377</v>
      </c>
    </row>
    <row r="61" spans="1:21" x14ac:dyDescent="0.25">
      <c r="A61" s="27"/>
      <c r="B61" s="127" t="s">
        <v>163</v>
      </c>
      <c r="C61" s="31">
        <v>0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4.2096579380158312</v>
      </c>
      <c r="M61" s="32">
        <v>-2.6901765764052032</v>
      </c>
      <c r="N61" s="32">
        <v>-0.55796050205921854</v>
      </c>
      <c r="O61" s="32">
        <v>-0.75382752229210592</v>
      </c>
      <c r="P61" s="32">
        <v>0</v>
      </c>
      <c r="Q61" s="32">
        <v>0</v>
      </c>
      <c r="R61" s="32">
        <v>0</v>
      </c>
      <c r="S61" s="32">
        <v>0</v>
      </c>
      <c r="T61" s="33">
        <v>0</v>
      </c>
    </row>
    <row r="62" spans="1:21" x14ac:dyDescent="0.25">
      <c r="A62" s="27"/>
      <c r="B62" s="127" t="s">
        <v>164</v>
      </c>
      <c r="C62" s="31">
        <v>0</v>
      </c>
      <c r="D62" s="32">
        <v>0</v>
      </c>
      <c r="E62" s="32">
        <v>0</v>
      </c>
      <c r="F62" s="32">
        <v>1.5499347621378774</v>
      </c>
      <c r="G62" s="32">
        <v>0.76609223688948758</v>
      </c>
      <c r="H62" s="32">
        <v>-2.9503854531691749E-2</v>
      </c>
      <c r="I62" s="32">
        <v>-0.59649903143044114</v>
      </c>
      <c r="J62" s="32">
        <v>1.0502645249863782</v>
      </c>
      <c r="K62" s="32">
        <v>0.64935822348055383</v>
      </c>
      <c r="L62" s="32">
        <v>-1.0462199695507375</v>
      </c>
      <c r="M62" s="32">
        <v>-1.0747018134828066</v>
      </c>
      <c r="N62" s="32">
        <v>-0.96341462246227072</v>
      </c>
      <c r="O62" s="32">
        <v>0</v>
      </c>
      <c r="P62" s="32">
        <v>0</v>
      </c>
      <c r="Q62" s="32">
        <v>0</v>
      </c>
      <c r="R62" s="32">
        <v>0</v>
      </c>
      <c r="S62" s="32">
        <v>0</v>
      </c>
      <c r="T62" s="33">
        <v>0</v>
      </c>
    </row>
    <row r="63" spans="1:21" x14ac:dyDescent="0.25">
      <c r="A63" s="27"/>
      <c r="B63" s="127" t="s">
        <v>165</v>
      </c>
      <c r="C63" s="31">
        <v>0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0.54164781812881435</v>
      </c>
      <c r="N63" s="32">
        <v>0.37237430857030585</v>
      </c>
      <c r="O63" s="32">
        <v>0.22413313725866366</v>
      </c>
      <c r="P63" s="32">
        <v>0.22865551927254948</v>
      </c>
      <c r="Q63" s="32">
        <v>-0.91464399170368849</v>
      </c>
      <c r="R63" s="32">
        <v>-0.48590321752441379</v>
      </c>
      <c r="S63" s="32">
        <v>0</v>
      </c>
      <c r="T63" s="33">
        <v>0</v>
      </c>
    </row>
    <row r="64" spans="1:21" x14ac:dyDescent="0.25">
      <c r="A64" s="27"/>
      <c r="B64" s="127"/>
      <c r="C64" s="31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3"/>
    </row>
    <row r="65" spans="1:20" x14ac:dyDescent="0.25">
      <c r="A65" s="27"/>
      <c r="B65" s="7" t="s">
        <v>85</v>
      </c>
      <c r="C65" s="31">
        <v>1.7087016674198505</v>
      </c>
      <c r="D65" s="32">
        <v>1.3930846062366264</v>
      </c>
      <c r="E65" s="32">
        <v>-0.1459787956331543</v>
      </c>
      <c r="F65" s="32">
        <v>1.01248059145567</v>
      </c>
      <c r="G65" s="32">
        <v>-1.7210425291166707</v>
      </c>
      <c r="H65" s="32">
        <v>0.77454173012901761</v>
      </c>
      <c r="I65" s="32">
        <v>4.2105376959635459</v>
      </c>
      <c r="J65" s="32">
        <v>12.504444429307391</v>
      </c>
      <c r="K65" s="32">
        <v>-12.167829951557819</v>
      </c>
      <c r="L65" s="32">
        <v>0.23311584187312878</v>
      </c>
      <c r="M65" s="32">
        <v>2.3754100146456998</v>
      </c>
      <c r="N65" s="32">
        <v>-0.18774185554708125</v>
      </c>
      <c r="O65" s="32">
        <v>-0.89107945365852825</v>
      </c>
      <c r="P65" s="32">
        <v>-0.38695225141410128</v>
      </c>
      <c r="Q65" s="32">
        <v>2.0919757213569232</v>
      </c>
      <c r="R65" s="32">
        <v>11.461440474770635</v>
      </c>
      <c r="S65" s="32">
        <v>-3.0981733957631903</v>
      </c>
      <c r="T65" s="33">
        <v>-1.2704194970375409</v>
      </c>
    </row>
    <row r="66" spans="1:20" x14ac:dyDescent="0.25">
      <c r="A66" s="27"/>
      <c r="B66" s="28" t="s">
        <v>161</v>
      </c>
      <c r="C66" s="31">
        <v>1.810317210775364</v>
      </c>
      <c r="D66" s="32">
        <v>1.2818613856121384</v>
      </c>
      <c r="E66" s="32">
        <v>-0.15536808988066775</v>
      </c>
      <c r="F66" s="32">
        <v>1.58473264894804</v>
      </c>
      <c r="G66" s="32">
        <v>-1.4834354484041743</v>
      </c>
      <c r="H66" s="32">
        <v>1.5947381621922527E-2</v>
      </c>
      <c r="I66" s="32">
        <v>4.3501047358649583</v>
      </c>
      <c r="J66" s="32">
        <v>5.0252492271809714</v>
      </c>
      <c r="K66" s="32">
        <v>-3.1330118237239928</v>
      </c>
      <c r="L66" s="32">
        <v>-0.5764043655349288</v>
      </c>
      <c r="M66" s="32">
        <v>0.77015077861742698</v>
      </c>
      <c r="N66" s="32">
        <v>0.50168773644772513</v>
      </c>
      <c r="O66" s="32">
        <v>-0.88288576287332432</v>
      </c>
      <c r="P66" s="32">
        <v>-0.28217410760089462</v>
      </c>
      <c r="Q66" s="32">
        <v>1.0985453115874526</v>
      </c>
      <c r="R66" s="32">
        <v>3.5230302526234887</v>
      </c>
      <c r="S66" s="32">
        <v>-0.7997009929126293</v>
      </c>
      <c r="T66" s="33">
        <v>-3.2880983275283271E-2</v>
      </c>
    </row>
    <row r="67" spans="1:20" x14ac:dyDescent="0.25">
      <c r="A67" s="27"/>
      <c r="B67" s="28" t="s">
        <v>162</v>
      </c>
      <c r="C67" s="31">
        <v>-0.10161554335551486</v>
      </c>
      <c r="D67" s="32">
        <v>0.11122322062448867</v>
      </c>
      <c r="E67" s="32">
        <v>9.3892942475126088E-3</v>
      </c>
      <c r="F67" s="32">
        <v>-0.57225205749236918</v>
      </c>
      <c r="G67" s="32">
        <v>-0.23760708071249378</v>
      </c>
      <c r="H67" s="32">
        <v>0.75859434850709206</v>
      </c>
      <c r="I67" s="32">
        <v>-0.1395670399014094</v>
      </c>
      <c r="J67" s="32">
        <v>7.479195202126415</v>
      </c>
      <c r="K67" s="32">
        <v>-9.0348181278338249</v>
      </c>
      <c r="L67" s="32">
        <v>0.8095202074080573</v>
      </c>
      <c r="M67" s="32">
        <v>1.6052592360282714</v>
      </c>
      <c r="N67" s="32">
        <v>-0.68942959199480325</v>
      </c>
      <c r="O67" s="32">
        <v>-8.1936907852046322E-3</v>
      </c>
      <c r="P67" s="32">
        <v>-0.10477814381320931</v>
      </c>
      <c r="Q67" s="32">
        <v>-5.5728490801299442E-2</v>
      </c>
      <c r="R67" s="32">
        <v>4.6489917673611298</v>
      </c>
      <c r="S67" s="32">
        <v>-4.5529669054527782</v>
      </c>
      <c r="T67" s="33">
        <v>-4.1387221328446029E-2</v>
      </c>
    </row>
    <row r="68" spans="1:20" x14ac:dyDescent="0.25">
      <c r="A68" s="27"/>
      <c r="B68" s="28" t="s">
        <v>205</v>
      </c>
      <c r="C68" s="31">
        <v>0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1.0491589005707702</v>
      </c>
      <c r="R68" s="32">
        <v>3.2894184547860181</v>
      </c>
      <c r="S68" s="32">
        <v>2.2544945026022178</v>
      </c>
      <c r="T68" s="33">
        <v>-1.1961512924338162</v>
      </c>
    </row>
    <row r="69" spans="1:20" x14ac:dyDescent="0.25">
      <c r="A69" s="66"/>
      <c r="B69" s="65"/>
      <c r="C69" s="66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353"/>
      <c r="R69" s="67"/>
      <c r="S69" s="67"/>
      <c r="T69" s="65"/>
    </row>
    <row r="71" spans="1:20" x14ac:dyDescent="0.25">
      <c r="O71" s="211"/>
      <c r="P71" s="211"/>
      <c r="Q71" s="354"/>
      <c r="R71" s="211"/>
      <c r="S71" s="211"/>
      <c r="T71" s="211"/>
    </row>
  </sheetData>
  <mergeCells count="3">
    <mergeCell ref="A2:R2"/>
    <mergeCell ref="A3:R3"/>
    <mergeCell ref="A1:R1"/>
  </mergeCells>
  <pageMargins left="0.7" right="0.7" top="0.75" bottom="0.75" header="0.3" footer="0.3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0"/>
  <sheetViews>
    <sheetView zoomScale="70" zoomScaleNormal="70" workbookViewId="0">
      <selection activeCell="T10" sqref="T10"/>
    </sheetView>
  </sheetViews>
  <sheetFormatPr defaultColWidth="9.140625" defaultRowHeight="15.75" x14ac:dyDescent="0.25"/>
  <cols>
    <col min="1" max="1" width="5.7109375" style="238" customWidth="1"/>
    <col min="2" max="2" width="75.7109375" style="238" customWidth="1"/>
    <col min="3" max="20" width="11.140625" style="238" customWidth="1"/>
    <col min="21" max="16384" width="9.140625" style="238"/>
  </cols>
  <sheetData>
    <row r="1" spans="1:20" x14ac:dyDescent="0.25">
      <c r="A1" s="435" t="str">
        <f>'Súhrnné indikátory'!A1:M1</f>
        <v>61. zasadnutie Výboru pre makroekonomické prognózy, 14.9.2022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7"/>
      <c r="R1" s="437"/>
      <c r="S1" s="340"/>
    </row>
    <row r="2" spans="1:20" ht="18.75" x14ac:dyDescent="0.3">
      <c r="A2" s="438" t="s">
        <v>15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439"/>
      <c r="Q2" s="439"/>
      <c r="R2" s="439"/>
      <c r="S2" s="341"/>
    </row>
    <row r="3" spans="1:20" x14ac:dyDescent="0.25">
      <c r="A3" s="440" t="s">
        <v>61</v>
      </c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343"/>
    </row>
    <row r="4" spans="1:20" x14ac:dyDescent="0.25">
      <c r="A4" s="289"/>
      <c r="B4" s="278"/>
      <c r="C4" s="289"/>
      <c r="D4" s="190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40"/>
    </row>
    <row r="5" spans="1:20" s="172" customFormat="1" x14ac:dyDescent="0.25">
      <c r="A5" s="244"/>
      <c r="B5" s="251"/>
      <c r="C5" s="279">
        <v>2008</v>
      </c>
      <c r="D5" s="245">
        <v>2009</v>
      </c>
      <c r="E5" s="245">
        <v>2010</v>
      </c>
      <c r="F5" s="245">
        <v>2011</v>
      </c>
      <c r="G5" s="245">
        <v>2012</v>
      </c>
      <c r="H5" s="245">
        <v>2013</v>
      </c>
      <c r="I5" s="245">
        <v>2014</v>
      </c>
      <c r="J5" s="245">
        <v>2015</v>
      </c>
      <c r="K5" s="245">
        <v>2016</v>
      </c>
      <c r="L5" s="245">
        <v>2017</v>
      </c>
      <c r="M5" s="245">
        <v>2018</v>
      </c>
      <c r="N5" s="245">
        <v>2019</v>
      </c>
      <c r="O5" s="245">
        <v>2020</v>
      </c>
      <c r="P5" s="245">
        <v>2021</v>
      </c>
      <c r="Q5" s="245">
        <v>2022</v>
      </c>
      <c r="R5" s="245">
        <v>2023</v>
      </c>
      <c r="S5" s="245">
        <v>2024</v>
      </c>
      <c r="T5" s="246">
        <v>2025</v>
      </c>
    </row>
    <row r="6" spans="1:20" s="172" customFormat="1" x14ac:dyDescent="0.25">
      <c r="A6" s="244"/>
      <c r="B6" s="245"/>
      <c r="C6" s="292" t="s">
        <v>7</v>
      </c>
      <c r="D6" s="293" t="s">
        <v>7</v>
      </c>
      <c r="E6" s="293" t="s">
        <v>7</v>
      </c>
      <c r="F6" s="293" t="s">
        <v>7</v>
      </c>
      <c r="G6" s="293" t="s">
        <v>7</v>
      </c>
      <c r="H6" s="293" t="s">
        <v>7</v>
      </c>
      <c r="I6" s="293" t="s">
        <v>7</v>
      </c>
      <c r="J6" s="293" t="s">
        <v>7</v>
      </c>
      <c r="K6" s="293" t="s">
        <v>7</v>
      </c>
      <c r="L6" s="293" t="s">
        <v>7</v>
      </c>
      <c r="M6" s="293" t="s">
        <v>7</v>
      </c>
      <c r="N6" s="293" t="s">
        <v>7</v>
      </c>
      <c r="O6" s="293" t="s">
        <v>7</v>
      </c>
      <c r="P6" s="9" t="s">
        <v>7</v>
      </c>
      <c r="Q6" s="293" t="s">
        <v>62</v>
      </c>
      <c r="R6" s="293" t="s">
        <v>62</v>
      </c>
      <c r="S6" s="293" t="s">
        <v>62</v>
      </c>
      <c r="T6" s="294" t="s">
        <v>62</v>
      </c>
    </row>
    <row r="7" spans="1:20" s="172" customFormat="1" x14ac:dyDescent="0.25">
      <c r="A7" s="289"/>
      <c r="B7" s="290"/>
      <c r="C7" s="291"/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288"/>
      <c r="O7" s="288"/>
      <c r="P7" s="288"/>
      <c r="Q7" s="288"/>
      <c r="R7" s="288"/>
      <c r="S7" s="288"/>
      <c r="T7" s="325"/>
    </row>
    <row r="8" spans="1:20" x14ac:dyDescent="0.25">
      <c r="A8" s="244"/>
      <c r="B8" s="172" t="s">
        <v>73</v>
      </c>
      <c r="C8" s="258">
        <v>5.2013039076371115</v>
      </c>
      <c r="D8" s="260">
        <v>-4.6879571825509725</v>
      </c>
      <c r="E8" s="260">
        <v>8.501223254600788</v>
      </c>
      <c r="F8" s="260">
        <v>2.5391245298009624</v>
      </c>
      <c r="G8" s="260">
        <v>2.583476985752009</v>
      </c>
      <c r="H8" s="260">
        <v>1.960306003345913</v>
      </c>
      <c r="I8" s="260">
        <v>1.1019358205852647</v>
      </c>
      <c r="J8" s="260">
        <v>2.9527531134710738</v>
      </c>
      <c r="K8" s="260">
        <v>-0.9476298438974351</v>
      </c>
      <c r="L8" s="260">
        <v>1.9821793274303667</v>
      </c>
      <c r="M8" s="260">
        <v>3.8207525406936282</v>
      </c>
      <c r="N8" s="260">
        <v>4.0762240230442393</v>
      </c>
      <c r="O8" s="260">
        <v>-0.21120883842896676</v>
      </c>
      <c r="P8" s="260">
        <v>6.0940811372951487</v>
      </c>
      <c r="Q8" s="260">
        <v>8.0532256555827963</v>
      </c>
      <c r="R8" s="260">
        <v>12.485131205010159</v>
      </c>
      <c r="S8" s="260">
        <v>5.6598556218995011</v>
      </c>
      <c r="T8" s="259">
        <v>5.7889336758619514</v>
      </c>
    </row>
    <row r="9" spans="1:20" x14ac:dyDescent="0.25">
      <c r="A9" s="244"/>
      <c r="B9" s="172"/>
      <c r="C9" s="258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0"/>
      <c r="O9" s="260"/>
      <c r="P9" s="260"/>
      <c r="Q9" s="260"/>
      <c r="R9" s="260"/>
      <c r="S9" s="260"/>
      <c r="T9" s="259"/>
    </row>
    <row r="10" spans="1:20" x14ac:dyDescent="0.25">
      <c r="A10" s="244"/>
      <c r="B10" s="172" t="s">
        <v>72</v>
      </c>
      <c r="C10" s="258">
        <v>2.2781195037403501</v>
      </c>
      <c r="D10" s="260">
        <v>-3.5681701409741917</v>
      </c>
      <c r="E10" s="260">
        <v>7.9263199118825955</v>
      </c>
      <c r="F10" s="260">
        <v>0.84842372054758641</v>
      </c>
      <c r="G10" s="260">
        <v>1.3068924105017476</v>
      </c>
      <c r="H10" s="260">
        <v>1.443611791084054</v>
      </c>
      <c r="I10" s="260">
        <v>1.2966792714466768</v>
      </c>
      <c r="J10" s="260">
        <v>3.1760293647976834</v>
      </c>
      <c r="K10" s="260">
        <v>-0.4376866860893891</v>
      </c>
      <c r="L10" s="260">
        <v>0.7572792422374075</v>
      </c>
      <c r="M10" s="260">
        <v>1.7507788336738273</v>
      </c>
      <c r="N10" s="260">
        <v>1.5442311014054244</v>
      </c>
      <c r="O10" s="260">
        <v>-2.5201353956347927</v>
      </c>
      <c r="P10" s="260">
        <v>3.623100896293785</v>
      </c>
      <c r="Q10" s="260">
        <v>-1.4802483601628058E-2</v>
      </c>
      <c r="R10" s="260">
        <v>0.43946685400981789</v>
      </c>
      <c r="S10" s="260">
        <v>0.95401334691509465</v>
      </c>
      <c r="T10" s="259">
        <v>1.4750045149449775</v>
      </c>
    </row>
    <row r="11" spans="1:20" x14ac:dyDescent="0.25">
      <c r="A11" s="244"/>
      <c r="B11" s="172"/>
      <c r="C11" s="258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59"/>
    </row>
    <row r="12" spans="1:20" x14ac:dyDescent="0.25">
      <c r="A12" s="244"/>
      <c r="B12" s="172" t="s">
        <v>42</v>
      </c>
      <c r="C12" s="280">
        <v>4.3300835115342329</v>
      </c>
      <c r="D12" s="281">
        <v>6.3436418483431956</v>
      </c>
      <c r="E12" s="281">
        <v>-2.3453553790576342</v>
      </c>
      <c r="F12" s="281">
        <v>1.1440161025322526</v>
      </c>
      <c r="G12" s="281">
        <v>1.1327768995422982</v>
      </c>
      <c r="H12" s="281">
        <v>1.1033315215305928</v>
      </c>
      <c r="I12" s="281">
        <v>0.68051698625777313</v>
      </c>
      <c r="J12" s="281">
        <v>0.55609316820082189</v>
      </c>
      <c r="K12" s="281">
        <v>2.6801377812015081</v>
      </c>
      <c r="L12" s="281">
        <v>4.3005430019013913</v>
      </c>
      <c r="M12" s="281">
        <v>4.1681500691196138</v>
      </c>
      <c r="N12" s="281">
        <v>5.2067300496321245</v>
      </c>
      <c r="O12" s="281">
        <v>6.2617143184784174</v>
      </c>
      <c r="P12" s="281">
        <v>2.2072889046554689</v>
      </c>
      <c r="Q12" s="281">
        <v>6.8607937624120652</v>
      </c>
      <c r="R12" s="281">
        <v>9.8144377702520593</v>
      </c>
      <c r="S12" s="281">
        <v>6.6549174037311198</v>
      </c>
      <c r="T12" s="282">
        <v>4.9192700690759983</v>
      </c>
    </row>
    <row r="13" spans="1:20" x14ac:dyDescent="0.25">
      <c r="A13" s="244"/>
      <c r="B13" s="172"/>
      <c r="C13" s="280"/>
      <c r="D13" s="281"/>
      <c r="E13" s="281"/>
      <c r="F13" s="281"/>
      <c r="G13" s="281"/>
      <c r="H13" s="281"/>
      <c r="I13" s="281"/>
      <c r="J13" s="281"/>
      <c r="K13" s="281"/>
      <c r="L13" s="281"/>
      <c r="M13" s="281"/>
      <c r="N13" s="281"/>
      <c r="O13" s="281"/>
      <c r="P13" s="281"/>
      <c r="Q13" s="281"/>
      <c r="R13" s="281"/>
      <c r="S13" s="281"/>
      <c r="T13" s="282"/>
    </row>
    <row r="14" spans="1:20" x14ac:dyDescent="0.25">
      <c r="A14" s="244"/>
      <c r="B14" s="152" t="s">
        <v>121</v>
      </c>
      <c r="C14" s="280">
        <v>1.1534560400531246</v>
      </c>
      <c r="D14" s="281">
        <v>0.23026994378052557</v>
      </c>
      <c r="E14" s="281">
        <v>0.2038498683758716</v>
      </c>
      <c r="F14" s="281">
        <v>0.93089501857241963</v>
      </c>
      <c r="G14" s="281">
        <v>0.54925281952031835</v>
      </c>
      <c r="H14" s="281">
        <v>0.53156719076559167</v>
      </c>
      <c r="I14" s="281">
        <v>0.95433723524476211</v>
      </c>
      <c r="J14" s="281">
        <v>1.2682044074086685</v>
      </c>
      <c r="K14" s="281">
        <v>1.3882149233173546</v>
      </c>
      <c r="L14" s="281">
        <v>1.2692320356165965</v>
      </c>
      <c r="M14" s="281">
        <v>1.0496280696606464</v>
      </c>
      <c r="N14" s="281">
        <v>0.5278947560290348</v>
      </c>
      <c r="O14" s="281">
        <v>-0.20900394926313126</v>
      </c>
      <c r="P14" s="281">
        <v>2.4236139355693354E-2</v>
      </c>
      <c r="Q14" s="281">
        <v>-8.9836672600762668E-3</v>
      </c>
      <c r="R14" s="281">
        <v>-0.16405229091567275</v>
      </c>
      <c r="S14" s="281">
        <v>-0.36357755469663688</v>
      </c>
      <c r="T14" s="282">
        <v>-0.58166905913900058</v>
      </c>
    </row>
    <row r="15" spans="1:20" x14ac:dyDescent="0.25">
      <c r="A15" s="244"/>
      <c r="B15" s="130"/>
      <c r="C15" s="283"/>
      <c r="D15" s="284"/>
      <c r="E15" s="284"/>
      <c r="F15" s="284"/>
      <c r="G15" s="284"/>
      <c r="H15" s="284"/>
      <c r="I15" s="284"/>
      <c r="J15" s="284"/>
      <c r="K15" s="284"/>
      <c r="L15" s="284"/>
      <c r="M15" s="284"/>
      <c r="N15" s="284"/>
      <c r="O15" s="284"/>
      <c r="P15" s="284"/>
      <c r="Q15" s="284"/>
      <c r="R15" s="284"/>
      <c r="S15" s="284"/>
      <c r="T15" s="285"/>
    </row>
    <row r="16" spans="1:20" x14ac:dyDescent="0.25">
      <c r="A16" s="244"/>
      <c r="B16" s="152" t="s">
        <v>16</v>
      </c>
      <c r="C16" s="258">
        <v>5.4862611419958851</v>
      </c>
      <c r="D16" s="260">
        <v>2.4907727698483262</v>
      </c>
      <c r="E16" s="260">
        <v>1.7018860314386375</v>
      </c>
      <c r="F16" s="260">
        <v>2.4615739467009456</v>
      </c>
      <c r="G16" s="260">
        <v>2.2676456675539081</v>
      </c>
      <c r="H16" s="260">
        <v>1.6434537188751319</v>
      </c>
      <c r="I16" s="260">
        <v>1.9528660185130775</v>
      </c>
      <c r="J16" s="260">
        <v>3.2643188015749836</v>
      </c>
      <c r="K16" s="260">
        <v>2.6103249650734517</v>
      </c>
      <c r="L16" s="260">
        <v>1.9298822101787128</v>
      </c>
      <c r="M16" s="260">
        <v>2.1574388525688493</v>
      </c>
      <c r="N16" s="260">
        <v>1.6080187294542858</v>
      </c>
      <c r="O16" s="260">
        <v>1.287711933635749</v>
      </c>
      <c r="P16" s="260">
        <v>1.5886009856548977</v>
      </c>
      <c r="Q16" s="260">
        <v>1.3472719338716299</v>
      </c>
      <c r="R16" s="260">
        <v>1.7040194058463909</v>
      </c>
      <c r="S16" s="260">
        <v>2.0860292263413349</v>
      </c>
      <c r="T16" s="259">
        <v>1.735126464300274</v>
      </c>
    </row>
    <row r="17" spans="1:20" x14ac:dyDescent="0.25">
      <c r="A17" s="244"/>
      <c r="B17" s="286"/>
      <c r="C17" s="283"/>
      <c r="D17" s="284"/>
      <c r="E17" s="284"/>
      <c r="F17" s="284"/>
      <c r="G17" s="284"/>
      <c r="H17" s="284"/>
      <c r="I17" s="284"/>
      <c r="J17" s="284"/>
      <c r="K17" s="284"/>
      <c r="L17" s="284"/>
      <c r="M17" s="284"/>
      <c r="N17" s="284"/>
      <c r="O17" s="284"/>
      <c r="P17" s="284"/>
      <c r="Q17" s="284"/>
      <c r="R17" s="284"/>
      <c r="S17" s="284"/>
      <c r="T17" s="285"/>
    </row>
    <row r="18" spans="1:20" x14ac:dyDescent="0.25">
      <c r="A18" s="244"/>
      <c r="B18" s="152" t="s">
        <v>69</v>
      </c>
      <c r="C18" s="258">
        <v>2.8670957653233353</v>
      </c>
      <c r="D18" s="260">
        <v>-5.1083877707802099</v>
      </c>
      <c r="E18" s="260">
        <v>-0.82444221924752314</v>
      </c>
      <c r="F18" s="260">
        <v>-0.65425655528182913</v>
      </c>
      <c r="G18" s="260">
        <v>-1.5376922922474501</v>
      </c>
      <c r="H18" s="260">
        <v>-2.4954376302391723</v>
      </c>
      <c r="I18" s="260">
        <v>-1.757591474107445</v>
      </c>
      <c r="J18" s="260">
        <v>9.8843155765071522E-2</v>
      </c>
      <c r="K18" s="260">
        <v>-0.56319056739930762</v>
      </c>
      <c r="L18" s="260">
        <v>0.46142520028529255</v>
      </c>
      <c r="M18" s="260">
        <v>2.0712199631502282</v>
      </c>
      <c r="N18" s="260">
        <v>3.0731171910177713</v>
      </c>
      <c r="O18" s="260">
        <v>-2.6728791789714546</v>
      </c>
      <c r="P18" s="260">
        <v>-1.3010731138967557</v>
      </c>
      <c r="Q18" s="260">
        <v>-0.73550320301002392</v>
      </c>
      <c r="R18" s="260">
        <v>-1.7831817962640772</v>
      </c>
      <c r="S18" s="260">
        <v>-2.1920884119267403</v>
      </c>
      <c r="T18" s="259">
        <v>-1.6610151620866875</v>
      </c>
    </row>
    <row r="19" spans="1:20" s="172" customFormat="1" x14ac:dyDescent="0.25">
      <c r="A19" s="247"/>
      <c r="B19" s="287"/>
      <c r="C19" s="261"/>
      <c r="D19" s="263"/>
      <c r="E19" s="263"/>
      <c r="F19" s="263"/>
      <c r="G19" s="263"/>
      <c r="H19" s="263"/>
      <c r="I19" s="263"/>
      <c r="J19" s="263"/>
      <c r="K19" s="263"/>
      <c r="L19" s="263"/>
      <c r="M19" s="263"/>
      <c r="N19" s="263"/>
      <c r="O19" s="263"/>
      <c r="P19" s="263"/>
      <c r="Q19" s="263"/>
      <c r="R19" s="263"/>
      <c r="S19" s="263"/>
      <c r="T19" s="262"/>
    </row>
    <row r="20" spans="1:20" s="172" customFormat="1" x14ac:dyDescent="0.25"/>
  </sheetData>
  <mergeCells count="3">
    <mergeCell ref="A1:R1"/>
    <mergeCell ref="A2:R2"/>
    <mergeCell ref="A3:R3"/>
  </mergeCells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"/>
  <sheetViews>
    <sheetView showGridLines="0" zoomScale="80" zoomScaleNormal="80" workbookViewId="0">
      <selection activeCell="Q12" sqref="Q12"/>
    </sheetView>
  </sheetViews>
  <sheetFormatPr defaultColWidth="9.140625" defaultRowHeight="15.75" x14ac:dyDescent="0.25"/>
  <cols>
    <col min="1" max="1" width="5.7109375" style="10" customWidth="1"/>
    <col min="2" max="2" width="75.7109375" style="10" customWidth="1"/>
    <col min="3" max="20" width="11.140625" style="10" customWidth="1"/>
    <col min="21" max="16384" width="9.140625" style="10"/>
  </cols>
  <sheetData>
    <row r="1" spans="1:20" x14ac:dyDescent="0.25">
      <c r="A1" s="432" t="str">
        <f>'Súhrnné indikátory'!A1:M1</f>
        <v>61. zasadnutie Výboru pre makroekonomické prognózy, 14.9.2022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4"/>
      <c r="R1" s="434"/>
      <c r="S1" s="339"/>
    </row>
    <row r="2" spans="1:20" ht="18.75" x14ac:dyDescent="0.3">
      <c r="A2" s="410" t="s">
        <v>149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338"/>
    </row>
    <row r="3" spans="1:20" x14ac:dyDescent="0.25">
      <c r="A3" s="430" t="s">
        <v>61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342"/>
    </row>
    <row r="4" spans="1:20" x14ac:dyDescent="0.25">
      <c r="A4" s="99"/>
      <c r="B4" s="77"/>
      <c r="C4" s="326"/>
      <c r="D4" s="100"/>
      <c r="E4" s="327"/>
      <c r="F4" s="327"/>
      <c r="G4" s="327"/>
      <c r="H4" s="327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77"/>
    </row>
    <row r="5" spans="1:20" s="20" customFormat="1" x14ac:dyDescent="0.25">
      <c r="A5" s="27"/>
      <c r="B5" s="128"/>
      <c r="C5" s="79">
        <v>2008</v>
      </c>
      <c r="D5" s="17">
        <v>2009</v>
      </c>
      <c r="E5" s="17">
        <v>2010</v>
      </c>
      <c r="F5" s="17">
        <v>2011</v>
      </c>
      <c r="G5" s="17">
        <v>2012</v>
      </c>
      <c r="H5" s="17">
        <v>2013</v>
      </c>
      <c r="I5" s="17">
        <v>2014</v>
      </c>
      <c r="J5" s="17">
        <v>2015</v>
      </c>
      <c r="K5" s="17">
        <v>2016</v>
      </c>
      <c r="L5" s="17">
        <v>2017</v>
      </c>
      <c r="M5" s="17">
        <v>2018</v>
      </c>
      <c r="N5" s="17">
        <v>2019</v>
      </c>
      <c r="O5" s="17">
        <v>2020</v>
      </c>
      <c r="P5" s="17">
        <v>2021</v>
      </c>
      <c r="Q5" s="17">
        <v>2022</v>
      </c>
      <c r="R5" s="17">
        <v>2023</v>
      </c>
      <c r="S5" s="17">
        <v>2024</v>
      </c>
      <c r="T5" s="19">
        <v>2025</v>
      </c>
    </row>
    <row r="6" spans="1:20" s="20" customFormat="1" x14ac:dyDescent="0.25">
      <c r="A6" s="66"/>
      <c r="B6" s="23"/>
      <c r="C6" s="169" t="s">
        <v>7</v>
      </c>
      <c r="D6" s="9" t="s">
        <v>7</v>
      </c>
      <c r="E6" s="9" t="s">
        <v>7</v>
      </c>
      <c r="F6" s="9" t="s">
        <v>7</v>
      </c>
      <c r="G6" s="9" t="s">
        <v>7</v>
      </c>
      <c r="H6" s="9" t="s">
        <v>7</v>
      </c>
      <c r="I6" s="9" t="s">
        <v>7</v>
      </c>
      <c r="J6" s="9" t="s">
        <v>7</v>
      </c>
      <c r="K6" s="9" t="s">
        <v>7</v>
      </c>
      <c r="L6" s="9" t="s">
        <v>7</v>
      </c>
      <c r="M6" s="9" t="s">
        <v>7</v>
      </c>
      <c r="N6" s="9" t="s">
        <v>7</v>
      </c>
      <c r="O6" s="9" t="s">
        <v>7</v>
      </c>
      <c r="P6" s="9" t="s">
        <v>7</v>
      </c>
      <c r="Q6" s="9" t="s">
        <v>62</v>
      </c>
      <c r="R6" s="9" t="s">
        <v>62</v>
      </c>
      <c r="S6" s="9" t="s">
        <v>62</v>
      </c>
      <c r="T6" s="149" t="s">
        <v>62</v>
      </c>
    </row>
    <row r="7" spans="1:20" s="20" customFormat="1" x14ac:dyDescent="0.25">
      <c r="A7" s="27"/>
      <c r="B7" s="129"/>
      <c r="C7" s="27"/>
      <c r="F7" s="17"/>
      <c r="G7" s="17"/>
      <c r="H7" s="17"/>
      <c r="I7" s="17"/>
      <c r="J7" s="17"/>
      <c r="K7" s="78"/>
      <c r="L7" s="17"/>
      <c r="M7" s="17"/>
      <c r="N7" s="17"/>
      <c r="O7" s="17"/>
      <c r="P7" s="17"/>
      <c r="Q7" s="17"/>
      <c r="R7" s="17"/>
      <c r="S7" s="17"/>
      <c r="T7" s="19"/>
    </row>
    <row r="8" spans="1:20" s="20" customFormat="1" x14ac:dyDescent="0.25">
      <c r="A8" s="27"/>
      <c r="B8" s="7" t="s">
        <v>178</v>
      </c>
      <c r="C8" s="2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9"/>
    </row>
    <row r="9" spans="1:20" s="20" customFormat="1" x14ac:dyDescent="0.25">
      <c r="A9" s="27"/>
      <c r="B9" s="28"/>
      <c r="C9" s="2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9"/>
    </row>
    <row r="10" spans="1:20" s="20" customFormat="1" x14ac:dyDescent="0.25">
      <c r="A10" s="27"/>
      <c r="B10" s="130" t="s">
        <v>86</v>
      </c>
      <c r="C10" s="131">
        <v>12.026101000000001</v>
      </c>
      <c r="D10" s="132">
        <v>12.814836000000001</v>
      </c>
      <c r="E10" s="132">
        <v>13.199986999999998</v>
      </c>
      <c r="F10" s="132">
        <v>13.148378000000001</v>
      </c>
      <c r="G10" s="132">
        <v>13.125932000000001</v>
      </c>
      <c r="H10" s="132">
        <v>13.465238000000001</v>
      </c>
      <c r="I10" s="132">
        <v>14.017179000000002</v>
      </c>
      <c r="J10" s="132">
        <v>14.862878</v>
      </c>
      <c r="K10" s="132">
        <v>15.343073</v>
      </c>
      <c r="L10" s="132">
        <v>16.000112000000001</v>
      </c>
      <c r="M10" s="132">
        <v>16.658736000000001</v>
      </c>
      <c r="N10" s="132">
        <v>18.385724000000003</v>
      </c>
      <c r="O10" s="132">
        <v>19.761840000000003</v>
      </c>
      <c r="P10" s="132">
        <v>20.920764999999999</v>
      </c>
      <c r="Q10" s="132">
        <v>22.387105209421367</v>
      </c>
      <c r="R10" s="132">
        <v>25.132163109667069</v>
      </c>
      <c r="S10" s="132">
        <v>26.982289021877474</v>
      </c>
      <c r="T10" s="133">
        <v>28.340644816689718</v>
      </c>
    </row>
    <row r="11" spans="1:20" s="20" customFormat="1" x14ac:dyDescent="0.25">
      <c r="A11" s="27"/>
      <c r="B11" s="295" t="s">
        <v>23</v>
      </c>
      <c r="C11" s="134">
        <v>11.067087522364915</v>
      </c>
      <c r="D11" s="135">
        <v>6.5585263253651327</v>
      </c>
      <c r="E11" s="135">
        <v>3.0055086151707044</v>
      </c>
      <c r="F11" s="135">
        <v>-0.3909776577810109</v>
      </c>
      <c r="G11" s="135">
        <v>-0.17071307198499586</v>
      </c>
      <c r="H11" s="135">
        <v>2.5850050114536671</v>
      </c>
      <c r="I11" s="135">
        <v>4.0990066421403126</v>
      </c>
      <c r="J11" s="135">
        <v>6.0333038480852474</v>
      </c>
      <c r="K11" s="135">
        <v>3.2308345664951332</v>
      </c>
      <c r="L11" s="135">
        <v>4.2823168474789952</v>
      </c>
      <c r="M11" s="135">
        <v>4.1163711854016904</v>
      </c>
      <c r="N11" s="135">
        <v>10.366860967122605</v>
      </c>
      <c r="O11" s="135">
        <v>7.484698454083194</v>
      </c>
      <c r="P11" s="135">
        <v>5.8644589775040945</v>
      </c>
      <c r="Q11" s="135">
        <v>7.0090181187034473</v>
      </c>
      <c r="R11" s="135">
        <v>12.261781389629922</v>
      </c>
      <c r="S11" s="135">
        <v>7.3615864425881972</v>
      </c>
      <c r="T11" s="136">
        <v>5.0342496654411928</v>
      </c>
    </row>
    <row r="12" spans="1:20" s="20" customFormat="1" x14ac:dyDescent="0.25">
      <c r="A12" s="27"/>
      <c r="B12" s="30" t="s">
        <v>118</v>
      </c>
      <c r="C12" s="131">
        <v>2.3372730000000002</v>
      </c>
      <c r="D12" s="132">
        <v>2.5154170000000002</v>
      </c>
      <c r="E12" s="132">
        <v>2.495314</v>
      </c>
      <c r="F12" s="132">
        <v>2.6649000000000003</v>
      </c>
      <c r="G12" s="132">
        <v>2.382835</v>
      </c>
      <c r="H12" s="132">
        <v>2.5134289999999999</v>
      </c>
      <c r="I12" s="132">
        <v>3.1390479999999998</v>
      </c>
      <c r="J12" s="132">
        <v>5.0966629999999995</v>
      </c>
      <c r="K12" s="132">
        <v>2.7586930000000001</v>
      </c>
      <c r="L12" s="132">
        <v>2.8454549999999998</v>
      </c>
      <c r="M12" s="132">
        <v>3.3483050000000003</v>
      </c>
      <c r="N12" s="132">
        <v>3.3503649999999996</v>
      </c>
      <c r="O12" s="132">
        <v>3.190893</v>
      </c>
      <c r="P12" s="132">
        <v>3.1876310000000001</v>
      </c>
      <c r="Q12" s="132">
        <v>3.964516869829172</v>
      </c>
      <c r="R12" s="132">
        <v>6.9198650587143131</v>
      </c>
      <c r="S12" s="132">
        <v>6.4527001441804508</v>
      </c>
      <c r="T12" s="133">
        <v>6.3447164479201819</v>
      </c>
    </row>
    <row r="13" spans="1:20" s="20" customFormat="1" x14ac:dyDescent="0.25">
      <c r="A13" s="27"/>
      <c r="B13" s="295" t="s">
        <v>23</v>
      </c>
      <c r="C13" s="134">
        <v>15.834288594405809</v>
      </c>
      <c r="D13" s="135">
        <v>7.6218738675370989</v>
      </c>
      <c r="E13" s="135">
        <v>-0.79919154557676064</v>
      </c>
      <c r="F13" s="135">
        <v>6.7961787574629895</v>
      </c>
      <c r="G13" s="135">
        <v>-10.58444969792488</v>
      </c>
      <c r="H13" s="135">
        <v>5.4806144781321509</v>
      </c>
      <c r="I13" s="135">
        <v>24.891055207845515</v>
      </c>
      <c r="J13" s="135">
        <v>62.363334361245833</v>
      </c>
      <c r="K13" s="135">
        <v>-45.872564067900889</v>
      </c>
      <c r="L13" s="135">
        <v>3.1450400606374052</v>
      </c>
      <c r="M13" s="135">
        <v>17.672041905424617</v>
      </c>
      <c r="N13" s="135">
        <v>6.152366645211238E-2</v>
      </c>
      <c r="O13" s="135">
        <v>-4.759839599566007</v>
      </c>
      <c r="P13" s="135">
        <v>-0.10222843573882701</v>
      </c>
      <c r="Q13" s="135">
        <v>24.37188839703126</v>
      </c>
      <c r="R13" s="135">
        <v>74.544977002771205</v>
      </c>
      <c r="S13" s="135">
        <v>-6.7510697184123947</v>
      </c>
      <c r="T13" s="136">
        <v>-1.6734652757366519</v>
      </c>
    </row>
    <row r="14" spans="1:20" s="20" customFormat="1" x14ac:dyDescent="0.25">
      <c r="A14" s="27"/>
      <c r="B14" s="295"/>
      <c r="C14" s="137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9"/>
    </row>
    <row r="15" spans="1:20" s="20" customFormat="1" x14ac:dyDescent="0.25">
      <c r="A15" s="27"/>
      <c r="B15" s="30" t="s">
        <v>28</v>
      </c>
      <c r="C15" s="131">
        <v>3.3285880000000003</v>
      </c>
      <c r="D15" s="132">
        <v>3.9172900000000004</v>
      </c>
      <c r="E15" s="132">
        <v>4.0668999999999995</v>
      </c>
      <c r="F15" s="132">
        <v>4.2046690000000009</v>
      </c>
      <c r="G15" s="132">
        <v>4.2891589999999997</v>
      </c>
      <c r="H15" s="132">
        <v>4.2926160000000007</v>
      </c>
      <c r="I15" s="132">
        <v>4.3901300000000001</v>
      </c>
      <c r="J15" s="132">
        <v>4.7440069999999999</v>
      </c>
      <c r="K15" s="132">
        <v>4.538460999999999</v>
      </c>
      <c r="L15" s="132">
        <v>4.866333</v>
      </c>
      <c r="M15" s="132">
        <v>4.9360230000000005</v>
      </c>
      <c r="N15" s="132">
        <v>5.1643140000000001</v>
      </c>
      <c r="O15" s="132">
        <v>5.532452000000001</v>
      </c>
      <c r="P15" s="132">
        <v>5.8625599999999993</v>
      </c>
      <c r="Q15" s="132">
        <v>6.65862735711071</v>
      </c>
      <c r="R15" s="132">
        <v>7.5524626985994123</v>
      </c>
      <c r="S15" s="132">
        <v>7.7029282707255691</v>
      </c>
      <c r="T15" s="133">
        <v>8.0073343772448364</v>
      </c>
    </row>
    <row r="16" spans="1:20" s="20" customFormat="1" x14ac:dyDescent="0.25">
      <c r="A16" s="27"/>
      <c r="B16" s="295" t="s">
        <v>23</v>
      </c>
      <c r="C16" s="134">
        <v>1.7209749920009454</v>
      </c>
      <c r="D16" s="135">
        <v>17.686238128599886</v>
      </c>
      <c r="E16" s="135">
        <v>3.8192219621217438</v>
      </c>
      <c r="F16" s="135">
        <v>3.3875679264304681</v>
      </c>
      <c r="G16" s="135">
        <v>2.0094328471515599</v>
      </c>
      <c r="H16" s="135">
        <v>8.0598550904764643E-2</v>
      </c>
      <c r="I16" s="135">
        <v>2.2716683719204989</v>
      </c>
      <c r="J16" s="135">
        <v>8.0607407981084798</v>
      </c>
      <c r="K16" s="135">
        <v>-4.332750773765726</v>
      </c>
      <c r="L16" s="135">
        <v>7.2242991622049946</v>
      </c>
      <c r="M16" s="135">
        <v>1.4320844874364358</v>
      </c>
      <c r="N16" s="135">
        <v>4.6249987084744149</v>
      </c>
      <c r="O16" s="135">
        <v>7.1284976087821361</v>
      </c>
      <c r="P16" s="135">
        <v>5.9667575968123776</v>
      </c>
      <c r="Q16" s="135">
        <v>13.578835135345502</v>
      </c>
      <c r="R16" s="135">
        <v>13.423717735670859</v>
      </c>
      <c r="S16" s="135">
        <v>1.9922716355031955</v>
      </c>
      <c r="T16" s="136">
        <v>3.9518232004852161</v>
      </c>
    </row>
    <row r="17" spans="1:20" x14ac:dyDescent="0.25">
      <c r="A17" s="27"/>
      <c r="B17" s="30" t="s">
        <v>153</v>
      </c>
      <c r="C17" s="131">
        <v>5.1642740000000007</v>
      </c>
      <c r="D17" s="132">
        <v>5.5435029999999994</v>
      </c>
      <c r="E17" s="132">
        <v>5.8390709999999997</v>
      </c>
      <c r="F17" s="132">
        <v>5.9759769999999994</v>
      </c>
      <c r="G17" s="132">
        <v>6.1147229999999997</v>
      </c>
      <c r="H17" s="132">
        <v>6.499879</v>
      </c>
      <c r="I17" s="132">
        <v>6.7748110000000006</v>
      </c>
      <c r="J17" s="132">
        <v>7.1236290000000011</v>
      </c>
      <c r="K17" s="132">
        <v>7.5374829999999999</v>
      </c>
      <c r="L17" s="132">
        <v>7.9282219999999999</v>
      </c>
      <c r="M17" s="132">
        <v>8.3683820000000004</v>
      </c>
      <c r="N17" s="132">
        <v>9.6094339999999985</v>
      </c>
      <c r="O17" s="132">
        <v>10.485817000000001</v>
      </c>
      <c r="P17" s="132">
        <v>11.068211</v>
      </c>
      <c r="Q17" s="132">
        <v>11.789137584872359</v>
      </c>
      <c r="R17" s="132">
        <v>12.984680427909716</v>
      </c>
      <c r="S17" s="132">
        <v>14.125141162276886</v>
      </c>
      <c r="T17" s="133">
        <v>14.711759712310766</v>
      </c>
    </row>
    <row r="18" spans="1:20" x14ac:dyDescent="0.25">
      <c r="A18" s="27"/>
      <c r="B18" s="295" t="s">
        <v>23</v>
      </c>
      <c r="C18" s="134">
        <v>11.501128446414398</v>
      </c>
      <c r="D18" s="135">
        <v>7.3433167953520506</v>
      </c>
      <c r="E18" s="135">
        <v>5.3317911075361657</v>
      </c>
      <c r="F18" s="135">
        <v>2.344653798523777</v>
      </c>
      <c r="G18" s="135">
        <v>2.321729149894658</v>
      </c>
      <c r="H18" s="135">
        <v>6.2988298897595163</v>
      </c>
      <c r="I18" s="135">
        <v>4.2298018163107409</v>
      </c>
      <c r="J18" s="135">
        <v>5.1487487990439895</v>
      </c>
      <c r="K18" s="135">
        <v>5.8095950813833674</v>
      </c>
      <c r="L18" s="135">
        <v>5.1839453568253369</v>
      </c>
      <c r="M18" s="135">
        <v>5.5518122474370601</v>
      </c>
      <c r="N18" s="135">
        <v>14.830250339910389</v>
      </c>
      <c r="O18" s="135">
        <v>9.1200272565481235</v>
      </c>
      <c r="P18" s="135">
        <v>5.5541118064524442</v>
      </c>
      <c r="Q18" s="135">
        <v>6.5134879057903605</v>
      </c>
      <c r="R18" s="135">
        <v>10.141054291973495</v>
      </c>
      <c r="S18" s="135">
        <v>8.7831251658363918</v>
      </c>
      <c r="T18" s="136">
        <v>4.1530101773462169</v>
      </c>
    </row>
    <row r="19" spans="1:20" x14ac:dyDescent="0.25">
      <c r="A19" s="27"/>
      <c r="B19" s="30" t="s">
        <v>29</v>
      </c>
      <c r="C19" s="131">
        <v>6.1138999999999999E-2</v>
      </c>
      <c r="D19" s="132">
        <v>6.6901000000000002E-2</v>
      </c>
      <c r="E19" s="132">
        <v>7.4602000000000002E-2</v>
      </c>
      <c r="F19" s="132">
        <v>7.7886999999999998E-2</v>
      </c>
      <c r="G19" s="132">
        <v>8.8843000000000005E-2</v>
      </c>
      <c r="H19" s="132">
        <v>9.2881000000000005E-2</v>
      </c>
      <c r="I19" s="132">
        <v>7.9795999999999992E-2</v>
      </c>
      <c r="J19" s="132">
        <v>0.10192799999999999</v>
      </c>
      <c r="K19" s="132">
        <v>0.107322</v>
      </c>
      <c r="L19" s="132">
        <v>6.2340000000000007E-2</v>
      </c>
      <c r="M19" s="132">
        <v>0.12422</v>
      </c>
      <c r="N19" s="132">
        <v>0.13430700000000001</v>
      </c>
      <c r="O19" s="132">
        <v>0.133608</v>
      </c>
      <c r="P19" s="132">
        <v>0.14238100000000001</v>
      </c>
      <c r="Q19" s="132">
        <v>0.11848744494273548</v>
      </c>
      <c r="R19" s="132">
        <v>0.10626247667773597</v>
      </c>
      <c r="S19" s="132">
        <v>0.11408508075440267</v>
      </c>
      <c r="T19" s="133">
        <v>0.11982840855059951</v>
      </c>
    </row>
    <row r="20" spans="1:20" x14ac:dyDescent="0.25">
      <c r="A20" s="27"/>
      <c r="B20" s="295" t="s">
        <v>23</v>
      </c>
      <c r="C20" s="134">
        <v>-49.185069441558561</v>
      </c>
      <c r="D20" s="135">
        <v>9.4244263072670531</v>
      </c>
      <c r="E20" s="135">
        <v>11.51103869897312</v>
      </c>
      <c r="F20" s="135">
        <v>4.4033672019516912</v>
      </c>
      <c r="G20" s="135">
        <v>14.066532283949829</v>
      </c>
      <c r="H20" s="135">
        <v>4.5450964060196108</v>
      </c>
      <c r="I20" s="135">
        <v>-14.087918950054378</v>
      </c>
      <c r="J20" s="135">
        <v>27.735726101558988</v>
      </c>
      <c r="K20" s="135">
        <v>5.291970802919721</v>
      </c>
      <c r="L20" s="135">
        <v>-41.913121261251185</v>
      </c>
      <c r="M20" s="135">
        <v>99.262111004170663</v>
      </c>
      <c r="N20" s="135">
        <v>8.1202704878441612</v>
      </c>
      <c r="O20" s="135">
        <v>-0.52044941812415813</v>
      </c>
      <c r="P20" s="135">
        <v>6.5662235794263779</v>
      </c>
      <c r="Q20" s="135">
        <v>-16.781421016332597</v>
      </c>
      <c r="R20" s="135">
        <v>-10.317522055528993</v>
      </c>
      <c r="S20" s="135">
        <v>7.3615864425882416</v>
      </c>
      <c r="T20" s="136">
        <v>5.0342496654411928</v>
      </c>
    </row>
    <row r="21" spans="1:20" x14ac:dyDescent="0.25">
      <c r="A21" s="27"/>
      <c r="B21" s="30" t="s">
        <v>30</v>
      </c>
      <c r="C21" s="131">
        <v>3.1596959999999998</v>
      </c>
      <c r="D21" s="132">
        <v>3.2854580000000002</v>
      </c>
      <c r="E21" s="132">
        <v>3.4819089999999999</v>
      </c>
      <c r="F21" s="132">
        <v>3.3928699999999998</v>
      </c>
      <c r="G21" s="132">
        <v>3.5015099999999997</v>
      </c>
      <c r="H21" s="132">
        <v>3.664453</v>
      </c>
      <c r="I21" s="132">
        <v>3.8299760000000003</v>
      </c>
      <c r="J21" s="132">
        <v>3.9928639999999995</v>
      </c>
      <c r="K21" s="132">
        <v>4.2384310000000003</v>
      </c>
      <c r="L21" s="132">
        <v>2.7860339999999999</v>
      </c>
      <c r="M21" s="132">
        <v>2.876744</v>
      </c>
      <c r="N21" s="132">
        <v>3.1104410000000002</v>
      </c>
      <c r="O21" s="132">
        <v>3.045274</v>
      </c>
      <c r="P21" s="132">
        <v>3.5141010000000001</v>
      </c>
      <c r="Q21" s="132">
        <v>3.7070053352273287</v>
      </c>
      <c r="R21" s="132">
        <v>4.1795380151992187</v>
      </c>
      <c r="S21" s="132">
        <v>4.4893835664126245</v>
      </c>
      <c r="T21" s="133">
        <v>4.7753849545414973</v>
      </c>
    </row>
    <row r="22" spans="1:20" x14ac:dyDescent="0.25">
      <c r="A22" s="27"/>
      <c r="B22" s="295" t="s">
        <v>23</v>
      </c>
      <c r="C22" s="134">
        <v>14.907061791035225</v>
      </c>
      <c r="D22" s="135">
        <v>3.9801930312283185</v>
      </c>
      <c r="E22" s="135">
        <v>5.9794098722309119</v>
      </c>
      <c r="F22" s="135">
        <v>-2.5571891740996167</v>
      </c>
      <c r="G22" s="135">
        <v>3.2020089187030365</v>
      </c>
      <c r="H22" s="135">
        <v>4.6535066299967731</v>
      </c>
      <c r="I22" s="135">
        <v>4.5169906668198534</v>
      </c>
      <c r="J22" s="135">
        <v>4.2529770421537716</v>
      </c>
      <c r="K22" s="135">
        <v>6.1501468620018374</v>
      </c>
      <c r="L22" s="135">
        <v>-34.267326753697304</v>
      </c>
      <c r="M22" s="135">
        <v>3.2558827350994246</v>
      </c>
      <c r="N22" s="135">
        <v>8.1236634194770332</v>
      </c>
      <c r="O22" s="135">
        <v>-2.0951048420465246</v>
      </c>
      <c r="P22" s="135">
        <v>15.395232087490317</v>
      </c>
      <c r="Q22" s="135">
        <v>5.4894362804975838</v>
      </c>
      <c r="R22" s="135">
        <v>12.747019149971429</v>
      </c>
      <c r="S22" s="135">
        <v>7.413392343522851</v>
      </c>
      <c r="T22" s="136">
        <v>6.3706160076985929</v>
      </c>
    </row>
    <row r="23" spans="1:20" x14ac:dyDescent="0.25">
      <c r="A23" s="27"/>
      <c r="B23" s="30" t="s">
        <v>134</v>
      </c>
      <c r="C23" s="131">
        <v>1.7765269999999997</v>
      </c>
      <c r="D23" s="132">
        <v>2.119726</v>
      </c>
      <c r="E23" s="132">
        <v>2.39039</v>
      </c>
      <c r="F23" s="132">
        <v>2.7465110000000004</v>
      </c>
      <c r="G23" s="132">
        <v>3.1810009999999997</v>
      </c>
      <c r="H23" s="132">
        <v>3.4709639999999999</v>
      </c>
      <c r="I23" s="132">
        <v>3.5091540000000001</v>
      </c>
      <c r="J23" s="132">
        <v>3.6737909999999996</v>
      </c>
      <c r="K23" s="132">
        <v>3.7214399999999999</v>
      </c>
      <c r="L23" s="132">
        <v>2.3466669999999996</v>
      </c>
      <c r="M23" s="132">
        <v>2.4319520000000003</v>
      </c>
      <c r="N23" s="132">
        <v>2.5298459999999996</v>
      </c>
      <c r="O23" s="132">
        <v>2.3456519999999998</v>
      </c>
      <c r="P23" s="132">
        <v>2.5842010000000002</v>
      </c>
      <c r="Q23" s="132">
        <v>2.883402691625145</v>
      </c>
      <c r="R23" s="132">
        <v>3.0532314721614111</v>
      </c>
      <c r="S23" s="132">
        <v>3.1960720974278019</v>
      </c>
      <c r="T23" s="133">
        <v>3.3527859166788012</v>
      </c>
    </row>
    <row r="24" spans="1:20" x14ac:dyDescent="0.25">
      <c r="A24" s="27"/>
      <c r="B24" s="295" t="s">
        <v>23</v>
      </c>
      <c r="C24" s="134">
        <v>-8.6749979437407703</v>
      </c>
      <c r="D24" s="135">
        <v>19.318535547165915</v>
      </c>
      <c r="E24" s="135">
        <v>12.768820121091107</v>
      </c>
      <c r="F24" s="135">
        <v>14.898029191889206</v>
      </c>
      <c r="G24" s="135">
        <v>15.819707257680715</v>
      </c>
      <c r="H24" s="135">
        <v>9.1154639687318628</v>
      </c>
      <c r="I24" s="135">
        <v>1.1002707028940684</v>
      </c>
      <c r="J24" s="135">
        <v>4.6916436269254458</v>
      </c>
      <c r="K24" s="135">
        <v>1.2969981144817622</v>
      </c>
      <c r="L24" s="135">
        <v>-36.94196332602435</v>
      </c>
      <c r="M24" s="135">
        <v>3.6343034610364811</v>
      </c>
      <c r="N24" s="135">
        <v>4.0253261577530841</v>
      </c>
      <c r="O24" s="135">
        <v>-7.2808384383871383</v>
      </c>
      <c r="P24" s="135">
        <v>10.169837640025037</v>
      </c>
      <c r="Q24" s="135">
        <v>11.578112214380587</v>
      </c>
      <c r="R24" s="135">
        <v>5.8898738296088382</v>
      </c>
      <c r="S24" s="135">
        <v>4.6783424895483705</v>
      </c>
      <c r="T24" s="136">
        <v>4.9033255343996274</v>
      </c>
    </row>
    <row r="25" spans="1:20" x14ac:dyDescent="0.25">
      <c r="A25" s="27"/>
      <c r="B25" s="30" t="s">
        <v>31</v>
      </c>
      <c r="C25" s="131">
        <v>2.0889310000000001</v>
      </c>
      <c r="D25" s="132">
        <v>2.12141</v>
      </c>
      <c r="E25" s="132">
        <v>2.1278950000000005</v>
      </c>
      <c r="F25" s="132">
        <v>2.2434859999999999</v>
      </c>
      <c r="G25" s="132">
        <v>2.3126980000000001</v>
      </c>
      <c r="H25" s="132">
        <v>2.3863729999999994</v>
      </c>
      <c r="I25" s="132">
        <v>2.4516200000000001</v>
      </c>
      <c r="J25" s="132">
        <v>2.5742409999999998</v>
      </c>
      <c r="K25" s="132">
        <v>2.6428159999999998</v>
      </c>
      <c r="L25" s="132">
        <v>2.7038500000000001</v>
      </c>
      <c r="M25" s="132">
        <v>2.7853189999999994</v>
      </c>
      <c r="N25" s="132">
        <v>2.8970739999999999</v>
      </c>
      <c r="O25" s="132">
        <v>2.9103410000000003</v>
      </c>
      <c r="P25" s="132">
        <v>2.917713</v>
      </c>
      <c r="Q25" s="132">
        <v>2.997250178893375</v>
      </c>
      <c r="R25" s="132">
        <v>3.362450963442392</v>
      </c>
      <c r="S25" s="132">
        <v>3.7468230391357928</v>
      </c>
      <c r="T25" s="133">
        <v>4.0791232807208218</v>
      </c>
    </row>
    <row r="26" spans="1:20" x14ac:dyDescent="0.25">
      <c r="A26" s="27"/>
      <c r="B26" s="295" t="s">
        <v>23</v>
      </c>
      <c r="C26" s="134">
        <v>4.4936766481683321</v>
      </c>
      <c r="D26" s="135">
        <v>1.5548144002841546</v>
      </c>
      <c r="E26" s="135">
        <v>0.30569291178983438</v>
      </c>
      <c r="F26" s="135">
        <v>5.4321759297333516</v>
      </c>
      <c r="G26" s="135">
        <v>3.0850203656274333</v>
      </c>
      <c r="H26" s="135">
        <v>3.1856731834419838</v>
      </c>
      <c r="I26" s="135">
        <v>2.7341492717190885</v>
      </c>
      <c r="J26" s="135">
        <v>5.0016315742243744</v>
      </c>
      <c r="K26" s="135">
        <v>2.6638919976800901</v>
      </c>
      <c r="L26" s="135">
        <v>2.3094305468106757</v>
      </c>
      <c r="M26" s="135">
        <v>3.0130739501081694</v>
      </c>
      <c r="N26" s="135">
        <v>4.0122872819953637</v>
      </c>
      <c r="O26" s="135">
        <v>0.45794480914191915</v>
      </c>
      <c r="P26" s="135">
        <v>0.25330365067186555</v>
      </c>
      <c r="Q26" s="135">
        <v>2.7260110536360127</v>
      </c>
      <c r="R26" s="135">
        <v>12.184527908973353</v>
      </c>
      <c r="S26" s="135">
        <v>11.431306504463956</v>
      </c>
      <c r="T26" s="136">
        <v>8.8688533756233756</v>
      </c>
    </row>
    <row r="27" spans="1:20" s="20" customFormat="1" x14ac:dyDescent="0.25">
      <c r="A27" s="66"/>
      <c r="B27" s="28"/>
      <c r="C27" s="140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2"/>
    </row>
    <row r="28" spans="1:20" s="20" customFormat="1" x14ac:dyDescent="0.25">
      <c r="A28" s="27"/>
      <c r="B28" s="129"/>
      <c r="C28" s="328"/>
      <c r="D28" s="296"/>
      <c r="E28" s="296"/>
      <c r="F28" s="297"/>
      <c r="G28" s="297"/>
      <c r="H28" s="297"/>
      <c r="I28" s="297"/>
      <c r="J28" s="297"/>
      <c r="K28" s="329"/>
      <c r="L28" s="297"/>
      <c r="M28" s="297"/>
      <c r="N28" s="297"/>
      <c r="O28" s="297"/>
      <c r="P28" s="297"/>
      <c r="Q28" s="297"/>
      <c r="R28" s="297"/>
      <c r="S28" s="297"/>
      <c r="T28" s="298"/>
    </row>
    <row r="29" spans="1:20" x14ac:dyDescent="0.25">
      <c r="A29" s="27"/>
      <c r="B29" s="7" t="s">
        <v>177</v>
      </c>
      <c r="C29" s="330"/>
      <c r="D29" s="299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300"/>
    </row>
    <row r="30" spans="1:20" x14ac:dyDescent="0.25">
      <c r="A30" s="27"/>
      <c r="B30" s="7"/>
      <c r="C30" s="330"/>
      <c r="D30" s="299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300"/>
    </row>
    <row r="31" spans="1:20" x14ac:dyDescent="0.25">
      <c r="A31" s="27"/>
      <c r="B31" s="34" t="s">
        <v>174</v>
      </c>
      <c r="C31" s="304" t="s">
        <v>4</v>
      </c>
      <c r="D31" s="305" t="s">
        <v>4</v>
      </c>
      <c r="E31" s="305" t="s">
        <v>4</v>
      </c>
      <c r="F31" s="305">
        <f>'Verejná správa'!F32+'Verejná správa'!F33</f>
        <v>1996.9297288399998</v>
      </c>
      <c r="G31" s="305">
        <f>'Verejná správa'!G32+'Verejná správa'!G33</f>
        <v>1919.9631082700002</v>
      </c>
      <c r="H31" s="305">
        <f>'Verejná správa'!H32+'Verejná správa'!H33</f>
        <v>1934.0444355099999</v>
      </c>
      <c r="I31" s="305">
        <f>'Verejná správa'!I32+'Verejná správa'!I33</f>
        <v>1896.9747779499999</v>
      </c>
      <c r="J31" s="305">
        <f>'Verejná správa'!J32+'Verejná správa'!J33</f>
        <v>4096.2634809400006</v>
      </c>
      <c r="K31" s="305">
        <f>'Verejná správa'!K32+'Verejná správa'!K33</f>
        <v>1289.3982751899998</v>
      </c>
      <c r="L31" s="305">
        <f>'Verejná správa'!L32+'Verejná správa'!L33</f>
        <v>1438.9757884800001</v>
      </c>
      <c r="M31" s="305">
        <f>'Verejná správa'!M32+'Verejná správa'!M33</f>
        <v>2068.5454288000001</v>
      </c>
      <c r="N31" s="305">
        <f>'Verejná správa'!N32+'Verejná správa'!N33</f>
        <v>2185.6188074299998</v>
      </c>
      <c r="O31" s="305">
        <f>'Verejná správa'!O32+'Verejná správa'!O33</f>
        <v>2469.3940564599998</v>
      </c>
      <c r="P31" s="305">
        <f>'Verejná správa'!P32+'Verejná správa'!P33</f>
        <v>2563.9349872399998</v>
      </c>
      <c r="Q31" s="305">
        <f>'Verejná správa'!Q32+'Verejná správa'!Q33</f>
        <v>2431.9954127662963</v>
      </c>
      <c r="R31" s="305">
        <f>'Verejná správa'!R32+'Verejná správa'!R33</f>
        <v>4049.7122170567563</v>
      </c>
      <c r="S31" s="305">
        <f>'Verejná správa'!S32+'Verejná správa'!S33</f>
        <v>1840.9298236984839</v>
      </c>
      <c r="T31" s="306">
        <f>'Verejná správa'!T32+'Verejná správa'!T33</f>
        <v>1818.3128091395961</v>
      </c>
    </row>
    <row r="32" spans="1:20" x14ac:dyDescent="0.25">
      <c r="A32" s="27"/>
      <c r="B32" s="146" t="s">
        <v>172</v>
      </c>
      <c r="C32" s="304" t="s">
        <v>4</v>
      </c>
      <c r="D32" s="305" t="s">
        <v>4</v>
      </c>
      <c r="E32" s="305" t="s">
        <v>4</v>
      </c>
      <c r="F32" s="305">
        <f>'Verejná správa'!F36+'Verejná správa'!F40</f>
        <v>927.40472384999987</v>
      </c>
      <c r="G32" s="305">
        <f>'Verejná správa'!G36+'Verejná správa'!G40</f>
        <v>913.69804933</v>
      </c>
      <c r="H32" s="305">
        <f>'Verejná správa'!H36+'Verejná správa'!H40</f>
        <v>1103.36847369</v>
      </c>
      <c r="I32" s="305">
        <f>'Verejná správa'!I36+'Verejná správa'!I40</f>
        <v>1145.9282930100001</v>
      </c>
      <c r="J32" s="305">
        <f>'Verejná správa'!J36+'Verejná správa'!J40</f>
        <v>2653.7189340700006</v>
      </c>
      <c r="K32" s="305">
        <f>'Verejná správa'!K36+'Verejná správa'!K40</f>
        <v>577.52535250000005</v>
      </c>
      <c r="L32" s="305">
        <f>'Verejná správa'!L36+'Verejná správa'!L40</f>
        <v>654.40260884000008</v>
      </c>
      <c r="M32" s="305">
        <f>'Verejná správa'!M36+'Verejná správa'!M40</f>
        <v>998.12183404999996</v>
      </c>
      <c r="N32" s="305">
        <f>'Verejná správa'!N36+'Verejná správa'!N40</f>
        <v>1019.30771439</v>
      </c>
      <c r="O32" s="305">
        <f>'Verejná správa'!O36+'Verejná správa'!O40</f>
        <v>1051.0968033300001</v>
      </c>
      <c r="P32" s="305">
        <f>'Verejná správa'!P36+'Verejná správa'!P40</f>
        <v>1189.9273948</v>
      </c>
      <c r="Q32" s="305">
        <f>'Verejná správa'!Q36+'Verejná správa'!Q40</f>
        <v>1403.4173607881371</v>
      </c>
      <c r="R32" s="305">
        <f>'Verejná správa'!R36+'Verejná správa'!R40</f>
        <v>2512.4742131599924</v>
      </c>
      <c r="S32" s="305">
        <f>'Verejná správa'!S36+'Verejná správa'!S40</f>
        <v>879.39850807043013</v>
      </c>
      <c r="T32" s="306">
        <f>'Verejná správa'!T36+'Verejná správa'!T40</f>
        <v>848.02144641379186</v>
      </c>
    </row>
    <row r="33" spans="1:20" x14ac:dyDescent="0.25">
      <c r="A33" s="27"/>
      <c r="B33" s="146" t="s">
        <v>173</v>
      </c>
      <c r="C33" s="304" t="s">
        <v>4</v>
      </c>
      <c r="D33" s="305" t="s">
        <v>4</v>
      </c>
      <c r="E33" s="305" t="s">
        <v>4</v>
      </c>
      <c r="F33" s="305">
        <f>'Verejná správa'!F37+'Verejná správa'!F41</f>
        <v>1069.5250049900001</v>
      </c>
      <c r="G33" s="305">
        <f>'Verejná správa'!G37+'Verejná správa'!G41</f>
        <v>1006.2650589400001</v>
      </c>
      <c r="H33" s="305">
        <f>'Verejná správa'!H37+'Verejná správa'!H41</f>
        <v>830.67596182</v>
      </c>
      <c r="I33" s="305">
        <f>'Verejná správa'!I37+'Verejná správa'!I41</f>
        <v>751.0464849399998</v>
      </c>
      <c r="J33" s="305">
        <f>'Verejná správa'!J37+'Verejná správa'!J41</f>
        <v>1442.5445468699997</v>
      </c>
      <c r="K33" s="305">
        <f>'Verejná správa'!K37+'Verejná správa'!K41</f>
        <v>711.87292268999988</v>
      </c>
      <c r="L33" s="305">
        <f>'Verejná správa'!L37+'Verejná správa'!L41</f>
        <v>784.57317963999992</v>
      </c>
      <c r="M33" s="305">
        <f>'Verejná správa'!M37+'Verejná správa'!M41</f>
        <v>1070.4235947500001</v>
      </c>
      <c r="N33" s="305">
        <f>'Verejná správa'!N37+'Verejná správa'!N41</f>
        <v>1166.3110930400001</v>
      </c>
      <c r="O33" s="305">
        <f>'Verejná správa'!O37+'Verejná správa'!O41</f>
        <v>1418.2972531299997</v>
      </c>
      <c r="P33" s="305">
        <f>'Verejná správa'!P37+'Verejná správa'!P41</f>
        <v>1374.0075924399996</v>
      </c>
      <c r="Q33" s="305">
        <f>'Verejná správa'!Q37+'Verejná správa'!Q41</f>
        <v>1028.5780519781592</v>
      </c>
      <c r="R33" s="305">
        <f>'Verejná správa'!R37+'Verejná správa'!R41</f>
        <v>1537.238003896764</v>
      </c>
      <c r="S33" s="305">
        <f>'Verejná správa'!S37+'Verejná správa'!S41</f>
        <v>961.53131562805379</v>
      </c>
      <c r="T33" s="306">
        <f>'Verejná správa'!T37+'Verejná správa'!T41</f>
        <v>970.29136272580433</v>
      </c>
    </row>
    <row r="34" spans="1:20" x14ac:dyDescent="0.25">
      <c r="A34" s="27"/>
      <c r="B34" s="147"/>
      <c r="C34" s="304"/>
      <c r="D34" s="305"/>
      <c r="E34" s="305"/>
      <c r="F34" s="305"/>
      <c r="G34" s="305"/>
      <c r="H34" s="305"/>
      <c r="I34" s="305"/>
      <c r="J34" s="305"/>
      <c r="K34" s="305"/>
      <c r="L34" s="305"/>
      <c r="M34" s="305"/>
      <c r="N34" s="305"/>
      <c r="O34" s="305"/>
      <c r="P34" s="305"/>
      <c r="Q34" s="305"/>
      <c r="R34" s="305"/>
      <c r="S34" s="305"/>
      <c r="T34" s="306"/>
    </row>
    <row r="35" spans="1:20" x14ac:dyDescent="0.25">
      <c r="A35" s="27"/>
      <c r="B35" s="34" t="s">
        <v>175</v>
      </c>
      <c r="C35" s="304" t="s">
        <v>4</v>
      </c>
      <c r="D35" s="305" t="s">
        <v>4</v>
      </c>
      <c r="E35" s="305" t="s">
        <v>4</v>
      </c>
      <c r="F35" s="305">
        <f>'Verejná správa'!F36+'Verejná správa'!F37</f>
        <v>713.55979961999992</v>
      </c>
      <c r="G35" s="305">
        <f>'Verejná správa'!G36+'Verejná správa'!G37</f>
        <v>754.87396156000011</v>
      </c>
      <c r="H35" s="305">
        <f>'Verejná správa'!H36+'Verejná správa'!H37</f>
        <v>829.9633594899999</v>
      </c>
      <c r="I35" s="305">
        <f>'Verejná správa'!I36+'Verejná správa'!I37</f>
        <v>821.80890164999994</v>
      </c>
      <c r="J35" s="305">
        <f>'Verejná správa'!J36+'Verejná správa'!J37</f>
        <v>1279.72196998</v>
      </c>
      <c r="K35" s="305">
        <f>'Verejná správa'!K36+'Verejná správa'!K37</f>
        <v>928.51191842999992</v>
      </c>
      <c r="L35" s="305">
        <f>'Verejná správa'!L36+'Verejná správa'!L37</f>
        <v>894.16106428000001</v>
      </c>
      <c r="M35" s="305">
        <f>'Verejná správa'!M36+'Verejná správa'!M37</f>
        <v>1060.47766409</v>
      </c>
      <c r="N35" s="305">
        <f>'Verejná správa'!N36+'Verejná správa'!N37</f>
        <v>1239.5783225099999</v>
      </c>
      <c r="O35" s="305">
        <f>'Verejná správa'!O36+'Verejná správa'!O37</f>
        <v>1569.26203661</v>
      </c>
      <c r="P35" s="305">
        <f>'Verejná správa'!P36+'Verejná správa'!P37</f>
        <v>1758.9082200899998</v>
      </c>
      <c r="Q35" s="305">
        <f>'Verejná správa'!Q36+'Verejná správa'!Q37</f>
        <v>1579.0410050638218</v>
      </c>
      <c r="R35" s="305">
        <f>'Verejná správa'!R36+'Verejná správa'!R37</f>
        <v>1509.9464155903825</v>
      </c>
      <c r="S35" s="305">
        <f>'Verejná správa'!S36+'Verejná správa'!S37</f>
        <v>1100.9936050396223</v>
      </c>
      <c r="T35" s="306">
        <f>'Verejná správa'!T36+'Verejná správa'!T37</f>
        <v>996.54685941912203</v>
      </c>
    </row>
    <row r="36" spans="1:20" x14ac:dyDescent="0.25">
      <c r="A36" s="27"/>
      <c r="B36" s="146" t="s">
        <v>172</v>
      </c>
      <c r="C36" s="304" t="s">
        <v>4</v>
      </c>
      <c r="D36" s="305" t="s">
        <v>4</v>
      </c>
      <c r="E36" s="305" t="s">
        <v>4</v>
      </c>
      <c r="F36" s="305">
        <v>145.70809191000001</v>
      </c>
      <c r="G36" s="305">
        <v>170.38005935999999</v>
      </c>
      <c r="H36" s="305">
        <v>242.75551082999996</v>
      </c>
      <c r="I36" s="305">
        <v>310.03753741000003</v>
      </c>
      <c r="J36" s="305">
        <v>649.43352173000017</v>
      </c>
      <c r="K36" s="305">
        <v>289.46364584999998</v>
      </c>
      <c r="L36" s="305">
        <v>221.15885648000003</v>
      </c>
      <c r="M36" s="305">
        <v>261.57906390999995</v>
      </c>
      <c r="N36" s="305">
        <v>404.95861369000005</v>
      </c>
      <c r="O36" s="305">
        <v>434.14015146000008</v>
      </c>
      <c r="P36" s="305">
        <v>578.81978762000017</v>
      </c>
      <c r="Q36" s="305">
        <v>740.43176630961943</v>
      </c>
      <c r="R36" s="305">
        <v>721.88234226492284</v>
      </c>
      <c r="S36" s="305">
        <v>285.36393785036154</v>
      </c>
      <c r="T36" s="306">
        <v>241.09760563904655</v>
      </c>
    </row>
    <row r="37" spans="1:20" x14ac:dyDescent="0.25">
      <c r="A37" s="27"/>
      <c r="B37" s="146" t="s">
        <v>173</v>
      </c>
      <c r="C37" s="304" t="s">
        <v>4</v>
      </c>
      <c r="D37" s="305" t="s">
        <v>4</v>
      </c>
      <c r="E37" s="305" t="s">
        <v>4</v>
      </c>
      <c r="F37" s="305">
        <v>567.85170770999991</v>
      </c>
      <c r="G37" s="305">
        <v>584.49390220000009</v>
      </c>
      <c r="H37" s="305">
        <v>587.20784865999997</v>
      </c>
      <c r="I37" s="305">
        <v>511.77136423999991</v>
      </c>
      <c r="J37" s="305">
        <v>630.28844824999987</v>
      </c>
      <c r="K37" s="305">
        <v>639.04827257999989</v>
      </c>
      <c r="L37" s="305">
        <v>673.00220779999995</v>
      </c>
      <c r="M37" s="305">
        <v>798.89860018000013</v>
      </c>
      <c r="N37" s="305">
        <v>834.61970881999991</v>
      </c>
      <c r="O37" s="305">
        <v>1135.1218851499998</v>
      </c>
      <c r="P37" s="305">
        <v>1180.0884324699996</v>
      </c>
      <c r="Q37" s="305">
        <v>838.60923875420235</v>
      </c>
      <c r="R37" s="305">
        <v>788.0640733254595</v>
      </c>
      <c r="S37" s="305">
        <v>815.62966718926077</v>
      </c>
      <c r="T37" s="306">
        <v>755.44925378007554</v>
      </c>
    </row>
    <row r="38" spans="1:20" x14ac:dyDescent="0.25">
      <c r="A38" s="27"/>
      <c r="B38" s="147"/>
      <c r="C38" s="304"/>
      <c r="D38" s="305"/>
      <c r="E38" s="305"/>
      <c r="F38" s="305"/>
      <c r="G38" s="305"/>
      <c r="H38" s="305"/>
      <c r="I38" s="305"/>
      <c r="J38" s="305"/>
      <c r="K38" s="305"/>
      <c r="L38" s="305"/>
      <c r="M38" s="305"/>
      <c r="N38" s="305"/>
      <c r="O38" s="305"/>
      <c r="P38" s="305"/>
      <c r="Q38" s="305"/>
      <c r="R38" s="305"/>
      <c r="S38" s="305"/>
      <c r="T38" s="306"/>
    </row>
    <row r="39" spans="1:20" x14ac:dyDescent="0.25">
      <c r="A39" s="27"/>
      <c r="B39" s="34" t="s">
        <v>176</v>
      </c>
      <c r="C39" s="304" t="s">
        <v>4</v>
      </c>
      <c r="D39" s="305" t="s">
        <v>4</v>
      </c>
      <c r="E39" s="305" t="s">
        <v>4</v>
      </c>
      <c r="F39" s="305">
        <f>'Verejná správa'!F40+'Verejná správa'!F41</f>
        <v>1283.3699292199999</v>
      </c>
      <c r="G39" s="305">
        <f>'Verejná správa'!G40+'Verejná správa'!G41</f>
        <v>1165.08914671</v>
      </c>
      <c r="H39" s="305">
        <f>'Verejná správa'!H40+'Verejná správa'!H41</f>
        <v>1104.08107602</v>
      </c>
      <c r="I39" s="305">
        <f>'Verejná správa'!I40+'Verejná správa'!I41</f>
        <v>1075.1658763</v>
      </c>
      <c r="J39" s="305">
        <f>'Verejná správa'!J40+'Verejná správa'!J41</f>
        <v>2816.5415109599999</v>
      </c>
      <c r="K39" s="305">
        <f>'Verejná správa'!K40+'Verejná správa'!K41</f>
        <v>360.88635676000001</v>
      </c>
      <c r="L39" s="305">
        <f>'Verejná správa'!L40+'Verejná správa'!L41</f>
        <v>544.81472420000011</v>
      </c>
      <c r="M39" s="305">
        <f>'Verejná správa'!M40+'Verejná správa'!M41</f>
        <v>1008.06776471</v>
      </c>
      <c r="N39" s="305">
        <f>'Verejná správa'!N40+'Verejná správa'!N41</f>
        <v>946.04048491999993</v>
      </c>
      <c r="O39" s="305">
        <f>'Verejná správa'!O40+'Verejná správa'!O41</f>
        <v>900.13201985000001</v>
      </c>
      <c r="P39" s="305">
        <f>'Verejná správa'!P40+'Verejná správa'!P41</f>
        <v>805.02676714999984</v>
      </c>
      <c r="Q39" s="305">
        <f>'Verejná správa'!Q40+'Verejná správa'!Q41</f>
        <v>852.95440770247455</v>
      </c>
      <c r="R39" s="305">
        <f>'Verejná správa'!R40+'Verejná správa'!R41</f>
        <v>2539.7658014663739</v>
      </c>
      <c r="S39" s="305">
        <f>'Verejná správa'!S40+'Verejná správa'!S41</f>
        <v>739.93621865886166</v>
      </c>
      <c r="T39" s="306">
        <f>'Verejná správa'!T40+'Verejná správa'!T41</f>
        <v>821.76594972047417</v>
      </c>
    </row>
    <row r="40" spans="1:20" x14ac:dyDescent="0.25">
      <c r="A40" s="27"/>
      <c r="B40" s="146" t="s">
        <v>172</v>
      </c>
      <c r="C40" s="304" t="s">
        <v>4</v>
      </c>
      <c r="D40" s="305" t="s">
        <v>4</v>
      </c>
      <c r="E40" s="305" t="s">
        <v>4</v>
      </c>
      <c r="F40" s="305">
        <v>781.69663193999986</v>
      </c>
      <c r="G40" s="305">
        <v>743.31798996999999</v>
      </c>
      <c r="H40" s="305">
        <v>860.61296285999993</v>
      </c>
      <c r="I40" s="305">
        <v>835.89075560000003</v>
      </c>
      <c r="J40" s="305">
        <v>2004.2854123400002</v>
      </c>
      <c r="K40" s="305">
        <v>288.06170665000002</v>
      </c>
      <c r="L40" s="305">
        <v>433.24375236000009</v>
      </c>
      <c r="M40" s="305">
        <v>736.54277014000002</v>
      </c>
      <c r="N40" s="305">
        <v>614.34910069999989</v>
      </c>
      <c r="O40" s="305">
        <v>616.95665186999997</v>
      </c>
      <c r="P40" s="305">
        <v>611.10760717999983</v>
      </c>
      <c r="Q40" s="305">
        <v>662.98559447851767</v>
      </c>
      <c r="R40" s="305">
        <v>1790.5918708950694</v>
      </c>
      <c r="S40" s="305">
        <v>594.03457022006864</v>
      </c>
      <c r="T40" s="306">
        <v>606.92384077474537</v>
      </c>
    </row>
    <row r="41" spans="1:20" x14ac:dyDescent="0.25">
      <c r="A41" s="27"/>
      <c r="B41" s="146" t="s">
        <v>173</v>
      </c>
      <c r="C41" s="304" t="s">
        <v>4</v>
      </c>
      <c r="D41" s="305" t="s">
        <v>4</v>
      </c>
      <c r="E41" s="305" t="s">
        <v>4</v>
      </c>
      <c r="F41" s="305">
        <v>501.67329728000004</v>
      </c>
      <c r="G41" s="305">
        <v>421.77115674000004</v>
      </c>
      <c r="H41" s="305">
        <v>243.46811316000003</v>
      </c>
      <c r="I41" s="305">
        <v>239.27512069999995</v>
      </c>
      <c r="J41" s="305">
        <v>812.25609861999988</v>
      </c>
      <c r="K41" s="305">
        <v>72.824650109999993</v>
      </c>
      <c r="L41" s="305">
        <v>111.57097184000001</v>
      </c>
      <c r="M41" s="305">
        <v>271.52499456999999</v>
      </c>
      <c r="N41" s="305">
        <v>331.69138422000009</v>
      </c>
      <c r="O41" s="305">
        <v>283.17536797999998</v>
      </c>
      <c r="P41" s="305">
        <v>193.91915996999998</v>
      </c>
      <c r="Q41" s="305">
        <v>189.96881322395683</v>
      </c>
      <c r="R41" s="305">
        <v>749.1739305713046</v>
      </c>
      <c r="S41" s="305">
        <v>145.90164843879302</v>
      </c>
      <c r="T41" s="306">
        <v>214.84210894572877</v>
      </c>
    </row>
    <row r="42" spans="1:20" x14ac:dyDescent="0.25">
      <c r="A42" s="66"/>
      <c r="B42" s="65"/>
      <c r="C42" s="307"/>
      <c r="D42" s="308"/>
      <c r="E42" s="308"/>
      <c r="F42" s="308"/>
      <c r="G42" s="308"/>
      <c r="H42" s="308"/>
      <c r="I42" s="308"/>
      <c r="J42" s="308"/>
      <c r="K42" s="308"/>
      <c r="L42" s="308"/>
      <c r="M42" s="308"/>
      <c r="N42" s="308"/>
      <c r="O42" s="308"/>
      <c r="P42" s="308"/>
      <c r="Q42" s="308"/>
      <c r="R42" s="308"/>
      <c r="S42" s="308"/>
      <c r="T42" s="309"/>
    </row>
  </sheetData>
  <mergeCells count="3">
    <mergeCell ref="A1:R1"/>
    <mergeCell ref="A2:R2"/>
    <mergeCell ref="A3:R3"/>
  </mergeCells>
  <pageMargins left="0.7" right="0.7" top="0.75" bottom="0.75" header="0.3" footer="0.3"/>
  <pageSetup paperSize="9" scale="5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9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H15" sqref="H15"/>
    </sheetView>
  </sheetViews>
  <sheetFormatPr defaultColWidth="9.140625" defaultRowHeight="15.75" x14ac:dyDescent="0.25"/>
  <cols>
    <col min="1" max="1" width="5.7109375" style="10" customWidth="1"/>
    <col min="2" max="2" width="75.7109375" style="10" customWidth="1"/>
    <col min="3" max="6" width="11.140625" style="10" customWidth="1"/>
    <col min="7" max="7" width="11.140625" style="168" customWidth="1"/>
    <col min="8" max="20" width="11.140625" style="10" customWidth="1"/>
    <col min="21" max="16384" width="9.140625" style="10"/>
  </cols>
  <sheetData>
    <row r="1" spans="1:23" x14ac:dyDescent="0.25">
      <c r="A1" s="432" t="str">
        <f>'Súhrnné indikátory'!A1:M1</f>
        <v>61. zasadnutie Výboru pre makroekonomické prognózy, 14.9.2022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4"/>
      <c r="R1" s="434"/>
      <c r="S1" s="339"/>
    </row>
    <row r="2" spans="1:23" ht="18.75" x14ac:dyDescent="0.3">
      <c r="A2" s="410" t="s">
        <v>14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338"/>
    </row>
    <row r="3" spans="1:23" x14ac:dyDescent="0.25">
      <c r="A3" s="430" t="s">
        <v>61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342"/>
    </row>
    <row r="4" spans="1:23" x14ac:dyDescent="0.25">
      <c r="A4" s="99"/>
      <c r="B4" s="77"/>
      <c r="C4" s="326"/>
      <c r="D4" s="100"/>
      <c r="E4" s="327"/>
      <c r="F4" s="327"/>
      <c r="G4" s="327"/>
      <c r="H4" s="327"/>
      <c r="I4" s="100"/>
      <c r="J4" s="100"/>
      <c r="K4" s="100"/>
      <c r="L4" s="100"/>
      <c r="M4" s="100"/>
      <c r="N4" s="100"/>
      <c r="O4" s="100"/>
      <c r="P4" s="347"/>
      <c r="Q4" s="347"/>
      <c r="R4" s="347"/>
      <c r="S4" s="347"/>
      <c r="T4" s="213"/>
      <c r="U4" s="196"/>
      <c r="V4" s="196"/>
    </row>
    <row r="5" spans="1:23" s="20" customFormat="1" x14ac:dyDescent="0.25">
      <c r="A5" s="27"/>
      <c r="B5" s="128"/>
      <c r="C5" s="79">
        <v>2008</v>
      </c>
      <c r="D5" s="17">
        <v>2009</v>
      </c>
      <c r="E5" s="17">
        <v>2010</v>
      </c>
      <c r="F5" s="17">
        <v>2011</v>
      </c>
      <c r="G5" s="17">
        <v>2012</v>
      </c>
      <c r="H5" s="17">
        <v>2013</v>
      </c>
      <c r="I5" s="17">
        <v>2014</v>
      </c>
      <c r="J5" s="17">
        <v>2015</v>
      </c>
      <c r="K5" s="17">
        <v>2016</v>
      </c>
      <c r="L5" s="17">
        <v>2017</v>
      </c>
      <c r="M5" s="17">
        <v>2018</v>
      </c>
      <c r="N5" s="17">
        <v>2019</v>
      </c>
      <c r="O5" s="17">
        <v>2020</v>
      </c>
      <c r="P5" s="43">
        <v>2021</v>
      </c>
      <c r="Q5" s="43">
        <v>2022</v>
      </c>
      <c r="R5" s="43">
        <v>2023</v>
      </c>
      <c r="S5" s="43">
        <v>2024</v>
      </c>
      <c r="T5" s="44">
        <v>2025</v>
      </c>
      <c r="U5" s="85"/>
      <c r="V5" s="85"/>
    </row>
    <row r="6" spans="1:23" s="20" customFormat="1" x14ac:dyDescent="0.25">
      <c r="A6" s="66"/>
      <c r="B6" s="150"/>
      <c r="C6" s="169" t="s">
        <v>7</v>
      </c>
      <c r="D6" s="9" t="s">
        <v>7</v>
      </c>
      <c r="E6" s="9" t="s">
        <v>7</v>
      </c>
      <c r="F6" s="9" t="s">
        <v>7</v>
      </c>
      <c r="G6" s="9" t="s">
        <v>7</v>
      </c>
      <c r="H6" s="9" t="s">
        <v>7</v>
      </c>
      <c r="I6" s="9" t="s">
        <v>7</v>
      </c>
      <c r="J6" s="9" t="s">
        <v>7</v>
      </c>
      <c r="K6" s="9" t="s">
        <v>7</v>
      </c>
      <c r="L6" s="9" t="s">
        <v>7</v>
      </c>
      <c r="M6" s="9" t="s">
        <v>7</v>
      </c>
      <c r="N6" s="9" t="s">
        <v>7</v>
      </c>
      <c r="O6" s="402" t="s">
        <v>7</v>
      </c>
      <c r="P6" s="402" t="s">
        <v>7</v>
      </c>
      <c r="Q6" s="402" t="s">
        <v>62</v>
      </c>
      <c r="R6" s="402" t="s">
        <v>62</v>
      </c>
      <c r="S6" s="402" t="s">
        <v>62</v>
      </c>
      <c r="T6" s="403" t="s">
        <v>62</v>
      </c>
      <c r="U6" s="85"/>
      <c r="V6" s="85"/>
      <c r="W6" s="85"/>
    </row>
    <row r="7" spans="1:23" s="20" customFormat="1" x14ac:dyDescent="0.25">
      <c r="A7" s="27"/>
      <c r="B7" s="151"/>
      <c r="C7" s="318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351"/>
      <c r="P7" s="351"/>
      <c r="Q7" s="351"/>
      <c r="R7" s="351"/>
      <c r="S7" s="351"/>
      <c r="T7" s="400"/>
      <c r="U7" s="85"/>
      <c r="V7" s="85"/>
      <c r="W7" s="85"/>
    </row>
    <row r="8" spans="1:23" s="20" customFormat="1" x14ac:dyDescent="0.25">
      <c r="A8" s="27"/>
      <c r="B8" s="152" t="s">
        <v>183</v>
      </c>
      <c r="C8" s="153">
        <v>39.603384000000005</v>
      </c>
      <c r="D8" s="154">
        <v>40.107374100000008</v>
      </c>
      <c r="E8" s="154">
        <v>41.338436000000002</v>
      </c>
      <c r="F8" s="154">
        <v>41.593754999999994</v>
      </c>
      <c r="G8" s="154">
        <v>42.734396000000004</v>
      </c>
      <c r="H8" s="154">
        <v>42.856072000000005</v>
      </c>
      <c r="I8" s="154">
        <v>43.786647999999992</v>
      </c>
      <c r="J8" s="154">
        <v>46.055055000000003</v>
      </c>
      <c r="K8" s="154">
        <v>47.508282000000001</v>
      </c>
      <c r="L8" s="154">
        <v>49.888192000000004</v>
      </c>
      <c r="M8" s="154">
        <v>54.604996</v>
      </c>
      <c r="N8" s="154">
        <v>57.325637</v>
      </c>
      <c r="O8" s="369">
        <v>58.454547999999996</v>
      </c>
      <c r="P8" s="369">
        <v>59.561702999999994</v>
      </c>
      <c r="Q8" s="369">
        <v>67.856996786426478</v>
      </c>
      <c r="R8" s="369">
        <v>74.288164630944678</v>
      </c>
      <c r="S8" s="369">
        <v>79.252728351109837</v>
      </c>
      <c r="T8" s="370">
        <v>83.816277872004449</v>
      </c>
      <c r="U8" s="85"/>
      <c r="V8" s="85"/>
      <c r="W8" s="85"/>
    </row>
    <row r="9" spans="1:23" s="20" customFormat="1" x14ac:dyDescent="0.25">
      <c r="A9" s="27"/>
      <c r="B9" s="155" t="s">
        <v>23</v>
      </c>
      <c r="C9" s="156">
        <v>11.555528639293765</v>
      </c>
      <c r="D9" s="157">
        <v>1.2725935238261599</v>
      </c>
      <c r="E9" s="157">
        <v>3.0694153572123017</v>
      </c>
      <c r="F9" s="157">
        <v>0.61763101052008107</v>
      </c>
      <c r="G9" s="157">
        <v>2.7423371609512026</v>
      </c>
      <c r="H9" s="157">
        <v>0.28472614893166881</v>
      </c>
      <c r="I9" s="157">
        <v>2.1713982560043865</v>
      </c>
      <c r="J9" s="157">
        <v>5.1805906677305114</v>
      </c>
      <c r="K9" s="157">
        <v>3.15541258174592</v>
      </c>
      <c r="L9" s="157">
        <v>5.009463402612635</v>
      </c>
      <c r="M9" s="157">
        <v>9.4547503345079988</v>
      </c>
      <c r="N9" s="157">
        <v>4.9824030753523152</v>
      </c>
      <c r="O9" s="163">
        <v>1.9692951689311178</v>
      </c>
      <c r="P9" s="163">
        <v>1.8940442410058544</v>
      </c>
      <c r="Q9" s="163">
        <v>13.927227343426507</v>
      </c>
      <c r="R9" s="163">
        <v>9.4775309092439031</v>
      </c>
      <c r="S9" s="163">
        <v>6.6828461099134095</v>
      </c>
      <c r="T9" s="164">
        <v>5.7582238691858301</v>
      </c>
      <c r="U9" s="85"/>
      <c r="V9" s="85"/>
      <c r="W9" s="85"/>
    </row>
    <row r="10" spans="1:23" s="20" customFormat="1" x14ac:dyDescent="0.25">
      <c r="A10" s="27"/>
      <c r="B10" s="152" t="s">
        <v>92</v>
      </c>
      <c r="C10" s="89">
        <v>327.43</v>
      </c>
      <c r="D10" s="90">
        <v>339.91</v>
      </c>
      <c r="E10" s="90">
        <v>340.14</v>
      </c>
      <c r="F10" s="90">
        <v>348.32</v>
      </c>
      <c r="G10" s="90">
        <v>357.02</v>
      </c>
      <c r="H10" s="90">
        <v>373.47</v>
      </c>
      <c r="I10" s="90">
        <v>384.12</v>
      </c>
      <c r="J10" s="90">
        <v>420.1</v>
      </c>
      <c r="K10" s="90">
        <v>427.08</v>
      </c>
      <c r="L10" s="90">
        <v>448.36</v>
      </c>
      <c r="M10" s="90">
        <v>476.4</v>
      </c>
      <c r="N10" s="90">
        <v>504.06</v>
      </c>
      <c r="O10" s="62">
        <v>530.65</v>
      </c>
      <c r="P10" s="62">
        <v>545.17999999999995</v>
      </c>
      <c r="Q10" s="62">
        <f>P10*(1+Q11/100)</f>
        <v>586.06849999999997</v>
      </c>
      <c r="R10" s="62">
        <f t="shared" ref="R10:T10" si="0">Q10*(1+R11/100)</f>
        <v>641.88491369269627</v>
      </c>
      <c r="S10" s="62">
        <f t="shared" si="0"/>
        <v>697.46913785422646</v>
      </c>
      <c r="T10" s="63">
        <f t="shared" si="0"/>
        <v>734.30516309168399</v>
      </c>
      <c r="U10" s="85"/>
      <c r="V10" s="85"/>
      <c r="W10" s="85"/>
    </row>
    <row r="11" spans="1:23" s="20" customFormat="1" x14ac:dyDescent="0.25">
      <c r="A11" s="27"/>
      <c r="B11" s="155" t="s">
        <v>23</v>
      </c>
      <c r="C11" s="159">
        <v>11.401061513336952</v>
      </c>
      <c r="D11" s="160">
        <v>3.8115016950187819</v>
      </c>
      <c r="E11" s="160">
        <v>6.7664970139147407E-2</v>
      </c>
      <c r="F11" s="160">
        <v>2.4048921032516102</v>
      </c>
      <c r="G11" s="160">
        <v>2.4977032613688444</v>
      </c>
      <c r="H11" s="160">
        <v>4.6075850092431869</v>
      </c>
      <c r="I11" s="160">
        <v>2.8516346694513528</v>
      </c>
      <c r="J11" s="160">
        <v>9.3668645215037039</v>
      </c>
      <c r="K11" s="160">
        <v>1.6615091644846425</v>
      </c>
      <c r="L11" s="160">
        <v>4.9826730354968651</v>
      </c>
      <c r="M11" s="160">
        <v>6.2539031135694367</v>
      </c>
      <c r="N11" s="160">
        <v>5.8060453400503809</v>
      </c>
      <c r="O11" s="160">
        <v>5.2751656548823522</v>
      </c>
      <c r="P11" s="160">
        <v>2.7381513238481148</v>
      </c>
      <c r="Q11" s="160">
        <v>7.5</v>
      </c>
      <c r="R11" s="160">
        <v>9.5238719864139334</v>
      </c>
      <c r="S11" s="160">
        <v>8.6595311676294084</v>
      </c>
      <c r="T11" s="161">
        <v>5.2813842560524016</v>
      </c>
      <c r="U11" s="85"/>
      <c r="V11" s="85"/>
      <c r="W11" s="85"/>
    </row>
    <row r="12" spans="1:23" s="20" customFormat="1" x14ac:dyDescent="0.25">
      <c r="A12" s="27"/>
      <c r="B12" s="155"/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3"/>
      <c r="U12" s="85"/>
      <c r="V12" s="85"/>
      <c r="W12" s="85"/>
    </row>
    <row r="13" spans="1:23" x14ac:dyDescent="0.25">
      <c r="A13" s="27"/>
      <c r="B13" s="152" t="s">
        <v>184</v>
      </c>
      <c r="C13" s="153">
        <v>44.179961226212619</v>
      </c>
      <c r="D13" s="154">
        <v>44.027345048417402</v>
      </c>
      <c r="E13" s="154">
        <v>44.945854099293285</v>
      </c>
      <c r="F13" s="154">
        <v>43.522269983757127</v>
      </c>
      <c r="G13" s="154">
        <v>43.155703058853803</v>
      </c>
      <c r="H13" s="154">
        <v>42.685685264940943</v>
      </c>
      <c r="I13" s="154">
        <v>43.642699333516248</v>
      </c>
      <c r="J13" s="154">
        <v>46.055055000000003</v>
      </c>
      <c r="K13" s="154">
        <v>47.756365116521458</v>
      </c>
      <c r="L13" s="154">
        <v>49.501037942175564</v>
      </c>
      <c r="M13" s="154">
        <v>52.862722147735887</v>
      </c>
      <c r="N13" s="154">
        <v>54.049378633630241</v>
      </c>
      <c r="O13" s="369">
        <v>54.068887932801701</v>
      </c>
      <c r="P13" s="369">
        <v>53.40517127828187</v>
      </c>
      <c r="Q13" s="369">
        <v>54.114225152434877</v>
      </c>
      <c r="R13" s="369">
        <v>52.206065552147756</v>
      </c>
      <c r="S13" s="369">
        <v>53.861199204121398</v>
      </c>
      <c r="T13" s="370">
        <v>54.855145722758849</v>
      </c>
      <c r="U13" s="196"/>
      <c r="V13" s="196"/>
      <c r="W13" s="196"/>
    </row>
    <row r="14" spans="1:23" s="20" customFormat="1" x14ac:dyDescent="0.25">
      <c r="A14" s="27"/>
      <c r="B14" s="155" t="s">
        <v>23</v>
      </c>
      <c r="C14" s="159">
        <f>100*((1+Domácnosti!C9/100)/(1+'Cenová inflácia'!C10/100)-1)</f>
        <v>6.662258133917387</v>
      </c>
      <c r="D14" s="160">
        <f>100*((1+Domácnosti!D9/100)/(1+'Cenová inflácia'!D10/100)-1)</f>
        <v>-0.34544208179309033</v>
      </c>
      <c r="E14" s="160">
        <f>100*((1+Domácnosti!E9/100)/(1+'Cenová inflácia'!E10/100)-1)</f>
        <v>2.0862240270581367</v>
      </c>
      <c r="F14" s="160">
        <f>100*((1+Domácnosti!F9/100)/(1+'Cenová inflácia'!F10/100)-1)</f>
        <v>-3.1673313235770495</v>
      </c>
      <c r="G14" s="160">
        <f>100*((1+Domácnosti!G9/100)/(1+'Cenová inflácia'!G10/100)-1)</f>
        <v>-0.84225139231048907</v>
      </c>
      <c r="H14" s="160">
        <f>100*((1+Domácnosti!H9/100)/(1+'Cenová inflácia'!H10/100)-1)</f>
        <v>-1.0891209286334025</v>
      </c>
      <c r="I14" s="160">
        <f>100*((1+Domácnosti!I9/100)/(1+'Cenová inflácia'!I10/100)-1)</f>
        <v>2.242002354267747</v>
      </c>
      <c r="J14" s="160">
        <f>100*((1+Domácnosti!J9/100)/(1+'Cenová inflácia'!J10/100)-1)</f>
        <v>5.527512512570798</v>
      </c>
      <c r="K14" s="160">
        <f>100*((1+Domácnosti!K9/100)/(1+'Cenová inflácia'!K10/100)-1)</f>
        <v>3.6940790028835435</v>
      </c>
      <c r="L14" s="160">
        <f>100*((1+Domácnosti!L9/100)/(1+'Cenová inflácia'!L10/100)-1)</f>
        <v>3.6532780947571064</v>
      </c>
      <c r="M14" s="160">
        <f>100*((1+Domácnosti!M9/100)/(1+'Cenová inflácia'!M10/100)-1)</f>
        <v>6.7911388231641778</v>
      </c>
      <c r="N14" s="160">
        <f>100*((1+Domácnosti!N9/100)/(1+'Cenová inflácia'!N10/100)-1)</f>
        <v>2.244788837354994</v>
      </c>
      <c r="O14" s="160">
        <f>100*((1+Domácnosti!O9/100)/(1+'Cenová inflácia'!O10/100)-1)</f>
        <v>3.6095325542406798E-2</v>
      </c>
      <c r="P14" s="160">
        <f>100*((1+Domácnosti!P9/100)/(1+'Cenová inflácia'!P10/100)-1)</f>
        <v>-1.2275389413311411</v>
      </c>
      <c r="Q14" s="160">
        <f>100*((1+Domácnosti!Q9/100)/(1+'Cenová inflácia'!Q10/100)-1)</f>
        <v>1.3276876699042761</v>
      </c>
      <c r="R14" s="160">
        <f>100*((1+Domácnosti!R9/100)/(1+'Cenová inflácia'!R10/100)-1)</f>
        <v>-3.5261700503185667</v>
      </c>
      <c r="S14" s="160">
        <f>100*((1+Domácnosti!S9/100)/(1+'Cenová inflácia'!S10/100)-1)</f>
        <v>3.1703857290688919</v>
      </c>
      <c r="T14" s="161">
        <f>100*((1+Domácnosti!T9/100)/(1+'Cenová inflácia'!T10/100)-1)</f>
        <v>1.8453850514368098</v>
      </c>
      <c r="U14" s="85"/>
      <c r="V14" s="85"/>
      <c r="W14" s="85"/>
    </row>
    <row r="15" spans="1:23" s="20" customFormat="1" x14ac:dyDescent="0.25">
      <c r="A15" s="27"/>
      <c r="B15" s="152" t="s">
        <v>91</v>
      </c>
      <c r="C15" s="89">
        <v>365.26789489248682</v>
      </c>
      <c r="D15" s="90">
        <v>373.13175422789789</v>
      </c>
      <c r="E15" s="90">
        <v>369.82247739932922</v>
      </c>
      <c r="F15" s="90">
        <v>364.47002875172683</v>
      </c>
      <c r="G15" s="90">
        <v>360.53976534667726</v>
      </c>
      <c r="H15" s="90">
        <v>371.98516177351701</v>
      </c>
      <c r="I15" s="90">
        <v>382.85720496326331</v>
      </c>
      <c r="J15" s="90">
        <v>420.1</v>
      </c>
      <c r="K15" s="90">
        <v>429.3101656246796</v>
      </c>
      <c r="L15" s="90">
        <v>444.8805314843608</v>
      </c>
      <c r="M15" s="90">
        <v>461.19957285925591</v>
      </c>
      <c r="N15" s="90">
        <v>475.25210743088053</v>
      </c>
      <c r="O15" s="62">
        <v>490.83700692615434</v>
      </c>
      <c r="P15" s="62">
        <v>488.82805243989935</v>
      </c>
      <c r="Q15" s="62">
        <v>494.55813795856841</v>
      </c>
      <c r="R15" s="62">
        <v>477.32113824464818</v>
      </c>
      <c r="S15" s="62">
        <v>501.5785496668974</v>
      </c>
      <c r="T15" s="63">
        <v>508.53136898809987</v>
      </c>
      <c r="U15" s="85"/>
      <c r="V15" s="85"/>
      <c r="W15" s="85"/>
    </row>
    <row r="16" spans="1:23" s="20" customFormat="1" x14ac:dyDescent="0.25">
      <c r="A16" s="27"/>
      <c r="B16" s="155" t="s">
        <v>23</v>
      </c>
      <c r="C16" s="159">
        <f>100*((1+Domácnosti!C11/100)/(1+'Cenová inflácia'!C10/100)-1)</f>
        <v>6.5145665523079987</v>
      </c>
      <c r="D16" s="160">
        <f>100*((1+Domácnosti!D11/100)/(1+'Cenová inflácia'!D10/100)-1)</f>
        <v>2.1529018688394963</v>
      </c>
      <c r="E16" s="160">
        <f>100*((1+Domácnosti!E11/100)/(1+'Cenová inflácia'!E10/100)-1)</f>
        <v>-0.88689230843309597</v>
      </c>
      <c r="F16" s="160">
        <f>100*((1+Domácnosti!F11/100)/(1+'Cenová inflácia'!F10/100)-1)</f>
        <v>-1.4473021448674128</v>
      </c>
      <c r="G16" s="160">
        <f>100*((1+Domácnosti!G11/100)/(1+'Cenová inflácia'!G10/100)-1)</f>
        <v>-1.0783502332168071</v>
      </c>
      <c r="H16" s="160">
        <f>100*((1+Domácnosti!H11/100)/(1+'Cenová inflácia'!H10/100)-1)</f>
        <v>3.1745170788122001</v>
      </c>
      <c r="I16" s="160">
        <f>100*((1+Domácnosti!I11/100)/(1+'Cenová inflácia'!I10/100)-1)</f>
        <v>2.9227088354577102</v>
      </c>
      <c r="J16" s="160">
        <f>100*((1+Domácnosti!J11/100)/(1+'Cenová inflácia'!J10/100)-1)</f>
        <v>9.7275941405648538</v>
      </c>
      <c r="K16" s="160">
        <f>100*((1+Domácnosti!K11/100)/(1+'Cenová inflácia'!K10/100)-1)</f>
        <v>2.1923745833562602</v>
      </c>
      <c r="L16" s="160">
        <f>100*((1+Domácnosti!L11/100)/(1+'Cenová inflácia'!L10/100)-1)</f>
        <v>3.626833722193612</v>
      </c>
      <c r="M16" s="160">
        <f>100*((1+Domácnosti!M11/100)/(1+'Cenová inflácia'!M10/100)-1)</f>
        <v>3.6681851013902422</v>
      </c>
      <c r="N16" s="160">
        <f>100*((1+Domácnosti!N11/100)/(1+'Cenová inflácia'!N10/100)-1)</f>
        <v>3.0469530759763108</v>
      </c>
      <c r="O16" s="160">
        <f>100*((1+Domácnosti!O11/100)/(1+'Cenová inflácia'!O10/100)-1)</f>
        <v>3.2792909808486259</v>
      </c>
      <c r="P16" s="160">
        <f>100*((1+Domácnosti!P11/100)/(1+'Cenová inflácia'!P10/100)-1)</f>
        <v>-0.40929156887253848</v>
      </c>
      <c r="Q16" s="160">
        <f>100*((1+Domácnosti!Q11/100)/(1+'Cenová inflácia'!Q10/100)-1)</f>
        <v>-4.3887341199021268</v>
      </c>
      <c r="R16" s="160">
        <f>100*((1+Domácnosti!R11/100)/(1+'Cenová inflácia'!R10/100)-1)</f>
        <v>-3.4853333492945615</v>
      </c>
      <c r="S16" s="160">
        <f>100*((1+Domácnosti!S11/100)/(1+'Cenová inflácia'!S10/100)-1)</f>
        <v>5.0819897713845208</v>
      </c>
      <c r="T16" s="161">
        <f>100*((1+Domácnosti!T11/100)/(1+'Cenová inflácia'!T10/100)-1)</f>
        <v>1.3861875325051232</v>
      </c>
      <c r="U16" s="85"/>
      <c r="V16" s="85"/>
      <c r="W16" s="85"/>
    </row>
    <row r="17" spans="1:23" s="20" customFormat="1" x14ac:dyDescent="0.25">
      <c r="A17" s="27"/>
      <c r="B17" s="155"/>
      <c r="C17" s="31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3"/>
      <c r="U17" s="85"/>
      <c r="V17" s="85"/>
      <c r="W17" s="85"/>
    </row>
    <row r="18" spans="1:23" x14ac:dyDescent="0.25">
      <c r="A18" s="27"/>
      <c r="B18" s="152" t="s">
        <v>185</v>
      </c>
      <c r="C18" s="153">
        <v>19.781126001000001</v>
      </c>
      <c r="D18" s="154">
        <v>19.459195125000001</v>
      </c>
      <c r="E18" s="154">
        <v>19.858007733000001</v>
      </c>
      <c r="F18" s="154">
        <v>20.680124526000004</v>
      </c>
      <c r="G18" s="154">
        <v>21.193772418000002</v>
      </c>
      <c r="H18" s="154">
        <v>21.516814536000002</v>
      </c>
      <c r="I18" s="154">
        <v>22.699030067999999</v>
      </c>
      <c r="J18" s="154">
        <v>23.858284725000001</v>
      </c>
      <c r="K18" s="154">
        <v>25.247460528000001</v>
      </c>
      <c r="L18" s="154">
        <v>26.890544916000003</v>
      </c>
      <c r="M18" s="154">
        <v>29.086946696999998</v>
      </c>
      <c r="N18" s="154">
        <v>31.660151796000001</v>
      </c>
      <c r="O18" s="369">
        <v>32.250289830000007</v>
      </c>
      <c r="P18" s="369">
        <v>34.224414923999994</v>
      </c>
      <c r="Q18" s="369">
        <v>37.870415083538632</v>
      </c>
      <c r="R18" s="369">
        <v>41.921616476750444</v>
      </c>
      <c r="S18" s="369">
        <v>45.364359386907758</v>
      </c>
      <c r="T18" s="370">
        <v>48.486433753845908</v>
      </c>
      <c r="U18" s="196"/>
      <c r="V18" s="196"/>
      <c r="W18" s="196"/>
    </row>
    <row r="19" spans="1:23" x14ac:dyDescent="0.25">
      <c r="A19" s="27"/>
      <c r="B19" s="155" t="s">
        <v>23</v>
      </c>
      <c r="C19" s="156">
        <v>10.856605172367505</v>
      </c>
      <c r="D19" s="157">
        <v>-1.6274648671856351</v>
      </c>
      <c r="E19" s="157">
        <v>2.0494815198580874</v>
      </c>
      <c r="F19" s="157">
        <v>4.139976195264583</v>
      </c>
      <c r="G19" s="157">
        <v>2.4837756240501108</v>
      </c>
      <c r="H19" s="157">
        <v>1.5242313243188255</v>
      </c>
      <c r="I19" s="157">
        <v>5.4943798954163015</v>
      </c>
      <c r="J19" s="157">
        <v>5.1070669254465795</v>
      </c>
      <c r="K19" s="157">
        <v>5.822613901259821</v>
      </c>
      <c r="L19" s="157">
        <v>6.5079194249171524</v>
      </c>
      <c r="M19" s="157">
        <v>8.1679333306969415</v>
      </c>
      <c r="N19" s="157">
        <v>8.846597498889075</v>
      </c>
      <c r="O19" s="163">
        <v>1.8639772727639503</v>
      </c>
      <c r="P19" s="163">
        <v>6.1212631092809833</v>
      </c>
      <c r="Q19" s="163">
        <v>10.653213992511134</v>
      </c>
      <c r="R19" s="163">
        <v>10.697536280696252</v>
      </c>
      <c r="S19" s="163">
        <v>8.2123333962244693</v>
      </c>
      <c r="T19" s="164">
        <v>6.8822185723164564</v>
      </c>
      <c r="U19" s="196"/>
      <c r="V19" s="196"/>
      <c r="W19" s="196"/>
    </row>
    <row r="20" spans="1:23" x14ac:dyDescent="0.25">
      <c r="A20" s="27"/>
      <c r="B20" s="152" t="s">
        <v>89</v>
      </c>
      <c r="C20" s="61">
        <v>12.749018259840563</v>
      </c>
      <c r="D20" s="62">
        <v>13.076110806363136</v>
      </c>
      <c r="E20" s="62">
        <v>13.784311026114379</v>
      </c>
      <c r="F20" s="62">
        <v>14.059596309335816</v>
      </c>
      <c r="G20" s="62">
        <v>14.404481784903506</v>
      </c>
      <c r="H20" s="62">
        <v>14.773693121464889</v>
      </c>
      <c r="I20" s="62">
        <v>15.068365792255863</v>
      </c>
      <c r="J20" s="62">
        <v>15.632797034416944</v>
      </c>
      <c r="K20" s="62">
        <v>15.98116627348397</v>
      </c>
      <c r="L20" s="62">
        <v>16.795242458126726</v>
      </c>
      <c r="M20" s="62">
        <v>17.800096498496742</v>
      </c>
      <c r="N20" s="62">
        <v>19.016004444496978</v>
      </c>
      <c r="O20" s="62">
        <v>19.696458693591886</v>
      </c>
      <c r="P20" s="62">
        <v>20.860657597034159</v>
      </c>
      <c r="Q20" s="62">
        <v>22.290251383472409</v>
      </c>
      <c r="R20" s="62">
        <v>24.585462306961222</v>
      </c>
      <c r="S20" s="62">
        <v>26.472655675404166</v>
      </c>
      <c r="T20" s="63">
        <v>28.1868170908342</v>
      </c>
      <c r="U20" s="196"/>
      <c r="V20" s="196"/>
      <c r="W20" s="196"/>
    </row>
    <row r="21" spans="1:23" x14ac:dyDescent="0.25">
      <c r="A21" s="27"/>
      <c r="B21" s="155" t="s">
        <v>23</v>
      </c>
      <c r="C21" s="162">
        <v>6.6943314215959004</v>
      </c>
      <c r="D21" s="163">
        <v>2.5656292889070231</v>
      </c>
      <c r="E21" s="163">
        <v>5.4159851521494939</v>
      </c>
      <c r="F21" s="163">
        <v>1.99709135044841</v>
      </c>
      <c r="G21" s="163">
        <v>2.4530254495193304</v>
      </c>
      <c r="H21" s="163">
        <v>2.56316986667533</v>
      </c>
      <c r="I21" s="163">
        <v>1.9945769034747318</v>
      </c>
      <c r="J21" s="163">
        <v>3.7458026301111058</v>
      </c>
      <c r="K21" s="163">
        <v>2.2284511101887894</v>
      </c>
      <c r="L21" s="163">
        <v>5.0939723091015798</v>
      </c>
      <c r="M21" s="163">
        <v>5.9829683487766294</v>
      </c>
      <c r="N21" s="163">
        <v>6.8309064847087875</v>
      </c>
      <c r="O21" s="163">
        <v>3.5783239906205466</v>
      </c>
      <c r="P21" s="163">
        <v>5.9107016218150843</v>
      </c>
      <c r="Q21" s="163">
        <v>6.853061941065075</v>
      </c>
      <c r="R21" s="163">
        <v>10.29692704672971</v>
      </c>
      <c r="S21" s="163">
        <v>7.676054022822254</v>
      </c>
      <c r="T21" s="164">
        <v>6.4752151671079394</v>
      </c>
      <c r="U21" s="196"/>
      <c r="V21" s="196"/>
      <c r="W21" s="196"/>
    </row>
    <row r="22" spans="1:23" x14ac:dyDescent="0.25">
      <c r="A22" s="27"/>
      <c r="B22" s="155"/>
      <c r="C22" s="162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4"/>
      <c r="U22" s="196"/>
      <c r="V22" s="196"/>
      <c r="W22" s="196"/>
    </row>
    <row r="23" spans="1:23" x14ac:dyDescent="0.25">
      <c r="A23" s="27"/>
      <c r="B23" s="152" t="s">
        <v>186</v>
      </c>
      <c r="C23" s="153">
        <v>22.067038001979984</v>
      </c>
      <c r="D23" s="154">
        <v>21.361076793428285</v>
      </c>
      <c r="E23" s="154">
        <v>21.590926136394128</v>
      </c>
      <c r="F23" s="154">
        <v>21.638968708602757</v>
      </c>
      <c r="G23" s="154">
        <v>21.402716190680078</v>
      </c>
      <c r="H23" s="154">
        <v>21.431268203670236</v>
      </c>
      <c r="I23" s="154">
        <v>22.624406974933752</v>
      </c>
      <c r="J23" s="154">
        <v>23.858284725000001</v>
      </c>
      <c r="K23" s="154">
        <v>25.379300039520093</v>
      </c>
      <c r="L23" s="154">
        <v>26.681862597319469</v>
      </c>
      <c r="M23" s="154">
        <v>28.158873619723646</v>
      </c>
      <c r="N23" s="154">
        <v>29.85071987983688</v>
      </c>
      <c r="O23" s="369">
        <v>29.830652468968623</v>
      </c>
      <c r="P23" s="369">
        <v>30.686844882779901</v>
      </c>
      <c r="Q23" s="369">
        <v>30.200690650911699</v>
      </c>
      <c r="R23" s="369">
        <v>29.460448628792573</v>
      </c>
      <c r="S23" s="369">
        <v>30.830216808193668</v>
      </c>
      <c r="T23" s="370">
        <v>31.732862120240842</v>
      </c>
      <c r="U23" s="196"/>
      <c r="V23" s="196"/>
      <c r="W23" s="196"/>
    </row>
    <row r="24" spans="1:23" x14ac:dyDescent="0.25">
      <c r="A24" s="27"/>
      <c r="B24" s="155" t="s">
        <v>23</v>
      </c>
      <c r="C24" s="159">
        <f>100*((1+Domácnosti!C19/100)/(1+'Cenová inflácia'!C10/100)-1)</f>
        <v>5.9939922384081745</v>
      </c>
      <c r="D24" s="160">
        <f>100*((1+Domácnosti!D19/100)/(1+'Cenová inflácia'!D10/100)-1)</f>
        <v>-3.1991661431332807</v>
      </c>
      <c r="E24" s="160">
        <f>100*((1+Domácnosti!E19/100)/(1+'Cenová inflácia'!E10/100)-1)</f>
        <v>1.0760194590778038</v>
      </c>
      <c r="F24" s="160">
        <f>100*((1+Domácnosti!F19/100)/(1+'Cenová inflácia'!F10/100)-1)</f>
        <v>0.22251279035061522</v>
      </c>
      <c r="G24" s="160">
        <f>100*((1+Domácnosti!G19/100)/(1+'Cenová inflácia'!G10/100)-1)</f>
        <v>-1.0917919476853721</v>
      </c>
      <c r="H24" s="160">
        <f>100*((1+Domácnosti!H19/100)/(1+'Cenová inflácia'!H10/100)-1)</f>
        <v>0.13340368921297419</v>
      </c>
      <c r="I24" s="160">
        <f>100*((1+Domácnosti!I19/100)/(1+'Cenová inflácia'!I10/100)-1)</f>
        <v>5.567280293096144</v>
      </c>
      <c r="J24" s="160">
        <f>100*((1+Domácnosti!J19/100)/(1+'Cenová inflácia'!J10/100)-1)</f>
        <v>5.4537462636404355</v>
      </c>
      <c r="K24" s="160">
        <f>100*((1+Domácnosti!K19/100)/(1+'Cenová inflácia'!K10/100)-1)</f>
        <v>6.3752081595634946</v>
      </c>
      <c r="L24" s="160">
        <f>100*((1+Domácnosti!L19/100)/(1+'Cenová inflácia'!L10/100)-1)</f>
        <v>5.1323817275143568</v>
      </c>
      <c r="M24" s="160">
        <f>100*((1+Domácnosti!M19/100)/(1+'Cenová inflácia'!M10/100)-1)</f>
        <v>5.535636865743232</v>
      </c>
      <c r="N24" s="160">
        <f>100*((1+Domácnosti!N19/100)/(1+'Cenová inflácia'!N10/100)-1)</f>
        <v>6.0082171004460783</v>
      </c>
      <c r="O24" s="160">
        <f>100*((1+Domácnosti!O19/100)/(1+'Cenová inflácia'!O10/100)-1)</f>
        <v>-6.7225885838051447E-2</v>
      </c>
      <c r="P24" s="160">
        <f>100*((1+Domácnosti!P19/100)/(1+'Cenová inflácia'!P10/100)-1)</f>
        <v>2.8701766235315285</v>
      </c>
      <c r="Q24" s="160">
        <f>100*((1+Domácnosti!Q19/100)/(1+'Cenová inflácia'!Q10/100)-1)</f>
        <v>-1.5842431299967541</v>
      </c>
      <c r="R24" s="160">
        <f>100*((1+Domácnosti!R19/100)/(1+'Cenová inflácia'!R10/100)-1)</f>
        <v>-2.4510764693282949</v>
      </c>
      <c r="S24" s="160">
        <f>100*((1+Domácnosti!S19/100)/(1+'Cenová inflácia'!S10/100)-1)</f>
        <v>4.6495156834182927</v>
      </c>
      <c r="T24" s="161">
        <f>100*((1+Domácnosti!T19/100)/(1+'Cenová inflácia'!T10/100)-1)</f>
        <v>2.9277942405104396</v>
      </c>
      <c r="U24" s="196"/>
      <c r="V24" s="196"/>
      <c r="W24" s="196"/>
    </row>
    <row r="25" spans="1:23" x14ac:dyDescent="0.25">
      <c r="A25" s="27"/>
      <c r="B25" s="152" t="s">
        <v>90</v>
      </c>
      <c r="C25" s="165">
        <v>14.222298084225141</v>
      </c>
      <c r="D25" s="166">
        <v>14.354129515626633</v>
      </c>
      <c r="E25" s="166">
        <v>14.987205424003379</v>
      </c>
      <c r="F25" s="166">
        <v>14.71147643288154</v>
      </c>
      <c r="G25" s="166">
        <v>14.546491744635029</v>
      </c>
      <c r="H25" s="166">
        <v>14.714956022653524</v>
      </c>
      <c r="I25" s="166">
        <v>15.018828518658566</v>
      </c>
      <c r="J25" s="166">
        <v>15.632797034416944</v>
      </c>
      <c r="K25" s="166">
        <v>16.064618197398492</v>
      </c>
      <c r="L25" s="166">
        <v>16.664904075252295</v>
      </c>
      <c r="M25" s="166">
        <v>17.232151347523583</v>
      </c>
      <c r="N25" s="166">
        <v>17.929207211764826</v>
      </c>
      <c r="O25" s="404">
        <v>18.218695622740555</v>
      </c>
      <c r="P25" s="404">
        <v>18.704418037664254</v>
      </c>
      <c r="Q25" s="404">
        <v>17.775907263713158</v>
      </c>
      <c r="R25" s="404">
        <v>17.27745278407955</v>
      </c>
      <c r="S25" s="404">
        <v>17.991165862179326</v>
      </c>
      <c r="T25" s="405">
        <v>18.447394685548364</v>
      </c>
      <c r="U25" s="196"/>
      <c r="V25" s="196"/>
      <c r="W25" s="196"/>
    </row>
    <row r="26" spans="1:23" x14ac:dyDescent="0.25">
      <c r="A26" s="27"/>
      <c r="B26" s="155" t="s">
        <v>23</v>
      </c>
      <c r="C26" s="159">
        <f>100*((1+Domácnosti!C21/100)/(1+'Cenová inflácia'!C10/100)-1)</f>
        <v>2.0142924185603261</v>
      </c>
      <c r="D26" s="160">
        <f>100*((1+Domácnosti!D21/100)/(1+'Cenová inflácia'!D10/100)-1)</f>
        <v>0.92693480772785275</v>
      </c>
      <c r="E26" s="160">
        <f>100*((1+Domácnosti!E21/100)/(1+'Cenová inflácia'!E10/100)-1)</f>
        <v>4.4104096154876204</v>
      </c>
      <c r="F26" s="160">
        <f>100*((1+Domácnosti!F21/100)/(1+'Cenová inflácia'!F10/100)-1)</f>
        <v>-1.8397625395874972</v>
      </c>
      <c r="G26" s="160">
        <f>100*((1+Domácnosti!G21/100)/(1+'Cenová inflácia'!G10/100)-1)</f>
        <v>-1.1214692760391998</v>
      </c>
      <c r="H26" s="160">
        <f>100*((1+Domácnosti!H21/100)/(1+'Cenová inflácia'!H10/100)-1)</f>
        <v>1.1581093295613965</v>
      </c>
      <c r="I26" s="160">
        <f>100*((1+Domácnosti!I21/100)/(1+'Cenová inflácia'!I10/100)-1)</f>
        <v>2.0650588118457769</v>
      </c>
      <c r="J26" s="160">
        <f>100*((1+Domácnosti!J21/100)/(1+'Cenová inflácia'!J10/100)-1)</f>
        <v>4.0879920494172994</v>
      </c>
      <c r="K26" s="160">
        <f>100*((1+Domácnosti!K21/100)/(1+'Cenová inflácia'!K10/100)-1)</f>
        <v>2.7622770386569684</v>
      </c>
      <c r="L26" s="160">
        <f>100*((1+Domácnosti!L21/100)/(1+'Cenová inflácia'!L10/100)-1)</f>
        <v>3.7366955783052047</v>
      </c>
      <c r="M26" s="160">
        <f>100*((1+Domácnosti!M21/100)/(1+'Cenová inflácia'!M10/100)-1)</f>
        <v>3.4038436087589385</v>
      </c>
      <c r="N26" s="160">
        <f>100*((1+Domácnosti!N21/100)/(1+'Cenová inflácia'!N10/100)-1)</f>
        <v>4.0450890326089173</v>
      </c>
      <c r="O26" s="160">
        <f>100*((1+Domácnosti!O21/100)/(1+'Cenová inflácia'!O10/100)-1)</f>
        <v>1.614619138239215</v>
      </c>
      <c r="P26" s="160">
        <f>100*((1+Domácnosti!P21/100)/(1+'Cenová inflácia'!P10/100)-1)</f>
        <v>2.6660658094393108</v>
      </c>
      <c r="Q26" s="160">
        <f>100*((1+Domácnosti!Q21/100)/(1+'Cenová inflácia'!Q10/100)-1)</f>
        <v>-4.9641254386070699</v>
      </c>
      <c r="R26" s="160">
        <f>100*((1+Domácnosti!R21/100)/(1+'Cenová inflácia'!R10/100)-1)</f>
        <v>-2.8041014854478186</v>
      </c>
      <c r="S26" s="160">
        <f>100*((1+Domácnosti!S21/100)/(1+'Cenová inflácia'!S10/100)-1)</f>
        <v>4.1308929448062415</v>
      </c>
      <c r="T26" s="161">
        <f>100*((1+Domácnosti!T21/100)/(1+'Cenová inflácia'!T10/100)-1)</f>
        <v>2.5358491320905063</v>
      </c>
      <c r="U26" s="196"/>
      <c r="V26" s="196"/>
      <c r="W26" s="196"/>
    </row>
    <row r="27" spans="1:23" x14ac:dyDescent="0.25">
      <c r="A27" s="27"/>
      <c r="B27" s="28"/>
      <c r="C27" s="27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85"/>
      <c r="P27" s="85"/>
      <c r="Q27" s="85"/>
      <c r="R27" s="85"/>
      <c r="S27" s="85"/>
      <c r="T27" s="41"/>
      <c r="U27" s="196"/>
      <c r="V27" s="196"/>
      <c r="W27" s="196"/>
    </row>
    <row r="28" spans="1:23" x14ac:dyDescent="0.25">
      <c r="A28" s="27"/>
      <c r="B28" s="30" t="s">
        <v>188</v>
      </c>
      <c r="C28" s="89">
        <v>7.2027337427804845</v>
      </c>
      <c r="D28" s="90">
        <v>8.2602441459070253</v>
      </c>
      <c r="E28" s="90">
        <v>9.3665363509278059</v>
      </c>
      <c r="F28" s="90">
        <v>8.1757048343266945</v>
      </c>
      <c r="G28" s="90">
        <v>7.3112429609425362</v>
      </c>
      <c r="H28" s="90">
        <v>6.370304836692994</v>
      </c>
      <c r="I28" s="90">
        <v>6.8258718142096848</v>
      </c>
      <c r="J28" s="90">
        <v>9.0136724879497052</v>
      </c>
      <c r="K28" s="90">
        <v>9.1208763526198329</v>
      </c>
      <c r="L28" s="90">
        <v>7.9991944045581533</v>
      </c>
      <c r="M28" s="90">
        <v>10.31850323330716</v>
      </c>
      <c r="N28" s="90">
        <v>10.004466572978805</v>
      </c>
      <c r="O28" s="62">
        <v>10.95973260401836</v>
      </c>
      <c r="P28" s="62">
        <v>8.9550685616214114</v>
      </c>
      <c r="Q28" s="62">
        <v>5.2613908352526373</v>
      </c>
      <c r="R28" s="62">
        <v>4.9899369428812061</v>
      </c>
      <c r="S28" s="62">
        <v>5.9275016944937242</v>
      </c>
      <c r="T28" s="63">
        <v>5.9332244283373985</v>
      </c>
      <c r="U28" s="196"/>
      <c r="V28" s="196"/>
      <c r="W28" s="196"/>
    </row>
    <row r="29" spans="1:23" s="20" customFormat="1" x14ac:dyDescent="0.25">
      <c r="A29" s="66"/>
      <c r="B29" s="167"/>
      <c r="C29" s="66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353"/>
      <c r="P29" s="353"/>
      <c r="Q29" s="353"/>
      <c r="R29" s="353"/>
      <c r="S29" s="353"/>
      <c r="T29" s="231"/>
      <c r="U29" s="85"/>
      <c r="V29" s="85"/>
      <c r="W29" s="85"/>
    </row>
  </sheetData>
  <mergeCells count="3">
    <mergeCell ref="A1:R1"/>
    <mergeCell ref="A2:R2"/>
    <mergeCell ref="A3:R3"/>
  </mergeCells>
  <pageMargins left="0.7" right="0.7" top="0.75" bottom="0.75" header="0.3" footer="0.3"/>
  <pageSetup paperSize="9" scale="5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9"/>
  <sheetViews>
    <sheetView showGridLines="0" zoomScale="85" zoomScaleNormal="85" workbookViewId="0">
      <selection activeCell="R55" sqref="R55"/>
    </sheetView>
  </sheetViews>
  <sheetFormatPr defaultColWidth="9.140625" defaultRowHeight="15.75" x14ac:dyDescent="0.25"/>
  <cols>
    <col min="1" max="1" width="5.7109375" style="10" customWidth="1"/>
    <col min="2" max="2" width="59" style="10" customWidth="1"/>
    <col min="3" max="3" width="11.140625" style="10" customWidth="1"/>
    <col min="4" max="4" width="11.140625" style="168" customWidth="1"/>
    <col min="5" max="20" width="11.140625" style="10" customWidth="1"/>
    <col min="21" max="16384" width="9.140625" style="10"/>
  </cols>
  <sheetData>
    <row r="1" spans="1:20" x14ac:dyDescent="0.25">
      <c r="A1" s="432" t="str">
        <f>'Súhrnné indikátory'!A1:M1</f>
        <v>61. zasadnutie Výboru pre makroekonomické prognózy, 14.9.2022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4"/>
      <c r="R1" s="434"/>
      <c r="S1" s="339"/>
    </row>
    <row r="2" spans="1:20" ht="18.75" x14ac:dyDescent="0.3">
      <c r="A2" s="410" t="s">
        <v>12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338"/>
    </row>
    <row r="3" spans="1:20" x14ac:dyDescent="0.25">
      <c r="A3" s="430" t="s">
        <v>61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342"/>
    </row>
    <row r="4" spans="1:20" x14ac:dyDescent="0.25">
      <c r="A4" s="99"/>
      <c r="B4" s="100"/>
      <c r="C4" s="321"/>
      <c r="D4" s="78"/>
      <c r="E4" s="12"/>
      <c r="F4" s="12"/>
      <c r="G4" s="12"/>
      <c r="H4" s="12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84"/>
    </row>
    <row r="5" spans="1:20" s="20" customFormat="1" x14ac:dyDescent="0.25">
      <c r="A5" s="27"/>
      <c r="B5" s="102"/>
      <c r="C5" s="79">
        <v>2008</v>
      </c>
      <c r="D5" s="17">
        <v>2009</v>
      </c>
      <c r="E5" s="17">
        <v>2010</v>
      </c>
      <c r="F5" s="17">
        <v>2011</v>
      </c>
      <c r="G5" s="17">
        <v>2012</v>
      </c>
      <c r="H5" s="17">
        <v>2013</v>
      </c>
      <c r="I5" s="17">
        <v>2014</v>
      </c>
      <c r="J5" s="17">
        <v>2015</v>
      </c>
      <c r="K5" s="17">
        <v>2016</v>
      </c>
      <c r="L5" s="17">
        <v>2017</v>
      </c>
      <c r="M5" s="17">
        <v>2018</v>
      </c>
      <c r="N5" s="17">
        <v>2019</v>
      </c>
      <c r="O5" s="17">
        <v>2020</v>
      </c>
      <c r="P5" s="17">
        <v>2021</v>
      </c>
      <c r="Q5" s="17">
        <v>2022</v>
      </c>
      <c r="R5" s="17">
        <v>2023</v>
      </c>
      <c r="S5" s="17">
        <v>2024</v>
      </c>
      <c r="T5" s="19">
        <v>2025</v>
      </c>
    </row>
    <row r="6" spans="1:20" s="20" customFormat="1" x14ac:dyDescent="0.25">
      <c r="A6" s="66"/>
      <c r="B6" s="22"/>
      <c r="C6" s="169" t="s">
        <v>7</v>
      </c>
      <c r="D6" s="9" t="s">
        <v>7</v>
      </c>
      <c r="E6" s="9" t="s">
        <v>7</v>
      </c>
      <c r="F6" s="9" t="s">
        <v>7</v>
      </c>
      <c r="G6" s="9" t="s">
        <v>7</v>
      </c>
      <c r="H6" s="9" t="s">
        <v>7</v>
      </c>
      <c r="I6" s="9" t="s">
        <v>7</v>
      </c>
      <c r="J6" s="9" t="s">
        <v>7</v>
      </c>
      <c r="K6" s="9" t="s">
        <v>7</v>
      </c>
      <c r="L6" s="9" t="s">
        <v>7</v>
      </c>
      <c r="M6" s="9" t="s">
        <v>7</v>
      </c>
      <c r="N6" s="9" t="s">
        <v>7</v>
      </c>
      <c r="O6" s="9" t="s">
        <v>7</v>
      </c>
      <c r="P6" s="9" t="s">
        <v>7</v>
      </c>
      <c r="Q6" s="9" t="s">
        <v>62</v>
      </c>
      <c r="R6" s="9" t="s">
        <v>62</v>
      </c>
      <c r="S6" s="9" t="s">
        <v>62</v>
      </c>
      <c r="T6" s="149" t="s">
        <v>62</v>
      </c>
    </row>
    <row r="7" spans="1:20" s="20" customFormat="1" x14ac:dyDescent="0.25">
      <c r="A7" s="99"/>
      <c r="B7" s="170"/>
      <c r="C7" s="321"/>
      <c r="D7" s="78"/>
      <c r="E7" s="12"/>
      <c r="F7" s="12"/>
      <c r="G7" s="12"/>
      <c r="H7" s="12"/>
      <c r="I7" s="78"/>
      <c r="J7" s="78"/>
      <c r="K7" s="78"/>
      <c r="L7" s="78"/>
      <c r="M7" s="78"/>
      <c r="N7" s="78"/>
      <c r="O7" s="78"/>
      <c r="P7" s="78"/>
      <c r="Q7" s="78"/>
      <c r="R7" s="188"/>
      <c r="S7" s="188"/>
      <c r="T7" s="171"/>
    </row>
    <row r="8" spans="1:20" s="20" customFormat="1" x14ac:dyDescent="0.25">
      <c r="A8" s="27"/>
      <c r="B8" s="170" t="s">
        <v>5</v>
      </c>
      <c r="C8" s="79"/>
      <c r="D8" s="17"/>
      <c r="E8" s="311"/>
      <c r="F8" s="311"/>
      <c r="G8" s="311"/>
      <c r="H8" s="311"/>
      <c r="I8" s="17"/>
      <c r="J8" s="17"/>
      <c r="K8" s="17"/>
      <c r="L8" s="43"/>
      <c r="M8" s="43"/>
      <c r="N8" s="43"/>
      <c r="O8" s="43"/>
      <c r="P8" s="43"/>
      <c r="Q8" s="43"/>
      <c r="R8" s="62"/>
      <c r="S8" s="62"/>
      <c r="T8" s="63"/>
    </row>
    <row r="9" spans="1:20" s="20" customFormat="1" x14ac:dyDescent="0.25">
      <c r="A9" s="27"/>
      <c r="B9" s="170"/>
      <c r="C9" s="79"/>
      <c r="D9" s="17"/>
      <c r="E9" s="311"/>
      <c r="F9" s="311"/>
      <c r="G9" s="311"/>
      <c r="H9" s="311"/>
      <c r="I9" s="17"/>
      <c r="J9" s="17"/>
      <c r="K9" s="17"/>
      <c r="L9" s="43"/>
      <c r="M9" s="43"/>
      <c r="N9" s="43"/>
      <c r="O9" s="43"/>
      <c r="P9" s="43"/>
      <c r="Q9" s="43"/>
      <c r="R9" s="62"/>
      <c r="S9" s="62"/>
      <c r="T9" s="63"/>
    </row>
    <row r="10" spans="1:20" x14ac:dyDescent="0.25">
      <c r="A10" s="27"/>
      <c r="B10" s="172" t="s">
        <v>93</v>
      </c>
      <c r="C10" s="173">
        <v>2247.1389999999997</v>
      </c>
      <c r="D10" s="174">
        <v>2203.1580000000004</v>
      </c>
      <c r="E10" s="174">
        <v>2169.8220000000001</v>
      </c>
      <c r="F10" s="174">
        <v>2208.3130000000001</v>
      </c>
      <c r="G10" s="174">
        <v>2209.4319999999998</v>
      </c>
      <c r="H10" s="174">
        <v>2192.2510000000002</v>
      </c>
      <c r="I10" s="174">
        <v>2223.1490000000003</v>
      </c>
      <c r="J10" s="174">
        <v>2267.0969999999998</v>
      </c>
      <c r="K10" s="174">
        <v>2321.049</v>
      </c>
      <c r="L10" s="174">
        <v>2372.2559999999999</v>
      </c>
      <c r="M10" s="174">
        <v>2419.902</v>
      </c>
      <c r="N10" s="174">
        <v>2445.1899999999996</v>
      </c>
      <c r="O10" s="174">
        <v>2399.0700000000006</v>
      </c>
      <c r="P10" s="174">
        <v>2385.1179999999999</v>
      </c>
      <c r="Q10" s="174">
        <v>2431.4634102263599</v>
      </c>
      <c r="R10" s="174">
        <v>2436.090241116075</v>
      </c>
      <c r="S10" s="174">
        <v>2453.1506540581904</v>
      </c>
      <c r="T10" s="175">
        <v>2472.7932407679509</v>
      </c>
    </row>
    <row r="11" spans="1:20" x14ac:dyDescent="0.25">
      <c r="A11" s="27"/>
      <c r="B11" s="176" t="s">
        <v>33</v>
      </c>
      <c r="C11" s="110">
        <v>3.2233363099503531</v>
      </c>
      <c r="D11" s="111">
        <v>-1.9571997993893309</v>
      </c>
      <c r="E11" s="111">
        <v>-1.5131007399378671</v>
      </c>
      <c r="F11" s="111">
        <v>1.7739243126855486</v>
      </c>
      <c r="G11" s="111">
        <v>5.0672164679532727E-2</v>
      </c>
      <c r="H11" s="111">
        <v>-0.77762067354866238</v>
      </c>
      <c r="I11" s="111">
        <v>1.4094189032186621</v>
      </c>
      <c r="J11" s="111">
        <v>1.976835560729362</v>
      </c>
      <c r="K11" s="111">
        <v>2.3797834852236299</v>
      </c>
      <c r="L11" s="111">
        <v>2.2062007307902531</v>
      </c>
      <c r="M11" s="111">
        <v>2.008467888794474</v>
      </c>
      <c r="N11" s="111">
        <v>1.0450009959080742</v>
      </c>
      <c r="O11" s="111">
        <v>-1.8861519963683349</v>
      </c>
      <c r="P11" s="111">
        <v>-0.5815586873247014</v>
      </c>
      <c r="Q11" s="111">
        <v>1.9431076460938224</v>
      </c>
      <c r="R11" s="111">
        <v>0.19028996571592849</v>
      </c>
      <c r="S11" s="111">
        <v>0.7003194156838477</v>
      </c>
      <c r="T11" s="112">
        <v>0.80070853688769539</v>
      </c>
    </row>
    <row r="12" spans="1:20" x14ac:dyDescent="0.25">
      <c r="A12" s="27"/>
      <c r="B12" s="172" t="s">
        <v>95</v>
      </c>
      <c r="C12" s="173">
        <v>1798.3389999999997</v>
      </c>
      <c r="D12" s="174">
        <v>1753.1070000000002</v>
      </c>
      <c r="E12" s="174">
        <v>1715.8589999999999</v>
      </c>
      <c r="F12" s="174">
        <v>1754.596</v>
      </c>
      <c r="G12" s="174">
        <v>1759.855</v>
      </c>
      <c r="H12" s="174">
        <v>1743.5309999999999</v>
      </c>
      <c r="I12" s="174">
        <v>1765.5319999999997</v>
      </c>
      <c r="J12" s="174">
        <v>1803.3409999999999</v>
      </c>
      <c r="K12" s="174">
        <v>1851.9670000000001</v>
      </c>
      <c r="L12" s="174">
        <v>1897.6789999999999</v>
      </c>
      <c r="M12" s="174">
        <v>1941.0789999999997</v>
      </c>
      <c r="N12" s="174">
        <v>1958.2659999999998</v>
      </c>
      <c r="O12" s="174">
        <v>1908.4760000000003</v>
      </c>
      <c r="P12" s="174">
        <v>1895.1299999999999</v>
      </c>
      <c r="Q12" s="174">
        <v>1934.7463561730062</v>
      </c>
      <c r="R12" s="174">
        <v>1940.3451773445945</v>
      </c>
      <c r="S12" s="174">
        <v>1960.6863647974701</v>
      </c>
      <c r="T12" s="175">
        <v>1985.4624659989011</v>
      </c>
    </row>
    <row r="13" spans="1:20" x14ac:dyDescent="0.25">
      <c r="A13" s="27"/>
      <c r="B13" s="176" t="s">
        <v>33</v>
      </c>
      <c r="C13" s="110">
        <v>3.8534613989738897</v>
      </c>
      <c r="D13" s="111">
        <v>-2.515209868662116</v>
      </c>
      <c r="E13" s="111">
        <v>-2.124684916551034</v>
      </c>
      <c r="F13" s="111">
        <v>2.2575864333840956</v>
      </c>
      <c r="G13" s="111">
        <v>0.29972711666959029</v>
      </c>
      <c r="H13" s="111">
        <v>-0.9275764196482128</v>
      </c>
      <c r="I13" s="111">
        <v>1.2618645725255062</v>
      </c>
      <c r="J13" s="111">
        <v>2.1415074889608476</v>
      </c>
      <c r="K13" s="111">
        <v>2.6964395530296281</v>
      </c>
      <c r="L13" s="111">
        <v>2.4682945214466345</v>
      </c>
      <c r="M13" s="111">
        <v>2.2870042825999581</v>
      </c>
      <c r="N13" s="111">
        <v>0.88543536867897732</v>
      </c>
      <c r="O13" s="111">
        <v>-2.5425555057382199</v>
      </c>
      <c r="P13" s="111">
        <v>-0.69930143213750018</v>
      </c>
      <c r="Q13" s="111">
        <v>2.0904294783474775</v>
      </c>
      <c r="R13" s="111">
        <v>0.28938269627565294</v>
      </c>
      <c r="S13" s="111">
        <v>1.0483282918100745</v>
      </c>
      <c r="T13" s="112">
        <v>1.2636442853005914</v>
      </c>
    </row>
    <row r="14" spans="1:20" x14ac:dyDescent="0.25">
      <c r="A14" s="27"/>
      <c r="B14" s="172" t="s">
        <v>94</v>
      </c>
      <c r="C14" s="173">
        <v>448.80000000000007</v>
      </c>
      <c r="D14" s="174">
        <v>450.05100000000004</v>
      </c>
      <c r="E14" s="174">
        <v>453.96300000000002</v>
      </c>
      <c r="F14" s="174">
        <v>453.71699999999998</v>
      </c>
      <c r="G14" s="174">
        <v>449.577</v>
      </c>
      <c r="H14" s="174">
        <v>448.71999999999997</v>
      </c>
      <c r="I14" s="174">
        <v>457.61699999999996</v>
      </c>
      <c r="J14" s="174">
        <v>463.75599999999997</v>
      </c>
      <c r="K14" s="174">
        <v>469.08199999999999</v>
      </c>
      <c r="L14" s="174">
        <v>474.577</v>
      </c>
      <c r="M14" s="174">
        <v>478.82300000000004</v>
      </c>
      <c r="N14" s="174">
        <v>486.92400000000004</v>
      </c>
      <c r="O14" s="174">
        <v>490.59400000000005</v>
      </c>
      <c r="P14" s="174">
        <v>489.988</v>
      </c>
      <c r="Q14" s="174">
        <v>496.71705405335371</v>
      </c>
      <c r="R14" s="174">
        <v>495.7450637714802</v>
      </c>
      <c r="S14" s="174">
        <v>492.46428926072002</v>
      </c>
      <c r="T14" s="175">
        <v>487.33077476905038</v>
      </c>
    </row>
    <row r="15" spans="1:20" x14ac:dyDescent="0.25">
      <c r="A15" s="27"/>
      <c r="B15" s="176" t="s">
        <v>33</v>
      </c>
      <c r="C15" s="110">
        <v>0.77331393312318752</v>
      </c>
      <c r="D15" s="111">
        <v>0.27874331550801212</v>
      </c>
      <c r="E15" s="111">
        <v>0.86923482005372144</v>
      </c>
      <c r="F15" s="111">
        <v>-5.4189438346308183E-2</v>
      </c>
      <c r="G15" s="111">
        <v>-0.91246305516433646</v>
      </c>
      <c r="H15" s="111">
        <v>-0.19062363065727173</v>
      </c>
      <c r="I15" s="111">
        <v>1.9827509359957141</v>
      </c>
      <c r="J15" s="111">
        <v>1.3415148475690364</v>
      </c>
      <c r="K15" s="111">
        <v>1.1484487532236853</v>
      </c>
      <c r="L15" s="111">
        <v>1.171436976903828</v>
      </c>
      <c r="M15" s="111">
        <v>0.89469148315237668</v>
      </c>
      <c r="N15" s="111">
        <v>1.6918569074584999</v>
      </c>
      <c r="O15" s="111">
        <v>0.75371105141666117</v>
      </c>
      <c r="P15" s="111">
        <v>-0.12352372837826087</v>
      </c>
      <c r="Q15" s="111">
        <v>1.3733099695000028</v>
      </c>
      <c r="R15" s="111">
        <v>-0.19568288906970377</v>
      </c>
      <c r="S15" s="111">
        <v>-0.66178662189816384</v>
      </c>
      <c r="T15" s="112">
        <v>-1.0424135523361522</v>
      </c>
    </row>
    <row r="16" spans="1:20" x14ac:dyDescent="0.25">
      <c r="A16" s="27"/>
      <c r="B16" s="176"/>
      <c r="C16" s="79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9"/>
    </row>
    <row r="17" spans="1:20" x14ac:dyDescent="0.25">
      <c r="A17" s="27"/>
      <c r="B17" s="172" t="s">
        <v>32</v>
      </c>
      <c r="C17" s="173">
        <v>2433.75</v>
      </c>
      <c r="D17" s="174">
        <v>2365.8000000000002</v>
      </c>
      <c r="E17" s="174">
        <v>2317.5</v>
      </c>
      <c r="F17" s="174">
        <v>2315.3249999999998</v>
      </c>
      <c r="G17" s="174">
        <v>2328.9787500000002</v>
      </c>
      <c r="H17" s="174">
        <v>2329.2530000000002</v>
      </c>
      <c r="I17" s="174">
        <v>2363.0522499999997</v>
      </c>
      <c r="J17" s="174">
        <v>2423.99775</v>
      </c>
      <c r="K17" s="174">
        <v>2492.1179999999999</v>
      </c>
      <c r="L17" s="174">
        <v>2530.6732499999998</v>
      </c>
      <c r="M17" s="174">
        <v>2566.7335000000003</v>
      </c>
      <c r="N17" s="174">
        <v>2583.6357500000004</v>
      </c>
      <c r="O17" s="174">
        <v>2531.2702499999996</v>
      </c>
      <c r="P17" s="174">
        <v>2513.4764999999998</v>
      </c>
      <c r="Q17" s="174">
        <v>2578.1086141820479</v>
      </c>
      <c r="R17" s="174">
        <v>2584.1950133233186</v>
      </c>
      <c r="S17" s="174">
        <v>2601.446627514209</v>
      </c>
      <c r="T17" s="175">
        <v>2622.8272672163966</v>
      </c>
    </row>
    <row r="18" spans="1:20" x14ac:dyDescent="0.25">
      <c r="A18" s="27"/>
      <c r="B18" s="176" t="s">
        <v>33</v>
      </c>
      <c r="C18" s="110">
        <v>3.244212066899288</v>
      </c>
      <c r="D18" s="111">
        <v>-2.7919876733435989</v>
      </c>
      <c r="E18" s="111">
        <v>-2.0415926959168273</v>
      </c>
      <c r="F18" s="111">
        <v>-9.3851132686095795E-2</v>
      </c>
      <c r="G18" s="111">
        <v>0.58971202746915807</v>
      </c>
      <c r="H18" s="111">
        <v>1.1775547544168319E-2</v>
      </c>
      <c r="I18" s="111">
        <v>1.4510768044518896</v>
      </c>
      <c r="J18" s="111">
        <v>2.5791008218290612</v>
      </c>
      <c r="K18" s="111">
        <v>2.8102439451521688</v>
      </c>
      <c r="L18" s="111">
        <v>1.5470876579680271</v>
      </c>
      <c r="M18" s="111">
        <v>1.4249271414237485</v>
      </c>
      <c r="N18" s="111">
        <v>0.65851207380898114</v>
      </c>
      <c r="O18" s="111">
        <v>-2.026814344862693</v>
      </c>
      <c r="P18" s="111">
        <v>-0.70295733930424431</v>
      </c>
      <c r="Q18" s="111">
        <v>2.5714230541661331</v>
      </c>
      <c r="R18" s="111">
        <v>0.23608001260264633</v>
      </c>
      <c r="S18" s="111">
        <v>0.6675817460348954</v>
      </c>
      <c r="T18" s="112">
        <v>0.82187500892985099</v>
      </c>
    </row>
    <row r="19" spans="1:20" x14ac:dyDescent="0.25">
      <c r="A19" s="27"/>
      <c r="B19" s="172" t="s">
        <v>96</v>
      </c>
      <c r="C19" s="173">
        <v>339.6</v>
      </c>
      <c r="D19" s="174">
        <v>371.09999999999991</v>
      </c>
      <c r="E19" s="174">
        <v>370.37499999999994</v>
      </c>
      <c r="F19" s="174">
        <v>368.51974999999987</v>
      </c>
      <c r="G19" s="174">
        <v>360.14074999999991</v>
      </c>
      <c r="H19" s="174">
        <v>362.19949999999994</v>
      </c>
      <c r="I19" s="174">
        <v>363.77875000000006</v>
      </c>
      <c r="J19" s="174">
        <v>367.40924999999993</v>
      </c>
      <c r="K19" s="174">
        <v>384.43824999999993</v>
      </c>
      <c r="L19" s="174">
        <v>385.52999999999986</v>
      </c>
      <c r="M19" s="174">
        <v>379.09775000000002</v>
      </c>
      <c r="N19" s="174">
        <v>388.70925000000011</v>
      </c>
      <c r="O19" s="174">
        <v>378.18299999999999</v>
      </c>
      <c r="P19" s="174">
        <v>378.83625000000006</v>
      </c>
      <c r="Q19" s="174">
        <v>390.32686262251741</v>
      </c>
      <c r="R19" s="174">
        <v>389.94540237673414</v>
      </c>
      <c r="S19" s="174">
        <v>395.88801561849698</v>
      </c>
      <c r="T19" s="175">
        <v>404.77245481777925</v>
      </c>
    </row>
    <row r="20" spans="1:20" x14ac:dyDescent="0.25">
      <c r="A20" s="27"/>
      <c r="B20" s="176" t="s">
        <v>33</v>
      </c>
      <c r="C20" s="110">
        <v>8.2562958240357318</v>
      </c>
      <c r="D20" s="111">
        <v>9.2756183745582597</v>
      </c>
      <c r="E20" s="111">
        <v>-0.19536513069252637</v>
      </c>
      <c r="F20" s="111">
        <v>-0.50091123860953601</v>
      </c>
      <c r="G20" s="111">
        <v>-2.27369089445002</v>
      </c>
      <c r="H20" s="111">
        <v>0.57165150014266697</v>
      </c>
      <c r="I20" s="111">
        <v>0.43601661515273449</v>
      </c>
      <c r="J20" s="111">
        <v>0.99799672190854505</v>
      </c>
      <c r="K20" s="111">
        <v>4.6348860296794303</v>
      </c>
      <c r="L20" s="111">
        <v>0.28398578965540544</v>
      </c>
      <c r="M20" s="111">
        <v>-1.6684175031773996</v>
      </c>
      <c r="N20" s="111">
        <v>2.5353619218262624</v>
      </c>
      <c r="O20" s="111">
        <v>-2.7080009029885721</v>
      </c>
      <c r="P20" s="111">
        <v>0.1727338352067731</v>
      </c>
      <c r="Q20" s="111">
        <v>3.033134401081572</v>
      </c>
      <c r="R20" s="111">
        <v>-9.7728412341469006E-2</v>
      </c>
      <c r="S20" s="111">
        <v>1.523960330226326</v>
      </c>
      <c r="T20" s="112">
        <v>2.2441798813743086</v>
      </c>
    </row>
    <row r="21" spans="1:20" x14ac:dyDescent="0.25">
      <c r="A21" s="27"/>
      <c r="B21" s="172"/>
      <c r="C21" s="177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9"/>
    </row>
    <row r="22" spans="1:20" x14ac:dyDescent="0.25">
      <c r="A22" s="27"/>
      <c r="B22" s="180" t="s">
        <v>104</v>
      </c>
      <c r="C22" s="173">
        <v>2279.98225</v>
      </c>
      <c r="D22" s="174">
        <v>2176.6437500000002</v>
      </c>
      <c r="E22" s="174">
        <v>2151.9297500000002</v>
      </c>
      <c r="F22" s="174">
        <v>2192.54925</v>
      </c>
      <c r="G22" s="174">
        <v>2191.2502500000001</v>
      </c>
      <c r="H22" s="174">
        <v>2176.0532499999999</v>
      </c>
      <c r="I22" s="174">
        <v>2204.6455000000001</v>
      </c>
      <c r="J22" s="174">
        <v>2251.6312499999999</v>
      </c>
      <c r="K22" s="174">
        <v>2306.9682499999999</v>
      </c>
      <c r="L22" s="174">
        <v>2348.9295000000002</v>
      </c>
      <c r="M22" s="174">
        <v>2392.80575</v>
      </c>
      <c r="N22" s="174">
        <v>2416.0677500000002</v>
      </c>
      <c r="O22" s="174">
        <v>2372.0425000000005</v>
      </c>
      <c r="P22" s="174">
        <v>2355.107</v>
      </c>
      <c r="Q22" s="174">
        <v>2405.3871369117523</v>
      </c>
      <c r="R22" s="174">
        <v>2410.9510281084913</v>
      </c>
      <c r="S22" s="174">
        <v>2427.9789866681522</v>
      </c>
      <c r="T22" s="175">
        <v>2447.3265573312087</v>
      </c>
    </row>
    <row r="23" spans="1:20" x14ac:dyDescent="0.25">
      <c r="A23" s="27"/>
      <c r="B23" s="181" t="s">
        <v>33</v>
      </c>
      <c r="C23" s="110">
        <v>2.5768587279583199</v>
      </c>
      <c r="D23" s="111">
        <v>-4.5324256362083482</v>
      </c>
      <c r="E23" s="111">
        <v>-1.1354177733494453</v>
      </c>
      <c r="F23" s="111">
        <v>1.8875848526189065</v>
      </c>
      <c r="G23" s="111">
        <v>-5.9246103593790789E-2</v>
      </c>
      <c r="H23" s="111">
        <v>-0.69353101043571064</v>
      </c>
      <c r="I23" s="111">
        <v>1.313949922870683</v>
      </c>
      <c r="J23" s="111">
        <v>2.1312156534916804</v>
      </c>
      <c r="K23" s="111">
        <v>2.4576404329083701</v>
      </c>
      <c r="L23" s="111">
        <v>1.818891525706956</v>
      </c>
      <c r="M23" s="111">
        <v>1.8679253677047258</v>
      </c>
      <c r="N23" s="111">
        <v>0.97216416334673372</v>
      </c>
      <c r="O23" s="111">
        <v>-1.8221860707341331</v>
      </c>
      <c r="P23" s="111">
        <v>-0.71396275572636059</v>
      </c>
      <c r="Q23" s="111">
        <v>2.1349406592461539</v>
      </c>
      <c r="R23" s="111">
        <v>0.23130959301138621</v>
      </c>
      <c r="S23" s="111">
        <v>0.70627558839384541</v>
      </c>
      <c r="T23" s="112">
        <v>0.7968590654734875</v>
      </c>
    </row>
    <row r="24" spans="1:20" x14ac:dyDescent="0.25">
      <c r="A24" s="66"/>
      <c r="B24" s="180"/>
      <c r="C24" s="9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3"/>
    </row>
    <row r="25" spans="1:20" x14ac:dyDescent="0.25">
      <c r="A25" s="99"/>
      <c r="B25" s="182"/>
      <c r="C25" s="321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84"/>
    </row>
    <row r="26" spans="1:20" x14ac:dyDescent="0.25">
      <c r="A26" s="27"/>
      <c r="B26" s="183" t="s">
        <v>98</v>
      </c>
      <c r="C26" s="79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9"/>
    </row>
    <row r="27" spans="1:20" x14ac:dyDescent="0.25">
      <c r="A27" s="27"/>
      <c r="B27" s="183"/>
      <c r="C27" s="79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9"/>
    </row>
    <row r="28" spans="1:20" x14ac:dyDescent="0.25">
      <c r="A28" s="27"/>
      <c r="B28" s="172" t="s">
        <v>34</v>
      </c>
      <c r="C28" s="106">
        <v>1.58826027461898</v>
      </c>
      <c r="D28" s="107">
        <v>-4.5518727705140538E-2</v>
      </c>
      <c r="E28" s="107">
        <v>0.6143179769328988</v>
      </c>
      <c r="F28" s="107">
        <v>-0.98097173471273225</v>
      </c>
      <c r="G28" s="107">
        <v>0.98989719957462974</v>
      </c>
      <c r="H28" s="107">
        <v>0.32511801542871588</v>
      </c>
      <c r="I28" s="107">
        <v>0.23828131042198386</v>
      </c>
      <c r="J28" s="107">
        <v>0.6057044957872737</v>
      </c>
      <c r="K28" s="107">
        <v>0.72594240721777226</v>
      </c>
      <c r="L28" s="107">
        <v>-0.12530311725041932</v>
      </c>
      <c r="M28" s="107">
        <v>-0.30569155510629109</v>
      </c>
      <c r="N28" s="107">
        <v>-0.17717893770926585</v>
      </c>
      <c r="O28" s="107">
        <v>-1.0453444022544778</v>
      </c>
      <c r="P28" s="107">
        <v>-0.42859315168857215</v>
      </c>
      <c r="Q28" s="107">
        <v>1.6889316075021421</v>
      </c>
      <c r="R28" s="107">
        <v>0.20877451180916218</v>
      </c>
      <c r="S28" s="107">
        <v>0.16228199516186148</v>
      </c>
      <c r="T28" s="108">
        <v>-5.362249932214791E-2</v>
      </c>
    </row>
    <row r="29" spans="1:20" x14ac:dyDescent="0.25">
      <c r="A29" s="27"/>
      <c r="B29" s="172"/>
      <c r="C29" s="110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2"/>
    </row>
    <row r="30" spans="1:20" x14ac:dyDescent="0.25">
      <c r="A30" s="27"/>
      <c r="B30" s="172" t="s">
        <v>155</v>
      </c>
      <c r="C30" s="31">
        <v>59.147850725523831</v>
      </c>
      <c r="D30" s="32">
        <v>58.782042246980836</v>
      </c>
      <c r="E30" s="32">
        <v>58.91886655469942</v>
      </c>
      <c r="F30" s="32">
        <v>58.198850942144041</v>
      </c>
      <c r="G30" s="32">
        <v>59.200060152020562</v>
      </c>
      <c r="H30" s="32">
        <v>59.282180487570578</v>
      </c>
      <c r="I30" s="32">
        <v>59.348751772777462</v>
      </c>
      <c r="J30" s="32">
        <v>59.641332009632421</v>
      </c>
      <c r="K30" s="32">
        <v>60.034529339000478</v>
      </c>
      <c r="L30" s="32">
        <v>59.94748227193444</v>
      </c>
      <c r="M30" s="32">
        <v>59.786294261420522</v>
      </c>
      <c r="N30" s="32">
        <v>59.693880883960148</v>
      </c>
      <c r="O30" s="32">
        <v>59.047064823483232</v>
      </c>
      <c r="P30" s="32">
        <v>58.828131278603202</v>
      </c>
      <c r="Q30" s="32">
        <v>59.737338386862717</v>
      </c>
      <c r="R30" s="32">
        <v>59.834648771928258</v>
      </c>
      <c r="S30" s="32">
        <v>59.866587245745727</v>
      </c>
      <c r="T30" s="33">
        <v>59.735446888496156</v>
      </c>
    </row>
    <row r="31" spans="1:20" x14ac:dyDescent="0.25">
      <c r="A31" s="27"/>
      <c r="B31" s="172"/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3"/>
    </row>
    <row r="32" spans="1:20" x14ac:dyDescent="0.25">
      <c r="A32" s="27"/>
      <c r="B32" s="172" t="s">
        <v>156</v>
      </c>
      <c r="C32" s="106">
        <v>68.949049644750488</v>
      </c>
      <c r="D32" s="107">
        <v>68.588916540026702</v>
      </c>
      <c r="E32" s="107">
        <v>68.894488466377894</v>
      </c>
      <c r="F32" s="107">
        <v>68.155831552262754</v>
      </c>
      <c r="G32" s="107">
        <v>69.73505238737178</v>
      </c>
      <c r="H32" s="107">
        <v>70.161533297605871</v>
      </c>
      <c r="I32" s="107">
        <v>70.641762750435518</v>
      </c>
      <c r="J32" s="107">
        <v>71.414380866961267</v>
      </c>
      <c r="K32" s="107">
        <v>72.386197786877744</v>
      </c>
      <c r="L32" s="107">
        <v>72.865700592732722</v>
      </c>
      <c r="M32" s="107">
        <v>73.26098740744456</v>
      </c>
      <c r="N32" s="107">
        <v>73.731172977305377</v>
      </c>
      <c r="O32" s="107">
        <v>73.53561067591076</v>
      </c>
      <c r="P32" s="107">
        <v>73.810993580205619</v>
      </c>
      <c r="Q32" s="107">
        <v>75.569077878606478</v>
      </c>
      <c r="R32" s="107">
        <v>76.264414460443575</v>
      </c>
      <c r="S32" s="107">
        <v>76.828939897498742</v>
      </c>
      <c r="T32" s="108">
        <v>77.105975787745834</v>
      </c>
    </row>
    <row r="33" spans="1:20" x14ac:dyDescent="0.25">
      <c r="A33" s="66"/>
      <c r="B33" s="181"/>
      <c r="C33" s="184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6"/>
    </row>
    <row r="34" spans="1:20" s="20" customFormat="1" x14ac:dyDescent="0.25">
      <c r="A34" s="99"/>
      <c r="B34" s="187"/>
      <c r="C34" s="331"/>
      <c r="D34" s="188"/>
      <c r="E34" s="188"/>
      <c r="F34" s="188"/>
      <c r="G34" s="188"/>
      <c r="H34" s="188"/>
      <c r="I34" s="188"/>
      <c r="J34" s="188"/>
      <c r="K34" s="188"/>
      <c r="L34" s="57"/>
      <c r="M34" s="57"/>
      <c r="N34" s="57"/>
      <c r="O34" s="57"/>
      <c r="P34" s="57"/>
      <c r="Q34" s="57"/>
      <c r="R34" s="57"/>
      <c r="S34" s="57"/>
      <c r="T34" s="58"/>
    </row>
    <row r="35" spans="1:20" x14ac:dyDescent="0.25">
      <c r="A35" s="27"/>
      <c r="B35" s="189" t="s">
        <v>35</v>
      </c>
      <c r="C35" s="89"/>
      <c r="D35" s="90"/>
      <c r="E35" s="90"/>
      <c r="F35" s="90"/>
      <c r="G35" s="90"/>
      <c r="H35" s="90"/>
      <c r="I35" s="90"/>
      <c r="J35" s="90"/>
      <c r="K35" s="90"/>
      <c r="L35" s="62"/>
      <c r="M35" s="62"/>
      <c r="N35" s="62"/>
      <c r="O35" s="62"/>
      <c r="P35" s="62"/>
      <c r="Q35" s="62"/>
      <c r="R35" s="62"/>
      <c r="S35" s="62"/>
      <c r="T35" s="63"/>
    </row>
    <row r="36" spans="1:20" x14ac:dyDescent="0.25">
      <c r="A36" s="27"/>
      <c r="B36" s="189"/>
      <c r="C36" s="89"/>
      <c r="D36" s="90"/>
      <c r="E36" s="90"/>
      <c r="F36" s="90"/>
      <c r="G36" s="90"/>
      <c r="H36" s="90"/>
      <c r="I36" s="90"/>
      <c r="J36" s="90"/>
      <c r="K36" s="90"/>
      <c r="L36" s="62"/>
      <c r="M36" s="62"/>
      <c r="N36" s="62"/>
      <c r="O36" s="62"/>
      <c r="P36" s="62"/>
      <c r="Q36" s="62"/>
      <c r="R36" s="62"/>
      <c r="S36" s="62"/>
      <c r="T36" s="63"/>
    </row>
    <row r="37" spans="1:20" x14ac:dyDescent="0.25">
      <c r="A37" s="27"/>
      <c r="B37" s="172" t="s">
        <v>202</v>
      </c>
      <c r="C37" s="334">
        <v>257.45</v>
      </c>
      <c r="D37" s="335">
        <v>324.17500000000001</v>
      </c>
      <c r="E37" s="335">
        <v>389</v>
      </c>
      <c r="F37" s="335">
        <v>364.625</v>
      </c>
      <c r="G37" s="335">
        <v>377.5</v>
      </c>
      <c r="H37" s="335">
        <v>386.02499999999998</v>
      </c>
      <c r="I37" s="335">
        <v>358.69574999999998</v>
      </c>
      <c r="J37" s="335">
        <v>314.23599999999999</v>
      </c>
      <c r="K37" s="335">
        <v>265.99374999999998</v>
      </c>
      <c r="L37" s="335">
        <v>223.98250000000002</v>
      </c>
      <c r="M37" s="335">
        <v>179.50150000000002</v>
      </c>
      <c r="N37" s="335">
        <v>157.73349999999999</v>
      </c>
      <c r="O37" s="335">
        <v>181.44225</v>
      </c>
      <c r="P37" s="335">
        <v>187.6095</v>
      </c>
      <c r="Q37" s="335">
        <v>168.59688101776777</v>
      </c>
      <c r="R37" s="335">
        <v>168.24490286493474</v>
      </c>
      <c r="S37" s="335">
        <v>155.46000308566693</v>
      </c>
      <c r="T37" s="336">
        <v>132.60104114417359</v>
      </c>
    </row>
    <row r="38" spans="1:20" x14ac:dyDescent="0.25">
      <c r="A38" s="27"/>
      <c r="B38" s="176" t="s">
        <v>23</v>
      </c>
      <c r="C38" s="110">
        <v>-11.786876820284409</v>
      </c>
      <c r="D38" s="111">
        <v>25.917653913381255</v>
      </c>
      <c r="E38" s="111">
        <v>19.996915246394686</v>
      </c>
      <c r="F38" s="111">
        <v>-6.2660668380462692</v>
      </c>
      <c r="G38" s="111">
        <v>3.5310250257113429</v>
      </c>
      <c r="H38" s="111">
        <v>2.2582781456953471</v>
      </c>
      <c r="I38" s="111">
        <v>-7.0796580532348941</v>
      </c>
      <c r="J38" s="111">
        <v>-12.394836013529565</v>
      </c>
      <c r="K38" s="111">
        <v>-15.352235262668824</v>
      </c>
      <c r="L38" s="111">
        <v>-15.794074108884127</v>
      </c>
      <c r="M38" s="111">
        <v>-19.859140781087802</v>
      </c>
      <c r="N38" s="111">
        <v>-12.126918159458288</v>
      </c>
      <c r="O38" s="111">
        <v>15.030890711231294</v>
      </c>
      <c r="P38" s="111">
        <v>3.3990153891940711</v>
      </c>
      <c r="Q38" s="111">
        <v>-10.134145116442516</v>
      </c>
      <c r="R38" s="111">
        <v>-0.20876907728556438</v>
      </c>
      <c r="S38" s="111">
        <v>-7.5989819373793459</v>
      </c>
      <c r="T38" s="112">
        <v>-14.70407917649198</v>
      </c>
    </row>
    <row r="39" spans="1:20" x14ac:dyDescent="0.25">
      <c r="A39" s="27"/>
      <c r="B39" s="176"/>
      <c r="C39" s="110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2"/>
    </row>
    <row r="40" spans="1:20" x14ac:dyDescent="0.25">
      <c r="A40" s="27"/>
      <c r="B40" s="172" t="s">
        <v>36</v>
      </c>
      <c r="C40" s="61">
        <v>9.5663644470868014</v>
      </c>
      <c r="D40" s="62">
        <v>12.051227241888864</v>
      </c>
      <c r="E40" s="62">
        <v>14.372806207278774</v>
      </c>
      <c r="F40" s="62">
        <v>13.605664284781433</v>
      </c>
      <c r="G40" s="62">
        <v>13.948012708394625</v>
      </c>
      <c r="H40" s="62">
        <v>14.216776330084798</v>
      </c>
      <c r="I40" s="62">
        <v>13.178874385137787</v>
      </c>
      <c r="J40" s="62">
        <v>11.475864688323266</v>
      </c>
      <c r="K40" s="62">
        <v>9.6440526748055078</v>
      </c>
      <c r="L40" s="62">
        <v>8.1310523102569174</v>
      </c>
      <c r="M40" s="62">
        <v>6.5362760288176363</v>
      </c>
      <c r="N40" s="62">
        <v>5.7538217443709918</v>
      </c>
      <c r="O40" s="62">
        <v>6.6885912163563237</v>
      </c>
      <c r="P40" s="62">
        <v>6.9457062825841156</v>
      </c>
      <c r="Q40" s="62">
        <v>6.1381491868134477</v>
      </c>
      <c r="R40" s="62">
        <v>6.1125731346728376</v>
      </c>
      <c r="S40" s="62">
        <v>5.6389288400325821</v>
      </c>
      <c r="T40" s="63">
        <v>4.8123567846723914</v>
      </c>
    </row>
    <row r="41" spans="1:20" x14ac:dyDescent="0.25">
      <c r="A41" s="27"/>
      <c r="B41" s="172"/>
      <c r="C41" s="61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3"/>
    </row>
    <row r="42" spans="1:20" x14ac:dyDescent="0.25">
      <c r="A42" s="27"/>
      <c r="B42" s="172" t="s">
        <v>130</v>
      </c>
      <c r="C42" s="31">
        <v>8.832951547433959</v>
      </c>
      <c r="D42" s="32">
        <v>12.839349312716461</v>
      </c>
      <c r="E42" s="32">
        <v>14.171360169226602</v>
      </c>
      <c r="F42" s="32">
        <v>14.591686321491457</v>
      </c>
      <c r="G42" s="32">
        <v>15.020214132761314</v>
      </c>
      <c r="H42" s="32">
        <v>15.377619077100443</v>
      </c>
      <c r="I42" s="32">
        <v>14.294176821047344</v>
      </c>
      <c r="J42" s="32">
        <v>13.146959681589559</v>
      </c>
      <c r="K42" s="32">
        <v>11.079764196268824</v>
      </c>
      <c r="L42" s="32">
        <v>8.34758888826115</v>
      </c>
      <c r="M42" s="32">
        <v>6.5961570539773442</v>
      </c>
      <c r="N42" s="32">
        <v>6.1099853420228509</v>
      </c>
      <c r="O42" s="32">
        <v>7.6340679838087704</v>
      </c>
      <c r="P42" s="32">
        <v>8.1149854844905196</v>
      </c>
      <c r="Q42" s="32">
        <v>6.975759463107595</v>
      </c>
      <c r="R42" s="32">
        <v>6.9326957852645084</v>
      </c>
      <c r="S42" s="32">
        <v>6.4493612714715933</v>
      </c>
      <c r="T42" s="33">
        <v>5.5227002625304804</v>
      </c>
    </row>
    <row r="43" spans="1:20" x14ac:dyDescent="0.25">
      <c r="A43" s="27"/>
      <c r="B43" s="172"/>
      <c r="C43" s="79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9"/>
    </row>
    <row r="44" spans="1:20" x14ac:dyDescent="0.25">
      <c r="A44" s="27"/>
      <c r="B44" s="172" t="s">
        <v>103</v>
      </c>
      <c r="C44" s="31">
        <v>7.6495653927181619</v>
      </c>
      <c r="D44" s="32">
        <v>11.436335675221894</v>
      </c>
      <c r="E44" s="32">
        <v>12.47867858457807</v>
      </c>
      <c r="F44" s="32">
        <v>13.155825150278815</v>
      </c>
      <c r="G44" s="32">
        <v>13.585754999019056</v>
      </c>
      <c r="H44" s="32">
        <v>14.107888429951737</v>
      </c>
      <c r="I44" s="32">
        <v>12.789967893097714</v>
      </c>
      <c r="J44" s="32">
        <v>11.502115510298113</v>
      </c>
      <c r="K44" s="32">
        <v>9.4849735430648074</v>
      </c>
      <c r="L44" s="32">
        <v>7.0622593859209521</v>
      </c>
      <c r="M44" s="32">
        <v>5.4176550591020698</v>
      </c>
      <c r="N44" s="32">
        <v>4.9975602360197051</v>
      </c>
      <c r="O44" s="32">
        <v>6.7789619604396094</v>
      </c>
      <c r="P44" s="32">
        <v>7.4770774318643376</v>
      </c>
      <c r="Q44" s="32">
        <v>6.3538378266862301</v>
      </c>
      <c r="R44" s="32">
        <v>6.2771385055379607</v>
      </c>
      <c r="S44" s="32">
        <v>5.7944545062543575</v>
      </c>
      <c r="T44" s="33">
        <v>4.9467141172023084</v>
      </c>
    </row>
    <row r="45" spans="1:20" x14ac:dyDescent="0.25">
      <c r="A45" s="66"/>
      <c r="B45" s="172"/>
      <c r="C45" s="9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3"/>
    </row>
    <row r="46" spans="1:20" s="20" customFormat="1" x14ac:dyDescent="0.25">
      <c r="A46" s="99"/>
      <c r="B46" s="190"/>
      <c r="C46" s="321"/>
      <c r="D46" s="78"/>
      <c r="E46" s="78"/>
      <c r="F46" s="78"/>
      <c r="G46" s="78"/>
      <c r="H46" s="78"/>
      <c r="I46" s="78"/>
      <c r="J46" s="188"/>
      <c r="K46" s="188"/>
      <c r="L46" s="57"/>
      <c r="M46" s="57"/>
      <c r="N46" s="57"/>
      <c r="O46" s="57"/>
      <c r="P46" s="57"/>
      <c r="Q46" s="57"/>
      <c r="R46" s="57"/>
      <c r="S46" s="57"/>
      <c r="T46" s="58"/>
    </row>
    <row r="47" spans="1:20" x14ac:dyDescent="0.25">
      <c r="A47" s="27"/>
      <c r="B47" s="170" t="s">
        <v>140</v>
      </c>
      <c r="C47" s="79"/>
      <c r="D47" s="17"/>
      <c r="E47" s="17"/>
      <c r="F47" s="17"/>
      <c r="G47" s="17"/>
      <c r="H47" s="17"/>
      <c r="I47" s="17"/>
      <c r="J47" s="90"/>
      <c r="K47" s="90"/>
      <c r="L47" s="62"/>
      <c r="M47" s="62"/>
      <c r="N47" s="62"/>
      <c r="O47" s="62"/>
      <c r="P47" s="62"/>
      <c r="Q47" s="62"/>
      <c r="R47" s="62"/>
      <c r="S47" s="62"/>
      <c r="T47" s="63"/>
    </row>
    <row r="48" spans="1:20" x14ac:dyDescent="0.25">
      <c r="A48" s="27"/>
      <c r="B48" s="170"/>
      <c r="C48" s="79"/>
      <c r="D48" s="17"/>
      <c r="E48" s="17"/>
      <c r="F48" s="17"/>
      <c r="G48" s="17"/>
      <c r="H48" s="17"/>
      <c r="I48" s="17"/>
      <c r="J48" s="90"/>
      <c r="K48" s="90"/>
      <c r="L48" s="62"/>
      <c r="M48" s="62"/>
      <c r="N48" s="62"/>
      <c r="O48" s="62"/>
      <c r="P48" s="62"/>
      <c r="Q48" s="62"/>
      <c r="R48" s="62"/>
      <c r="S48" s="62"/>
      <c r="T48" s="63"/>
    </row>
    <row r="49" spans="1:20" x14ac:dyDescent="0.25">
      <c r="A49" s="27"/>
      <c r="B49" s="172" t="s">
        <v>198</v>
      </c>
      <c r="C49" s="191">
        <v>723</v>
      </c>
      <c r="D49" s="192">
        <v>745</v>
      </c>
      <c r="E49" s="192">
        <v>769</v>
      </c>
      <c r="F49" s="192">
        <v>786</v>
      </c>
      <c r="G49" s="192">
        <v>806</v>
      </c>
      <c r="H49" s="192">
        <v>824</v>
      </c>
      <c r="I49" s="192">
        <v>858</v>
      </c>
      <c r="J49" s="192">
        <v>883</v>
      </c>
      <c r="K49" s="192">
        <v>912</v>
      </c>
      <c r="L49" s="192">
        <v>954</v>
      </c>
      <c r="M49" s="192">
        <v>1013</v>
      </c>
      <c r="N49" s="192">
        <v>1092</v>
      </c>
      <c r="O49" s="192">
        <v>1133</v>
      </c>
      <c r="P49" s="192">
        <v>1211</v>
      </c>
      <c r="Q49" s="192">
        <v>1312</v>
      </c>
      <c r="R49" s="192">
        <v>1449</v>
      </c>
      <c r="S49" s="192">
        <v>1557</v>
      </c>
      <c r="T49" s="193">
        <v>1651</v>
      </c>
    </row>
    <row r="50" spans="1:20" x14ac:dyDescent="0.25">
      <c r="A50" s="27"/>
      <c r="B50" s="181" t="s">
        <v>33</v>
      </c>
      <c r="C50" s="156">
        <v>8.071748878923767</v>
      </c>
      <c r="D50" s="157">
        <v>3.0428769017980528</v>
      </c>
      <c r="E50" s="157">
        <v>3.2214765100671228</v>
      </c>
      <c r="F50" s="157">
        <v>2.2106631989596837</v>
      </c>
      <c r="G50" s="157">
        <v>2.5445292620865034</v>
      </c>
      <c r="H50" s="157">
        <v>2.2332506203474045</v>
      </c>
      <c r="I50" s="157">
        <v>4.126213592233019</v>
      </c>
      <c r="J50" s="157">
        <v>2.9137529137529095</v>
      </c>
      <c r="K50" s="157">
        <v>3.2842582106455298</v>
      </c>
      <c r="L50" s="157">
        <v>4.6052631578947345</v>
      </c>
      <c r="M50" s="157">
        <v>6.1844863731656208</v>
      </c>
      <c r="N50" s="157">
        <v>7.7986179664363275</v>
      </c>
      <c r="O50" s="157">
        <v>3.7545787545787634</v>
      </c>
      <c r="P50" s="157">
        <v>6.884377758164173</v>
      </c>
      <c r="Q50" s="157">
        <v>8.3402146985962045</v>
      </c>
      <c r="R50" s="157">
        <v>10.442073170731714</v>
      </c>
      <c r="S50" s="157">
        <v>7.4534161490683148</v>
      </c>
      <c r="T50" s="158">
        <v>6.037251123956322</v>
      </c>
    </row>
    <row r="51" spans="1:20" x14ac:dyDescent="0.25">
      <c r="A51" s="27"/>
      <c r="B51" s="172" t="s">
        <v>199</v>
      </c>
      <c r="C51" s="191">
        <v>806.55006568508679</v>
      </c>
      <c r="D51" s="192">
        <v>817.81400047007708</v>
      </c>
      <c r="E51" s="192">
        <v>836.10714741013749</v>
      </c>
      <c r="F51" s="192">
        <v>822.44327801693078</v>
      </c>
      <c r="G51" s="192">
        <v>813.94613990650919</v>
      </c>
      <c r="H51" s="192">
        <v>820.72394918300802</v>
      </c>
      <c r="I51" s="192">
        <v>855.17932380110358</v>
      </c>
      <c r="J51" s="192">
        <v>883</v>
      </c>
      <c r="K51" s="192">
        <v>916.76236548119277</v>
      </c>
      <c r="L51" s="192">
        <v>946.59654526737484</v>
      </c>
      <c r="M51" s="192">
        <v>980.67835286823311</v>
      </c>
      <c r="N51" s="192">
        <v>1029.590329156294</v>
      </c>
      <c r="O51" s="192">
        <v>1047.9945893664994</v>
      </c>
      <c r="P51" s="192">
        <v>1085.8262803197442</v>
      </c>
      <c r="Q51" s="192">
        <v>1046.2865549952596</v>
      </c>
      <c r="R51" s="192">
        <v>1018.2858785227218</v>
      </c>
      <c r="S51" s="192">
        <v>1058.1577304100804</v>
      </c>
      <c r="T51" s="193">
        <v>1080.5281251760864</v>
      </c>
    </row>
    <row r="52" spans="1:20" x14ac:dyDescent="0.25">
      <c r="A52" s="27"/>
      <c r="B52" s="181" t="s">
        <v>33</v>
      </c>
      <c r="C52" s="159">
        <f>100*((1+'Trh práce'!C50/100)/(1+'Cenová inflácia'!C10/100)-1)</f>
        <v>3.3312908513920991</v>
      </c>
      <c r="D52" s="160">
        <f>100*((1+'Trh práce'!D50/100)/(1+'Cenová inflácia'!D10/100)-1)</f>
        <v>1.3965574195846875</v>
      </c>
      <c r="E52" s="160">
        <f>100*((1+'Trh práce'!E50/100)/(1+'Cenová inflácia'!E10/100)-1)</f>
        <v>2.2368346506107306</v>
      </c>
      <c r="F52" s="160">
        <f>100*((1+'Trh práce'!F50/100)/(1+'Cenová inflácia'!F10/100)-1)</f>
        <v>-1.6342246846628328</v>
      </c>
      <c r="G52" s="160">
        <f>100*((1+'Trh práce'!G50/100)/(1+'Cenová inflácia'!G10/100)-1)</f>
        <v>-1.0331579499208599</v>
      </c>
      <c r="H52" s="160">
        <f>100*((1+'Trh práce'!H50/100)/(1+'Cenová inflácia'!H10/100)-1)</f>
        <v>0.83270980034100273</v>
      </c>
      <c r="I52" s="160">
        <f>100*((1+'Trh práce'!I50/100)/(1+'Cenová inflácia'!I10/100)-1)</f>
        <v>4.1981685379589795</v>
      </c>
      <c r="J52" s="160">
        <f>100*((1+'Trh práce'!J50/100)/(1+'Cenová inflácia'!J10/100)-1)</f>
        <v>3.2531979462785632</v>
      </c>
      <c r="K52" s="160">
        <f>100*((1+'Trh práce'!K50/100)/(1+'Cenová inflácia'!K10/100)-1)</f>
        <v>3.8235974497387248</v>
      </c>
      <c r="L52" s="160">
        <f>100*((1+'Trh práce'!L50/100)/(1+'Cenová inflácia'!L10/100)-1)</f>
        <v>3.2542980503483587</v>
      </c>
      <c r="M52" s="160">
        <f>100*((1+'Trh práce'!M50/100)/(1+'Cenová inflácia'!M10/100)-1)</f>
        <v>3.6004576364930152</v>
      </c>
      <c r="N52" s="160">
        <f>100*((1+'Trh práce'!N50/100)/(1+'Cenová inflácia'!N10/100)-1)</f>
        <v>4.9875656115999645</v>
      </c>
      <c r="O52" s="160">
        <f>100*((1+'Trh práce'!O50/100)/(1+'Cenová inflácia'!O10/100)-1)</f>
        <v>1.7875323503948382</v>
      </c>
      <c r="P52" s="160">
        <f>100*((1+'Trh práce'!P50/100)/(1+'Cenová inflácia'!P10/100)-1)</f>
        <v>3.6099128122515811</v>
      </c>
      <c r="Q52" s="160">
        <f>100*((1+'Trh práce'!Q50/100)/(1+'Cenová inflácia'!Q10/100)-1)</f>
        <v>-3.6414411808895819</v>
      </c>
      <c r="R52" s="160">
        <f>100*((1+'Trh práce'!R50/100)/(1+'Cenová inflácia'!R10/100)-1)</f>
        <v>-2.6761957648079093</v>
      </c>
      <c r="S52" s="160">
        <f>100*((1+'Trh práce'!S50/100)/(1+'Cenová inflácia'!S10/100)-1)</f>
        <v>3.9155852721047824</v>
      </c>
      <c r="T52" s="161">
        <f>100*((1+'Trh práce'!T50/100)/(1+'Cenová inflácia'!T10/100)-1)</f>
        <v>2.114088866254038</v>
      </c>
    </row>
    <row r="53" spans="1:20" x14ac:dyDescent="0.25">
      <c r="A53" s="27"/>
      <c r="B53" s="181"/>
      <c r="C53" s="110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2"/>
    </row>
    <row r="54" spans="1:20" x14ac:dyDescent="0.25">
      <c r="A54" s="27"/>
      <c r="B54" s="172" t="s">
        <v>200</v>
      </c>
      <c r="C54" s="191">
        <v>725</v>
      </c>
      <c r="D54" s="192">
        <v>741</v>
      </c>
      <c r="E54" s="192">
        <v>767</v>
      </c>
      <c r="F54" s="192">
        <v>787</v>
      </c>
      <c r="G54" s="192">
        <v>804</v>
      </c>
      <c r="H54" s="192">
        <v>821</v>
      </c>
      <c r="I54" s="192">
        <v>853</v>
      </c>
      <c r="J54" s="192">
        <v>877</v>
      </c>
      <c r="K54" s="192">
        <v>900</v>
      </c>
      <c r="L54" s="192">
        <v>941</v>
      </c>
      <c r="M54" s="192">
        <v>998</v>
      </c>
      <c r="N54" s="192">
        <v>1061</v>
      </c>
      <c r="O54" s="192">
        <v>1084</v>
      </c>
      <c r="P54" s="192">
        <v>1157</v>
      </c>
      <c r="Q54" s="192">
        <v>1265</v>
      </c>
      <c r="R54" s="192">
        <v>1397</v>
      </c>
      <c r="S54" s="192">
        <v>1495</v>
      </c>
      <c r="T54" s="193">
        <v>1592</v>
      </c>
    </row>
    <row r="55" spans="1:20" x14ac:dyDescent="0.25">
      <c r="A55" s="27"/>
      <c r="B55" s="181" t="s">
        <v>33</v>
      </c>
      <c r="C55" s="156">
        <v>7.7265973254086129</v>
      </c>
      <c r="D55" s="157">
        <v>2.2068965517241468</v>
      </c>
      <c r="E55" s="157">
        <v>3.5087719298245723</v>
      </c>
      <c r="F55" s="157">
        <v>2.6075619295958363</v>
      </c>
      <c r="G55" s="157">
        <v>2.1601016518424387</v>
      </c>
      <c r="H55" s="157">
        <v>2.1144278606965106</v>
      </c>
      <c r="I55" s="157">
        <v>3.897685749086488</v>
      </c>
      <c r="J55" s="157">
        <v>2.8135990621336537</v>
      </c>
      <c r="K55" s="157">
        <v>2.6225769669327326</v>
      </c>
      <c r="L55" s="157">
        <v>4.5555555555555571</v>
      </c>
      <c r="M55" s="157">
        <v>6.0573857598299696</v>
      </c>
      <c r="N55" s="157">
        <v>6.3126252505010028</v>
      </c>
      <c r="O55" s="157">
        <v>2.1677662582469281</v>
      </c>
      <c r="P55" s="157">
        <v>6.7343173431734238</v>
      </c>
      <c r="Q55" s="157">
        <v>9.3344857389801241</v>
      </c>
      <c r="R55" s="157">
        <v>10.434782608695659</v>
      </c>
      <c r="S55" s="157">
        <v>7.0150322118825992</v>
      </c>
      <c r="T55" s="158">
        <v>6.488294314381271</v>
      </c>
    </row>
    <row r="56" spans="1:20" x14ac:dyDescent="0.25">
      <c r="A56" s="27"/>
      <c r="B56" s="172" t="s">
        <v>201</v>
      </c>
      <c r="C56" s="191">
        <v>716</v>
      </c>
      <c r="D56" s="192">
        <v>759</v>
      </c>
      <c r="E56" s="192">
        <v>779</v>
      </c>
      <c r="F56" s="192">
        <v>781</v>
      </c>
      <c r="G56" s="192">
        <v>810</v>
      </c>
      <c r="H56" s="192">
        <v>838</v>
      </c>
      <c r="I56" s="192">
        <v>877</v>
      </c>
      <c r="J56" s="192">
        <v>906</v>
      </c>
      <c r="K56" s="192">
        <v>957</v>
      </c>
      <c r="L56" s="192">
        <v>1005</v>
      </c>
      <c r="M56" s="192">
        <v>1072</v>
      </c>
      <c r="N56" s="192">
        <v>1216</v>
      </c>
      <c r="O56" s="192">
        <v>1320</v>
      </c>
      <c r="P56" s="192">
        <v>1409</v>
      </c>
      <c r="Q56" s="192">
        <v>1489</v>
      </c>
      <c r="R56" s="192">
        <v>1647</v>
      </c>
      <c r="S56" s="192">
        <v>1800</v>
      </c>
      <c r="T56" s="193">
        <v>1888</v>
      </c>
    </row>
    <row r="57" spans="1:20" x14ac:dyDescent="0.25">
      <c r="A57" s="27"/>
      <c r="B57" s="181" t="s">
        <v>33</v>
      </c>
      <c r="C57" s="156">
        <v>9.6477794793261786</v>
      </c>
      <c r="D57" s="157">
        <v>6.0055865921787799</v>
      </c>
      <c r="E57" s="157">
        <v>2.6350461133069825</v>
      </c>
      <c r="F57" s="157">
        <v>0.25673940949935137</v>
      </c>
      <c r="G57" s="157">
        <v>3.7131882202304789</v>
      </c>
      <c r="H57" s="157">
        <v>3.4567901234567877</v>
      </c>
      <c r="I57" s="157">
        <v>4.6539379474940246</v>
      </c>
      <c r="J57" s="157">
        <v>3.3067274800456126</v>
      </c>
      <c r="K57" s="157">
        <v>5.6291390728476776</v>
      </c>
      <c r="L57" s="157">
        <v>5.0156739811912265</v>
      </c>
      <c r="M57" s="157">
        <v>6.6666666666666652</v>
      </c>
      <c r="N57" s="157">
        <v>13.432835820895516</v>
      </c>
      <c r="O57" s="157">
        <v>8.5526315789473664</v>
      </c>
      <c r="P57" s="157">
        <v>6.7424242424242387</v>
      </c>
      <c r="Q57" s="157">
        <v>5.6777856635912061</v>
      </c>
      <c r="R57" s="157">
        <v>10.611148421759564</v>
      </c>
      <c r="S57" s="157">
        <v>9.289617486338809</v>
      </c>
      <c r="T57" s="158">
        <v>4.8888888888888982</v>
      </c>
    </row>
    <row r="58" spans="1:20" x14ac:dyDescent="0.25">
      <c r="A58" s="66"/>
      <c r="B58" s="194"/>
      <c r="C58" s="9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3"/>
    </row>
    <row r="59" spans="1:20" x14ac:dyDescent="0.25">
      <c r="A59" s="27"/>
      <c r="B59" s="172"/>
      <c r="C59" s="79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9"/>
    </row>
    <row r="60" spans="1:20" x14ac:dyDescent="0.25">
      <c r="A60" s="27"/>
      <c r="B60" s="170" t="s">
        <v>15</v>
      </c>
      <c r="C60" s="79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9"/>
    </row>
    <row r="61" spans="1:20" x14ac:dyDescent="0.25">
      <c r="A61" s="27"/>
      <c r="B61" s="20"/>
      <c r="C61" s="79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9"/>
    </row>
    <row r="62" spans="1:20" s="196" customFormat="1" x14ac:dyDescent="0.25">
      <c r="A62" s="195"/>
      <c r="B62" s="39" t="s">
        <v>97</v>
      </c>
      <c r="C62" s="31">
        <f>'Trh práce'!C40-'Trh práce'!C64</f>
        <v>12.420934740917218</v>
      </c>
      <c r="D62" s="32">
        <f>'Trh práce'!D40-'Trh práce'!D64</f>
        <v>12.733737149787451</v>
      </c>
      <c r="E62" s="32">
        <f>'Trh práce'!E40-'Trh práce'!E64</f>
        <v>13.13218992040915</v>
      </c>
      <c r="F62" s="32">
        <f>'Trh práce'!F40-'Trh práce'!F64</f>
        <v>13.125898040337715</v>
      </c>
      <c r="G62" s="32">
        <f>'Trh práce'!G40-'Trh práce'!G64</f>
        <v>12.928149393411696</v>
      </c>
      <c r="H62" s="32">
        <f>'Trh práce'!H40-'Trh práce'!H64</f>
        <v>12.566035353862597</v>
      </c>
      <c r="I62" s="32">
        <f>'Trh práce'!I40-'Trh práce'!I64</f>
        <v>11.92278180625099</v>
      </c>
      <c r="J62" s="32">
        <f>'Trh práce'!J40-'Trh práce'!J64</f>
        <v>10.954820650888278</v>
      </c>
      <c r="K62" s="32">
        <f>'Trh práce'!K40-'Trh práce'!K64</f>
        <v>9.8984361047305551</v>
      </c>
      <c r="L62" s="32">
        <f>'Trh práce'!L40-'Trh práce'!L64</f>
        <v>8.9723618589730609</v>
      </c>
      <c r="M62" s="32">
        <f>'Trh práce'!M40-'Trh práce'!M64</f>
        <v>8.1352144653664809</v>
      </c>
      <c r="N62" s="32">
        <f>'Trh práce'!N40-'Trh práce'!N64</f>
        <v>7.6042315786365542</v>
      </c>
      <c r="O62" s="32">
        <f>'Trh práce'!O40-'Trh práce'!O64</f>
        <v>7.5823736823970425</v>
      </c>
      <c r="P62" s="32">
        <f>'Trh práce'!P40-'Trh práce'!P64</f>
        <v>7.3821854052962195</v>
      </c>
      <c r="Q62" s="32">
        <f>'Trh práce'!Q40-'Trh práce'!Q64</f>
        <v>6.9984304409510631</v>
      </c>
      <c r="R62" s="32">
        <f>'Trh práce'!R40-'Trh práce'!R64</f>
        <v>6.6856153090644383</v>
      </c>
      <c r="S62" s="32">
        <f>'Trh práce'!S40-'Trh práce'!S64</f>
        <v>6.4426481365055031</v>
      </c>
      <c r="T62" s="33">
        <f>'Trh práce'!T40-'Trh práce'!T64</f>
        <v>6.2519204222994507</v>
      </c>
    </row>
    <row r="63" spans="1:20" s="196" customFormat="1" x14ac:dyDescent="0.25">
      <c r="A63" s="195"/>
      <c r="B63" s="39"/>
      <c r="C63" s="31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3"/>
    </row>
    <row r="64" spans="1:20" s="196" customFormat="1" x14ac:dyDescent="0.25">
      <c r="A64" s="195"/>
      <c r="B64" s="39" t="s">
        <v>152</v>
      </c>
      <c r="C64" s="31">
        <v>-2.8545702938304176</v>
      </c>
      <c r="D64" s="32">
        <v>-0.68250990789858745</v>
      </c>
      <c r="E64" s="32">
        <v>1.2406162868696251</v>
      </c>
      <c r="F64" s="32">
        <v>0.47976624444371896</v>
      </c>
      <c r="G64" s="32">
        <v>1.0198633149829299</v>
      </c>
      <c r="H64" s="32">
        <v>1.6507409762222007</v>
      </c>
      <c r="I64" s="32">
        <v>1.2560925788867972</v>
      </c>
      <c r="J64" s="32">
        <v>0.52104403743498806</v>
      </c>
      <c r="K64" s="32">
        <v>-0.25438342992504803</v>
      </c>
      <c r="L64" s="32">
        <v>-0.84130954871614316</v>
      </c>
      <c r="M64" s="32">
        <v>-1.5989384365488442</v>
      </c>
      <c r="N64" s="32">
        <v>-1.8504098342655624</v>
      </c>
      <c r="O64" s="32">
        <v>-0.89378246604071843</v>
      </c>
      <c r="P64" s="32">
        <v>-0.43647912271210371</v>
      </c>
      <c r="Q64" s="32">
        <v>-0.86028125413761536</v>
      </c>
      <c r="R64" s="32">
        <v>-0.57304217439160121</v>
      </c>
      <c r="S64" s="32">
        <v>-0.80371929647292117</v>
      </c>
      <c r="T64" s="33">
        <v>-1.4395636376270589</v>
      </c>
    </row>
    <row r="65" spans="1:20" s="196" customFormat="1" x14ac:dyDescent="0.25">
      <c r="A65" s="195"/>
      <c r="B65" s="39"/>
      <c r="C65" s="31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3"/>
    </row>
    <row r="66" spans="1:20" x14ac:dyDescent="0.25">
      <c r="A66" s="27"/>
      <c r="B66" s="117" t="s">
        <v>158</v>
      </c>
      <c r="C66" s="31">
        <v>28.839440149277745</v>
      </c>
      <c r="D66" s="32">
        <v>30.359681033240406</v>
      </c>
      <c r="E66" s="32">
        <v>28.993116996116861</v>
      </c>
      <c r="F66" s="32">
        <v>28.9325196078548</v>
      </c>
      <c r="G66" s="32">
        <v>28.889760889337637</v>
      </c>
      <c r="H66" s="32">
        <v>28.991647129552259</v>
      </c>
      <c r="I66" s="32">
        <v>29.830768951150684</v>
      </c>
      <c r="J66" s="32">
        <v>29.864611486106948</v>
      </c>
      <c r="K66" s="32">
        <v>31.164220991634902</v>
      </c>
      <c r="L66" s="32">
        <v>31.844661968776173</v>
      </c>
      <c r="M66" s="32">
        <v>32.524810735266918</v>
      </c>
      <c r="N66" s="32">
        <v>33.663810699794226</v>
      </c>
      <c r="O66" s="32">
        <v>35.024491163063637</v>
      </c>
      <c r="P66" s="32">
        <v>35.238396615145106</v>
      </c>
      <c r="Q66" s="32">
        <v>35.398476206642187</v>
      </c>
      <c r="R66" s="32">
        <v>34.769766156884039</v>
      </c>
      <c r="S66" s="32">
        <v>35.362069284015497</v>
      </c>
      <c r="T66" s="33">
        <v>35.443720753542038</v>
      </c>
    </row>
    <row r="67" spans="1:20" x14ac:dyDescent="0.25">
      <c r="A67" s="27"/>
      <c r="B67" s="117"/>
      <c r="C67" s="31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3"/>
    </row>
    <row r="68" spans="1:20" x14ac:dyDescent="0.25">
      <c r="A68" s="27"/>
      <c r="B68" s="117" t="s">
        <v>157</v>
      </c>
      <c r="C68" s="31">
        <v>41.779659986534703</v>
      </c>
      <c r="D68" s="32">
        <v>44.952004273415795</v>
      </c>
      <c r="E68" s="32">
        <v>43.66512406508474</v>
      </c>
      <c r="F68" s="32">
        <v>43.436457812895902</v>
      </c>
      <c r="G68" s="32">
        <v>43.381834444039463</v>
      </c>
      <c r="H68" s="32">
        <v>43.638212458928258</v>
      </c>
      <c r="I68" s="32">
        <v>44.019806238907812</v>
      </c>
      <c r="J68" s="32">
        <v>44.360595130982752</v>
      </c>
      <c r="K68" s="32">
        <v>45.784019043750703</v>
      </c>
      <c r="L68" s="32">
        <v>47.179423107737939</v>
      </c>
      <c r="M68" s="32">
        <v>48.166062777009209</v>
      </c>
      <c r="N68" s="32">
        <v>49.441131113865303</v>
      </c>
      <c r="O68" s="32">
        <v>51.321385433081907</v>
      </c>
      <c r="P68" s="32">
        <v>51.232514167457957</v>
      </c>
      <c r="Q68" s="32">
        <v>50.659632774688497</v>
      </c>
      <c r="R68" s="32">
        <v>49.674186011803066</v>
      </c>
      <c r="S68" s="32">
        <v>50.620358750556029</v>
      </c>
      <c r="T68" s="33">
        <v>50.944736342987667</v>
      </c>
    </row>
    <row r="69" spans="1:20" x14ac:dyDescent="0.25">
      <c r="A69" s="66"/>
      <c r="B69" s="148"/>
      <c r="C69" s="53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5"/>
    </row>
  </sheetData>
  <mergeCells count="3">
    <mergeCell ref="A1:R1"/>
    <mergeCell ref="A2:R2"/>
    <mergeCell ref="A3:R3"/>
  </mergeCells>
  <pageMargins left="0.7" right="0.7" top="0.75" bottom="0.75" header="0.3" footer="0.3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showGridLines="0" zoomScaleNormal="100" workbookViewId="0">
      <pane xSplit="2" ySplit="6" topLeftCell="I7" activePane="bottomRight" state="frozen"/>
      <selection pane="topRight" activeCell="C1" sqref="C1"/>
      <selection pane="bottomLeft" activeCell="A7" sqref="A7"/>
      <selection pane="bottomRight" activeCell="Q30" sqref="Q30"/>
    </sheetView>
  </sheetViews>
  <sheetFormatPr defaultColWidth="9.140625" defaultRowHeight="15.75" x14ac:dyDescent="0.25"/>
  <cols>
    <col min="1" max="1" width="5.7109375" style="75" customWidth="1"/>
    <col min="2" max="2" width="36.28515625" style="10" customWidth="1"/>
    <col min="3" max="4" width="11.140625" style="10" customWidth="1"/>
    <col min="5" max="5" width="11.140625" style="168" customWidth="1"/>
    <col min="6" max="20" width="11.140625" style="10" customWidth="1"/>
    <col min="21" max="16384" width="9.140625" style="10"/>
  </cols>
  <sheetData>
    <row r="1" spans="1:20" x14ac:dyDescent="0.25">
      <c r="A1" s="432" t="str">
        <f>'Súhrnné indikátory'!A1:M1</f>
        <v>61. zasadnutie Výboru pre makroekonomické prognózy, 14.9.2022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4"/>
      <c r="R1" s="434"/>
      <c r="S1" s="339"/>
    </row>
    <row r="2" spans="1:20" ht="18.75" x14ac:dyDescent="0.3">
      <c r="A2" s="410" t="s">
        <v>146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338"/>
    </row>
    <row r="3" spans="1:20" x14ac:dyDescent="0.25">
      <c r="A3" s="430" t="s">
        <v>61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342"/>
    </row>
    <row r="4" spans="1:20" x14ac:dyDescent="0.25">
      <c r="A4" s="76"/>
      <c r="B4" s="77"/>
      <c r="C4" s="326"/>
      <c r="D4" s="100"/>
      <c r="E4" s="327"/>
      <c r="F4" s="327"/>
      <c r="G4" s="327"/>
      <c r="H4" s="327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77"/>
    </row>
    <row r="5" spans="1:20" s="20" customFormat="1" x14ac:dyDescent="0.25">
      <c r="A5" s="79"/>
      <c r="B5" s="80"/>
      <c r="C5" s="79">
        <v>2008</v>
      </c>
      <c r="D5" s="17">
        <v>2009</v>
      </c>
      <c r="E5" s="17">
        <v>2010</v>
      </c>
      <c r="F5" s="17">
        <v>2011</v>
      </c>
      <c r="G5" s="17">
        <v>2012</v>
      </c>
      <c r="H5" s="17">
        <v>2013</v>
      </c>
      <c r="I5" s="17">
        <v>2014</v>
      </c>
      <c r="J5" s="17">
        <v>2015</v>
      </c>
      <c r="K5" s="17">
        <v>2016</v>
      </c>
      <c r="L5" s="17">
        <v>2017</v>
      </c>
      <c r="M5" s="17">
        <v>2018</v>
      </c>
      <c r="N5" s="17">
        <v>2019</v>
      </c>
      <c r="O5" s="17">
        <v>2020</v>
      </c>
      <c r="P5" s="17">
        <v>2021</v>
      </c>
      <c r="Q5" s="17">
        <v>2022</v>
      </c>
      <c r="R5" s="17">
        <v>2023</v>
      </c>
      <c r="S5" s="17">
        <v>2024</v>
      </c>
      <c r="T5" s="19">
        <v>2025</v>
      </c>
    </row>
    <row r="6" spans="1:20" s="20" customFormat="1" x14ac:dyDescent="0.25">
      <c r="A6" s="92"/>
      <c r="B6" s="23"/>
      <c r="C6" s="169" t="s">
        <v>7</v>
      </c>
      <c r="D6" s="9" t="s">
        <v>7</v>
      </c>
      <c r="E6" s="9" t="s">
        <v>7</v>
      </c>
      <c r="F6" s="9" t="s">
        <v>7</v>
      </c>
      <c r="G6" s="9" t="s">
        <v>7</v>
      </c>
      <c r="H6" s="9" t="s">
        <v>7</v>
      </c>
      <c r="I6" s="9" t="s">
        <v>7</v>
      </c>
      <c r="J6" s="9" t="s">
        <v>7</v>
      </c>
      <c r="K6" s="9" t="s">
        <v>7</v>
      </c>
      <c r="L6" s="9" t="s">
        <v>7</v>
      </c>
      <c r="M6" s="9" t="s">
        <v>7</v>
      </c>
      <c r="N6" s="9" t="s">
        <v>7</v>
      </c>
      <c r="O6" s="9" t="s">
        <v>7</v>
      </c>
      <c r="P6" s="9" t="s">
        <v>7</v>
      </c>
      <c r="Q6" s="9" t="s">
        <v>62</v>
      </c>
      <c r="R6" s="9" t="s">
        <v>62</v>
      </c>
      <c r="S6" s="9" t="s">
        <v>62</v>
      </c>
      <c r="T6" s="149" t="s">
        <v>62</v>
      </c>
    </row>
    <row r="7" spans="1:20" s="20" customFormat="1" x14ac:dyDescent="0.25">
      <c r="A7" s="76"/>
      <c r="B7" s="19"/>
      <c r="C7" s="332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97"/>
    </row>
    <row r="8" spans="1:20" s="20" customFormat="1" x14ac:dyDescent="0.25">
      <c r="A8" s="79"/>
      <c r="B8" s="151" t="s">
        <v>144</v>
      </c>
      <c r="C8" s="81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3"/>
    </row>
    <row r="9" spans="1:20" s="20" customFormat="1" x14ac:dyDescent="0.25">
      <c r="A9" s="79"/>
      <c r="B9" s="19"/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3"/>
    </row>
    <row r="10" spans="1:20" x14ac:dyDescent="0.25">
      <c r="A10" s="198"/>
      <c r="B10" s="30" t="s">
        <v>126</v>
      </c>
      <c r="C10" s="89">
        <v>4.5876307055422894</v>
      </c>
      <c r="D10" s="90">
        <v>1.6236443564852099</v>
      </c>
      <c r="E10" s="90">
        <v>0.96309892889521187</v>
      </c>
      <c r="F10" s="90">
        <v>3.908765900839728</v>
      </c>
      <c r="G10" s="90">
        <v>3.6150362463793551</v>
      </c>
      <c r="H10" s="90">
        <v>1.3889746916249779</v>
      </c>
      <c r="I10" s="90">
        <v>-6.9055864163058978E-2</v>
      </c>
      <c r="J10" s="90">
        <v>-0.32875013973152623</v>
      </c>
      <c r="K10" s="90">
        <v>-0.51947654708678348</v>
      </c>
      <c r="L10" s="90">
        <v>1.3083863171367671</v>
      </c>
      <c r="M10" s="90">
        <v>2.4942252144670052</v>
      </c>
      <c r="N10" s="90">
        <v>2.6775097969561568</v>
      </c>
      <c r="O10" s="90">
        <v>1.9325023003922803</v>
      </c>
      <c r="P10" s="90">
        <v>3.1603780536386905</v>
      </c>
      <c r="Q10" s="90">
        <v>12.434449026970618</v>
      </c>
      <c r="R10" s="90">
        <v>13.478993180165965</v>
      </c>
      <c r="S10" s="90">
        <v>3.4045238427899527</v>
      </c>
      <c r="T10" s="91">
        <v>3.8419402271127501</v>
      </c>
    </row>
    <row r="11" spans="1:20" x14ac:dyDescent="0.25">
      <c r="A11" s="79" t="s">
        <v>6</v>
      </c>
      <c r="B11" s="199" t="s">
        <v>167</v>
      </c>
      <c r="C11" s="89">
        <v>4.4711628780762513</v>
      </c>
      <c r="D11" s="90">
        <v>4.2016215413242852</v>
      </c>
      <c r="E11" s="90">
        <v>-0.49220795786220073</v>
      </c>
      <c r="F11" s="90">
        <v>7.0094479758107786</v>
      </c>
      <c r="G11" s="90">
        <v>6.3089693271419112</v>
      </c>
      <c r="H11" s="90">
        <v>0.80300655197669268</v>
      </c>
      <c r="I11" s="90">
        <v>-0.89491195539248558</v>
      </c>
      <c r="J11" s="90">
        <v>-1.5886969964371223</v>
      </c>
      <c r="K11" s="90">
        <v>-1.1862344220351706</v>
      </c>
      <c r="L11" s="90">
        <v>-1.888214946065625</v>
      </c>
      <c r="M11" s="90">
        <v>1.3025080059388294</v>
      </c>
      <c r="N11" s="90">
        <v>3.9175605559262472</v>
      </c>
      <c r="O11" s="90">
        <v>3.2515616904095213</v>
      </c>
      <c r="P11" s="90">
        <v>-0.70421866286205503</v>
      </c>
      <c r="Q11" s="90">
        <v>13.371605613946791</v>
      </c>
      <c r="R11" s="90">
        <v>42.551641160613208</v>
      </c>
      <c r="S11" s="90">
        <v>4.7763004267850517</v>
      </c>
      <c r="T11" s="91">
        <v>9.6187945599386371</v>
      </c>
    </row>
    <row r="12" spans="1:20" x14ac:dyDescent="0.25">
      <c r="A12" s="79"/>
      <c r="B12" s="34" t="s">
        <v>38</v>
      </c>
      <c r="C12" s="89">
        <v>4.6040101483600271</v>
      </c>
      <c r="D12" s="90">
        <v>0.46895995700080295</v>
      </c>
      <c r="E12" s="90">
        <v>1.1836456285359009</v>
      </c>
      <c r="F12" s="90">
        <v>2.315806170195911</v>
      </c>
      <c r="G12" s="90">
        <v>2.7446192801591218</v>
      </c>
      <c r="H12" s="90">
        <v>1.4906230942846044</v>
      </c>
      <c r="I12" s="90">
        <v>0.1579612468407765</v>
      </c>
      <c r="J12" s="90">
        <v>4.3293523907195208E-3</v>
      </c>
      <c r="K12" s="90">
        <v>6.606261000619007E-2</v>
      </c>
      <c r="L12" s="90">
        <v>2.0285315847289764</v>
      </c>
      <c r="M12" s="90">
        <v>2.7462988893904194</v>
      </c>
      <c r="N12" s="90">
        <v>2.3774857529279103</v>
      </c>
      <c r="O12" s="90">
        <v>1.6681411512068367</v>
      </c>
      <c r="P12" s="90">
        <v>3.6095793730812398</v>
      </c>
      <c r="Q12" s="90">
        <v>12.199283893202217</v>
      </c>
      <c r="R12" s="90">
        <v>7.329283104518991</v>
      </c>
      <c r="S12" s="90">
        <v>3.1313194038282033</v>
      </c>
      <c r="T12" s="91">
        <v>2.663725779727022</v>
      </c>
    </row>
    <row r="13" spans="1:20" x14ac:dyDescent="0.25">
      <c r="A13" s="79" t="s">
        <v>6</v>
      </c>
      <c r="B13" s="199" t="s">
        <v>168</v>
      </c>
      <c r="C13" s="89">
        <v>8.0206548209614823</v>
      </c>
      <c r="D13" s="90">
        <v>-3.6335803499982444</v>
      </c>
      <c r="E13" s="90">
        <v>1.7127219426252616</v>
      </c>
      <c r="F13" s="90">
        <v>5.3185674227096857</v>
      </c>
      <c r="G13" s="90">
        <v>3.7483907062019428</v>
      </c>
      <c r="H13" s="90">
        <v>3.7364050988188513</v>
      </c>
      <c r="I13" s="90">
        <v>-0.73401850077349229</v>
      </c>
      <c r="J13" s="90">
        <v>-0.39685293727955706</v>
      </c>
      <c r="K13" s="90">
        <v>-0.82690909844265192</v>
      </c>
      <c r="L13" s="90">
        <v>4.231806259839388</v>
      </c>
      <c r="M13" s="90">
        <v>4.2411206706375326</v>
      </c>
      <c r="N13" s="90">
        <v>4.3568221926978401</v>
      </c>
      <c r="O13" s="90">
        <v>2.7820210071904716</v>
      </c>
      <c r="P13" s="90">
        <v>1.8831708310725448</v>
      </c>
      <c r="Q13" s="90">
        <v>17.367084709023839</v>
      </c>
      <c r="R13" s="90">
        <v>9.6654699893128146</v>
      </c>
      <c r="S13" s="90">
        <v>5.0736534110644493</v>
      </c>
      <c r="T13" s="91">
        <v>4.702766762278987</v>
      </c>
    </row>
    <row r="14" spans="1:20" x14ac:dyDescent="0.25">
      <c r="A14" s="79"/>
      <c r="B14" s="34" t="s">
        <v>39</v>
      </c>
      <c r="C14" s="89">
        <v>3.8213324545504523</v>
      </c>
      <c r="D14" s="90">
        <v>1.4250572006718532</v>
      </c>
      <c r="E14" s="90">
        <v>0.87692418028779695</v>
      </c>
      <c r="F14" s="90">
        <v>1.5266090148782885</v>
      </c>
      <c r="G14" s="90">
        <v>2.5260370247765618</v>
      </c>
      <c r="H14" s="90">
        <v>0.9661475796636898</v>
      </c>
      <c r="I14" s="90">
        <v>0.36037587326578358</v>
      </c>
      <c r="J14" s="90">
        <v>0.12439182813095417</v>
      </c>
      <c r="K14" s="90">
        <v>0.2692827897696759</v>
      </c>
      <c r="L14" s="90">
        <v>1.3934581321679573</v>
      </c>
      <c r="M14" s="90">
        <v>2.3593189910797729</v>
      </c>
      <c r="N14" s="90">
        <v>1.9025804371182842</v>
      </c>
      <c r="O14" s="90">
        <v>1.3854120019841876</v>
      </c>
      <c r="P14" s="90">
        <v>4.0379699255253199</v>
      </c>
      <c r="Q14" s="90">
        <v>10.728521760951715</v>
      </c>
      <c r="R14" s="90">
        <v>6.644507482869022</v>
      </c>
      <c r="S14" s="90">
        <v>2.567469813357115</v>
      </c>
      <c r="T14" s="91">
        <v>2.070482735870538</v>
      </c>
    </row>
    <row r="15" spans="1:20" x14ac:dyDescent="0.25">
      <c r="A15" s="79" t="s">
        <v>6</v>
      </c>
      <c r="B15" s="199" t="s">
        <v>170</v>
      </c>
      <c r="C15" s="89">
        <v>6.6319291550467119</v>
      </c>
      <c r="D15" s="90">
        <v>-16.253336086321479</v>
      </c>
      <c r="E15" s="90">
        <v>11.478089359254163</v>
      </c>
      <c r="F15" s="90">
        <v>15.463250411605213</v>
      </c>
      <c r="G15" s="90">
        <v>5.6732003887600024</v>
      </c>
      <c r="H15" s="90">
        <v>-3.4902455725774995</v>
      </c>
      <c r="I15" s="90">
        <v>-2.7573925806384292</v>
      </c>
      <c r="J15" s="90">
        <v>-12.730784362816994</v>
      </c>
      <c r="K15" s="90">
        <v>-7.1492975294676908</v>
      </c>
      <c r="L15" s="90">
        <v>7.6026695857904558</v>
      </c>
      <c r="M15" s="90">
        <v>7.332140981885038</v>
      </c>
      <c r="N15" s="90">
        <v>-1.6915727116376789</v>
      </c>
      <c r="O15" s="90">
        <v>-11.57668024756634</v>
      </c>
      <c r="P15" s="90">
        <v>17.361971664045761</v>
      </c>
      <c r="Q15" s="90">
        <v>27.250420445904954</v>
      </c>
      <c r="R15" s="90">
        <v>-2.9695050638469223</v>
      </c>
      <c r="S15" s="90">
        <v>-3.7178864095188446</v>
      </c>
      <c r="T15" s="91">
        <v>-2.2859207865933984</v>
      </c>
    </row>
    <row r="16" spans="1:20" x14ac:dyDescent="0.25">
      <c r="A16" s="79" t="s">
        <v>6</v>
      </c>
      <c r="B16" s="199" t="s">
        <v>171</v>
      </c>
      <c r="C16" s="89">
        <v>0.47292770933651251</v>
      </c>
      <c r="D16" s="90">
        <v>-1.6083417888456908</v>
      </c>
      <c r="E16" s="90">
        <v>-1.4109817179677853</v>
      </c>
      <c r="F16" s="90">
        <v>-0.28975910358571833</v>
      </c>
      <c r="G16" s="90">
        <v>2.060897014808627</v>
      </c>
      <c r="H16" s="90">
        <v>0.95155494553009756</v>
      </c>
      <c r="I16" s="90">
        <v>0.16729815413425442</v>
      </c>
      <c r="J16" s="90">
        <v>0.44213930396062029</v>
      </c>
      <c r="K16" s="90">
        <v>0.11670987385077325</v>
      </c>
      <c r="L16" s="90">
        <v>0.55712079970713368</v>
      </c>
      <c r="M16" s="90">
        <v>1.3391797128520011</v>
      </c>
      <c r="N16" s="90">
        <v>1.4030793105535899</v>
      </c>
      <c r="O16" s="90">
        <v>1.5446785741446867</v>
      </c>
      <c r="P16" s="90">
        <v>2.4020691747572931</v>
      </c>
      <c r="Q16" s="90">
        <v>7.4885256674518619</v>
      </c>
      <c r="R16" s="90">
        <v>5.6853578357688672</v>
      </c>
      <c r="S16" s="90">
        <v>2.5304452028937163</v>
      </c>
      <c r="T16" s="91">
        <v>2.0843845222010993</v>
      </c>
    </row>
    <row r="17" spans="1:20" x14ac:dyDescent="0.25">
      <c r="A17" s="79" t="s">
        <v>6</v>
      </c>
      <c r="B17" s="199" t="s">
        <v>169</v>
      </c>
      <c r="C17" s="89">
        <v>7.3581704008733206</v>
      </c>
      <c r="D17" s="90">
        <v>6.8770071780209552</v>
      </c>
      <c r="E17" s="90">
        <v>2.3030839660141966</v>
      </c>
      <c r="F17" s="90">
        <v>2.2351229662913141</v>
      </c>
      <c r="G17" s="90">
        <v>2.7311331162836794</v>
      </c>
      <c r="H17" s="90">
        <v>1.4061910982142045</v>
      </c>
      <c r="I17" s="90">
        <v>0.8338304328656454</v>
      </c>
      <c r="J17" s="90">
        <v>0.79049688988346301</v>
      </c>
      <c r="K17" s="90">
        <v>0.95144929077257689</v>
      </c>
      <c r="L17" s="90">
        <v>1.8579999325895713</v>
      </c>
      <c r="M17" s="90">
        <v>3.0004715381242608</v>
      </c>
      <c r="N17" s="90">
        <v>2.8658793732108778</v>
      </c>
      <c r="O17" s="90">
        <v>2.6443239352073711</v>
      </c>
      <c r="P17" s="90">
        <v>5.0672057846693042</v>
      </c>
      <c r="Q17" s="90">
        <v>13.756924455845843</v>
      </c>
      <c r="R17" s="90">
        <v>8.9962346150138206</v>
      </c>
      <c r="S17" s="90">
        <v>3.3122992314898125</v>
      </c>
      <c r="T17" s="91">
        <v>2.5364030828848527</v>
      </c>
    </row>
    <row r="18" spans="1:20" x14ac:dyDescent="0.25">
      <c r="A18" s="79"/>
      <c r="B18" s="28"/>
      <c r="C18" s="106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8"/>
    </row>
    <row r="19" spans="1:20" x14ac:dyDescent="0.25">
      <c r="A19" s="79"/>
      <c r="B19" s="30" t="s">
        <v>127</v>
      </c>
      <c r="C19" s="89">
        <v>3.9361763407000483</v>
      </c>
      <c r="D19" s="90">
        <v>0.92553250447988678</v>
      </c>
      <c r="E19" s="90">
        <v>0.69464782545025638</v>
      </c>
      <c r="F19" s="90">
        <v>4.080964889159544</v>
      </c>
      <c r="G19" s="90">
        <v>3.7419332302882635</v>
      </c>
      <c r="H19" s="90">
        <v>1.4638293573966177</v>
      </c>
      <c r="I19" s="90">
        <v>-0.10204335598197334</v>
      </c>
      <c r="J19" s="90">
        <v>-0.34381384224426714</v>
      </c>
      <c r="K19" s="90">
        <v>-0.48166666666666913</v>
      </c>
      <c r="L19" s="90">
        <v>1.3908660045887755</v>
      </c>
      <c r="M19" s="90">
        <v>2.5329732497543</v>
      </c>
      <c r="N19" s="90">
        <v>2.7716472009665871</v>
      </c>
      <c r="O19" s="90">
        <v>2.0142486539019178</v>
      </c>
      <c r="P19" s="90">
        <v>2.8195849755302982</v>
      </c>
      <c r="Q19" s="90">
        <v>11.609619440298813</v>
      </c>
      <c r="R19" s="90">
        <v>13.484665656975213</v>
      </c>
      <c r="S19" s="90">
        <v>3.6060306375372164</v>
      </c>
      <c r="T19" s="91">
        <v>4.1448322315488895</v>
      </c>
    </row>
    <row r="20" spans="1:20" x14ac:dyDescent="0.25">
      <c r="A20" s="79"/>
      <c r="B20" s="30"/>
      <c r="C20" s="89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1"/>
    </row>
    <row r="21" spans="1:20" x14ac:dyDescent="0.25">
      <c r="A21" s="79"/>
      <c r="B21" s="34" t="s">
        <v>43</v>
      </c>
      <c r="C21" s="89">
        <v>4.4000000000000039</v>
      </c>
      <c r="D21" s="90">
        <v>1.2999999999999901</v>
      </c>
      <c r="E21" s="90">
        <v>0.8999999999999897</v>
      </c>
      <c r="F21" s="90">
        <v>4.2727846769101241</v>
      </c>
      <c r="G21" s="90">
        <v>3.7293096487686528</v>
      </c>
      <c r="H21" s="90">
        <v>1.4254439309170586</v>
      </c>
      <c r="I21" s="90">
        <v>2.8779739063700127E-2</v>
      </c>
      <c r="J21" s="90">
        <v>-0.19180972475305591</v>
      </c>
      <c r="K21" s="90">
        <v>-0.6774286537907237</v>
      </c>
      <c r="L21" s="90">
        <v>1.2093068253277384</v>
      </c>
      <c r="M21" s="90">
        <v>2.5378769774888843</v>
      </c>
      <c r="N21" s="90">
        <v>3.0810105341661176</v>
      </c>
      <c r="O21" s="90">
        <v>2.1656794031200466</v>
      </c>
      <c r="P21" s="90">
        <v>2.9372679490010878</v>
      </c>
      <c r="Q21" s="90">
        <v>13.080919702322236</v>
      </c>
      <c r="R21" s="90">
        <v>14.080937300512897</v>
      </c>
      <c r="S21" s="90">
        <v>3.6083731072102943</v>
      </c>
      <c r="T21" s="91">
        <v>4.0752509558358074</v>
      </c>
    </row>
    <row r="22" spans="1:20" x14ac:dyDescent="0.25">
      <c r="A22" s="79"/>
      <c r="B22" s="34"/>
      <c r="C22" s="89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1"/>
    </row>
    <row r="23" spans="1:20" x14ac:dyDescent="0.25">
      <c r="A23" s="79"/>
      <c r="B23" s="34" t="s">
        <v>106</v>
      </c>
      <c r="C23" s="89"/>
      <c r="D23" s="90"/>
      <c r="E23" s="90"/>
      <c r="F23" s="90">
        <v>4.1217501585288474</v>
      </c>
      <c r="G23" s="90">
        <v>3.7758830694275325</v>
      </c>
      <c r="H23" s="90">
        <v>1.7605633802816989</v>
      </c>
      <c r="I23" s="90">
        <v>-0.28835063437139263</v>
      </c>
      <c r="J23" s="90">
        <v>-0.1735106998264957</v>
      </c>
      <c r="K23" s="90">
        <v>-0.63731170336036591</v>
      </c>
      <c r="L23" s="90">
        <v>0.69970845481048816</v>
      </c>
      <c r="M23" s="90">
        <v>2.7214823393167498</v>
      </c>
      <c r="N23" s="90">
        <v>2.5366403607666399</v>
      </c>
      <c r="O23" s="90">
        <v>2.1990104452996206</v>
      </c>
      <c r="P23" s="90">
        <v>1.5255513717052027</v>
      </c>
      <c r="Q23" s="90">
        <v>11.7</v>
      </c>
      <c r="R23" s="90">
        <v>16.166481401582523</v>
      </c>
      <c r="S23" s="90">
        <v>3.5084845609285154</v>
      </c>
      <c r="T23" s="91">
        <v>4.1525539444703385</v>
      </c>
    </row>
    <row r="24" spans="1:20" s="20" customFormat="1" x14ac:dyDescent="0.25">
      <c r="A24" s="92"/>
      <c r="B24" s="30"/>
      <c r="C24" s="184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6"/>
    </row>
    <row r="25" spans="1:20" s="20" customFormat="1" x14ac:dyDescent="0.25">
      <c r="A25" s="79"/>
      <c r="B25" s="200"/>
      <c r="C25" s="31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8"/>
    </row>
    <row r="26" spans="1:20" s="20" customFormat="1" x14ac:dyDescent="0.25">
      <c r="A26" s="79"/>
      <c r="B26" s="151" t="s">
        <v>145</v>
      </c>
      <c r="C26" s="61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3"/>
    </row>
    <row r="27" spans="1:20" s="20" customFormat="1" x14ac:dyDescent="0.25">
      <c r="A27" s="79"/>
      <c r="B27" s="34"/>
      <c r="C27" s="61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3"/>
    </row>
    <row r="28" spans="1:20" x14ac:dyDescent="0.25">
      <c r="A28" s="79"/>
      <c r="B28" s="30" t="s">
        <v>105</v>
      </c>
      <c r="C28" s="89">
        <v>2.8580740612754951</v>
      </c>
      <c r="D28" s="90">
        <v>-1.1612213967253204</v>
      </c>
      <c r="E28" s="90">
        <v>0.53268131739094837</v>
      </c>
      <c r="F28" s="90">
        <v>1.6764771791955235</v>
      </c>
      <c r="G28" s="90">
        <v>1.2601162121106624</v>
      </c>
      <c r="H28" s="90">
        <v>0.50934130118116538</v>
      </c>
      <c r="I28" s="90">
        <v>-0.19225057747410679</v>
      </c>
      <c r="J28" s="90">
        <v>-0.21640322146645463</v>
      </c>
      <c r="K28" s="90">
        <v>-0.51218492302428364</v>
      </c>
      <c r="L28" s="90">
        <v>1.2156938877319945</v>
      </c>
      <c r="M28" s="90">
        <v>2.0343566218824494</v>
      </c>
      <c r="N28" s="90">
        <v>2.4934877089278329</v>
      </c>
      <c r="O28" s="90">
        <v>2.3686189620562903</v>
      </c>
      <c r="P28" s="90">
        <v>2.3845843442519055</v>
      </c>
      <c r="Q28" s="90">
        <v>8.0692225845342627</v>
      </c>
      <c r="R28" s="90">
        <v>11.992959270192971</v>
      </c>
      <c r="S28" s="90">
        <v>4.6613721624056303</v>
      </c>
      <c r="T28" s="91">
        <v>4.2512234234802548</v>
      </c>
    </row>
    <row r="29" spans="1:20" x14ac:dyDescent="0.25">
      <c r="A29" s="79"/>
      <c r="B29" s="34"/>
      <c r="C29" s="61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3"/>
    </row>
    <row r="30" spans="1:20" x14ac:dyDescent="0.25">
      <c r="A30" s="79"/>
      <c r="B30" s="34" t="s">
        <v>44</v>
      </c>
      <c r="C30" s="61">
        <v>4.4815723286876441</v>
      </c>
      <c r="D30" s="62">
        <v>5.5381998648229569E-2</v>
      </c>
      <c r="E30" s="62">
        <v>1.0044589112204738</v>
      </c>
      <c r="F30" s="62">
        <v>3.8730432082670463</v>
      </c>
      <c r="G30" s="62">
        <v>3.4312359849647311</v>
      </c>
      <c r="H30" s="62">
        <v>1.3325418689467794</v>
      </c>
      <c r="I30" s="62">
        <v>-9.1025571114922155E-2</v>
      </c>
      <c r="J30" s="62">
        <v>-0.11487300497714514</v>
      </c>
      <c r="K30" s="62">
        <v>-0.31798455698814898</v>
      </c>
      <c r="L30" s="62">
        <v>1.4049586326325914</v>
      </c>
      <c r="M30" s="62">
        <v>2.3103955111239749</v>
      </c>
      <c r="N30" s="62">
        <v>2.7303888933484677</v>
      </c>
      <c r="O30" s="62">
        <v>2.1673691385823535</v>
      </c>
      <c r="P30" s="62">
        <v>3.2525122754572422</v>
      </c>
      <c r="Q30" s="62">
        <v>13.725174354753644</v>
      </c>
      <c r="R30" s="62">
        <v>13.665088428138183</v>
      </c>
      <c r="S30" s="62">
        <v>3.590998211698726</v>
      </c>
      <c r="T30" s="63">
        <v>4.1617702003155843</v>
      </c>
    </row>
    <row r="31" spans="1:20" x14ac:dyDescent="0.25">
      <c r="A31" s="79"/>
      <c r="B31" s="34"/>
      <c r="C31" s="61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3"/>
    </row>
    <row r="32" spans="1:20" x14ac:dyDescent="0.25">
      <c r="A32" s="79"/>
      <c r="B32" s="34" t="s">
        <v>45</v>
      </c>
      <c r="C32" s="61">
        <v>4.5099219583472516</v>
      </c>
      <c r="D32" s="62">
        <v>0.53731810888062448</v>
      </c>
      <c r="E32" s="62">
        <v>0.86759632479538329</v>
      </c>
      <c r="F32" s="62">
        <v>2.008509828374061</v>
      </c>
      <c r="G32" s="62">
        <v>1.8750462146829516</v>
      </c>
      <c r="H32" s="62">
        <v>1.0855575546953267</v>
      </c>
      <c r="I32" s="62">
        <v>0.30795139611772271</v>
      </c>
      <c r="J32" s="62">
        <v>0.69315659020976472</v>
      </c>
      <c r="K32" s="62">
        <v>1.2775578699509627</v>
      </c>
      <c r="L32" s="62">
        <v>3.1925424732910379</v>
      </c>
      <c r="M32" s="62">
        <v>4.2394402464605907</v>
      </c>
      <c r="N32" s="62">
        <v>5.5510530411191361</v>
      </c>
      <c r="O32" s="62">
        <v>6.5080280330606977</v>
      </c>
      <c r="P32" s="62">
        <v>3.8851432945670838</v>
      </c>
      <c r="Q32" s="62">
        <v>8.6826357516210031</v>
      </c>
      <c r="R32" s="62">
        <v>13.015245412016041</v>
      </c>
      <c r="S32" s="62">
        <v>7.3236443333135393</v>
      </c>
      <c r="T32" s="63">
        <v>5.8201954690031199</v>
      </c>
    </row>
    <row r="33" spans="1:20" x14ac:dyDescent="0.25">
      <c r="A33" s="79"/>
      <c r="B33" s="34"/>
      <c r="C33" s="61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3"/>
    </row>
    <row r="34" spans="1:20" x14ac:dyDescent="0.25">
      <c r="A34" s="79"/>
      <c r="B34" s="34" t="s">
        <v>141</v>
      </c>
      <c r="C34" s="61">
        <v>1.9401613653068139</v>
      </c>
      <c r="D34" s="62">
        <v>-2.1545346439085233</v>
      </c>
      <c r="E34" s="62">
        <v>-0.14577533025331713</v>
      </c>
      <c r="F34" s="62">
        <v>0.89080600204121119</v>
      </c>
      <c r="G34" s="62">
        <v>0.15510309190609473</v>
      </c>
      <c r="H34" s="62">
        <v>0.40791060772011889</v>
      </c>
      <c r="I34" s="62">
        <v>-0.41058170971403074</v>
      </c>
      <c r="J34" s="62">
        <v>-5.0551681035237994E-2</v>
      </c>
      <c r="K34" s="62">
        <v>-0.76710669350843474</v>
      </c>
      <c r="L34" s="62">
        <v>1.6004304294108485</v>
      </c>
      <c r="M34" s="62">
        <v>2.2843520229080205</v>
      </c>
      <c r="N34" s="62">
        <v>1.207844679407355</v>
      </c>
      <c r="O34" s="62">
        <v>0.69702531865565298</v>
      </c>
      <c r="P34" s="62">
        <v>2.1884624018104315</v>
      </c>
      <c r="Q34" s="62">
        <v>10.358093001306056</v>
      </c>
      <c r="R34" s="62">
        <v>7.3755458862897916</v>
      </c>
      <c r="S34" s="62">
        <v>5.7312993034335014</v>
      </c>
      <c r="T34" s="63">
        <v>4.1063655589968828</v>
      </c>
    </row>
    <row r="35" spans="1:20" x14ac:dyDescent="0.25">
      <c r="A35" s="79"/>
      <c r="B35" s="201"/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4"/>
    </row>
    <row r="36" spans="1:20" x14ac:dyDescent="0.25">
      <c r="A36" s="79"/>
      <c r="B36" s="34" t="s">
        <v>46</v>
      </c>
      <c r="C36" s="61">
        <v>1.3315364931685725</v>
      </c>
      <c r="D36" s="62">
        <v>-5.1510908527565906</v>
      </c>
      <c r="E36" s="62">
        <v>2.8916692409632461</v>
      </c>
      <c r="F36" s="62">
        <v>3.94717359111878</v>
      </c>
      <c r="G36" s="62">
        <v>1.2374450306268825</v>
      </c>
      <c r="H36" s="62">
        <v>-1.8469152579444592</v>
      </c>
      <c r="I36" s="62">
        <v>-3.3136383552549886</v>
      </c>
      <c r="J36" s="62">
        <v>-1.3828179097932991</v>
      </c>
      <c r="K36" s="62">
        <v>-1.469654314818658</v>
      </c>
      <c r="L36" s="62">
        <v>2.2181958229640308</v>
      </c>
      <c r="M36" s="62">
        <v>1.7843079908630211</v>
      </c>
      <c r="N36" s="62">
        <v>-2.5612545195063952E-2</v>
      </c>
      <c r="O36" s="62">
        <v>-2.2219472184324074</v>
      </c>
      <c r="P36" s="62">
        <v>5.1197792106727702</v>
      </c>
      <c r="Q36" s="62">
        <v>17.054942152640031</v>
      </c>
      <c r="R36" s="62">
        <v>6.8633320955867605</v>
      </c>
      <c r="S36" s="62">
        <v>4.9311679148731136</v>
      </c>
      <c r="T36" s="63">
        <v>3.8661766045056334</v>
      </c>
    </row>
    <row r="37" spans="1:20" x14ac:dyDescent="0.25">
      <c r="A37" s="79"/>
      <c r="B37" s="34"/>
      <c r="C37" s="61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3"/>
    </row>
    <row r="38" spans="1:20" x14ac:dyDescent="0.25">
      <c r="A38" s="79"/>
      <c r="B38" s="34" t="s">
        <v>47</v>
      </c>
      <c r="C38" s="61">
        <v>3.0173390099395458</v>
      </c>
      <c r="D38" s="62">
        <v>-4.0613112105922884</v>
      </c>
      <c r="E38" s="62">
        <v>3.6844581952581557</v>
      </c>
      <c r="F38" s="62">
        <v>5.351973564094048</v>
      </c>
      <c r="G38" s="62">
        <v>2.5053436289619979</v>
      </c>
      <c r="H38" s="62">
        <v>-1.4083160251032067</v>
      </c>
      <c r="I38" s="62">
        <v>-3.3656182414734559</v>
      </c>
      <c r="J38" s="62">
        <v>-1.1194121505986088</v>
      </c>
      <c r="K38" s="62">
        <v>-1.0860421809053</v>
      </c>
      <c r="L38" s="62">
        <v>2.7886579274768231</v>
      </c>
      <c r="M38" s="62">
        <v>2.3882819788645815</v>
      </c>
      <c r="N38" s="62">
        <v>0.23522443120442826</v>
      </c>
      <c r="O38" s="62">
        <v>-1.8417056665566034</v>
      </c>
      <c r="P38" s="62">
        <v>6.0207262903360759</v>
      </c>
      <c r="Q38" s="62">
        <v>21.916658313698221</v>
      </c>
      <c r="R38" s="62">
        <v>6.5547707495145158</v>
      </c>
      <c r="S38" s="62">
        <v>4.7967552633092936</v>
      </c>
      <c r="T38" s="63">
        <v>3.7906513840580525</v>
      </c>
    </row>
    <row r="39" spans="1:20" x14ac:dyDescent="0.25">
      <c r="A39" s="79"/>
      <c r="B39" s="34"/>
      <c r="C39" s="61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3"/>
    </row>
    <row r="40" spans="1:20" x14ac:dyDescent="0.25">
      <c r="A40" s="79"/>
      <c r="B40" s="34" t="s">
        <v>107</v>
      </c>
      <c r="C40" s="61">
        <v>-1.63642599680075</v>
      </c>
      <c r="D40" s="62">
        <v>-1.1359125874197074</v>
      </c>
      <c r="E40" s="62">
        <v>-0.76461696197701601</v>
      </c>
      <c r="F40" s="62">
        <v>-1.333434890159535</v>
      </c>
      <c r="G40" s="62">
        <v>-1.236909758504412</v>
      </c>
      <c r="H40" s="62">
        <v>-0.44486432846904123</v>
      </c>
      <c r="I40" s="62">
        <v>5.3790261056718691E-2</v>
      </c>
      <c r="J40" s="62">
        <v>-0.2663877358778155</v>
      </c>
      <c r="K40" s="62">
        <v>-0.38782406686723725</v>
      </c>
      <c r="L40" s="62">
        <v>-0.55498545852724623</v>
      </c>
      <c r="M40" s="62">
        <v>-0.58988585053729725</v>
      </c>
      <c r="N40" s="62">
        <v>-0.2602248639434479</v>
      </c>
      <c r="O40" s="62">
        <v>-0.38737587532248208</v>
      </c>
      <c r="P40" s="62">
        <v>-0.84978391602039682</v>
      </c>
      <c r="Q40" s="62">
        <v>-3.9877373841306629</v>
      </c>
      <c r="R40" s="62">
        <v>0.28958003841761393</v>
      </c>
      <c r="S40" s="62">
        <v>0.12826031800896587</v>
      </c>
      <c r="T40" s="63">
        <v>7.2766881641483927E-2</v>
      </c>
    </row>
    <row r="41" spans="1:20" x14ac:dyDescent="0.25">
      <c r="A41" s="92"/>
      <c r="B41" s="202"/>
      <c r="C41" s="203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5"/>
    </row>
    <row r="43" spans="1:20" x14ac:dyDescent="0.25">
      <c r="A43" s="75" t="s">
        <v>6</v>
      </c>
      <c r="B43" s="406" t="s">
        <v>148</v>
      </c>
      <c r="C43" s="433"/>
      <c r="D43" s="433"/>
      <c r="E43" s="433"/>
      <c r="F43" s="433"/>
      <c r="G43" s="433"/>
      <c r="H43" s="433"/>
      <c r="I43" s="433"/>
      <c r="J43" s="433"/>
      <c r="K43" s="433"/>
      <c r="L43" s="433"/>
      <c r="M43" s="433"/>
      <c r="N43" s="433"/>
      <c r="O43" s="433"/>
      <c r="P43" s="433"/>
    </row>
    <row r="44" spans="1:20" x14ac:dyDescent="0.25">
      <c r="B44" s="206"/>
      <c r="C44" s="206"/>
      <c r="D44" s="206"/>
      <c r="E44" s="206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/>
    </row>
    <row r="45" spans="1:20" x14ac:dyDescent="0.25">
      <c r="B45" s="96" t="s">
        <v>37</v>
      </c>
      <c r="C45" s="98">
        <v>0.17396396442500001</v>
      </c>
      <c r="D45" s="206"/>
      <c r="E45" s="10"/>
      <c r="H45" s="20"/>
    </row>
    <row r="46" spans="1:20" x14ac:dyDescent="0.25">
      <c r="B46" s="96" t="s">
        <v>128</v>
      </c>
      <c r="C46" s="98">
        <v>0.16561514460900001</v>
      </c>
      <c r="D46" s="206"/>
      <c r="E46" s="10"/>
    </row>
    <row r="47" spans="1:20" x14ac:dyDescent="0.25">
      <c r="B47" s="96" t="s">
        <v>129</v>
      </c>
      <c r="C47" s="98">
        <v>3.2555668783000001E-2</v>
      </c>
      <c r="D47" s="206"/>
      <c r="E47" s="10"/>
    </row>
    <row r="48" spans="1:20" x14ac:dyDescent="0.25">
      <c r="B48" s="207" t="s">
        <v>41</v>
      </c>
      <c r="C48" s="98">
        <v>0.33255469000600002</v>
      </c>
      <c r="D48" s="206"/>
      <c r="E48" s="10"/>
    </row>
    <row r="49" spans="2:5" x14ac:dyDescent="0.25">
      <c r="B49" s="207" t="s">
        <v>40</v>
      </c>
      <c r="C49" s="98">
        <v>0.29531053217699998</v>
      </c>
      <c r="D49" s="206"/>
      <c r="E49" s="10"/>
    </row>
  </sheetData>
  <mergeCells count="4">
    <mergeCell ref="B43:P43"/>
    <mergeCell ref="A2:R2"/>
    <mergeCell ref="A3:R3"/>
    <mergeCell ref="A1:R1"/>
  </mergeCells>
  <pageMargins left="0.7" right="0.7" top="0.75" bottom="0.75" header="0.3" footer="0.3"/>
  <pageSetup paperSize="9" scale="5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2"/>
  <sheetViews>
    <sheetView showGridLines="0" zoomScaleNormal="100" workbookViewId="0">
      <selection activeCell="P6" sqref="P6"/>
    </sheetView>
  </sheetViews>
  <sheetFormatPr defaultColWidth="9.140625" defaultRowHeight="15.75" x14ac:dyDescent="0.25"/>
  <cols>
    <col min="1" max="1" width="5.7109375" style="10" customWidth="1"/>
    <col min="2" max="2" width="75.7109375" style="10" customWidth="1"/>
    <col min="3" max="3" width="11.140625" style="10" customWidth="1"/>
    <col min="4" max="4" width="11.140625" style="168" customWidth="1"/>
    <col min="5" max="20" width="11.140625" style="10" customWidth="1"/>
    <col min="21" max="16384" width="9.140625" style="10"/>
  </cols>
  <sheetData>
    <row r="1" spans="1:20" x14ac:dyDescent="0.25">
      <c r="A1" s="432" t="str">
        <f>'Súhrnné indikátory'!A1:M1</f>
        <v>61. zasadnutie Výboru pre makroekonomické prognózy, 14.9.2022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4"/>
      <c r="R1" s="434"/>
      <c r="S1" s="339"/>
    </row>
    <row r="2" spans="1:20" ht="18.75" x14ac:dyDescent="0.3">
      <c r="A2" s="410" t="s">
        <v>133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338"/>
    </row>
    <row r="3" spans="1:20" x14ac:dyDescent="0.25">
      <c r="A3" s="430" t="s">
        <v>61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342"/>
    </row>
    <row r="4" spans="1:20" s="20" customFormat="1" x14ac:dyDescent="0.25">
      <c r="A4" s="99"/>
      <c r="B4" s="77"/>
      <c r="C4" s="326"/>
      <c r="D4" s="100"/>
      <c r="E4" s="327"/>
      <c r="F4" s="327"/>
      <c r="G4" s="327"/>
      <c r="H4" s="327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77"/>
    </row>
    <row r="5" spans="1:20" s="20" customFormat="1" x14ac:dyDescent="0.25">
      <c r="A5" s="27"/>
      <c r="B5" s="80"/>
      <c r="C5" s="79">
        <v>2008</v>
      </c>
      <c r="D5" s="17">
        <v>2009</v>
      </c>
      <c r="E5" s="17">
        <v>2010</v>
      </c>
      <c r="F5" s="17">
        <v>2011</v>
      </c>
      <c r="G5" s="17">
        <v>2012</v>
      </c>
      <c r="H5" s="17">
        <v>2013</v>
      </c>
      <c r="I5" s="17">
        <v>2014</v>
      </c>
      <c r="J5" s="17">
        <v>2015</v>
      </c>
      <c r="K5" s="17">
        <v>2016</v>
      </c>
      <c r="L5" s="17">
        <v>2017</v>
      </c>
      <c r="M5" s="17">
        <v>2018</v>
      </c>
      <c r="N5" s="17">
        <v>2019</v>
      </c>
      <c r="O5" s="17">
        <v>2020</v>
      </c>
      <c r="P5" s="17">
        <v>2021</v>
      </c>
      <c r="Q5" s="17">
        <v>2022</v>
      </c>
      <c r="R5" s="17">
        <v>2023</v>
      </c>
      <c r="S5" s="17">
        <v>2024</v>
      </c>
      <c r="T5" s="19">
        <v>2025</v>
      </c>
    </row>
    <row r="6" spans="1:20" s="20" customFormat="1" x14ac:dyDescent="0.25">
      <c r="A6" s="66"/>
      <c r="B6" s="23"/>
      <c r="C6" s="169" t="s">
        <v>7</v>
      </c>
      <c r="D6" s="9" t="s">
        <v>7</v>
      </c>
      <c r="E6" s="9" t="s">
        <v>7</v>
      </c>
      <c r="F6" s="9" t="s">
        <v>7</v>
      </c>
      <c r="G6" s="9" t="s">
        <v>7</v>
      </c>
      <c r="H6" s="9" t="s">
        <v>7</v>
      </c>
      <c r="I6" s="9" t="s">
        <v>7</v>
      </c>
      <c r="J6" s="9" t="s">
        <v>7</v>
      </c>
      <c r="K6" s="9" t="s">
        <v>7</v>
      </c>
      <c r="L6" s="9" t="s">
        <v>7</v>
      </c>
      <c r="M6" s="9" t="s">
        <v>7</v>
      </c>
      <c r="N6" s="9" t="s">
        <v>7</v>
      </c>
      <c r="O6" s="9" t="s">
        <v>7</v>
      </c>
      <c r="P6" s="9" t="s">
        <v>7</v>
      </c>
      <c r="Q6" s="9" t="s">
        <v>62</v>
      </c>
      <c r="R6" s="9" t="s">
        <v>62</v>
      </c>
      <c r="S6" s="9" t="s">
        <v>62</v>
      </c>
      <c r="T6" s="149" t="s">
        <v>62</v>
      </c>
    </row>
    <row r="7" spans="1:20" x14ac:dyDescent="0.25">
      <c r="A7" s="27"/>
      <c r="B7" s="19"/>
      <c r="C7" s="321"/>
      <c r="D7" s="17"/>
      <c r="E7" s="17"/>
      <c r="F7" s="17"/>
      <c r="G7" s="17"/>
      <c r="H7" s="17"/>
      <c r="I7" s="17"/>
      <c r="J7" s="17"/>
      <c r="K7" s="17"/>
      <c r="L7" s="17"/>
      <c r="M7" s="17"/>
      <c r="N7" s="43"/>
      <c r="O7" s="43"/>
      <c r="P7" s="43"/>
      <c r="Q7" s="43"/>
      <c r="R7" s="43"/>
      <c r="S7" s="43"/>
      <c r="T7" s="44"/>
    </row>
    <row r="8" spans="1:20" x14ac:dyDescent="0.25">
      <c r="A8" s="27"/>
      <c r="B8" s="30" t="s">
        <v>108</v>
      </c>
      <c r="C8" s="106">
        <v>-1.7756322921310113</v>
      </c>
      <c r="D8" s="107">
        <v>0.36178404279281651</v>
      </c>
      <c r="E8" s="107">
        <v>-0.11664560972888188</v>
      </c>
      <c r="F8" s="107">
        <v>-5.0270143395793221E-2</v>
      </c>
      <c r="G8" s="107">
        <v>3.4156932962849607</v>
      </c>
      <c r="H8" s="107">
        <v>3.91764540141215</v>
      </c>
      <c r="I8" s="107">
        <v>3.6241166827961706</v>
      </c>
      <c r="J8" s="107">
        <v>0.99895388235754601</v>
      </c>
      <c r="K8" s="107">
        <v>1.5479027554312597</v>
      </c>
      <c r="L8" s="107">
        <v>0.70705127899201548</v>
      </c>
      <c r="M8" s="107">
        <v>-0.26672223599711276</v>
      </c>
      <c r="N8" s="107">
        <v>-1.2069550811339189</v>
      </c>
      <c r="O8" s="107">
        <v>1.1025200682286451</v>
      </c>
      <c r="P8" s="107">
        <v>-7.6836888552782923E-2</v>
      </c>
      <c r="Q8" s="107">
        <v>-4.7494055343958985</v>
      </c>
      <c r="R8" s="107">
        <v>-4.9276722783792115</v>
      </c>
      <c r="S8" s="107">
        <v>-3.266716846178666</v>
      </c>
      <c r="T8" s="108">
        <v>-2.362873287483886</v>
      </c>
    </row>
    <row r="9" spans="1:20" x14ac:dyDescent="0.25">
      <c r="A9" s="27"/>
      <c r="B9" s="30"/>
      <c r="C9" s="106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8"/>
    </row>
    <row r="10" spans="1:20" x14ac:dyDescent="0.25">
      <c r="A10" s="27"/>
      <c r="B10" s="28" t="s">
        <v>48</v>
      </c>
      <c r="C10" s="106">
        <v>-0.49425030934542963</v>
      </c>
      <c r="D10" s="107">
        <v>-1.4088210717960739</v>
      </c>
      <c r="E10" s="107">
        <v>-0.95095953726150073</v>
      </c>
      <c r="F10" s="107">
        <v>-0.37716385641725814</v>
      </c>
      <c r="G10" s="107">
        <v>0.57441682656073778</v>
      </c>
      <c r="H10" s="107">
        <v>0.65195449082601031</v>
      </c>
      <c r="I10" s="107">
        <v>0.23099463910291146</v>
      </c>
      <c r="J10" s="107">
        <v>0.16010566284656588</v>
      </c>
      <c r="K10" s="107">
        <v>0.47324449036448618</v>
      </c>
      <c r="L10" s="107">
        <v>1.0450248204723995</v>
      </c>
      <c r="M10" s="107">
        <v>1.0374789558934059</v>
      </c>
      <c r="N10" s="107">
        <v>1.2956549845567034</v>
      </c>
      <c r="O10" s="107">
        <v>1.1814155508837756</v>
      </c>
      <c r="P10" s="107">
        <v>0.81959201528060965</v>
      </c>
      <c r="Q10" s="107">
        <v>0.30458373712855252</v>
      </c>
      <c r="R10" s="107">
        <v>0.16390132594914583</v>
      </c>
      <c r="S10" s="107">
        <v>0.39121716261326872</v>
      </c>
      <c r="T10" s="108">
        <v>0.51445230787247787</v>
      </c>
    </row>
    <row r="11" spans="1:20" x14ac:dyDescent="0.25">
      <c r="A11" s="27"/>
      <c r="B11" s="28"/>
      <c r="C11" s="106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8"/>
    </row>
    <row r="12" spans="1:20" x14ac:dyDescent="0.25">
      <c r="A12" s="27"/>
      <c r="B12" s="28" t="s">
        <v>49</v>
      </c>
      <c r="C12" s="106">
        <v>-2.8404592966282194</v>
      </c>
      <c r="D12" s="107">
        <v>-0.87543631326246107</v>
      </c>
      <c r="E12" s="107">
        <v>-2.7538369848218465</v>
      </c>
      <c r="F12" s="107">
        <v>-3.3654300555829866</v>
      </c>
      <c r="G12" s="107">
        <v>-1.6491132909995325</v>
      </c>
      <c r="H12" s="107">
        <v>-0.67042215567038177</v>
      </c>
      <c r="I12" s="107">
        <v>-0.98590781569973718</v>
      </c>
      <c r="J12" s="107">
        <v>-1.7102900033468049</v>
      </c>
      <c r="K12" s="107">
        <v>-3.0780424096565047</v>
      </c>
      <c r="L12" s="107">
        <v>-2.1474184879388081</v>
      </c>
      <c r="M12" s="107">
        <v>-1.7928542098377571</v>
      </c>
      <c r="N12" s="107">
        <v>-2.3371157528912443</v>
      </c>
      <c r="O12" s="107">
        <v>-1.1690396025961722</v>
      </c>
      <c r="P12" s="107">
        <v>-1.7273298882500689</v>
      </c>
      <c r="Q12" s="107">
        <v>-0.51927442569733284</v>
      </c>
      <c r="R12" s="107">
        <v>-5.0861013755471141E-2</v>
      </c>
      <c r="S12" s="107">
        <v>-0.84867006989961036</v>
      </c>
      <c r="T12" s="108">
        <v>-1.2199247228291823</v>
      </c>
    </row>
    <row r="13" spans="1:20" x14ac:dyDescent="0.25">
      <c r="A13" s="27"/>
      <c r="B13" s="28"/>
      <c r="C13" s="106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8"/>
    </row>
    <row r="14" spans="1:20" x14ac:dyDescent="0.25">
      <c r="A14" s="27"/>
      <c r="B14" s="28" t="s">
        <v>50</v>
      </c>
      <c r="C14" s="106">
        <v>-1.1035061348763275</v>
      </c>
      <c r="D14" s="107">
        <v>-1.5210363746886189</v>
      </c>
      <c r="E14" s="107">
        <v>-0.8265181357657877</v>
      </c>
      <c r="F14" s="107">
        <v>-1.0995993118299399</v>
      </c>
      <c r="G14" s="107">
        <v>-1.4090426375227716</v>
      </c>
      <c r="H14" s="107">
        <v>-2.0412827221512808</v>
      </c>
      <c r="I14" s="107">
        <v>-1.7252620334348872</v>
      </c>
      <c r="J14" s="107">
        <v>-1.5377017469187262</v>
      </c>
      <c r="K14" s="107">
        <v>-1.6848270104376204</v>
      </c>
      <c r="L14" s="107">
        <v>-1.5210284492360606</v>
      </c>
      <c r="M14" s="107">
        <v>-1.1841947770427794</v>
      </c>
      <c r="N14" s="107">
        <v>-1.1144711298746675</v>
      </c>
      <c r="O14" s="107">
        <v>-0.75696792414247738</v>
      </c>
      <c r="P14" s="107">
        <v>-0.98226190336577934</v>
      </c>
      <c r="Q14" s="107">
        <v>-9.6056930735633345E-2</v>
      </c>
      <c r="R14" s="107">
        <v>0.11971720705109368</v>
      </c>
      <c r="S14" s="107">
        <v>-0.28791776967771887</v>
      </c>
      <c r="T14" s="108">
        <v>-0.48203438957234968</v>
      </c>
    </row>
    <row r="15" spans="1:20" x14ac:dyDescent="0.25">
      <c r="A15" s="27"/>
      <c r="B15" s="28"/>
      <c r="C15" s="106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8"/>
    </row>
    <row r="16" spans="1:20" s="20" customFormat="1" x14ac:dyDescent="0.25">
      <c r="A16" s="27"/>
      <c r="B16" s="28" t="s">
        <v>17</v>
      </c>
      <c r="C16" s="106">
        <v>-6.2138480329809873</v>
      </c>
      <c r="D16" s="107">
        <v>-3.4435097169543396</v>
      </c>
      <c r="E16" s="107">
        <v>-4.6479602675780152</v>
      </c>
      <c r="F16" s="107">
        <v>-4.8924633672259814</v>
      </c>
      <c r="G16" s="107">
        <v>0.9319541943233931</v>
      </c>
      <c r="H16" s="107">
        <v>1.8578950144164965</v>
      </c>
      <c r="I16" s="107">
        <v>1.1439414727644539</v>
      </c>
      <c r="J16" s="107">
        <v>-2.0889322050614245</v>
      </c>
      <c r="K16" s="107">
        <v>-2.7417221742983768</v>
      </c>
      <c r="L16" s="107">
        <v>-1.916370837710456</v>
      </c>
      <c r="M16" s="107">
        <v>-2.2062922669842373</v>
      </c>
      <c r="N16" s="107">
        <v>-3.3628869793431257</v>
      </c>
      <c r="O16" s="107">
        <v>0.35792809237376499</v>
      </c>
      <c r="P16" s="107">
        <v>-1.9668366648880196</v>
      </c>
      <c r="Q16" s="107">
        <v>-5.0601531537003108</v>
      </c>
      <c r="R16" s="107">
        <v>-4.6949147591344431</v>
      </c>
      <c r="S16" s="107">
        <v>-4.0120875231427311</v>
      </c>
      <c r="T16" s="108">
        <v>-3.5503800920129445</v>
      </c>
    </row>
    <row r="17" spans="1:20" s="20" customFormat="1" x14ac:dyDescent="0.25">
      <c r="A17" s="66"/>
      <c r="B17" s="65"/>
      <c r="C17" s="208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10"/>
    </row>
    <row r="18" spans="1:20" x14ac:dyDescent="0.25">
      <c r="D18" s="102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</row>
    <row r="19" spans="1:20" x14ac:dyDescent="0.25">
      <c r="B19" s="20"/>
      <c r="C19" s="20"/>
    </row>
    <row r="21" spans="1:20" x14ac:dyDescent="0.25">
      <c r="D21" s="211"/>
      <c r="E21" s="211"/>
      <c r="F21" s="211"/>
      <c r="G21" s="211"/>
      <c r="H21" s="211"/>
      <c r="I21" s="211"/>
      <c r="J21" s="211"/>
      <c r="K21" s="211"/>
    </row>
    <row r="22" spans="1:20" x14ac:dyDescent="0.25">
      <c r="D22" s="211"/>
      <c r="E22" s="211"/>
      <c r="F22" s="211"/>
      <c r="G22" s="211"/>
      <c r="H22" s="211"/>
      <c r="I22" s="211"/>
      <c r="J22" s="211"/>
      <c r="K22" s="211"/>
    </row>
  </sheetData>
  <mergeCells count="3">
    <mergeCell ref="A1:R1"/>
    <mergeCell ref="A2:R2"/>
    <mergeCell ref="A3:R3"/>
  </mergeCells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13</vt:i4>
      </vt:variant>
      <vt:variant>
        <vt:lpstr>Pomenované rozsahy</vt:lpstr>
      </vt:variant>
      <vt:variant>
        <vt:i4>4</vt:i4>
      </vt:variant>
    </vt:vector>
  </HeadingPairs>
  <TitlesOfParts>
    <vt:vector size="17" baseType="lpstr">
      <vt:lpstr>Súhrnné indikátory</vt:lpstr>
      <vt:lpstr>Externé prostredie</vt:lpstr>
      <vt:lpstr>Hrubý domáci produkt</vt:lpstr>
      <vt:lpstr>Ponuková strana</vt:lpstr>
      <vt:lpstr>Verejná správa</vt:lpstr>
      <vt:lpstr>Domácnosti</vt:lpstr>
      <vt:lpstr>Trh práce</vt:lpstr>
      <vt:lpstr>Cenová inflácia</vt:lpstr>
      <vt:lpstr>Platobná bilancia</vt:lpstr>
      <vt:lpstr>Atypické základne</vt:lpstr>
      <vt:lpstr>Polročné údaje</vt:lpstr>
      <vt:lpstr>Kvartálne základne</vt:lpstr>
      <vt:lpstr>Hárok1</vt:lpstr>
      <vt:lpstr>'Polročné údaje'!Oblasť_tlače</vt:lpstr>
      <vt:lpstr>'Ponuková strana'!Oblasť_tlače</vt:lpstr>
      <vt:lpstr>'Súhrnné indikátory'!Oblasť_tlače</vt:lpstr>
      <vt:lpstr>'Trh práce'!Oblasť_tlače</vt:lpstr>
    </vt:vector>
  </TitlesOfParts>
  <Company>mfsr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Rippova Lenka</dc:creator>
  <cp:lastModifiedBy>Zudel Branislav</cp:lastModifiedBy>
  <cp:lastPrinted>2021-03-08T23:57:49Z</cp:lastPrinted>
  <dcterms:created xsi:type="dcterms:W3CDTF">2012-05-17T12:46:57Z</dcterms:created>
  <dcterms:modified xsi:type="dcterms:W3CDTF">2022-09-20T14:01:04Z</dcterms:modified>
</cp:coreProperties>
</file>