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U:\IFP_NEW\1_DANE\1_05_Vybor\EDV\2020_zasadnutia\DV_2020_02\2-VYSTUPY\2_Komentar\"/>
    </mc:Choice>
  </mc:AlternateContent>
  <bookViews>
    <workbookView xWindow="0" yWindow="0" windowWidth="24000" windowHeight="8610" tabRatio="786"/>
  </bookViews>
  <sheets>
    <sheet name="Graf_1" sheetId="49" r:id="rId1"/>
    <sheet name="Graf_2" sheetId="51" r:id="rId2"/>
    <sheet name="Graf_3" sheetId="6" r:id="rId3"/>
    <sheet name="Graf_4" sheetId="4" r:id="rId4"/>
    <sheet name="Graf_5" sheetId="3" r:id="rId5"/>
    <sheet name="Graf_6" sheetId="10" r:id="rId6"/>
    <sheet name="Graf_7" sheetId="44" r:id="rId7"/>
    <sheet name="Graf_8" sheetId="46" r:id="rId8"/>
    <sheet name="Graf_9" sheetId="45" r:id="rId9"/>
    <sheet name="Graf_10" sheetId="47" r:id="rId10"/>
    <sheet name="DANE_ESA2010" sheetId="27" r:id="rId11"/>
    <sheet name="DANE_CASH" sheetId="43" r:id="rId12"/>
    <sheet name="DANE_FAKTORY" sheetId="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123Graph_A" hidden="1">#REF!</definedName>
    <definedName name="__123Graph_ATEST1" hidden="1">[1]REER!$AZ$144:$AZ$210</definedName>
    <definedName name="__123Graph_B" hidden="1">#REF!</definedName>
    <definedName name="__123Graph_BCurrent" hidden="1">[2]G!#REF!</definedName>
    <definedName name="__123Graph_BREER3" hidden="1">[1]REER!$BB$144:$BB$212</definedName>
    <definedName name="__123Graph_BTEST1" hidden="1">[1]REER!$AY$144:$AY$210</definedName>
    <definedName name="__123Graph_CREER3" hidden="1">[1]REER!$BB$144:$BB$212</definedName>
    <definedName name="__123Graph_CTEST1" hidden="1">[1]REER!$BK$140:$BK$140</definedName>
    <definedName name="__123Graph_DREER3" hidden="1">[1]REER!$BB$144:$BB$210</definedName>
    <definedName name="__123Graph_DTEST1" hidden="1">[1]REER!$BB$144:$BB$210</definedName>
    <definedName name="__123Graph_EREER3" hidden="1">[1]REER!$BR$144:$BR$211</definedName>
    <definedName name="__123Graph_ETEST1" hidden="1">[1]REER!$BR$144:$BR$211</definedName>
    <definedName name="__123Graph_FREER3" hidden="1">[1]REER!$BN$140:$BN$140</definedName>
    <definedName name="__123Graph_FTEST1" hidden="1">[1]REER!$BN$140:$BN$140</definedName>
    <definedName name="__123Graph_X" hidden="1">'[3]i2-KA'!#REF!</definedName>
    <definedName name="__123Graph_XCurrent" hidden="1">'[3]i2-KA'!#REF!</definedName>
    <definedName name="__123Graph_XChart1" hidden="1">'[3]i2-KA'!#REF!</definedName>
    <definedName name="__123Graph_XChart2" hidden="1">'[3]i2-KA'!#REF!</definedName>
    <definedName name="__123Graph_XTEST1" hidden="1">[1]REER!$C$9:$C$75</definedName>
    <definedName name="_123Graph_AB" hidden="1">#REF!</definedName>
    <definedName name="_123Graph_B" hidden="1">#REF!</definedName>
    <definedName name="_123Graph_DB" hidden="1">#REF!</definedName>
    <definedName name="_123Graph_EB" hidden="1">#REF!</definedName>
    <definedName name="_123Graph_FB" hidden="1">#REF!</definedName>
    <definedName name="_132Graph_CB" hidden="1">#REF!</definedName>
    <definedName name="_Fill" hidden="1">#REF!</definedName>
    <definedName name="_ftn1" localSheetId="3">Graf_4!$A$5</definedName>
    <definedName name="_ftn1" localSheetId="6">Graf_7!$A$5</definedName>
    <definedName name="_ftn1" localSheetId="7">Graf_8!#REF!</definedName>
    <definedName name="_ftn1" localSheetId="8">Graf_9!$A$5</definedName>
    <definedName name="_ftnref1" localSheetId="3">Graf_4!$A$2</definedName>
    <definedName name="_ftnref1" localSheetId="6">Graf_7!$A$2</definedName>
    <definedName name="_ftnref1" localSheetId="7">Graf_8!$A$2</definedName>
    <definedName name="_ftnref1" localSheetId="8">Graf_9!$A$2</definedName>
    <definedName name="_Order1" hidden="1">255</definedName>
    <definedName name="_Order2" hidden="1">255</definedName>
    <definedName name="_Regression_X" hidden="1">#REF!</definedName>
    <definedName name="_Regression_Y" hidden="1">#REF!</definedName>
    <definedName name="aloha" hidden="1">'[4]i2-KA'!#REF!</definedName>
    <definedName name="bb" hidden="1">{"Riqfin97",#N/A,FALSE,"Tran";"Riqfinpro",#N/A,FALSE,"Tran"}</definedName>
    <definedName name="bbb" hidden="1">{"Riqfin97",#N/A,FALSE,"Tran";"Riqfinpro",#N/A,FALSE,"Tran"}</definedName>
    <definedName name="cc" hidden="1">{"Riqfin97",#N/A,FALSE,"Tran";"Riqfinpro",#N/A,FALSE,"Tran"}</definedName>
    <definedName name="ccc" hidden="1">{"Riqfin97",#N/A,FALSE,"Tran";"Riqfinpro",#N/A,FALSE,"Tran"}</definedName>
    <definedName name="dd" hidden="1">{"Riqfin97",#N/A,FALSE,"Tran";"Riqfinpro",#N/A,FALSE,"Tran"}</definedName>
    <definedName name="ddd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ff" hidden="1">{"Tab1",#N/A,FALSE,"P";"Tab2",#N/A,FALSE,"P"}</definedName>
    <definedName name="fff" hidden="1">{"Tab1",#N/A,FALSE,"P";"Tab2",#N/A,FALSE,"P"}</definedName>
    <definedName name="Financing" hidden="1">{"Tab1",#N/A,FALSE,"P";"Tab2",#N/A,FALSE,"P"}</definedName>
    <definedName name="ggg" hidden="1">{"Riqfin97",#N/A,FALSE,"Tran";"Riqfinpro",#N/A,FALSE,"Tran"}</definedName>
    <definedName name="ggggg" hidden="1">'[5]J(Priv.Cap)'!#REF!</definedName>
    <definedName name="HDPn_1n">[6]makro!$B$27</definedName>
    <definedName name="HDPn_2">[6]makro!$C$5</definedName>
    <definedName name="HDPn_2n">[6]makro!$C$27</definedName>
    <definedName name="HDPn_3">[6]makro!$D$5</definedName>
    <definedName name="HDPn_3n">[6]makro!$D$27</definedName>
    <definedName name="HDPn_4">[6]makro!$E$5</definedName>
    <definedName name="HDPn_4n">[6]makro!$E$27</definedName>
    <definedName name="HDPn_5">[6]makro!$F$5</definedName>
    <definedName name="HDPn_5n">[6]makro!$F$27</definedName>
    <definedName name="HDPn_6">[6]makro!$G$5</definedName>
    <definedName name="HDPn_6n">[6]makro!$G$27</definedName>
    <definedName name="HDPnbk_2">[6]makro!$C$16</definedName>
    <definedName name="HDPnbk_2n">[6]makro!$C$38</definedName>
    <definedName name="HDPnbk_3">[6]makro!$D$16</definedName>
    <definedName name="HDPnbk_3n">[6]makro!$D$38</definedName>
    <definedName name="HDPnbk_4">[6]makro!$E$16</definedName>
    <definedName name="HDPnbk_4n">[6]makro!$E$38</definedName>
    <definedName name="HDPnbk_5">[6]makro!$F$16</definedName>
    <definedName name="HDPnbk_5n">[6]makro!$F$38</definedName>
    <definedName name="HDPnbk_6">[6]makro!$G$16</definedName>
    <definedName name="HDPnbk_6n">[6]makro!$G$38</definedName>
    <definedName name="HDPr_2">[6]makro!$C$4</definedName>
    <definedName name="HDPr_2n">[6]makro!$C$26</definedName>
    <definedName name="HDPr_3">[6]makro!$D$4</definedName>
    <definedName name="HDPr_3n">[6]makro!$D$26</definedName>
    <definedName name="HDPr_4">[6]makro!$E$4</definedName>
    <definedName name="HDPr_4n">[6]makro!$E$26</definedName>
    <definedName name="HDPr_5">[6]makro!$F$4</definedName>
    <definedName name="HDPr_5n">[6]makro!$F$26</definedName>
    <definedName name="HDPr_6">[6]makro!$G$4</definedName>
    <definedName name="HDPr_6n">[6]makro!$G$26</definedName>
    <definedName name="hhh" hidden="1">'[7]J(Priv.Cap)'!#REF!</definedName>
    <definedName name="ii" hidden="1">{"Tab1",#N/A,FALSE,"P";"Tab2",#N/A,FALSE,"P"}</definedName>
    <definedName name="IMPn_2">[6]makro!$C$17</definedName>
    <definedName name="IMPn_2n">[6]makro!$C$39</definedName>
    <definedName name="IMPn_3">[6]makro!$D$17</definedName>
    <definedName name="IMPn_3n">[6]makro!$D$39</definedName>
    <definedName name="IMPn_4">[6]makro!$E$17</definedName>
    <definedName name="IMPn_4n">[6]makro!$E$39</definedName>
    <definedName name="IMPn_5">[6]makro!$F$17</definedName>
    <definedName name="IMPn_5n">[6]makro!$F$39</definedName>
    <definedName name="IMPn_6">[6]makro!$G$17</definedName>
    <definedName name="IMPn_6n">[6]makro!$G$39</definedName>
    <definedName name="inflation" hidden="1">[8]TAB34!#REF!</definedName>
    <definedName name="jj" hidden="1">{"Riqfin97",#N/A,FALSE,"Tran";"Riqfinpro",#N/A,FALSE,"Tran"}</definedName>
    <definedName name="jjj" hidden="1">[9]M!#REF!</definedName>
    <definedName name="jjjjjj" hidden="1">'[5]J(Priv.Cap)'!#REF!</definedName>
    <definedName name="kk" hidden="1">{"Tab1",#N/A,FALSE,"P";"Tab2",#N/A,FALSE,"P"}</definedName>
    <definedName name="kkk" hidden="1">{"Tab1",#N/A,FALSE,"P";"Tab2",#N/A,FALSE,"P"}</definedName>
    <definedName name="kkkk" hidden="1">[10]M!#REF!</definedName>
    <definedName name="KSDn_2">[6]makro!$C$7</definedName>
    <definedName name="KSDn_2_up">[6]makro!$C$8</definedName>
    <definedName name="KSDn_2n">[6]makro!$C$29</definedName>
    <definedName name="KSDn_2n_up">[6]makro!$C$30</definedName>
    <definedName name="KSDn_3">[6]makro!$D$7</definedName>
    <definedName name="KSDn_3_up">[6]makro!$D$8</definedName>
    <definedName name="KSDn_3n">[6]makro!$D$29</definedName>
    <definedName name="KSDn_3n_up">[6]makro!$D$30</definedName>
    <definedName name="KSDn_4">[6]makro!$E$7</definedName>
    <definedName name="KSDn_4_up">[6]makro!$E$8</definedName>
    <definedName name="KSDn_4n">[6]makro!$E$29</definedName>
    <definedName name="KSDn_4n_up">[6]makro!$E$30</definedName>
    <definedName name="KSDn_5">[6]makro!$F$7</definedName>
    <definedName name="KSDn_5_up">[6]makro!$F$8</definedName>
    <definedName name="KSDn_5n">[6]makro!$F$29</definedName>
    <definedName name="KSDn_5n_up">[6]makro!$F$30</definedName>
    <definedName name="KSDn_6">[6]makro!$G$7</definedName>
    <definedName name="KSDn_6_up">[6]makro!$G$8</definedName>
    <definedName name="KSDn_6n">[6]makro!$G$29</definedName>
    <definedName name="KSDn_6n_up">[6]makro!$G$30</definedName>
    <definedName name="KSDr_2">[6]makro!$C$6</definedName>
    <definedName name="KSDr_2n">[6]makro!$C$28</definedName>
    <definedName name="KSDr_3">[6]makro!$D$6</definedName>
    <definedName name="KSDr_3n">[6]makro!$D$28</definedName>
    <definedName name="KSDr_4">[6]makro!$E$6</definedName>
    <definedName name="KSDr_4n">[6]makro!$E$28</definedName>
    <definedName name="KSDr_5">[6]makro!$F$6</definedName>
    <definedName name="KSDr_5n">[6]makro!$F$28</definedName>
    <definedName name="KSDr_6">[6]makro!$G$6</definedName>
    <definedName name="KSDr_6n">[6]makro!$G$28</definedName>
    <definedName name="ll" hidden="1">{"Tab1",#N/A,FALSE,"P";"Tab2",#N/A,FALSE,"P"}</definedName>
    <definedName name="lll" hidden="1">{"Riqfin97",#N/A,FALSE,"Tran";"Riqfinpro",#N/A,FALSE,"Tran"}</definedName>
    <definedName name="llll" hidden="1">[9]M!#REF!</definedName>
    <definedName name="MB_2">[6]makro!$C$11</definedName>
    <definedName name="MB_2n">[6]makro!$C$33</definedName>
    <definedName name="MB_3">[6]makro!$D$11</definedName>
    <definedName name="MB_3n">[6]makro!$D$33</definedName>
    <definedName name="MB_4">[6]makro!$E$11</definedName>
    <definedName name="MB_4n">[6]makro!$E$33</definedName>
    <definedName name="MB_5">[6]makro!$F$11</definedName>
    <definedName name="MB_5n">[6]makro!$F$33</definedName>
    <definedName name="MB_6">[6]makro!$G$11</definedName>
    <definedName name="MB_6n">[6]makro!$G$33</definedName>
    <definedName name="mf" hidden="1">{"Tab1",#N/A,FALSE,"P";"Tab2",#N/A,FALSE,"P"}</definedName>
    <definedName name="mmm" hidden="1">{"Riqfin97",#N/A,FALSE,"Tran";"Riqfinpro",#N/A,FALSE,"Tran"}</definedName>
    <definedName name="mmmm" hidden="1">{"Tab1",#N/A,FALSE,"P";"Tab2",#N/A,FALSE,"P"}</definedName>
    <definedName name="nn" hidden="1">{"Riqfin97",#N/A,FALSE,"Tran";"Riqfinpro",#N/A,FALSE,"Tran"}</definedName>
    <definedName name="nnn" hidden="1">{"Tab1",#N/A,FALSE,"P";"Tab2",#N/A,FALSE,"P"}</definedName>
    <definedName name="oo" hidden="1">{"Riqfin97",#N/A,FALSE,"Tran";"Riqfinpro",#N/A,FALSE,"Tran"}</definedName>
    <definedName name="ooo" hidden="1">{"Tab1",#N/A,FALSE,"P";"Tab2",#N/A,FALSE,"P"}</definedName>
    <definedName name="p" hidden="1">{"Riqfin97",#N/A,FALSE,"Tran";"Riqfinpro",#N/A,FALSE,"Tran"}</definedName>
    <definedName name="pata" hidden="1">{"Tab1",#N/A,FALSE,"P";"Tab2",#N/A,FALSE,"P"}</definedName>
    <definedName name="pp" hidden="1">{"Riqfin97",#N/A,FALSE,"Tran";"Riqfinpro",#N/A,FALSE,"Tran"}</definedName>
    <definedName name="ppp" hidden="1">{"Riqfin97",#N/A,FALSE,"Tran";"Riqfinpro",#N/A,FALSE,"Tran"}</definedName>
    <definedName name="qq" hidden="1">'[7]J(Priv.Cap)'!#REF!</definedName>
    <definedName name="rr" hidden="1">{"Riqfin97",#N/A,FALSE,"Tran";"Riqfinpro",#N/A,FALSE,"Tran"}</definedName>
    <definedName name="rrr" hidden="1">{"Riqfin97",#N/A,FALSE,"Tran";"Riqfinpro",#N/A,FALSE,"Tran"}</definedName>
    <definedName name="tt" hidden="1">{"Tab1",#N/A,FALSE,"P";"Tab2",#N/A,FALSE,"P"}</definedName>
    <definedName name="ttt" hidden="1">{"Tab1",#N/A,FALSE,"P";"Tab2",#N/A,FALSE,"P"}</definedName>
    <definedName name="ttttt" hidden="1">[9]M!#REF!</definedName>
    <definedName name="UB_2">[6]makro!$C$14</definedName>
    <definedName name="UB_2n">[6]makro!$C$36</definedName>
    <definedName name="UB_3">[6]makro!$D$14</definedName>
    <definedName name="UB_3n">[6]makro!$D$36</definedName>
    <definedName name="UB_4">[6]makro!$E$14</definedName>
    <definedName name="UB_4n">[6]makro!$E$36</definedName>
    <definedName name="UB_5">[6]makro!$F$14</definedName>
    <definedName name="UB_5n">[6]makro!$F$36</definedName>
    <definedName name="UB_6">[6]makro!$G$14</definedName>
    <definedName name="UB_6n">[6]makro!$G$36</definedName>
    <definedName name="uu" hidden="1">{"Riqfin97",#N/A,FALSE,"Tran";"Riqfinpro",#N/A,FALSE,"Tran"}</definedName>
    <definedName name="uuu" hidden="1">{"Riqfin97",#N/A,FALSE,"Tran";"Riqfinpro",#N/A,FALSE,"Tran"}</definedName>
    <definedName name="vv" hidden="1">{"Tab1",#N/A,FALSE,"P";"Tab2",#N/A,FALSE,"P"}</definedName>
    <definedName name="vvv" hidden="1">{"Tab1",#N/A,FALSE,"P";"Tab2",#N/A,FALSE,"P"}</definedName>
    <definedName name="wrn.Program." hidden="1">{"Tab1",#N/A,FALSE,"P";"Tab2",#N/A,FALSE,"P"}</definedName>
    <definedName name="wrn.Riqfin." hidden="1">{"Riqfin97",#N/A,FALSE,"Tran";"Riqfinpro",#N/A,FALSE,"Tran"}</definedName>
    <definedName name="ww" hidden="1">[9]M!#REF!</definedName>
    <definedName name="www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95224721_0485_11D4_BFD1_00508B5F4DA4_.wvu.Cols" hidden="1">#REF!</definedName>
    <definedName name="zz" hidden="1">{"Tab1",#N/A,FALSE,"P";"Tab2",#N/A,FALSE,"P"}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9" l="1"/>
  <c r="C18" i="2" l="1"/>
  <c r="D18" i="2"/>
  <c r="E18" i="2"/>
  <c r="B18" i="2"/>
  <c r="G18" i="2"/>
  <c r="H18" i="2"/>
  <c r="I18" i="2"/>
  <c r="F18" i="2"/>
  <c r="W18" i="2"/>
  <c r="X18" i="2"/>
  <c r="Y18" i="2"/>
  <c r="V18" i="2"/>
  <c r="D10" i="3" l="1"/>
  <c r="C10" i="3" l="1"/>
  <c r="E10" i="3"/>
  <c r="B10" i="3"/>
  <c r="C10" i="4"/>
  <c r="D10" i="4"/>
  <c r="E10" i="4"/>
  <c r="B10" i="4"/>
  <c r="E7" i="44" l="1"/>
  <c r="D7" i="44"/>
  <c r="C7" i="44"/>
  <c r="AI40" i="43" l="1"/>
  <c r="AH40" i="43"/>
  <c r="AG40" i="43"/>
  <c r="AF40" i="43"/>
  <c r="AE40" i="43"/>
  <c r="AI39" i="43"/>
  <c r="AH39" i="43"/>
  <c r="AG39" i="43"/>
  <c r="AF39" i="43"/>
  <c r="AE39" i="43"/>
  <c r="AI38" i="43"/>
  <c r="AH38" i="43"/>
  <c r="AG38" i="43"/>
  <c r="AF38" i="43"/>
  <c r="AE38" i="43"/>
  <c r="AI37" i="43"/>
  <c r="AH37" i="43"/>
  <c r="AG37" i="43"/>
  <c r="AF37" i="43"/>
  <c r="AE37" i="43"/>
  <c r="AI36" i="43"/>
  <c r="AH36" i="43"/>
  <c r="AG36" i="43"/>
  <c r="AF36" i="43"/>
  <c r="AE36" i="43"/>
  <c r="AI35" i="43"/>
  <c r="AH35" i="43"/>
  <c r="AG35" i="43"/>
  <c r="AF35" i="43"/>
  <c r="AE35" i="43"/>
  <c r="AI34" i="43"/>
  <c r="AH34" i="43"/>
  <c r="AG34" i="43"/>
  <c r="AF34" i="43"/>
  <c r="AE34" i="43"/>
  <c r="AH32" i="43"/>
  <c r="AI31" i="43"/>
  <c r="AI32" i="43" s="1"/>
  <c r="AH31" i="43"/>
  <c r="AG31" i="43"/>
  <c r="AG32" i="43" s="1"/>
  <c r="AF31" i="43"/>
  <c r="AF32" i="43" s="1"/>
  <c r="AE31" i="43"/>
  <c r="AE32" i="43" s="1"/>
  <c r="AI30" i="43"/>
  <c r="AH30" i="43"/>
  <c r="AG30" i="43"/>
  <c r="AF30" i="43"/>
  <c r="AE30" i="43"/>
  <c r="AI29" i="43"/>
  <c r="AH29" i="43"/>
  <c r="AG29" i="43"/>
  <c r="AF29" i="43"/>
  <c r="AE29" i="43"/>
  <c r="AI28" i="43"/>
  <c r="AH28" i="43"/>
  <c r="AG28" i="43"/>
  <c r="AF28" i="43"/>
  <c r="AE28" i="43"/>
  <c r="AI27" i="43"/>
  <c r="AH27" i="43"/>
  <c r="AG27" i="43"/>
  <c r="AF27" i="43"/>
  <c r="AE27" i="43"/>
  <c r="AI26" i="43"/>
  <c r="AH26" i="43"/>
  <c r="AG26" i="43"/>
  <c r="AF26" i="43"/>
  <c r="AE26" i="43"/>
  <c r="AI25" i="43"/>
  <c r="AH25" i="43"/>
  <c r="AG25" i="43"/>
  <c r="AF25" i="43"/>
  <c r="AE25" i="43"/>
  <c r="AI24" i="43"/>
  <c r="AH24" i="43"/>
  <c r="AG24" i="43"/>
  <c r="AF24" i="43"/>
  <c r="AE24" i="43"/>
  <c r="AI23" i="43"/>
  <c r="AH23" i="43"/>
  <c r="AG23" i="43"/>
  <c r="AF23" i="43"/>
  <c r="AE23" i="43"/>
  <c r="AI22" i="43"/>
  <c r="AH22" i="43"/>
  <c r="AG22" i="43"/>
  <c r="AF22" i="43"/>
  <c r="AE22" i="43"/>
  <c r="AI21" i="43"/>
  <c r="AH21" i="43"/>
  <c r="AG21" i="43"/>
  <c r="AF21" i="43"/>
  <c r="AE21" i="43"/>
  <c r="AI20" i="43"/>
  <c r="AH20" i="43"/>
  <c r="AG20" i="43"/>
  <c r="AF20" i="43"/>
  <c r="AE20" i="43"/>
  <c r="AI19" i="43"/>
  <c r="AH19" i="43"/>
  <c r="AG19" i="43"/>
  <c r="AF19" i="43"/>
  <c r="AE19" i="43"/>
  <c r="AI18" i="43"/>
  <c r="AH18" i="43"/>
  <c r="AG18" i="43"/>
  <c r="AF18" i="43"/>
  <c r="AE18" i="43"/>
  <c r="AI17" i="43"/>
  <c r="AH17" i="43"/>
  <c r="AG17" i="43"/>
  <c r="AF17" i="43"/>
  <c r="AE17" i="43"/>
  <c r="AI16" i="43"/>
  <c r="AH16" i="43"/>
  <c r="AG16" i="43"/>
  <c r="AF16" i="43"/>
  <c r="AE16" i="43"/>
  <c r="AI15" i="43"/>
  <c r="AH15" i="43"/>
  <c r="AG15" i="43"/>
  <c r="AF15" i="43"/>
  <c r="AE15" i="43"/>
  <c r="AI14" i="43"/>
  <c r="AH14" i="43"/>
  <c r="AG14" i="43"/>
  <c r="AF14" i="43"/>
  <c r="AE14" i="43"/>
  <c r="AI13" i="43"/>
  <c r="AH13" i="43"/>
  <c r="AG13" i="43"/>
  <c r="AF13" i="43"/>
  <c r="AE13" i="43"/>
  <c r="AI12" i="43"/>
  <c r="AH12" i="43"/>
  <c r="AG12" i="43"/>
  <c r="AF12" i="43"/>
  <c r="AE12" i="43"/>
  <c r="AI11" i="43"/>
  <c r="AH11" i="43"/>
  <c r="AG11" i="43"/>
  <c r="AF11" i="43"/>
  <c r="AE11" i="43"/>
  <c r="AI10" i="43"/>
  <c r="AH10" i="43"/>
  <c r="AG10" i="43"/>
  <c r="AF10" i="43"/>
  <c r="AE10" i="43"/>
  <c r="AI9" i="43"/>
  <c r="AH9" i="43"/>
  <c r="AG9" i="43"/>
  <c r="AF9" i="43"/>
  <c r="AE9" i="43"/>
  <c r="AI8" i="43"/>
  <c r="AH8" i="43"/>
  <c r="AG8" i="43"/>
  <c r="AF8" i="43"/>
  <c r="AE8" i="43"/>
  <c r="AI7" i="43"/>
  <c r="AH7" i="43"/>
  <c r="AG7" i="43"/>
  <c r="AF7" i="43"/>
  <c r="AE7" i="43"/>
  <c r="AI6" i="43"/>
  <c r="AH6" i="43"/>
  <c r="AG6" i="43"/>
  <c r="AF6" i="43"/>
  <c r="AE6" i="43"/>
  <c r="AI5" i="43"/>
  <c r="AH5" i="43"/>
  <c r="AG5" i="43"/>
  <c r="AF5" i="43"/>
  <c r="AE5" i="43"/>
  <c r="AD40" i="43"/>
  <c r="AC40" i="43"/>
  <c r="AB40" i="43"/>
  <c r="AA40" i="43"/>
  <c r="Z40" i="43"/>
  <c r="AD39" i="43"/>
  <c r="AC39" i="43"/>
  <c r="AB39" i="43"/>
  <c r="AA39" i="43"/>
  <c r="Z39" i="43"/>
  <c r="AD38" i="43"/>
  <c r="AC38" i="43"/>
  <c r="AB38" i="43"/>
  <c r="AA38" i="43"/>
  <c r="Z38" i="43"/>
  <c r="AD37" i="43"/>
  <c r="AC37" i="43"/>
  <c r="AB37" i="43"/>
  <c r="AA37" i="43"/>
  <c r="Z37" i="43"/>
  <c r="AD36" i="43"/>
  <c r="AC36" i="43"/>
  <c r="AB36" i="43"/>
  <c r="AA36" i="43"/>
  <c r="Z36" i="43"/>
  <c r="AD35" i="43"/>
  <c r="AC35" i="43"/>
  <c r="AB35" i="43"/>
  <c r="AA35" i="43"/>
  <c r="Z35" i="43"/>
  <c r="AD34" i="43"/>
  <c r="AC34" i="43"/>
  <c r="AB34" i="43"/>
  <c r="AA34" i="43"/>
  <c r="Z34" i="43"/>
  <c r="AD31" i="43"/>
  <c r="AD32" i="43" s="1"/>
  <c r="AC31" i="43"/>
  <c r="AC32" i="43" s="1"/>
  <c r="AB31" i="43"/>
  <c r="AB32" i="43" s="1"/>
  <c r="AA31" i="43"/>
  <c r="AA32" i="43" s="1"/>
  <c r="Z31" i="43"/>
  <c r="Z32" i="43" s="1"/>
  <c r="AD30" i="43"/>
  <c r="AC30" i="43"/>
  <c r="AB30" i="43"/>
  <c r="AA30" i="43"/>
  <c r="Z30" i="43"/>
  <c r="AD29" i="43"/>
  <c r="AC29" i="43"/>
  <c r="AB29" i="43"/>
  <c r="AA29" i="43"/>
  <c r="Z29" i="43"/>
  <c r="AD28" i="43"/>
  <c r="AC28" i="43"/>
  <c r="AB28" i="43"/>
  <c r="AA28" i="43"/>
  <c r="Z28" i="43"/>
  <c r="AD27" i="43"/>
  <c r="AC27" i="43"/>
  <c r="AB27" i="43"/>
  <c r="AA27" i="43"/>
  <c r="Z27" i="43"/>
  <c r="AD26" i="43"/>
  <c r="AC26" i="43"/>
  <c r="AB26" i="43"/>
  <c r="AA26" i="43"/>
  <c r="Z26" i="43"/>
  <c r="AD25" i="43"/>
  <c r="AC25" i="43"/>
  <c r="AB25" i="43"/>
  <c r="AA25" i="43"/>
  <c r="Z25" i="43"/>
  <c r="AD24" i="43"/>
  <c r="AC24" i="43"/>
  <c r="AB24" i="43"/>
  <c r="AA24" i="43"/>
  <c r="Z24" i="43"/>
  <c r="AD23" i="43"/>
  <c r="AC23" i="43"/>
  <c r="AB23" i="43"/>
  <c r="AA23" i="43"/>
  <c r="Z23" i="43"/>
  <c r="AD22" i="43"/>
  <c r="AC22" i="43"/>
  <c r="AB22" i="43"/>
  <c r="AA22" i="43"/>
  <c r="Z22" i="43"/>
  <c r="AD21" i="43"/>
  <c r="AC21" i="43"/>
  <c r="AB21" i="43"/>
  <c r="AA21" i="43"/>
  <c r="Z21" i="43"/>
  <c r="AD20" i="43"/>
  <c r="AC20" i="43"/>
  <c r="AB20" i="43"/>
  <c r="AA20" i="43"/>
  <c r="Z20" i="43"/>
  <c r="AD19" i="43"/>
  <c r="AC19" i="43"/>
  <c r="AB19" i="43"/>
  <c r="AA19" i="43"/>
  <c r="Z19" i="43"/>
  <c r="AD18" i="43"/>
  <c r="AC18" i="43"/>
  <c r="AB18" i="43"/>
  <c r="AA18" i="43"/>
  <c r="Z18" i="43"/>
  <c r="AD17" i="43"/>
  <c r="AC17" i="43"/>
  <c r="AB17" i="43"/>
  <c r="AA17" i="43"/>
  <c r="Z17" i="43"/>
  <c r="AD16" i="43"/>
  <c r="AC16" i="43"/>
  <c r="AB16" i="43"/>
  <c r="AA16" i="43"/>
  <c r="Z16" i="43"/>
  <c r="AD15" i="43"/>
  <c r="AC15" i="43"/>
  <c r="AB15" i="43"/>
  <c r="AA15" i="43"/>
  <c r="Z15" i="43"/>
  <c r="AD14" i="43"/>
  <c r="AC14" i="43"/>
  <c r="AB14" i="43"/>
  <c r="AA14" i="43"/>
  <c r="Z14" i="43"/>
  <c r="AD13" i="43"/>
  <c r="AC13" i="43"/>
  <c r="AB13" i="43"/>
  <c r="AA13" i="43"/>
  <c r="Z13" i="43"/>
  <c r="AD12" i="43"/>
  <c r="AC12" i="43"/>
  <c r="AB12" i="43"/>
  <c r="AA12" i="43"/>
  <c r="Z12" i="43"/>
  <c r="AD11" i="43"/>
  <c r="AC11" i="43"/>
  <c r="AB11" i="43"/>
  <c r="AA11" i="43"/>
  <c r="Z11" i="43"/>
  <c r="AD10" i="43"/>
  <c r="AC10" i="43"/>
  <c r="AB10" i="43"/>
  <c r="AA10" i="43"/>
  <c r="Z10" i="43"/>
  <c r="AD9" i="43"/>
  <c r="AC9" i="43"/>
  <c r="AB9" i="43"/>
  <c r="AA9" i="43"/>
  <c r="Z9" i="43"/>
  <c r="AD8" i="43"/>
  <c r="AC8" i="43"/>
  <c r="AB8" i="43"/>
  <c r="AA8" i="43"/>
  <c r="Z8" i="43"/>
  <c r="AD7" i="43"/>
  <c r="AC7" i="43"/>
  <c r="AB7" i="43"/>
  <c r="AA7" i="43"/>
  <c r="Z7" i="43"/>
  <c r="AD6" i="43"/>
  <c r="AC6" i="43"/>
  <c r="AB6" i="43"/>
  <c r="AA6" i="43"/>
  <c r="Z6" i="43"/>
  <c r="AD5" i="43"/>
  <c r="AC5" i="43"/>
  <c r="AB5" i="43"/>
  <c r="AA5" i="43"/>
  <c r="Z5" i="43"/>
  <c r="Y40" i="43"/>
  <c r="X40" i="43"/>
  <c r="W40" i="43"/>
  <c r="V40" i="43"/>
  <c r="Y39" i="43"/>
  <c r="X39" i="43"/>
  <c r="W39" i="43"/>
  <c r="V39" i="43"/>
  <c r="Y38" i="43"/>
  <c r="X38" i="43"/>
  <c r="W38" i="43"/>
  <c r="V38" i="43"/>
  <c r="Y37" i="43"/>
  <c r="X37" i="43"/>
  <c r="W37" i="43"/>
  <c r="V37" i="43"/>
  <c r="Y36" i="43"/>
  <c r="X36" i="43"/>
  <c r="W36" i="43"/>
  <c r="V36" i="43"/>
  <c r="Y35" i="43"/>
  <c r="X35" i="43"/>
  <c r="W35" i="43"/>
  <c r="V35" i="43"/>
  <c r="Y34" i="43"/>
  <c r="X34" i="43"/>
  <c r="W34" i="43"/>
  <c r="V34" i="43"/>
  <c r="Y31" i="43"/>
  <c r="Y32" i="43" s="1"/>
  <c r="X31" i="43"/>
  <c r="X32" i="43" s="1"/>
  <c r="W31" i="43"/>
  <c r="W32" i="43" s="1"/>
  <c r="V31" i="43"/>
  <c r="V32" i="43" s="1"/>
  <c r="Y30" i="43"/>
  <c r="X30" i="43"/>
  <c r="W30" i="43"/>
  <c r="V30" i="43"/>
  <c r="Y29" i="43"/>
  <c r="X29" i="43"/>
  <c r="W29" i="43"/>
  <c r="V29" i="43"/>
  <c r="Y28" i="43"/>
  <c r="X28" i="43"/>
  <c r="W28" i="43"/>
  <c r="V28" i="43"/>
  <c r="Y27" i="43"/>
  <c r="X27" i="43"/>
  <c r="W27" i="43"/>
  <c r="V27" i="43"/>
  <c r="Y26" i="43"/>
  <c r="X26" i="43"/>
  <c r="W26" i="43"/>
  <c r="V26" i="43"/>
  <c r="Y25" i="43"/>
  <c r="X25" i="43"/>
  <c r="W25" i="43"/>
  <c r="V25" i="43"/>
  <c r="Y24" i="43"/>
  <c r="X24" i="43"/>
  <c r="W24" i="43"/>
  <c r="V24" i="43"/>
  <c r="Y23" i="43"/>
  <c r="X23" i="43"/>
  <c r="W23" i="43"/>
  <c r="V23" i="43"/>
  <c r="Y22" i="43"/>
  <c r="X22" i="43"/>
  <c r="W22" i="43"/>
  <c r="V22" i="43"/>
  <c r="Y21" i="43"/>
  <c r="X21" i="43"/>
  <c r="W21" i="43"/>
  <c r="V21" i="43"/>
  <c r="Y20" i="43"/>
  <c r="X20" i="43"/>
  <c r="W20" i="43"/>
  <c r="V20" i="43"/>
  <c r="Y19" i="43"/>
  <c r="X19" i="43"/>
  <c r="W19" i="43"/>
  <c r="V19" i="43"/>
  <c r="Y18" i="43"/>
  <c r="X18" i="43"/>
  <c r="W18" i="43"/>
  <c r="V18" i="43"/>
  <c r="Y17" i="43"/>
  <c r="X17" i="43"/>
  <c r="W17" i="43"/>
  <c r="V17" i="43"/>
  <c r="Y16" i="43"/>
  <c r="X16" i="43"/>
  <c r="W16" i="43"/>
  <c r="V16" i="43"/>
  <c r="Y15" i="43"/>
  <c r="X15" i="43"/>
  <c r="W15" i="43"/>
  <c r="V15" i="43"/>
  <c r="Y14" i="43"/>
  <c r="X14" i="43"/>
  <c r="W14" i="43"/>
  <c r="V14" i="43"/>
  <c r="Y13" i="43"/>
  <c r="X13" i="43"/>
  <c r="W13" i="43"/>
  <c r="V13" i="43"/>
  <c r="Y12" i="43"/>
  <c r="X12" i="43"/>
  <c r="W12" i="43"/>
  <c r="V12" i="43"/>
  <c r="Y11" i="43"/>
  <c r="X11" i="43"/>
  <c r="W11" i="43"/>
  <c r="V11" i="43"/>
  <c r="Y10" i="43"/>
  <c r="X10" i="43"/>
  <c r="W10" i="43"/>
  <c r="V10" i="43"/>
  <c r="Y9" i="43"/>
  <c r="X9" i="43"/>
  <c r="W9" i="43"/>
  <c r="V9" i="43"/>
  <c r="Y8" i="43"/>
  <c r="X8" i="43"/>
  <c r="W8" i="43"/>
  <c r="V8" i="43"/>
  <c r="Y7" i="43"/>
  <c r="X7" i="43"/>
  <c r="W7" i="43"/>
  <c r="V7" i="43"/>
  <c r="Y6" i="43"/>
  <c r="X6" i="43"/>
  <c r="W6" i="43"/>
  <c r="V6" i="43"/>
  <c r="Y5" i="43"/>
  <c r="X5" i="43"/>
  <c r="W5" i="43"/>
  <c r="V5" i="43"/>
  <c r="AI43" i="27"/>
  <c r="AH43" i="27"/>
  <c r="AG43" i="27"/>
  <c r="AF43" i="27"/>
  <c r="AE43" i="27"/>
  <c r="AI42" i="27"/>
  <c r="AH42" i="27"/>
  <c r="AG42" i="27"/>
  <c r="AF42" i="27"/>
  <c r="AE42" i="27"/>
  <c r="AI41" i="27"/>
  <c r="AH41" i="27"/>
  <c r="AG41" i="27"/>
  <c r="AF41" i="27"/>
  <c r="AE41" i="27"/>
  <c r="AI40" i="27"/>
  <c r="AH40" i="27"/>
  <c r="AG40" i="27"/>
  <c r="AF40" i="27"/>
  <c r="AE40" i="27"/>
  <c r="AI39" i="27"/>
  <c r="AH39" i="27"/>
  <c r="AG39" i="27"/>
  <c r="AF39" i="27"/>
  <c r="AE39" i="27"/>
  <c r="AI38" i="27"/>
  <c r="AH38" i="27"/>
  <c r="AG38" i="27"/>
  <c r="AF38" i="27"/>
  <c r="AE38" i="27"/>
  <c r="AI37" i="27"/>
  <c r="AH37" i="27"/>
  <c r="AG37" i="27"/>
  <c r="AF37" i="27"/>
  <c r="AE37" i="27"/>
  <c r="AI36" i="27"/>
  <c r="AH36" i="27"/>
  <c r="AG36" i="27"/>
  <c r="AF36" i="27"/>
  <c r="AE36" i="27"/>
  <c r="AI35" i="27"/>
  <c r="AH35" i="27"/>
  <c r="AG35" i="27"/>
  <c r="AF35" i="27"/>
  <c r="AE35" i="27"/>
  <c r="AI34" i="27"/>
  <c r="AH34" i="27"/>
  <c r="AG34" i="27"/>
  <c r="AF34" i="27"/>
  <c r="AE34" i="27"/>
  <c r="AI31" i="27"/>
  <c r="AI32" i="27" s="1"/>
  <c r="AH31" i="27"/>
  <c r="AH32" i="27" s="1"/>
  <c r="AG31" i="27"/>
  <c r="AG32" i="27" s="1"/>
  <c r="AF31" i="27"/>
  <c r="AF32" i="27" s="1"/>
  <c r="AE31" i="27"/>
  <c r="AE32" i="27" s="1"/>
  <c r="AI30" i="27"/>
  <c r="AH30" i="27"/>
  <c r="AG30" i="27"/>
  <c r="AF30" i="27"/>
  <c r="AE30" i="27"/>
  <c r="AI29" i="27"/>
  <c r="AH29" i="27"/>
  <c r="AG29" i="27"/>
  <c r="AF29" i="27"/>
  <c r="AE29" i="27"/>
  <c r="AI28" i="27"/>
  <c r="AH28" i="27"/>
  <c r="AG28" i="27"/>
  <c r="AF28" i="27"/>
  <c r="AE28" i="27"/>
  <c r="AI27" i="27"/>
  <c r="AH27" i="27"/>
  <c r="AG27" i="27"/>
  <c r="AF27" i="27"/>
  <c r="AE27" i="27"/>
  <c r="AI26" i="27"/>
  <c r="AH26" i="27"/>
  <c r="AG26" i="27"/>
  <c r="AF26" i="27"/>
  <c r="AE26" i="27"/>
  <c r="AI25" i="27"/>
  <c r="AH25" i="27"/>
  <c r="AG25" i="27"/>
  <c r="AF25" i="27"/>
  <c r="AE25" i="27"/>
  <c r="AI24" i="27"/>
  <c r="AH24" i="27"/>
  <c r="AG24" i="27"/>
  <c r="AF24" i="27"/>
  <c r="AE24" i="27"/>
  <c r="AI23" i="27"/>
  <c r="AH23" i="27"/>
  <c r="AG23" i="27"/>
  <c r="AF23" i="27"/>
  <c r="AE23" i="27"/>
  <c r="AI22" i="27"/>
  <c r="AH22" i="27"/>
  <c r="AG22" i="27"/>
  <c r="AF22" i="27"/>
  <c r="AE22" i="27"/>
  <c r="AI21" i="27"/>
  <c r="AH21" i="27"/>
  <c r="AG21" i="27"/>
  <c r="AF21" i="27"/>
  <c r="AE21" i="27"/>
  <c r="AI20" i="27"/>
  <c r="AH20" i="27"/>
  <c r="AG20" i="27"/>
  <c r="AF20" i="27"/>
  <c r="AE20" i="27"/>
  <c r="AI19" i="27"/>
  <c r="AH19" i="27"/>
  <c r="AG19" i="27"/>
  <c r="AF19" i="27"/>
  <c r="AE19" i="27"/>
  <c r="AI18" i="27"/>
  <c r="AH18" i="27"/>
  <c r="AG18" i="27"/>
  <c r="AF18" i="27"/>
  <c r="AE18" i="27"/>
  <c r="AI17" i="27"/>
  <c r="AH17" i="27"/>
  <c r="AG17" i="27"/>
  <c r="AF17" i="27"/>
  <c r="AE17" i="27"/>
  <c r="AI16" i="27"/>
  <c r="AH16" i="27"/>
  <c r="AG16" i="27"/>
  <c r="AF16" i="27"/>
  <c r="AE16" i="27"/>
  <c r="AI15" i="27"/>
  <c r="AH15" i="27"/>
  <c r="AG15" i="27"/>
  <c r="AF15" i="27"/>
  <c r="AE15" i="27"/>
  <c r="AI14" i="27"/>
  <c r="AH14" i="27"/>
  <c r="AG14" i="27"/>
  <c r="AF14" i="27"/>
  <c r="AE14" i="27"/>
  <c r="AI13" i="27"/>
  <c r="AH13" i="27"/>
  <c r="AG13" i="27"/>
  <c r="AF13" i="27"/>
  <c r="AE13" i="27"/>
  <c r="AI12" i="27"/>
  <c r="AH12" i="27"/>
  <c r="AG12" i="27"/>
  <c r="AF12" i="27"/>
  <c r="AE12" i="27"/>
  <c r="AI11" i="27"/>
  <c r="AH11" i="27"/>
  <c r="AG11" i="27"/>
  <c r="AF11" i="27"/>
  <c r="AE11" i="27"/>
  <c r="AI10" i="27"/>
  <c r="AH10" i="27"/>
  <c r="AG10" i="27"/>
  <c r="AF10" i="27"/>
  <c r="AE10" i="27"/>
  <c r="AI9" i="27"/>
  <c r="AH9" i="27"/>
  <c r="AG9" i="27"/>
  <c r="AF9" i="27"/>
  <c r="AE9" i="27"/>
  <c r="AI8" i="27"/>
  <c r="AH8" i="27"/>
  <c r="AG8" i="27"/>
  <c r="AF8" i="27"/>
  <c r="AE8" i="27"/>
  <c r="AI7" i="27"/>
  <c r="AH7" i="27"/>
  <c r="AG7" i="27"/>
  <c r="AF7" i="27"/>
  <c r="AE7" i="27"/>
  <c r="AI6" i="27"/>
  <c r="AH6" i="27"/>
  <c r="AG6" i="27"/>
  <c r="AF6" i="27"/>
  <c r="AE6" i="27"/>
  <c r="AI5" i="27"/>
  <c r="AH5" i="27"/>
  <c r="AG5" i="27"/>
  <c r="AF5" i="27"/>
  <c r="AE5" i="27"/>
  <c r="AD43" i="27"/>
  <c r="AC43" i="27"/>
  <c r="AB43" i="27"/>
  <c r="AA43" i="27"/>
  <c r="Z43" i="27"/>
  <c r="AD42" i="27"/>
  <c r="AC42" i="27"/>
  <c r="AB42" i="27"/>
  <c r="AA42" i="27"/>
  <c r="Z42" i="27"/>
  <c r="AD41" i="27"/>
  <c r="AC41" i="27"/>
  <c r="AB41" i="27"/>
  <c r="AA41" i="27"/>
  <c r="Z41" i="27"/>
  <c r="AD40" i="27"/>
  <c r="AC40" i="27"/>
  <c r="AB40" i="27"/>
  <c r="AA40" i="27"/>
  <c r="Z40" i="27"/>
  <c r="AD39" i="27"/>
  <c r="AC39" i="27"/>
  <c r="AB39" i="27"/>
  <c r="AA39" i="27"/>
  <c r="Z39" i="27"/>
  <c r="AD38" i="27"/>
  <c r="AC38" i="27"/>
  <c r="AB38" i="27"/>
  <c r="AA38" i="27"/>
  <c r="Z38" i="27"/>
  <c r="AD37" i="27"/>
  <c r="AC37" i="27"/>
  <c r="AB37" i="27"/>
  <c r="AA37" i="27"/>
  <c r="Z37" i="27"/>
  <c r="AD36" i="27"/>
  <c r="AC36" i="27"/>
  <c r="AB36" i="27"/>
  <c r="AA36" i="27"/>
  <c r="Z36" i="27"/>
  <c r="AD35" i="27"/>
  <c r="AC35" i="27"/>
  <c r="AB35" i="27"/>
  <c r="AA35" i="27"/>
  <c r="Z35" i="27"/>
  <c r="AD34" i="27"/>
  <c r="AC34" i="27"/>
  <c r="AB34" i="27"/>
  <c r="AA34" i="27"/>
  <c r="Z34" i="27"/>
  <c r="AC32" i="27"/>
  <c r="AD31" i="27"/>
  <c r="AD32" i="27" s="1"/>
  <c r="AC31" i="27"/>
  <c r="AB31" i="27"/>
  <c r="AB32" i="27" s="1"/>
  <c r="AA31" i="27"/>
  <c r="AA32" i="27" s="1"/>
  <c r="Z31" i="27"/>
  <c r="Z32" i="27" s="1"/>
  <c r="AD30" i="27"/>
  <c r="AC30" i="27"/>
  <c r="AB30" i="27"/>
  <c r="AA30" i="27"/>
  <c r="Z30" i="27"/>
  <c r="AD29" i="27"/>
  <c r="AC29" i="27"/>
  <c r="AB29" i="27"/>
  <c r="AA29" i="27"/>
  <c r="Z29" i="27"/>
  <c r="AD28" i="27"/>
  <c r="D10" i="47" s="1"/>
  <c r="AC28" i="27"/>
  <c r="C10" i="47" s="1"/>
  <c r="AB28" i="27"/>
  <c r="B10" i="47" s="1"/>
  <c r="AA28" i="27"/>
  <c r="Z28" i="27"/>
  <c r="AD27" i="27"/>
  <c r="D9" i="47" s="1"/>
  <c r="AC27" i="27"/>
  <c r="C9" i="47" s="1"/>
  <c r="AB27" i="27"/>
  <c r="B9" i="47" s="1"/>
  <c r="AA27" i="27"/>
  <c r="Z27" i="27"/>
  <c r="AD26" i="27"/>
  <c r="AC26" i="27"/>
  <c r="AB26" i="27"/>
  <c r="AA26" i="27"/>
  <c r="Z26" i="27"/>
  <c r="AD25" i="27"/>
  <c r="AC25" i="27"/>
  <c r="AB25" i="27"/>
  <c r="AA25" i="27"/>
  <c r="Z25" i="27"/>
  <c r="AD24" i="27"/>
  <c r="AC24" i="27"/>
  <c r="AB24" i="27"/>
  <c r="AA24" i="27"/>
  <c r="Z24" i="27"/>
  <c r="AD23" i="27"/>
  <c r="AC23" i="27"/>
  <c r="AB23" i="27"/>
  <c r="AA23" i="27"/>
  <c r="Z23" i="27"/>
  <c r="AD22" i="27"/>
  <c r="AC22" i="27"/>
  <c r="AB22" i="27"/>
  <c r="AA22" i="27"/>
  <c r="Z22" i="27"/>
  <c r="AD21" i="27"/>
  <c r="AC21" i="27"/>
  <c r="AB21" i="27"/>
  <c r="AA21" i="27"/>
  <c r="Z21" i="27"/>
  <c r="AD20" i="27"/>
  <c r="AC20" i="27"/>
  <c r="AB20" i="27"/>
  <c r="AA20" i="27"/>
  <c r="Z20" i="27"/>
  <c r="AD19" i="27"/>
  <c r="AC19" i="27"/>
  <c r="AB19" i="27"/>
  <c r="AA19" i="27"/>
  <c r="Z19" i="27"/>
  <c r="AD18" i="27"/>
  <c r="AC18" i="27"/>
  <c r="AB18" i="27"/>
  <c r="AA18" i="27"/>
  <c r="Z18" i="27"/>
  <c r="AD17" i="27"/>
  <c r="AC17" i="27"/>
  <c r="AB17" i="27"/>
  <c r="AA17" i="27"/>
  <c r="Z17" i="27"/>
  <c r="AD16" i="27"/>
  <c r="AC16" i="27"/>
  <c r="AB16" i="27"/>
  <c r="AA16" i="27"/>
  <c r="Z16" i="27"/>
  <c r="AD15" i="27"/>
  <c r="AC15" i="27"/>
  <c r="AB15" i="27"/>
  <c r="AA15" i="27"/>
  <c r="Z15" i="27"/>
  <c r="AD14" i="27"/>
  <c r="D7" i="47" s="1"/>
  <c r="AC14" i="27"/>
  <c r="C7" i="47" s="1"/>
  <c r="AB14" i="27"/>
  <c r="B7" i="47" s="1"/>
  <c r="AA14" i="27"/>
  <c r="Z14" i="27"/>
  <c r="AD13" i="27"/>
  <c r="D6" i="47" s="1"/>
  <c r="AC13" i="27"/>
  <c r="C6" i="47" s="1"/>
  <c r="AB13" i="27"/>
  <c r="B6" i="47" s="1"/>
  <c r="AA13" i="27"/>
  <c r="Z13" i="27"/>
  <c r="AD12" i="27"/>
  <c r="AC12" i="27"/>
  <c r="AB12" i="27"/>
  <c r="AA12" i="27"/>
  <c r="Z12" i="27"/>
  <c r="AD11" i="27"/>
  <c r="D8" i="47" s="1"/>
  <c r="AC11" i="27"/>
  <c r="AB11" i="27"/>
  <c r="AA11" i="27"/>
  <c r="Z11" i="27"/>
  <c r="AD10" i="27"/>
  <c r="D5" i="47" s="1"/>
  <c r="AC10" i="27"/>
  <c r="C5" i="47" s="1"/>
  <c r="AB10" i="27"/>
  <c r="B5" i="47" s="1"/>
  <c r="AA10" i="27"/>
  <c r="Z10" i="27"/>
  <c r="AD9" i="27"/>
  <c r="AC9" i="27"/>
  <c r="AB9" i="27"/>
  <c r="AA9" i="27"/>
  <c r="Z9" i="27"/>
  <c r="AD8" i="27"/>
  <c r="AC8" i="27"/>
  <c r="AB8" i="27"/>
  <c r="AA8" i="27"/>
  <c r="Z8" i="27"/>
  <c r="AD7" i="27"/>
  <c r="D4" i="47" s="1"/>
  <c r="AC7" i="27"/>
  <c r="C4" i="47" s="1"/>
  <c r="AB7" i="27"/>
  <c r="B4" i="47" s="1"/>
  <c r="AA7" i="27"/>
  <c r="Z7" i="27"/>
  <c r="AD6" i="27"/>
  <c r="AC6" i="27"/>
  <c r="AB6" i="27"/>
  <c r="AA6" i="27"/>
  <c r="Z6" i="27"/>
  <c r="AD5" i="27"/>
  <c r="AC5" i="27"/>
  <c r="AB5" i="27"/>
  <c r="AA5" i="27"/>
  <c r="Z5" i="27"/>
  <c r="Y43" i="27"/>
  <c r="X43" i="27"/>
  <c r="W43" i="27"/>
  <c r="V43" i="27"/>
  <c r="Y42" i="27"/>
  <c r="X42" i="27"/>
  <c r="W42" i="27"/>
  <c r="V42" i="27"/>
  <c r="Y41" i="27"/>
  <c r="X41" i="27"/>
  <c r="W41" i="27"/>
  <c r="V41" i="27"/>
  <c r="Y40" i="27"/>
  <c r="X40" i="27"/>
  <c r="W40" i="27"/>
  <c r="V40" i="27"/>
  <c r="Y39" i="27"/>
  <c r="X39" i="27"/>
  <c r="W39" i="27"/>
  <c r="V39" i="27"/>
  <c r="Y38" i="27"/>
  <c r="X38" i="27"/>
  <c r="W38" i="27"/>
  <c r="V38" i="27"/>
  <c r="Y37" i="27"/>
  <c r="X37" i="27"/>
  <c r="W37" i="27"/>
  <c r="V37" i="27"/>
  <c r="Y36" i="27"/>
  <c r="X36" i="27"/>
  <c r="W36" i="27"/>
  <c r="V36" i="27"/>
  <c r="Y35" i="27"/>
  <c r="X35" i="27"/>
  <c r="W35" i="27"/>
  <c r="V35" i="27"/>
  <c r="Y34" i="27"/>
  <c r="X34" i="27"/>
  <c r="W34" i="27"/>
  <c r="V34" i="27"/>
  <c r="Y31" i="27"/>
  <c r="Y32" i="27" s="1"/>
  <c r="X31" i="27"/>
  <c r="X32" i="27" s="1"/>
  <c r="W31" i="27"/>
  <c r="W32" i="27" s="1"/>
  <c r="V31" i="27"/>
  <c r="V32" i="27" s="1"/>
  <c r="Y30" i="27"/>
  <c r="X30" i="27"/>
  <c r="W30" i="27"/>
  <c r="V30" i="27"/>
  <c r="Y29" i="27"/>
  <c r="X29" i="27"/>
  <c r="W29" i="27"/>
  <c r="V29" i="27"/>
  <c r="Y28" i="27"/>
  <c r="X28" i="27"/>
  <c r="W28" i="27"/>
  <c r="V28" i="27"/>
  <c r="Y27" i="27"/>
  <c r="X27" i="27"/>
  <c r="W27" i="27"/>
  <c r="V27" i="27"/>
  <c r="Y26" i="27"/>
  <c r="X26" i="27"/>
  <c r="W26" i="27"/>
  <c r="V26" i="27"/>
  <c r="Y25" i="27"/>
  <c r="X25" i="27"/>
  <c r="W25" i="27"/>
  <c r="V25" i="27"/>
  <c r="Y24" i="27"/>
  <c r="X24" i="27"/>
  <c r="W24" i="27"/>
  <c r="V24" i="27"/>
  <c r="Y23" i="27"/>
  <c r="X23" i="27"/>
  <c r="W23" i="27"/>
  <c r="V23" i="27"/>
  <c r="Y22" i="27"/>
  <c r="X22" i="27"/>
  <c r="W22" i="27"/>
  <c r="V22" i="27"/>
  <c r="Y21" i="27"/>
  <c r="X21" i="27"/>
  <c r="W21" i="27"/>
  <c r="V21" i="27"/>
  <c r="Y20" i="27"/>
  <c r="X20" i="27"/>
  <c r="W20" i="27"/>
  <c r="V20" i="27"/>
  <c r="Y19" i="27"/>
  <c r="X19" i="27"/>
  <c r="W19" i="27"/>
  <c r="V19" i="27"/>
  <c r="Y18" i="27"/>
  <c r="X18" i="27"/>
  <c r="W18" i="27"/>
  <c r="V18" i="27"/>
  <c r="Y17" i="27"/>
  <c r="X17" i="27"/>
  <c r="W17" i="27"/>
  <c r="V17" i="27"/>
  <c r="Y16" i="27"/>
  <c r="X16" i="27"/>
  <c r="W16" i="27"/>
  <c r="V16" i="27"/>
  <c r="Y15" i="27"/>
  <c r="X15" i="27"/>
  <c r="W15" i="27"/>
  <c r="V15" i="27"/>
  <c r="Y14" i="27"/>
  <c r="X14" i="27"/>
  <c r="W14" i="27"/>
  <c r="V14" i="27"/>
  <c r="Y13" i="27"/>
  <c r="X13" i="27"/>
  <c r="W13" i="27"/>
  <c r="V13" i="27"/>
  <c r="Y12" i="27"/>
  <c r="X12" i="27"/>
  <c r="W12" i="27"/>
  <c r="V12" i="27"/>
  <c r="Y11" i="27"/>
  <c r="X11" i="27"/>
  <c r="W11" i="27"/>
  <c r="V11" i="27"/>
  <c r="Y10" i="27"/>
  <c r="X10" i="27"/>
  <c r="W10" i="27"/>
  <c r="V10" i="27"/>
  <c r="Y9" i="27"/>
  <c r="X9" i="27"/>
  <c r="W9" i="27"/>
  <c r="V9" i="27"/>
  <c r="Y8" i="27"/>
  <c r="X8" i="27"/>
  <c r="W8" i="27"/>
  <c r="V8" i="27"/>
  <c r="Y7" i="27"/>
  <c r="X7" i="27"/>
  <c r="W7" i="27"/>
  <c r="V7" i="27"/>
  <c r="Y6" i="27"/>
  <c r="X6" i="27"/>
  <c r="W6" i="27"/>
  <c r="V6" i="27"/>
  <c r="Y5" i="27"/>
  <c r="X5" i="27"/>
  <c r="W5" i="27"/>
  <c r="V5" i="27"/>
  <c r="B8" i="47" l="1"/>
  <c r="B11" i="47" s="1"/>
  <c r="D11" i="47"/>
  <c r="C8" i="47"/>
  <c r="C11" i="47" s="1"/>
  <c r="B13" i="2" l="1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6" i="2"/>
  <c r="C16" i="2"/>
  <c r="C17" i="2" s="1"/>
  <c r="D16" i="2"/>
  <c r="D17" i="2" s="1"/>
  <c r="E16" i="2"/>
  <c r="F16" i="2"/>
  <c r="G16" i="2"/>
  <c r="G17" i="2" s="1"/>
  <c r="H16" i="2"/>
  <c r="I16" i="2"/>
  <c r="J16" i="2"/>
  <c r="K16" i="2"/>
  <c r="K17" i="2" s="1"/>
  <c r="L16" i="2"/>
  <c r="M16" i="2"/>
  <c r="N16" i="2"/>
  <c r="O16" i="2"/>
  <c r="O17" i="2" s="1"/>
  <c r="P16" i="2"/>
  <c r="Q16" i="2"/>
  <c r="Q17" i="2" s="1"/>
  <c r="R16" i="2"/>
  <c r="S16" i="2"/>
  <c r="T16" i="2"/>
  <c r="T17" i="2" s="1"/>
  <c r="U16" i="2"/>
  <c r="V16" i="2"/>
  <c r="W16" i="2"/>
  <c r="W17" i="2" s="1"/>
  <c r="X16" i="2"/>
  <c r="Y16" i="2"/>
  <c r="H17" i="2" l="1"/>
  <c r="Y17" i="2"/>
  <c r="R17" i="2"/>
  <c r="N17" i="2"/>
  <c r="J17" i="2"/>
  <c r="X17" i="2"/>
  <c r="U17" i="2"/>
  <c r="E17" i="2"/>
  <c r="L17" i="2"/>
  <c r="I17" i="2"/>
  <c r="V17" i="2"/>
  <c r="S17" i="2"/>
  <c r="P17" i="2"/>
  <c r="M17" i="2"/>
  <c r="F17" i="2"/>
  <c r="B17" i="2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3">
    <s v="ThisWorkbookDataModel"/>
    <s v="[Annex_A_TTR_data].[Indicator].&amp;[r]"/>
    <s v="[Measures].[Sum of GDP_ratio]"/>
    <s v="[geo - TTR].[protocol order].&amp;[3.]"/>
    <s v="[geo - TTR].[description].&amp;[Czechia]"/>
    <s v="[geo - TTR].[protocol order].&amp;[2.5E1]"/>
    <s v="[geo - TTR].[description].&amp;[Slovakia]"/>
    <s v="[geo - TTR].[protocol order].&amp;[1.7E1]"/>
    <s v="[geo - TTR].[description].&amp;[Hungary]"/>
    <s v="[geo - TTR].[protocol order].&amp;[2.1E1]"/>
    <s v="[geo - TTR].[description].&amp;[Poland]"/>
    <s v="[Annex_A_TTR_data].[TIME].&amp;[2018]"/>
    <s v="[geo - TTR].[description].&amp;[EU-28]"/>
  </metadataStrings>
  <mdxMetadata count="5">
    <mdx n="0" f="v">
      <t c="5">
        <n x="1"/>
        <n x="2"/>
        <n x="3"/>
        <n x="4"/>
        <n x="11"/>
      </t>
    </mdx>
    <mdx n="0" f="v">
      <t c="5">
        <n x="1"/>
        <n x="2"/>
        <n x="5"/>
        <n x="6"/>
        <n x="11"/>
      </t>
    </mdx>
    <mdx n="0" f="v">
      <t c="5">
        <n x="1"/>
        <n x="2"/>
        <n x="7"/>
        <n x="8"/>
        <n x="11"/>
      </t>
    </mdx>
    <mdx n="0" f="v">
      <t c="5">
        <n x="1"/>
        <n x="2"/>
        <n x="9"/>
        <n x="10"/>
        <n x="11"/>
      </t>
    </mdx>
    <mdx n="0" f="v">
      <t c="4">
        <n x="1"/>
        <n x="2"/>
        <n x="12"/>
        <n x="11"/>
      </t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<sst xmlns="http://schemas.openxmlformats.org/spreadsheetml/2006/main" count="369" uniqueCount="300">
  <si>
    <t>Ukazovateľ</t>
  </si>
  <si>
    <t>Daňové príjmy VS spolu</t>
  </si>
  <si>
    <t>Dane z príjmov, ziskov a kapitálového majetku</t>
  </si>
  <si>
    <t>Daň z príjmov fyzických osôb</t>
  </si>
  <si>
    <t>DPFO zo závislej činnosti</t>
  </si>
  <si>
    <t xml:space="preserve">DPFO z  podnikania 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</si>
  <si>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</si>
  <si>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</si>
  <si>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</si>
  <si>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</si>
  <si>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</si>
  <si>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</si>
  <si>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</si>
  <si>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</si>
  <si>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</si>
  <si>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</si>
  <si>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</si>
  <si>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</si>
  <si>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</si>
  <si>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</si>
  <si>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Ostatné dane</t>
  </si>
  <si>
    <t>Daňové príjmy a príjmy FSZP spolu</t>
  </si>
  <si>
    <t>SANKCIE</t>
  </si>
  <si>
    <t>Daňové príjmy a príjmy FSZP vrátane sankcií</t>
  </si>
  <si>
    <t>% HDP</t>
  </si>
  <si>
    <t>Štátne finančné aktíva</t>
  </si>
  <si>
    <t xml:space="preserve">Daňové príjmy obcí </t>
  </si>
  <si>
    <t>Daňové príjmy VÚC</t>
  </si>
  <si>
    <t>Daňové príjmy Rozhlasu a televízie Slovenska (RTS)</t>
  </si>
  <si>
    <t>Environmentálny fond</t>
  </si>
  <si>
    <t>Výdavky na verejnoprospešný účel</t>
  </si>
  <si>
    <t>Sociálna poisťovňa (EAO + dlžné)</t>
  </si>
  <si>
    <t>Zdravotné poisťovne (EAO + dlžné)</t>
  </si>
  <si>
    <t>z toho vplyv LEVEL/EDS</t>
  </si>
  <si>
    <t>z toho vplyv MAKRA</t>
  </si>
  <si>
    <t>z toho vplyv AKTUALIZÁCIE LEGISLATÍVY</t>
  </si>
  <si>
    <t>Daňové príjmy VS</t>
  </si>
  <si>
    <t>DPFOzč, SO, ZO (mzdová báza)</t>
  </si>
  <si>
    <t>DPPO, DPFOpod, SD MO, ZD licencie (nominálne a reálne HDP)</t>
  </si>
  <si>
    <t>DPH (nominálna spotreba domácností, medzispotreba a investície vlády)</t>
  </si>
  <si>
    <t>Vplyv zmeny makroekonomických údajov</t>
  </si>
  <si>
    <t>DPH</t>
  </si>
  <si>
    <t>Vplyv zmeny odhadu úspešnosti výberu daní (EDS/level)</t>
  </si>
  <si>
    <t>1 Q 2008</t>
  </si>
  <si>
    <t>2 Q 2008</t>
  </si>
  <si>
    <t>3 Q 2008</t>
  </si>
  <si>
    <t>4 Q 2008</t>
  </si>
  <si>
    <t>1 Q 2009</t>
  </si>
  <si>
    <t>2 Q 2009</t>
  </si>
  <si>
    <t>3 Q 2009</t>
  </si>
  <si>
    <t>4 Q 2009</t>
  </si>
  <si>
    <t>1 Q 2010</t>
  </si>
  <si>
    <t>2 Q 2010</t>
  </si>
  <si>
    <t>3 Q 2010</t>
  </si>
  <si>
    <t>4 Q 2010</t>
  </si>
  <si>
    <t>1 Q 2011</t>
  </si>
  <si>
    <t>2 Q 2011</t>
  </si>
  <si>
    <t>3 Q 2011</t>
  </si>
  <si>
    <t>4 Q 2011</t>
  </si>
  <si>
    <t>1 Q 2012</t>
  </si>
  <si>
    <t>2 Q 2012</t>
  </si>
  <si>
    <t>3 Q 2012</t>
  </si>
  <si>
    <t>4 Q 2012</t>
  </si>
  <si>
    <t>1 Q 2013</t>
  </si>
  <si>
    <t>2 Q 2013</t>
  </si>
  <si>
    <t>3 Q 2013</t>
  </si>
  <si>
    <t>4 Q 2013</t>
  </si>
  <si>
    <t>1 Q 2014</t>
  </si>
  <si>
    <t>2 Q 2014</t>
  </si>
  <si>
    <t>3 Q 2014</t>
  </si>
  <si>
    <t>4 Q 2014</t>
  </si>
  <si>
    <t>1 Q 2015</t>
  </si>
  <si>
    <t>2 Q 2015</t>
  </si>
  <si>
    <t>3 Q 2015</t>
  </si>
  <si>
    <t>4 Q 2015</t>
  </si>
  <si>
    <t>1 Q 2016</t>
  </si>
  <si>
    <t>FSZP* spolu</t>
  </si>
  <si>
    <t>z toho JEDNORAZOVÉ VPLYVY</t>
  </si>
  <si>
    <t>z toho INÉ VPLYVY</t>
  </si>
  <si>
    <t>CELKOVÁ ZMENA</t>
  </si>
  <si>
    <t>* Fondy sociálneho a zdravotného poistenia</t>
  </si>
  <si>
    <t>2 Q 2016</t>
  </si>
  <si>
    <t>Graf 3: Vplyv zmeny odhadu úspešnosti výberu (EDS) na prognózu daní (v mil. eur)</t>
  </si>
  <si>
    <t>Graf 2: Vplyv makroekonomickej prognózy na odhad daní (mil. eur)</t>
  </si>
  <si>
    <r>
      <t>Sociálna poisťovňa</t>
    </r>
    <r>
      <rPr>
        <sz val="8"/>
        <rFont val="Arial Narrow"/>
        <family val="2"/>
        <charset val="238"/>
      </rPr>
      <t xml:space="preserve"> (EAO + dlžné)</t>
    </r>
  </si>
  <si>
    <r>
      <t>Zdravotné poisťovne</t>
    </r>
    <r>
      <rPr>
        <sz val="8"/>
        <rFont val="Arial Narrow"/>
        <family val="2"/>
        <charset val="238"/>
      </rPr>
      <t xml:space="preserve"> (EAO + dlžné)</t>
    </r>
  </si>
  <si>
    <t>Daňové príjmy ŠR</t>
  </si>
  <si>
    <t>z toho FO</t>
  </si>
  <si>
    <t xml:space="preserve">                         PO</t>
  </si>
  <si>
    <t>HDP, b.c.</t>
  </si>
  <si>
    <t>3 Q 2016</t>
  </si>
  <si>
    <t>4 Q 2016</t>
  </si>
  <si>
    <t>1 Q 2017</t>
  </si>
  <si>
    <t>2 Q 2017</t>
  </si>
  <si>
    <t>FSZP spolu *</t>
  </si>
  <si>
    <t>Graf 4: Efektívna daňová sadzba DPH (%)</t>
  </si>
  <si>
    <t>3 Q 2017</t>
  </si>
  <si>
    <t>4 Q 2017</t>
  </si>
  <si>
    <t>1 Q 2018</t>
  </si>
  <si>
    <t>2 Q 2018</t>
  </si>
  <si>
    <t>EDS feb</t>
  </si>
  <si>
    <t>3 Q 2018</t>
  </si>
  <si>
    <t>Miestne dane</t>
  </si>
  <si>
    <t>Samostatné účty</t>
  </si>
  <si>
    <t>Schválený RVS na roky 2019 - 2021</t>
  </si>
  <si>
    <t>Rozdiel oproti RVS 19-21</t>
  </si>
  <si>
    <t>4 Q 2018</t>
  </si>
  <si>
    <t>1 Q 2019</t>
  </si>
  <si>
    <t>2 Q 2019</t>
  </si>
  <si>
    <t>EDS sep</t>
  </si>
  <si>
    <t>3 Q 2019</t>
  </si>
  <si>
    <t>Tabuľka: Aktuálna prognóza IFP a porovnanie s rozpočtom VS na roky 2019 - 2021, s rozpočtom VS na roky 2020 - 2022 a s prognózou VpDP z novembra 2019 (mil. eur, ESA2010)</t>
  </si>
  <si>
    <t>Schválený RVS na roky 2020 - 2022</t>
  </si>
  <si>
    <t>VpDP (november 2019)</t>
  </si>
  <si>
    <t>Aktuálna prognóza (február 2020)</t>
  </si>
  <si>
    <t>Rozdiel oproti RVS 19 - 21</t>
  </si>
  <si>
    <t>Rozdiel oproti RVS 20 - 22</t>
  </si>
  <si>
    <t>Rozdiel oproti VpDP (november 2019)</t>
  </si>
  <si>
    <t>Tabuľka: Aktuálna prognóza IFP a porovnanie s rozpočtom VS na roky 2019 - 2021, s rozpočtom VS na roky 2020 - 2022 a s prognózou VpDP z novembra 2019 (mil. eur, cash)</t>
  </si>
  <si>
    <t>Tabuľka: Rozdiel aktuálnej prognózy daňových príjmov oproti prognóze z novembra 2019 (ESA2010, mil. eur)</t>
  </si>
  <si>
    <t>Graf 1: Zmena prognózy daní oproti novembru 2019 (v mil. eur)</t>
  </si>
  <si>
    <t>Graf A: Výnos dane z nehnuteľností (mil. eur a %)</t>
  </si>
  <si>
    <t>Daň z pozemkov</t>
  </si>
  <si>
    <t>Daň zo stavieb</t>
  </si>
  <si>
    <t>Daň z bytov a nebyt priest.</t>
  </si>
  <si>
    <t>Medziročný rast dane z nehnuteľností (pravá os)</t>
  </si>
  <si>
    <t>Graf B: Priemerné zvýšenie sadzieb dane z nehnuteľností v okresných mestách</t>
  </si>
  <si>
    <t>Okresné mesto</t>
  </si>
  <si>
    <t>Skratka</t>
  </si>
  <si>
    <t>Zvýšenie sadzieb dane v 2020 (v %)</t>
  </si>
  <si>
    <t>Priemerné zvýšenie sadzieb za okr. mestá v 2020 (v %)</t>
  </si>
  <si>
    <t>Košice</t>
  </si>
  <si>
    <t>KE</t>
  </si>
  <si>
    <t>Brezno</t>
  </si>
  <si>
    <t>BR</t>
  </si>
  <si>
    <t>Trnava</t>
  </si>
  <si>
    <t>TT</t>
  </si>
  <si>
    <t>Medzilaborce</t>
  </si>
  <si>
    <t>ML</t>
  </si>
  <si>
    <t>Malacky</t>
  </si>
  <si>
    <t>MA</t>
  </si>
  <si>
    <t>Poprad</t>
  </si>
  <si>
    <t>PP</t>
  </si>
  <si>
    <t>Levice</t>
  </si>
  <si>
    <t>LV</t>
  </si>
  <si>
    <t>Skalica</t>
  </si>
  <si>
    <t>SI</t>
  </si>
  <si>
    <t>Banská Bystrica</t>
  </si>
  <si>
    <t>BB</t>
  </si>
  <si>
    <t>Bratislava</t>
  </si>
  <si>
    <t>BA</t>
  </si>
  <si>
    <t>Partizánske</t>
  </si>
  <si>
    <t>PE</t>
  </si>
  <si>
    <t>Ružomberok</t>
  </si>
  <si>
    <t>RK</t>
  </si>
  <si>
    <t>Komárno</t>
  </si>
  <si>
    <t>KN</t>
  </si>
  <si>
    <t>Žilina</t>
  </si>
  <si>
    <t>ZA</t>
  </si>
  <si>
    <t>Trenčín</t>
  </si>
  <si>
    <t>TN</t>
  </si>
  <si>
    <t>Šaľa</t>
  </si>
  <si>
    <t>SA</t>
  </si>
  <si>
    <t>Bytča</t>
  </si>
  <si>
    <t>BY</t>
  </si>
  <si>
    <t>Prievidza</t>
  </si>
  <si>
    <t>PD</t>
  </si>
  <si>
    <t>Banská Štiavnica</t>
  </si>
  <si>
    <t>BS</t>
  </si>
  <si>
    <t>Bánovce nad Bebravou</t>
  </si>
  <si>
    <t>BN</t>
  </si>
  <si>
    <t>Lučenec</t>
  </si>
  <si>
    <t>LC</t>
  </si>
  <si>
    <t>Levoča</t>
  </si>
  <si>
    <t>LE</t>
  </si>
  <si>
    <t>Svidník</t>
  </si>
  <si>
    <t>SK</t>
  </si>
  <si>
    <t>Kysucké Nové Mesto</t>
  </si>
  <si>
    <t>KM</t>
  </si>
  <si>
    <t>Prešov</t>
  </si>
  <si>
    <t>PO</t>
  </si>
  <si>
    <t>Nitra</t>
  </si>
  <si>
    <t>NR</t>
  </si>
  <si>
    <t>Ilava</t>
  </si>
  <si>
    <t>IL</t>
  </si>
  <si>
    <t>Kežmarok</t>
  </si>
  <si>
    <t>KK</t>
  </si>
  <si>
    <t>Nové Mesto nad Váhom</t>
  </si>
  <si>
    <t>NM</t>
  </si>
  <si>
    <t>Galanta</t>
  </si>
  <si>
    <t>GA</t>
  </si>
  <si>
    <t>Veľký Krtíš</t>
  </si>
  <si>
    <t>VK</t>
  </si>
  <si>
    <t>Vranov nad Topľou</t>
  </si>
  <si>
    <t>VT</t>
  </si>
  <si>
    <t>Sabinov</t>
  </si>
  <si>
    <t>SB</t>
  </si>
  <si>
    <t>Stará Ľubovňa</t>
  </si>
  <si>
    <t>SL</t>
  </si>
  <si>
    <t>Michalovce</t>
  </si>
  <si>
    <t>MI</t>
  </si>
  <si>
    <t>Spišská Nová Ves</t>
  </si>
  <si>
    <t>SN</t>
  </si>
  <si>
    <t>Hlohovec</t>
  </si>
  <si>
    <t>HC</t>
  </si>
  <si>
    <t>Zlaté Moravce</t>
  </si>
  <si>
    <t>ZM</t>
  </si>
  <si>
    <t>Tvrdošín</t>
  </si>
  <si>
    <t>TS</t>
  </si>
  <si>
    <t>Poltár</t>
  </si>
  <si>
    <t>PT</t>
  </si>
  <si>
    <t>Piešťany</t>
  </si>
  <si>
    <t>PN</t>
  </si>
  <si>
    <t>Humenné</t>
  </si>
  <si>
    <t>HE</t>
  </si>
  <si>
    <t>Zvolen</t>
  </si>
  <si>
    <t>ZV</t>
  </si>
  <si>
    <t>Turčianske Teplice</t>
  </si>
  <si>
    <t>TR</t>
  </si>
  <si>
    <t>Martin</t>
  </si>
  <si>
    <t>MT</t>
  </si>
  <si>
    <t>Nové Zámky</t>
  </si>
  <si>
    <t>NZ</t>
  </si>
  <si>
    <t>Krupina</t>
  </si>
  <si>
    <t>KA</t>
  </si>
  <si>
    <t>Senec</t>
  </si>
  <si>
    <t>SC</t>
  </si>
  <si>
    <t>Žarnovica</t>
  </si>
  <si>
    <t>ZC</t>
  </si>
  <si>
    <t>Žiar nad Hronom</t>
  </si>
  <si>
    <t>ZH</t>
  </si>
  <si>
    <t>Púchov</t>
  </si>
  <si>
    <t>PU</t>
  </si>
  <si>
    <t>Trebišov</t>
  </si>
  <si>
    <t>TV</t>
  </si>
  <si>
    <t>Bardejov</t>
  </si>
  <si>
    <t>BJ</t>
  </si>
  <si>
    <t>Čadca</t>
  </si>
  <si>
    <t>CD</t>
  </si>
  <si>
    <t>Detva</t>
  </si>
  <si>
    <t>DT</t>
  </si>
  <si>
    <t>Dolný Kubín</t>
  </si>
  <si>
    <t>DK</t>
  </si>
  <si>
    <t>Dunajská Streda</t>
  </si>
  <si>
    <t>DS</t>
  </si>
  <si>
    <t>Gelnica</t>
  </si>
  <si>
    <t>GL</t>
  </si>
  <si>
    <t>Liptovský Mikuláš</t>
  </si>
  <si>
    <t>LM</t>
  </si>
  <si>
    <t>Myjava</t>
  </si>
  <si>
    <t>MY</t>
  </si>
  <si>
    <t>Námestovo</t>
  </si>
  <si>
    <t>NO</t>
  </si>
  <si>
    <t>Pezinok</t>
  </si>
  <si>
    <t>PK</t>
  </si>
  <si>
    <t>Považská Bystrica</t>
  </si>
  <si>
    <t>PB</t>
  </si>
  <si>
    <t>Revúca</t>
  </si>
  <si>
    <t>RA</t>
  </si>
  <si>
    <t>Rimavská Sobota</t>
  </si>
  <si>
    <t>RS</t>
  </si>
  <si>
    <t>Rožňava</t>
  </si>
  <si>
    <t>RV</t>
  </si>
  <si>
    <t>Senica</t>
  </si>
  <si>
    <t>SE</t>
  </si>
  <si>
    <t>Snina</t>
  </si>
  <si>
    <t>SV</t>
  </si>
  <si>
    <t>Sobrance</t>
  </si>
  <si>
    <t>SO</t>
  </si>
  <si>
    <t>Topoľčany</t>
  </si>
  <si>
    <t>TO</t>
  </si>
  <si>
    <t>Stropkov</t>
  </si>
  <si>
    <t>SP</t>
  </si>
  <si>
    <t>EÚ</t>
  </si>
  <si>
    <t>Majetok</t>
  </si>
  <si>
    <t>Graf C: Daňové príjmy z nehnuteľnosti, 2018 (% HDP)</t>
  </si>
  <si>
    <t>DPFO</t>
  </si>
  <si>
    <t>DPPO</t>
  </si>
  <si>
    <t>4 Q 2019</t>
  </si>
  <si>
    <t>Ostatné SD (konečná spotreba domácností, s.c.)</t>
  </si>
  <si>
    <t>Dane z medzinárodného obchodu a transakcií (Import, b.c.)</t>
  </si>
  <si>
    <t>Zrážková daň a OO vybr.fin.inštitúcií (objem vkladov, PÚM)</t>
  </si>
  <si>
    <t>Graf 10: Zmena prognózy daní oproti RVS na roky 2020 - 2022 (v mil. eur)</t>
  </si>
  <si>
    <t>Sociálne odvody</t>
  </si>
  <si>
    <t>Zdravotné odvody</t>
  </si>
  <si>
    <t>Daňové a odvodové príjmy spolu</t>
  </si>
  <si>
    <t>CZ</t>
  </si>
  <si>
    <t>HU</t>
  </si>
  <si>
    <t>PL</t>
  </si>
  <si>
    <t>DPH a Spotrebné dane</t>
  </si>
  <si>
    <t>Dane a odvody za rok 2020</t>
  </si>
  <si>
    <t>Daň/Odvod</t>
  </si>
  <si>
    <t>výnos</t>
  </si>
  <si>
    <t>vplyv makra</t>
  </si>
  <si>
    <t>vplyv EDS</t>
  </si>
  <si>
    <t>vplyv legislatívy</t>
  </si>
  <si>
    <t>jednorazové vplyvy</t>
  </si>
  <si>
    <t>iné vplvyvy</t>
  </si>
  <si>
    <t>celkom</t>
  </si>
  <si>
    <t xml:space="preserve">Graf 2: Rast daní a odvodov (y-o-y; 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</si>
</sst>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#,##0.0"/>
    <numFmt numFmtId="165" formatCode="#,##0.000"/>
    <numFmt numFmtId="166" formatCode="_-* #,##0.00\ _S_k_-;\-* #,##0.00\ _S_k_-;_-* &quot;-&quot;??\ _S_k_-;_-@_-"/>
    <numFmt numFmtId="167" formatCode="0.0"/>
    <numFmt numFmtId="168" formatCode="#,##0.0000"/>
    <numFmt numFmtId="169" formatCode="#,##0.00000"/>
    <numFmt numFmtId="170" formatCode="#,##0.000000"/>
    <numFmt numFmtId="171" formatCode="#,##0.0000000"/>
    <numFmt numFmtId="172" formatCode="0.0%"/>
    <numFmt numFmtId="173" formatCode="_-* #,##0\ _€_-;\-* #,##0\ _€_-;_-* &quot;-&quot;??\ _€_-;_-@_-"/>
    <numFmt numFmtId="174" formatCode="0.000"/>
  </numFmts>
  <fonts count="34">
    <font>
      <sz val="11"/>
      <color theme="1"/>
      <name val="Garamond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name val="Garamond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1"/>
      <color theme="1"/>
      <name val="Garamond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10"/>
      <name val="Arial "/>
    </font>
    <font>
      <b/>
      <i/>
      <sz val="10"/>
      <name val="Arial "/>
    </font>
    <font>
      <sz val="10"/>
      <color theme="1"/>
      <name val="Garamond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name val="Garamond"/>
      <family val="1"/>
      <charset val="238"/>
    </font>
    <font>
      <sz val="10"/>
      <color rgb="FFA6A6A6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2" fillId="0" borderId="0"/>
    <xf numFmtId="9" fontId="12" fillId="0" borderId="0" applyFont="0" applyFill="0" applyBorder="0" applyAlignment="0" applyProtection="0"/>
    <xf numFmtId="0" fontId="13" fillId="0" borderId="0"/>
    <xf numFmtId="0" fontId="15" fillId="0" borderId="0"/>
    <xf numFmtId="9" fontId="20" fillId="0" borderId="0" applyFont="0" applyFill="0" applyBorder="0" applyAlignment="0" applyProtection="0"/>
    <xf numFmtId="0" fontId="26" fillId="0" borderId="0"/>
    <xf numFmtId="166" fontId="13" fillId="0" borderId="0" applyFont="0" applyFill="0" applyBorder="0" applyAlignment="0" applyProtection="0"/>
    <xf numFmtId="0" fontId="28" fillId="0" borderId="0"/>
    <xf numFmtId="9" fontId="7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</cellStyleXfs>
  <cellXfs count="203">
    <xf numFmtId="0" fontId="0" fillId="0" borderId="0" xfId="0"/>
    <xf numFmtId="0" fontId="14" fillId="0" borderId="0" xfId="3" applyFont="1" applyFill="1" applyBorder="1" applyAlignment="1">
      <alignment vertical="center"/>
    </xf>
    <xf numFmtId="0" fontId="1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0" xfId="0" applyFont="1"/>
    <xf numFmtId="0" fontId="17" fillId="5" borderId="19" xfId="4" applyFont="1" applyFill="1" applyBorder="1" applyAlignment="1">
      <alignment horizontal="left" vertical="center"/>
    </xf>
    <xf numFmtId="0" fontId="21" fillId="0" borderId="0" xfId="4" applyFont="1" applyAlignment="1">
      <alignment horizontal="left"/>
    </xf>
    <xf numFmtId="0" fontId="17" fillId="0" borderId="0" xfId="4" applyFont="1" applyAlignment="1">
      <alignment horizontal="left" vertical="center"/>
    </xf>
    <xf numFmtId="0" fontId="21" fillId="6" borderId="19" xfId="4" applyFont="1" applyFill="1" applyBorder="1"/>
    <xf numFmtId="0" fontId="21" fillId="0" borderId="0" xfId="4" applyFont="1" applyFill="1"/>
    <xf numFmtId="3" fontId="21" fillId="0" borderId="0" xfId="4" applyNumberFormat="1" applyFont="1"/>
    <xf numFmtId="3" fontId="21" fillId="0" borderId="0" xfId="4" applyNumberFormat="1" applyFont="1" applyAlignment="1">
      <alignment horizontal="right" vertical="center"/>
    </xf>
    <xf numFmtId="0" fontId="21" fillId="0" borderId="0" xfId="4" applyFont="1"/>
    <xf numFmtId="0" fontId="16" fillId="0" borderId="19" xfId="4" applyFont="1" applyBorder="1" applyAlignment="1">
      <alignment vertical="center"/>
    </xf>
    <xf numFmtId="3" fontId="22" fillId="0" borderId="19" xfId="4" applyNumberFormat="1" applyFont="1" applyBorder="1"/>
    <xf numFmtId="0" fontId="16" fillId="5" borderId="19" xfId="4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center"/>
    </xf>
    <xf numFmtId="3" fontId="22" fillId="0" borderId="19" xfId="4" applyNumberFormat="1" applyFont="1" applyBorder="1" applyAlignment="1">
      <alignment horizontal="right" vertical="center"/>
    </xf>
    <xf numFmtId="0" fontId="21" fillId="0" borderId="0" xfId="4" applyFont="1" applyAlignment="1">
      <alignment horizontal="left" vertical="center"/>
    </xf>
    <xf numFmtId="0" fontId="22" fillId="0" borderId="19" xfId="4" applyFont="1" applyBorder="1" applyAlignment="1">
      <alignment horizontal="left" vertical="center"/>
    </xf>
    <xf numFmtId="0" fontId="18" fillId="0" borderId="0" xfId="3" applyFont="1" applyAlignment="1">
      <alignment vertical="center"/>
    </xf>
    <xf numFmtId="0" fontId="24" fillId="0" borderId="0" xfId="3" applyFont="1"/>
    <xf numFmtId="0" fontId="23" fillId="2" borderId="12" xfId="3" applyFont="1" applyFill="1" applyBorder="1"/>
    <xf numFmtId="3" fontId="23" fillId="0" borderId="0" xfId="3" applyNumberFormat="1" applyFont="1" applyFill="1" applyBorder="1" applyAlignment="1">
      <alignment horizontal="right" vertical="center"/>
    </xf>
    <xf numFmtId="0" fontId="23" fillId="2" borderId="3" xfId="3" applyFont="1" applyFill="1" applyBorder="1"/>
    <xf numFmtId="0" fontId="25" fillId="2" borderId="13" xfId="3" applyFont="1" applyFill="1" applyBorder="1" applyAlignment="1">
      <alignment horizontal="left" indent="2"/>
    </xf>
    <xf numFmtId="3" fontId="25" fillId="0" borderId="0" xfId="3" applyNumberFormat="1" applyFont="1" applyFill="1" applyBorder="1" applyAlignment="1">
      <alignment horizontal="right" vertical="center"/>
    </xf>
    <xf numFmtId="0" fontId="25" fillId="2" borderId="13" xfId="3" applyFont="1" applyFill="1" applyBorder="1" applyAlignment="1">
      <alignment horizontal="left" indent="4"/>
    </xf>
    <xf numFmtId="0" fontId="23" fillId="2" borderId="13" xfId="3" applyFont="1" applyFill="1" applyBorder="1"/>
    <xf numFmtId="3" fontId="25" fillId="0" borderId="8" xfId="3" applyNumberFormat="1" applyFont="1" applyFill="1" applyBorder="1" applyAlignment="1">
      <alignment horizontal="right" vertical="center"/>
    </xf>
    <xf numFmtId="3" fontId="25" fillId="0" borderId="9" xfId="3" applyNumberFormat="1" applyFont="1" applyFill="1" applyBorder="1" applyAlignment="1">
      <alignment horizontal="right" vertical="center"/>
    </xf>
    <xf numFmtId="3" fontId="23" fillId="0" borderId="9" xfId="3" applyNumberFormat="1" applyFont="1" applyFill="1" applyBorder="1" applyAlignment="1">
      <alignment horizontal="right" vertical="center"/>
    </xf>
    <xf numFmtId="3" fontId="23" fillId="0" borderId="1" xfId="3" applyNumberFormat="1" applyFont="1" applyFill="1" applyBorder="1" applyAlignment="1">
      <alignment horizontal="right" vertical="center"/>
    </xf>
    <xf numFmtId="3" fontId="23" fillId="0" borderId="2" xfId="3" applyNumberFormat="1" applyFont="1" applyFill="1" applyBorder="1" applyAlignment="1">
      <alignment horizontal="right" vertical="center"/>
    </xf>
    <xf numFmtId="3" fontId="23" fillId="0" borderId="15" xfId="3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5" fillId="2" borderId="0" xfId="3" applyFont="1" applyFill="1"/>
    <xf numFmtId="0" fontId="25" fillId="0" borderId="0" xfId="3" applyFont="1" applyFill="1" applyBorder="1" applyAlignment="1">
      <alignment horizontal="right" vertical="center"/>
    </xf>
    <xf numFmtId="0" fontId="25" fillId="2" borderId="3" xfId="3" applyFont="1" applyFill="1" applyBorder="1" applyAlignment="1">
      <alignment horizontal="left" indent="2"/>
    </xf>
    <xf numFmtId="0" fontId="25" fillId="2" borderId="14" xfId="3" applyFont="1" applyFill="1" applyBorder="1" applyAlignment="1">
      <alignment horizontal="left" indent="2"/>
    </xf>
    <xf numFmtId="0" fontId="25" fillId="2" borderId="14" xfId="3" applyFont="1" applyFill="1" applyBorder="1" applyAlignment="1">
      <alignment horizontal="left"/>
    </xf>
    <xf numFmtId="165" fontId="24" fillId="0" borderId="0" xfId="3" applyNumberFormat="1" applyFont="1"/>
    <xf numFmtId="0" fontId="25" fillId="2" borderId="16" xfId="3" applyFont="1" applyFill="1" applyBorder="1" applyAlignment="1">
      <alignment horizontal="left" indent="2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25" fillId="0" borderId="10" xfId="3" applyNumberFormat="1" applyFont="1" applyFill="1" applyBorder="1" applyAlignment="1">
      <alignment horizontal="right" vertical="center"/>
    </xf>
    <xf numFmtId="3" fontId="25" fillId="0" borderId="11" xfId="3" applyNumberFormat="1" applyFont="1" applyFill="1" applyBorder="1" applyAlignment="1">
      <alignment horizontal="right" vertical="center"/>
    </xf>
    <xf numFmtId="0" fontId="17" fillId="2" borderId="0" xfId="6" applyFont="1" applyFill="1"/>
    <xf numFmtId="3" fontId="23" fillId="0" borderId="5" xfId="3" applyNumberFormat="1" applyFont="1" applyFill="1" applyBorder="1" applyAlignment="1">
      <alignment horizontal="right" vertical="center"/>
    </xf>
    <xf numFmtId="3" fontId="23" fillId="0" borderId="6" xfId="3" applyNumberFormat="1" applyFont="1" applyFill="1" applyBorder="1" applyAlignment="1">
      <alignment horizontal="right" vertical="center"/>
    </xf>
    <xf numFmtId="3" fontId="23" fillId="0" borderId="4" xfId="3" applyNumberFormat="1" applyFont="1" applyFill="1" applyBorder="1" applyAlignment="1">
      <alignment horizontal="right" vertical="center"/>
    </xf>
    <xf numFmtId="3" fontId="23" fillId="0" borderId="8" xfId="3" applyNumberFormat="1" applyFont="1" applyFill="1" applyBorder="1" applyAlignment="1">
      <alignment horizontal="right" vertical="center"/>
    </xf>
    <xf numFmtId="3" fontId="23" fillId="0" borderId="10" xfId="3" applyNumberFormat="1" applyFont="1" applyFill="1" applyBorder="1" applyAlignment="1">
      <alignment horizontal="right" vertical="center"/>
    </xf>
    <xf numFmtId="3" fontId="25" fillId="0" borderId="17" xfId="3" applyNumberFormat="1" applyFont="1" applyFill="1" applyBorder="1" applyAlignment="1">
      <alignment horizontal="right" vertical="center"/>
    </xf>
    <xf numFmtId="3" fontId="25" fillId="0" borderId="2" xfId="3" applyNumberFormat="1" applyFont="1" applyFill="1" applyBorder="1" applyAlignment="1">
      <alignment horizontal="right" vertical="center"/>
    </xf>
    <xf numFmtId="3" fontId="25" fillId="0" borderId="15" xfId="3" applyNumberFormat="1" applyFont="1" applyFill="1" applyBorder="1" applyAlignment="1">
      <alignment horizontal="right" vertical="center"/>
    </xf>
    <xf numFmtId="3" fontId="25" fillId="0" borderId="1" xfId="3" applyNumberFormat="1" applyFont="1" applyFill="1" applyBorder="1" applyAlignment="1">
      <alignment horizontal="right" vertical="center"/>
    </xf>
    <xf numFmtId="0" fontId="19" fillId="0" borderId="2" xfId="4" applyFont="1" applyFill="1" applyBorder="1"/>
    <xf numFmtId="0" fontId="14" fillId="0" borderId="2" xfId="3" applyFont="1" applyFill="1" applyBorder="1" applyAlignment="1">
      <alignment vertical="center"/>
    </xf>
    <xf numFmtId="165" fontId="14" fillId="0" borderId="0" xfId="3" applyNumberFormat="1" applyFont="1" applyFill="1" applyBorder="1" applyAlignment="1">
      <alignment vertical="center"/>
    </xf>
    <xf numFmtId="0" fontId="17" fillId="2" borderId="0" xfId="6" applyFont="1" applyFill="1" applyAlignment="1">
      <alignment horizontal="left" vertical="top" wrapText="1"/>
    </xf>
    <xf numFmtId="0" fontId="23" fillId="2" borderId="13" xfId="3" applyFont="1" applyFill="1" applyBorder="1" applyAlignment="1">
      <alignment vertical="center"/>
    </xf>
    <xf numFmtId="0" fontId="23" fillId="2" borderId="14" xfId="3" applyFont="1" applyFill="1" applyBorder="1" applyAlignment="1">
      <alignment vertical="center"/>
    </xf>
    <xf numFmtId="0" fontId="23" fillId="2" borderId="16" xfId="3" applyFont="1" applyFill="1" applyBorder="1" applyAlignment="1">
      <alignment vertical="center"/>
    </xf>
    <xf numFmtId="0" fontId="23" fillId="3" borderId="16" xfId="3" applyFont="1" applyFill="1" applyBorder="1" applyAlignment="1">
      <alignment vertical="center"/>
    </xf>
    <xf numFmtId="0" fontId="25" fillId="2" borderId="3" xfId="3" applyFont="1" applyFill="1" applyBorder="1" applyAlignment="1">
      <alignment vertical="center"/>
    </xf>
    <xf numFmtId="1" fontId="24" fillId="0" borderId="0" xfId="3" applyNumberFormat="1" applyFont="1"/>
    <xf numFmtId="3" fontId="23" fillId="4" borderId="2" xfId="3" applyNumberFormat="1" applyFont="1" applyFill="1" applyBorder="1" applyAlignment="1">
      <alignment horizontal="right" vertical="center"/>
    </xf>
    <xf numFmtId="3" fontId="23" fillId="4" borderId="15" xfId="3" applyNumberFormat="1" applyFont="1" applyFill="1" applyBorder="1" applyAlignment="1">
      <alignment horizontal="right" vertical="center"/>
    </xf>
    <xf numFmtId="3" fontId="23" fillId="4" borderId="1" xfId="3" applyNumberFormat="1" applyFont="1" applyFill="1" applyBorder="1" applyAlignment="1">
      <alignment horizontal="right" vertical="center"/>
    </xf>
    <xf numFmtId="1" fontId="23" fillId="0" borderId="0" xfId="3" applyNumberFormat="1" applyFont="1" applyFill="1" applyBorder="1" applyAlignment="1">
      <alignment horizontal="right" vertical="center"/>
    </xf>
    <xf numFmtId="1" fontId="23" fillId="0" borderId="10" xfId="3" applyNumberFormat="1" applyFont="1" applyFill="1" applyBorder="1" applyAlignment="1">
      <alignment horizontal="right" vertical="center"/>
    </xf>
    <xf numFmtId="1" fontId="23" fillId="0" borderId="17" xfId="3" applyNumberFormat="1" applyFont="1" applyFill="1" applyBorder="1" applyAlignment="1">
      <alignment horizontal="right" vertical="center"/>
    </xf>
    <xf numFmtId="1" fontId="23" fillId="0" borderId="8" xfId="3" applyNumberFormat="1" applyFont="1" applyFill="1" applyBorder="1" applyAlignment="1">
      <alignment horizontal="right" vertical="center"/>
    </xf>
    <xf numFmtId="3" fontId="25" fillId="0" borderId="5" xfId="3" applyNumberFormat="1" applyFont="1" applyFill="1" applyBorder="1" applyAlignment="1">
      <alignment horizontal="right" vertical="center"/>
    </xf>
    <xf numFmtId="3" fontId="25" fillId="0" borderId="6" xfId="3" applyNumberFormat="1" applyFont="1" applyFill="1" applyBorder="1" applyAlignment="1">
      <alignment horizontal="right" vertical="center"/>
    </xf>
    <xf numFmtId="3" fontId="25" fillId="0" borderId="4" xfId="3" applyNumberFormat="1" applyFont="1" applyFill="1" applyBorder="1" applyAlignment="1">
      <alignment horizontal="right" vertical="center"/>
    </xf>
    <xf numFmtId="0" fontId="23" fillId="2" borderId="17" xfId="3" applyFont="1" applyFill="1" applyBorder="1" applyAlignment="1">
      <alignment horizontal="right" vertical="center"/>
    </xf>
    <xf numFmtId="0" fontId="23" fillId="2" borderId="10" xfId="3" applyFont="1" applyFill="1" applyBorder="1" applyAlignment="1">
      <alignment horizontal="right" vertical="center"/>
    </xf>
    <xf numFmtId="0" fontId="23" fillId="2" borderId="11" xfId="3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right" vertical="center"/>
    </xf>
    <xf numFmtId="0" fontId="23" fillId="2" borderId="0" xfId="3" applyFont="1" applyFill="1" applyBorder="1" applyAlignment="1">
      <alignment horizontal="right" vertical="center"/>
    </xf>
    <xf numFmtId="0" fontId="23" fillId="2" borderId="9" xfId="3" applyFont="1" applyFill="1" applyBorder="1" applyAlignment="1">
      <alignment horizontal="right" vertical="center"/>
    </xf>
    <xf numFmtId="3" fontId="23" fillId="0" borderId="17" xfId="3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164" fontId="23" fillId="0" borderId="2" xfId="3" applyNumberFormat="1" applyFont="1" applyFill="1" applyBorder="1" applyAlignment="1">
      <alignment horizontal="right" vertical="center"/>
    </xf>
    <xf numFmtId="164" fontId="23" fillId="0" borderId="15" xfId="3" applyNumberFormat="1" applyFont="1" applyFill="1" applyBorder="1" applyAlignment="1">
      <alignment horizontal="right" vertical="center"/>
    </xf>
    <xf numFmtId="164" fontId="23" fillId="0" borderId="1" xfId="3" applyNumberFormat="1" applyFont="1" applyFill="1" applyBorder="1" applyAlignment="1">
      <alignment horizontal="right" vertical="center"/>
    </xf>
    <xf numFmtId="0" fontId="21" fillId="2" borderId="0" xfId="0" applyFont="1" applyFill="1" applyBorder="1"/>
    <xf numFmtId="0" fontId="21" fillId="2" borderId="0" xfId="0" applyFont="1" applyFill="1"/>
    <xf numFmtId="0" fontId="22" fillId="0" borderId="21" xfId="0" applyFont="1" applyBorder="1"/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/>
    <xf numFmtId="0" fontId="21" fillId="0" borderId="29" xfId="0" applyFont="1" applyBorder="1" applyAlignment="1">
      <alignment vertical="center"/>
    </xf>
    <xf numFmtId="3" fontId="21" fillId="0" borderId="30" xfId="0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31" xfId="0" applyNumberFormat="1" applyFont="1" applyBorder="1" applyAlignment="1">
      <alignment vertical="center"/>
    </xf>
    <xf numFmtId="0" fontId="21" fillId="0" borderId="29" xfId="0" applyFont="1" applyBorder="1" applyAlignment="1">
      <alignment horizontal="left" vertical="center" indent="2"/>
    </xf>
    <xf numFmtId="0" fontId="21" fillId="0" borderId="29" xfId="0" applyFont="1" applyBorder="1" applyAlignment="1">
      <alignment horizontal="left" vertical="center"/>
    </xf>
    <xf numFmtId="0" fontId="22" fillId="4" borderId="32" xfId="0" applyFont="1" applyFill="1" applyBorder="1" applyAlignment="1">
      <alignment vertical="center"/>
    </xf>
    <xf numFmtId="3" fontId="22" fillId="4" borderId="18" xfId="0" applyNumberFormat="1" applyFont="1" applyFill="1" applyBorder="1" applyAlignment="1">
      <alignment vertical="center"/>
    </xf>
    <xf numFmtId="3" fontId="22" fillId="4" borderId="19" xfId="0" applyNumberFormat="1" applyFont="1" applyFill="1" applyBorder="1" applyAlignment="1">
      <alignment vertical="center"/>
    </xf>
    <xf numFmtId="3" fontId="22" fillId="4" borderId="20" xfId="0" applyNumberFormat="1" applyFont="1" applyFill="1" applyBorder="1" applyAlignment="1">
      <alignment vertical="center"/>
    </xf>
    <xf numFmtId="0" fontId="22" fillId="4" borderId="25" xfId="0" applyFont="1" applyFill="1" applyBorder="1" applyAlignment="1">
      <alignment vertical="center"/>
    </xf>
    <xf numFmtId="20" fontId="21" fillId="2" borderId="0" xfId="0" applyNumberFormat="1" applyFont="1" applyFill="1"/>
    <xf numFmtId="43" fontId="4" fillId="0" borderId="0" xfId="14" applyFont="1"/>
    <xf numFmtId="2" fontId="4" fillId="0" borderId="0" xfId="5" applyNumberFormat="1" applyFont="1"/>
    <xf numFmtId="0" fontId="23" fillId="0" borderId="10" xfId="3" applyFont="1" applyFill="1" applyBorder="1" applyAlignment="1">
      <alignment horizontal="right" vertical="center"/>
    </xf>
    <xf numFmtId="3" fontId="23" fillId="2" borderId="5" xfId="3" applyNumberFormat="1" applyFont="1" applyFill="1" applyBorder="1" applyAlignment="1">
      <alignment horizontal="right" vertical="center"/>
    </xf>
    <xf numFmtId="3" fontId="23" fillId="2" borderId="6" xfId="3" applyNumberFormat="1" applyFont="1" applyFill="1" applyBorder="1" applyAlignment="1">
      <alignment horizontal="right" vertical="center"/>
    </xf>
    <xf numFmtId="3" fontId="23" fillId="2" borderId="0" xfId="3" applyNumberFormat="1" applyFont="1" applyFill="1" applyBorder="1" applyAlignment="1">
      <alignment horizontal="right" vertical="center"/>
    </xf>
    <xf numFmtId="3" fontId="23" fillId="2" borderId="9" xfId="3" applyNumberFormat="1" applyFont="1" applyFill="1" applyBorder="1" applyAlignment="1">
      <alignment horizontal="right" vertical="center"/>
    </xf>
    <xf numFmtId="3" fontId="25" fillId="2" borderId="0" xfId="3" applyNumberFormat="1" applyFont="1" applyFill="1" applyBorder="1" applyAlignment="1">
      <alignment horizontal="right" vertical="center"/>
    </xf>
    <xf numFmtId="3" fontId="25" fillId="2" borderId="9" xfId="3" applyNumberFormat="1" applyFont="1" applyFill="1" applyBorder="1" applyAlignment="1">
      <alignment horizontal="right" vertical="center"/>
    </xf>
    <xf numFmtId="3" fontId="23" fillId="2" borderId="2" xfId="3" applyNumberFormat="1" applyFont="1" applyFill="1" applyBorder="1" applyAlignment="1">
      <alignment horizontal="right" vertical="center"/>
    </xf>
    <xf numFmtId="3" fontId="23" fillId="2" borderId="15" xfId="3" applyNumberFormat="1" applyFont="1" applyFill="1" applyBorder="1" applyAlignment="1">
      <alignment horizontal="right" vertical="center"/>
    </xf>
    <xf numFmtId="3" fontId="23" fillId="2" borderId="10" xfId="3" applyNumberFormat="1" applyFont="1" applyFill="1" applyBorder="1" applyAlignment="1">
      <alignment horizontal="right" vertical="center"/>
    </xf>
    <xf numFmtId="3" fontId="23" fillId="2" borderId="11" xfId="3" applyNumberFormat="1" applyFont="1" applyFill="1" applyBorder="1" applyAlignment="1">
      <alignment horizontal="right" vertical="center"/>
    </xf>
    <xf numFmtId="3" fontId="23" fillId="3" borderId="5" xfId="3" applyNumberFormat="1" applyFont="1" applyFill="1" applyBorder="1" applyAlignment="1">
      <alignment horizontal="right" vertical="center"/>
    </xf>
    <xf numFmtId="3" fontId="23" fillId="3" borderId="6" xfId="3" applyNumberFormat="1" applyFont="1" applyFill="1" applyBorder="1" applyAlignment="1">
      <alignment horizontal="right" vertical="center"/>
    </xf>
    <xf numFmtId="164" fontId="23" fillId="2" borderId="2" xfId="3" applyNumberFormat="1" applyFont="1" applyFill="1" applyBorder="1" applyAlignment="1">
      <alignment horizontal="right" vertical="center"/>
    </xf>
    <xf numFmtId="164" fontId="23" fillId="2" borderId="15" xfId="3" applyNumberFormat="1" applyFont="1" applyFill="1" applyBorder="1" applyAlignment="1">
      <alignment horizontal="right" vertical="center"/>
    </xf>
    <xf numFmtId="0" fontId="27" fillId="2" borderId="5" xfId="3" applyFont="1" applyFill="1" applyBorder="1" applyAlignment="1">
      <alignment horizontal="right" vertical="center"/>
    </xf>
    <xf numFmtId="3" fontId="25" fillId="2" borderId="10" xfId="3" applyNumberFormat="1" applyFont="1" applyFill="1" applyBorder="1" applyAlignment="1">
      <alignment horizontal="right" vertical="center"/>
    </xf>
    <xf numFmtId="3" fontId="25" fillId="2" borderId="11" xfId="3" applyNumberFormat="1" applyFont="1" applyFill="1" applyBorder="1" applyAlignment="1">
      <alignment horizontal="right" vertical="center"/>
    </xf>
    <xf numFmtId="3" fontId="25" fillId="2" borderId="2" xfId="3" applyNumberFormat="1" applyFont="1" applyFill="1" applyBorder="1" applyAlignment="1">
      <alignment horizontal="right" vertical="center"/>
    </xf>
    <xf numFmtId="3" fontId="25" fillId="2" borderId="15" xfId="3" applyNumberFormat="1" applyFont="1" applyFill="1" applyBorder="1" applyAlignment="1">
      <alignment horizontal="right" vertical="center"/>
    </xf>
    <xf numFmtId="0" fontId="23" fillId="0" borderId="9" xfId="3" applyFont="1" applyFill="1" applyBorder="1" applyAlignment="1">
      <alignment horizontal="right" vertical="center"/>
    </xf>
    <xf numFmtId="167" fontId="24" fillId="0" borderId="0" xfId="3" applyNumberFormat="1" applyFont="1"/>
    <xf numFmtId="3" fontId="4" fillId="0" borderId="30" xfId="0" applyNumberFormat="1" applyFont="1" applyFill="1" applyBorder="1" applyAlignment="1">
      <alignment vertical="center"/>
    </xf>
    <xf numFmtId="3" fontId="4" fillId="0" borderId="30" xfId="0" applyNumberFormat="1" applyFont="1" applyBorder="1" applyAlignment="1">
      <alignment vertical="center"/>
    </xf>
    <xf numFmtId="10" fontId="4" fillId="0" borderId="0" xfId="5" applyNumberFormat="1" applyFont="1"/>
    <xf numFmtId="3" fontId="24" fillId="0" borderId="0" xfId="3" applyNumberFormat="1" applyFont="1"/>
    <xf numFmtId="3" fontId="21" fillId="2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23" fillId="0" borderId="11" xfId="3" applyNumberFormat="1" applyFont="1" applyFill="1" applyBorder="1" applyAlignment="1">
      <alignment horizontal="right" vertical="center"/>
    </xf>
    <xf numFmtId="0" fontId="23" fillId="2" borderId="8" xfId="3" applyFont="1" applyFill="1" applyBorder="1" applyAlignment="1">
      <alignment horizontal="right" vertical="center"/>
    </xf>
    <xf numFmtId="3" fontId="23" fillId="2" borderId="4" xfId="3" applyNumberFormat="1" applyFont="1" applyFill="1" applyBorder="1" applyAlignment="1">
      <alignment horizontal="right" vertical="center"/>
    </xf>
    <xf numFmtId="3" fontId="23" fillId="2" borderId="8" xfId="3" applyNumberFormat="1" applyFont="1" applyFill="1" applyBorder="1" applyAlignment="1">
      <alignment horizontal="right" vertical="center"/>
    </xf>
    <xf numFmtId="3" fontId="25" fillId="2" borderId="8" xfId="3" applyNumberFormat="1" applyFont="1" applyFill="1" applyBorder="1" applyAlignment="1">
      <alignment horizontal="right" vertical="center"/>
    </xf>
    <xf numFmtId="3" fontId="23" fillId="2" borderId="1" xfId="3" applyNumberFormat="1" applyFont="1" applyFill="1" applyBorder="1" applyAlignment="1">
      <alignment horizontal="right" vertical="center"/>
    </xf>
    <xf numFmtId="3" fontId="23" fillId="2" borderId="17" xfId="3" applyNumberFormat="1" applyFont="1" applyFill="1" applyBorder="1" applyAlignment="1">
      <alignment horizontal="right" vertical="center"/>
    </xf>
    <xf numFmtId="3" fontId="23" fillId="3" borderId="4" xfId="3" applyNumberFormat="1" applyFont="1" applyFill="1" applyBorder="1" applyAlignment="1">
      <alignment horizontal="right" vertical="center"/>
    </xf>
    <xf numFmtId="164" fontId="23" fillId="2" borderId="1" xfId="3" applyNumberFormat="1" applyFont="1" applyFill="1" applyBorder="1" applyAlignment="1">
      <alignment horizontal="right" vertical="center"/>
    </xf>
    <xf numFmtId="0" fontId="25" fillId="0" borderId="5" xfId="3" applyFont="1" applyFill="1" applyBorder="1" applyAlignment="1">
      <alignment horizontal="right" vertical="center"/>
    </xf>
    <xf numFmtId="3" fontId="21" fillId="0" borderId="0" xfId="4" applyNumberFormat="1" applyFont="1" applyBorder="1" applyAlignment="1">
      <alignment horizontal="right" vertical="center"/>
    </xf>
    <xf numFmtId="3" fontId="22" fillId="0" borderId="0" xfId="4" applyNumberFormat="1" applyFont="1" applyBorder="1" applyAlignment="1">
      <alignment horizontal="right" vertical="center"/>
    </xf>
    <xf numFmtId="0" fontId="16" fillId="0" borderId="0" xfId="4" applyFont="1" applyFill="1" applyBorder="1" applyAlignment="1">
      <alignment horizontal="right" vertical="center" wrapText="1"/>
    </xf>
    <xf numFmtId="3" fontId="21" fillId="0" borderId="0" xfId="4" applyNumberFormat="1" applyFont="1" applyFill="1" applyBorder="1"/>
    <xf numFmtId="3" fontId="21" fillId="0" borderId="0" xfId="4" applyNumberFormat="1" applyFont="1" applyFill="1" applyBorder="1" applyAlignment="1">
      <alignment horizontal="right" vertical="center"/>
    </xf>
    <xf numFmtId="3" fontId="22" fillId="0" borderId="0" xfId="4" applyNumberFormat="1" applyFont="1" applyFill="1" applyBorder="1"/>
    <xf numFmtId="10" fontId="22" fillId="0" borderId="19" xfId="5" applyNumberFormat="1" applyFont="1" applyBorder="1" applyAlignment="1">
      <alignment horizontal="right" vertical="center"/>
    </xf>
    <xf numFmtId="0" fontId="16" fillId="5" borderId="19" xfId="4" applyFont="1" applyFill="1" applyBorder="1" applyAlignment="1">
      <alignment horizontal="left" vertical="center"/>
    </xf>
    <xf numFmtId="0" fontId="16" fillId="5" borderId="19" xfId="4" applyFont="1" applyFill="1" applyBorder="1" applyAlignment="1">
      <alignment horizontal="center" vertical="center" wrapText="1"/>
    </xf>
    <xf numFmtId="10" fontId="21" fillId="0" borderId="0" xfId="5" applyNumberFormat="1" applyFont="1" applyAlignment="1">
      <alignment horizontal="right" vertical="center"/>
    </xf>
    <xf numFmtId="167" fontId="22" fillId="0" borderId="19" xfId="5" applyNumberFormat="1" applyFont="1" applyBorder="1" applyAlignment="1">
      <alignment horizontal="right" vertical="center"/>
    </xf>
    <xf numFmtId="169" fontId="21" fillId="2" borderId="0" xfId="0" applyNumberFormat="1" applyFont="1" applyFill="1"/>
    <xf numFmtId="170" fontId="24" fillId="0" borderId="0" xfId="3" applyNumberFormat="1" applyFont="1"/>
    <xf numFmtId="171" fontId="24" fillId="0" borderId="0" xfId="3" applyNumberFormat="1" applyFont="1"/>
    <xf numFmtId="168" fontId="0" fillId="0" borderId="0" xfId="0" applyNumberFormat="1"/>
    <xf numFmtId="169" fontId="0" fillId="0" borderId="0" xfId="0" applyNumberFormat="1"/>
    <xf numFmtId="169" fontId="30" fillId="0" borderId="0" xfId="0" applyNumberFormat="1" applyFont="1"/>
    <xf numFmtId="165" fontId="21" fillId="2" borderId="0" xfId="0" applyNumberFormat="1" applyFont="1" applyFill="1"/>
    <xf numFmtId="168" fontId="21" fillId="2" borderId="0" xfId="0" applyNumberFormat="1" applyFont="1" applyFill="1"/>
    <xf numFmtId="0" fontId="1" fillId="0" borderId="0" xfId="15"/>
    <xf numFmtId="0" fontId="31" fillId="0" borderId="0" xfId="15" applyFont="1" applyAlignment="1">
      <alignment horizontal="center"/>
    </xf>
    <xf numFmtId="3" fontId="1" fillId="0" borderId="0" xfId="15" applyNumberFormat="1"/>
    <xf numFmtId="172" fontId="0" fillId="0" borderId="0" xfId="16" applyNumberFormat="1" applyFont="1"/>
    <xf numFmtId="9" fontId="0" fillId="0" borderId="0" xfId="16" applyFont="1"/>
    <xf numFmtId="167" fontId="0" fillId="0" borderId="0" xfId="16" applyNumberFormat="1" applyFont="1"/>
    <xf numFmtId="173" fontId="21" fillId="0" borderId="0" xfId="14" applyNumberFormat="1" applyFont="1" applyAlignment="1">
      <alignment horizontal="right"/>
    </xf>
    <xf numFmtId="0" fontId="21" fillId="0" borderId="27" xfId="4" applyFont="1" applyBorder="1" applyAlignment="1">
      <alignment horizontal="left"/>
    </xf>
    <xf numFmtId="173" fontId="21" fillId="0" borderId="27" xfId="14" applyNumberFormat="1" applyFont="1" applyBorder="1" applyAlignment="1">
      <alignment horizontal="right"/>
    </xf>
    <xf numFmtId="0" fontId="21" fillId="0" borderId="27" xfId="4" applyFont="1" applyBorder="1" applyAlignment="1">
      <alignment horizontal="left" vertical="center"/>
    </xf>
    <xf numFmtId="3" fontId="21" fillId="0" borderId="27" xfId="4" applyNumberFormat="1" applyFont="1" applyBorder="1" applyAlignment="1">
      <alignment horizontal="right" vertical="center"/>
    </xf>
    <xf numFmtId="0" fontId="21" fillId="0" borderId="19" xfId="4" applyFont="1" applyBorder="1" applyAlignment="1">
      <alignment horizontal="left" vertical="center"/>
    </xf>
    <xf numFmtId="3" fontId="21" fillId="0" borderId="19" xfId="4" applyNumberFormat="1" applyFont="1" applyBorder="1" applyAlignment="1">
      <alignment horizontal="right" vertical="center"/>
    </xf>
    <xf numFmtId="0" fontId="15" fillId="0" borderId="0" xfId="18"/>
    <xf numFmtId="0" fontId="15" fillId="0" borderId="0" xfId="18" applyFont="1"/>
    <xf numFmtId="0" fontId="15" fillId="0" borderId="0" xfId="18" applyFont="1" applyFill="1" applyBorder="1"/>
    <xf numFmtId="0" fontId="15" fillId="0" borderId="0" xfId="18" applyBorder="1"/>
    <xf numFmtId="3" fontId="15" fillId="0" borderId="0" xfId="18" applyNumberFormat="1" applyBorder="1"/>
    <xf numFmtId="167" fontId="15" fillId="0" borderId="0" xfId="18" applyNumberFormat="1" applyFont="1"/>
    <xf numFmtId="0" fontId="32" fillId="0" borderId="29" xfId="18" applyFont="1" applyFill="1" applyBorder="1"/>
    <xf numFmtId="174" fontId="33" fillId="0" borderId="0" xfId="18" applyNumberFormat="1" applyFont="1"/>
    <xf numFmtId="0" fontId="23" fillId="2" borderId="4" xfId="3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horizontal="center" vertical="center"/>
    </xf>
    <xf numFmtId="0" fontId="23" fillId="2" borderId="6" xfId="3" applyFont="1" applyFill="1" applyBorder="1" applyAlignment="1">
      <alignment horizontal="center" vertical="center"/>
    </xf>
    <xf numFmtId="0" fontId="23" fillId="2" borderId="3" xfId="3" applyFont="1" applyFill="1" applyBorder="1" applyAlignment="1">
      <alignment horizontal="center" vertical="center"/>
    </xf>
    <xf numFmtId="0" fontId="23" fillId="2" borderId="7" xfId="3" applyFont="1" applyFill="1" applyBorder="1" applyAlignment="1">
      <alignment horizontal="center" vertical="center"/>
    </xf>
    <xf numFmtId="0" fontId="23" fillId="0" borderId="4" xfId="3" applyFont="1" applyFill="1" applyBorder="1" applyAlignment="1">
      <alignment horizontal="center" vertical="center"/>
    </xf>
    <xf numFmtId="0" fontId="23" fillId="0" borderId="5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</cellXfs>
  <cellStyles count="20">
    <cellStyle name="čárky 2" xfId="7"/>
    <cellStyle name="Čiarka" xfId="14" builtinId="3"/>
    <cellStyle name="Čiarka 2" xfId="11"/>
    <cellStyle name="Normálna 2 4" xfId="4"/>
    <cellStyle name="Normálne" xfId="0" builtinId="0"/>
    <cellStyle name="Normálne 2" xfId="1"/>
    <cellStyle name="Normálne 2 2" xfId="8"/>
    <cellStyle name="Normálne 3" xfId="6"/>
    <cellStyle name="Normálne 4" xfId="12"/>
    <cellStyle name="normálne 4 2" xfId="17"/>
    <cellStyle name="Normálne 5" xfId="13"/>
    <cellStyle name="Normálne 6" xfId="15"/>
    <cellStyle name="Normálne 7" xfId="18"/>
    <cellStyle name="normální 2" xfId="3"/>
    <cellStyle name="Percentá" xfId="5" builtinId="5"/>
    <cellStyle name="Percentá 2" xfId="2"/>
    <cellStyle name="Percentá 2 2" xfId="10"/>
    <cellStyle name="Percentá 3" xfId="9"/>
    <cellStyle name="Percentá 4" xfId="16"/>
    <cellStyle name="Percentá 5" xfId="19"/>
  </cellStyles>
  <dxfs count="0"/>
  <tableStyles count="0" defaultTableStyle="TableStyleMedium2" defaultPivotStyle="PivotStyleLight16"/>
  <colors>
    <mruColors>
      <color rgb="FF464646"/>
      <color rgb="FF727272"/>
      <color rgb="FFD5EBF8"/>
      <color rgb="FFA6A6A6"/>
      <color rgb="FF1F497D"/>
      <color rgb="FF2C9ADC"/>
      <color rgb="FFD9D9D9"/>
      <color rgb="FFD6D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75834325994328"/>
          <c:y val="6.8219995322092178E-2"/>
          <c:w val="0.44304482670023843"/>
          <c:h val="0.781589916356805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C9ADC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rgbClr val="002060"/>
              </a:solidFill>
              <a:ln>
                <a:solidFill>
                  <a:schemeClr val="accent5">
                    <a:lumMod val="75000"/>
                  </a:schemeClr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rgbClr val="46464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rgbClr val="72727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6.3980728971323023E-2"/>
                  <c:y val="0.1440073894577029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0" i="0" u="none" strike="noStrike" kern="1200" spc="0" baseline="0">
                        <a:solidFill>
                          <a:sysClr val="windowText" lastClr="000000"/>
                        </a:solidFill>
                        <a:latin typeface="NeueHaasGroteskText W02" panose="020B0504020202020204" pitchFamily="34" charset="-18"/>
                        <a:ea typeface="+mn-ea"/>
                        <a:cs typeface="+mn-cs"/>
                      </a:defRPr>
                    </a:pPr>
                    <a:fld id="{282823CA-B793-4A8C-B39E-800AFE6F2AAE}" type="CATEGORYNAME">
                      <a:rPr lang="en-US" sz="1100" b="0">
                        <a:solidFill>
                          <a:sysClr val="windowText" lastClr="000000"/>
                        </a:solidFill>
                      </a:rPr>
                      <a:pPr>
                        <a:defRPr sz="1100" b="0">
                          <a:solidFill>
                            <a:sysClr val="windowText" lastClr="000000"/>
                          </a:solidFill>
                        </a:defRPr>
                      </a:pPr>
                      <a:t>[NÁZOV KATEGÓRIE]</a:t>
                    </a:fld>
                    <a:r>
                      <a:rPr lang="en-US" sz="1100" b="0">
                        <a:solidFill>
                          <a:sysClr val="windowText" lastClr="000000"/>
                        </a:solidFill>
                      </a:rPr>
                      <a:t>: 2,7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NeueHaasGroteskText W02" panose="020B0504020202020204" pitchFamily="34" charset="-18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37404572101334"/>
                      <c:h val="0.1271344061817447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21400462406015691"/>
                  <c:y val="1.362232062437730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0" i="0" u="none" strike="noStrike" kern="1200" spc="0" baseline="0">
                        <a:solidFill>
                          <a:sysClr val="windowText" lastClr="000000"/>
                        </a:solidFill>
                        <a:latin typeface="NeueHaasGroteskText W02" panose="020B0504020202020204" pitchFamily="34" charset="-18"/>
                        <a:ea typeface="+mn-ea"/>
                        <a:cs typeface="+mn-cs"/>
                      </a:defRPr>
                    </a:pPr>
                    <a:fld id="{E6E3EC0D-0115-4E16-867E-FE713BCB6110}" type="CATEGORYNAME">
                      <a:rPr lang="en-US" sz="1100" b="0">
                        <a:solidFill>
                          <a:sysClr val="windowText" lastClr="000000"/>
                        </a:solidFill>
                      </a:rPr>
                      <a:pPr>
                        <a:defRPr sz="1100" b="0">
                          <a:solidFill>
                            <a:sysClr val="windowText" lastClr="000000"/>
                          </a:solidFill>
                        </a:defRPr>
                      </a:pPr>
                      <a:t>[NÁZOV KATEGÓRIE]</a:t>
                    </a:fld>
                    <a:r>
                      <a:rPr lang="en-US" sz="1100" b="0">
                        <a:solidFill>
                          <a:sysClr val="windowText" lastClr="000000"/>
                        </a:solidFill>
                      </a:rPr>
                      <a:t>: 9,4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NeueHaasGroteskText W02" panose="020B0504020202020204" pitchFamily="34" charset="-18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39218416051802"/>
                      <c:h val="0.1417110554095936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8.0166589853785677E-2"/>
                  <c:y val="5.1436988480398856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NeueHaasGroteskText W02" panose="020B0504020202020204" pitchFamily="34" charset="-18"/>
                        <a:ea typeface="+mn-ea"/>
                        <a:cs typeface="+mn-cs"/>
                      </a:defRPr>
                    </a:pPr>
                    <a:fld id="{ED8C0008-31DF-4A40-BC22-57F0766749B2}" type="CATEGORYNAME">
                      <a:rPr lang="en-US" sz="1100" b="0">
                        <a:solidFill>
                          <a:sysClr val="windowText" lastClr="000000"/>
                        </a:solidFill>
                      </a:rPr>
                      <a:pPr>
                        <a:defRPr sz="1100" b="0">
                          <a:solidFill>
                            <a:sysClr val="windowText" lastClr="000000"/>
                          </a:solidFill>
                        </a:defRPr>
                      </a:pPr>
                      <a:t>[NÁZOV KATEGÓRIE]</a:t>
                    </a:fld>
                    <a:r>
                      <a:rPr lang="en-US" sz="1100" b="0">
                        <a:solidFill>
                          <a:sysClr val="windowText" lastClr="000000"/>
                        </a:solidFill>
                      </a:rPr>
                      <a:t>: 1,1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NeueHaasGroteskText W02" panose="020B0504020202020204" pitchFamily="34" charset="-18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019594146563146"/>
                      <c:h val="0.1148084639755533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9.9991956796706555E-3"/>
                  <c:y val="-0.1490824921705796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0" i="0" u="none" strike="noStrike" kern="1200" spc="0" baseline="0">
                        <a:solidFill>
                          <a:sysClr val="windowText" lastClr="000000"/>
                        </a:solidFill>
                        <a:latin typeface="NeueHaasGroteskText W02" panose="020B0504020202020204" pitchFamily="34" charset="-18"/>
                        <a:ea typeface="+mn-ea"/>
                        <a:cs typeface="+mn-cs"/>
                      </a:defRPr>
                    </a:pPr>
                    <a:fld id="{80A21CD3-2EE6-4446-A5DD-00AA49E810E0}" type="CATEGORYNAME">
                      <a:rPr lang="en-US" sz="1100" b="0">
                        <a:solidFill>
                          <a:sysClr val="windowText" lastClr="000000"/>
                        </a:solidFill>
                      </a:rPr>
                      <a:pPr>
                        <a:defRPr sz="1100" b="0">
                          <a:solidFill>
                            <a:sysClr val="windowText" lastClr="000000"/>
                          </a:solidFill>
                        </a:defRPr>
                      </a:pPr>
                      <a:t>[NÁZOV KATEGÓRIE]</a:t>
                    </a:fld>
                    <a:r>
                      <a:rPr lang="en-US" sz="1100" b="0">
                        <a:solidFill>
                          <a:sysClr val="windowText" lastClr="000000"/>
                        </a:solidFill>
                      </a:rPr>
                      <a:t>: 3,6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NeueHaasGroteskText W02" panose="020B0504020202020204" pitchFamily="34" charset="-18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4347178803687"/>
                      <c:h val="0.124598723823002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3.067509228403174E-2"/>
                  <c:y val="3.6450470372744202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NeueHaasGroteskText W02" panose="020B0504020202020204" pitchFamily="34" charset="-18"/>
                        <a:ea typeface="+mn-ea"/>
                        <a:cs typeface="+mn-cs"/>
                      </a:defRPr>
                    </a:pPr>
                    <a:fld id="{398F7209-20A3-4808-A4DF-410475B1A50E}" type="CATEGORYNAME">
                      <a:rPr lang="en-US" sz="1100" b="0">
                        <a:solidFill>
                          <a:sysClr val="windowText" lastClr="000000"/>
                        </a:solidFill>
                      </a:rPr>
                      <a:pPr>
                        <a:defRPr sz="1100" b="0">
                          <a:solidFill>
                            <a:sysClr val="windowText" lastClr="000000"/>
                          </a:solidFill>
                        </a:defRPr>
                      </a:pPr>
                      <a:t>[NÁZOV KATEGÓRIE]</a:t>
                    </a:fld>
                    <a:r>
                      <a:rPr lang="en-US" sz="1100" b="0">
                        <a:solidFill>
                          <a:sysClr val="windowText" lastClr="000000"/>
                        </a:solidFill>
                      </a:rPr>
                      <a:t>: 0,7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NeueHaasGroteskText W02" panose="020B0504020202020204" pitchFamily="34" charset="-18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8003694314497584"/>
                      <c:h val="0.1564816962899785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0.18869129091328229"/>
                  <c:y val="-4.281300767661445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0" i="0" u="none" strike="noStrike" kern="1200" spc="0" baseline="0">
                        <a:solidFill>
                          <a:schemeClr val="bg1"/>
                        </a:solidFill>
                        <a:latin typeface="NeueHaasGroteskText W02" panose="020B0504020202020204" pitchFamily="34" charset="-18"/>
                        <a:ea typeface="+mn-ea"/>
                        <a:cs typeface="+mn-cs"/>
                      </a:defRPr>
                    </a:pPr>
                    <a:fld id="{91772073-A503-4276-B38F-F39E4C103AEE}" type="CATEGORYNAME">
                      <a:rPr lang="en-US" sz="1100" b="0">
                        <a:solidFill>
                          <a:schemeClr val="bg1"/>
                        </a:solidFill>
                      </a:rPr>
                      <a:pPr>
                        <a:defRPr sz="1100" b="0">
                          <a:solidFill>
                            <a:schemeClr val="bg1"/>
                          </a:solidFill>
                        </a:defRPr>
                      </a:pPr>
                      <a:t>[NÁZOV KATEGÓRIE]</a:t>
                    </a:fld>
                    <a:r>
                      <a:rPr lang="en-US" sz="1100" b="0">
                        <a:solidFill>
                          <a:schemeClr val="bg1"/>
                        </a:solidFill>
                      </a:rPr>
                      <a:t>: 8,5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chemeClr val="bg1"/>
                      </a:solidFill>
                      <a:latin typeface="NeueHaasGroteskText W02" panose="020B0504020202020204" pitchFamily="34" charset="-18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0.12134918047054651"/>
                  <c:y val="0.1574627311488921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0" i="0" u="none" strike="noStrike" kern="1200" spc="0" baseline="0">
                        <a:solidFill>
                          <a:schemeClr val="bg1"/>
                        </a:solidFill>
                        <a:latin typeface="NeueHaasGroteskText W02" panose="020B0504020202020204" pitchFamily="34" charset="-18"/>
                        <a:ea typeface="+mn-ea"/>
                        <a:cs typeface="+mn-cs"/>
                      </a:defRPr>
                    </a:pPr>
                    <a:fld id="{A735696F-14F3-4C4A-B9C9-06A7343EAC33}" type="CATEGORYNAME">
                      <a:rPr lang="en-US" sz="1100" b="0">
                        <a:solidFill>
                          <a:schemeClr val="bg1"/>
                        </a:solidFill>
                      </a:rPr>
                      <a:pPr>
                        <a:defRPr sz="1100" b="0">
                          <a:solidFill>
                            <a:schemeClr val="bg1"/>
                          </a:solidFill>
                        </a:defRPr>
                      </a:pPr>
                      <a:t>[NÁZOV KATEGÓRIE]</a:t>
                    </a:fld>
                    <a:r>
                      <a:rPr lang="en-US" sz="1100" b="0">
                        <a:solidFill>
                          <a:schemeClr val="bg1"/>
                        </a:solidFill>
                      </a:rPr>
                      <a:t>: 4,2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chemeClr val="bg1"/>
                      </a:solidFill>
                      <a:latin typeface="NeueHaasGroteskText W02" panose="020B0504020202020204" pitchFamily="34" charset="-18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88848124691541"/>
                      <c:h val="0.13542087501177072"/>
                    </c:manualLayout>
                  </c15:layout>
                  <c15:dlblFieldTable/>
                  <c15:showDataLabelsRange val="0"/>
                </c:ext>
              </c:extLst>
            </c:dLbl>
            <c:numFmt formatCode="#,##0" sourceLinked="0"/>
            <c:spPr>
              <a:noFill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NeueHaasGroteskText W02" panose="020B0504020202020204" pitchFamily="34" charset="-18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Graf_1!$A$4:$A$10</c:f>
              <c:strCache>
                <c:ptCount val="7"/>
                <c:pt idx="0">
                  <c:v>DPPO</c:v>
                </c:pt>
                <c:pt idx="1">
                  <c:v>DPH a Spotrebné dane</c:v>
                </c:pt>
                <c:pt idx="2">
                  <c:v>Ostatné dane</c:v>
                </c:pt>
                <c:pt idx="3">
                  <c:v>DPFO</c:v>
                </c:pt>
                <c:pt idx="4">
                  <c:v>Miestne dane</c:v>
                </c:pt>
                <c:pt idx="5">
                  <c:v>Sociálne odvody</c:v>
                </c:pt>
                <c:pt idx="6">
                  <c:v>Zdravotné odvody</c:v>
                </c:pt>
              </c:strCache>
            </c:strRef>
          </c:cat>
          <c:val>
            <c:numRef>
              <c:f>Graf_1!$B$4:$B$10</c:f>
              <c:numCache>
                <c:formatCode>_-* #\ ##0\ _€_-;\-* #\ ##0\ _€_-;_-* "-"??\ _€_-;_-@_-</c:formatCode>
                <c:ptCount val="7"/>
                <c:pt idx="0">
                  <c:v>2712.0619999999999</c:v>
                </c:pt>
                <c:pt idx="1">
                  <c:v>9412.4950000000008</c:v>
                </c:pt>
                <c:pt idx="2">
                  <c:v>1071.3030000000001</c:v>
                </c:pt>
                <c:pt idx="3">
                  <c:v>3587.5210000000002</c:v>
                </c:pt>
                <c:pt idx="4">
                  <c:v>670.59400000000005</c:v>
                </c:pt>
                <c:pt idx="5">
                  <c:v>8487.0580000000009</c:v>
                </c:pt>
                <c:pt idx="6">
                  <c:v>4185.8100000000004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NeueHaasGroteskText W02" panose="020B0504020202020204" pitchFamily="34" charset="-18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7.3787517396992491E-2"/>
          <c:w val="0.56340467747714662"/>
          <c:h val="0.82460466234544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Graf_10!$A$4</c:f>
              <c:strCache>
                <c:ptCount val="1"/>
                <c:pt idx="0">
                  <c:v>DPFO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Graf_10!$B$3:$D$3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Graf_10!$B$4:$D$4</c:f>
              <c:numCache>
                <c:formatCode>#,##0</c:formatCode>
                <c:ptCount val="3"/>
                <c:pt idx="0">
                  <c:v>-4.8610000000003311</c:v>
                </c:pt>
                <c:pt idx="1">
                  <c:v>1.305000000000291</c:v>
                </c:pt>
                <c:pt idx="2">
                  <c:v>73.374000000000251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80-4E96-971A-A6DEF052FD06}"/>
            </c:ext>
          </c:extLst>
        </c:ser>
        <c:ser>
          <c:idx val="5"/>
          <c:order val="1"/>
          <c:tx>
            <c:strRef>
              <c:f>Graf_10!$A$5</c:f>
              <c:strCache>
                <c:ptCount val="1"/>
                <c:pt idx="0">
                  <c:v>DPPO</c:v>
                </c:pt>
              </c:strCache>
            </c:strRef>
          </c:tx>
          <c:spPr>
            <a:solidFill>
              <a:srgbClr val="D5EBF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Graf_10!$B$3:$D$3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Graf_10!$B$5:$D$5</c:f>
              <c:numCache>
                <c:formatCode>#,##0</c:formatCode>
                <c:ptCount val="3"/>
                <c:pt idx="0">
                  <c:v>-66.595000000000255</c:v>
                </c:pt>
                <c:pt idx="1">
                  <c:v>-82.414999999999964</c:v>
                </c:pt>
                <c:pt idx="2">
                  <c:v>-101.6220000000003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80-4E96-971A-A6DEF052FD06}"/>
            </c:ext>
          </c:extLst>
        </c:ser>
        <c:ser>
          <c:idx val="0"/>
          <c:order val="2"/>
          <c:tx>
            <c:strRef>
              <c:f>Graf_10!$A$6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Graf_10!$B$3:$D$3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Graf_10!$B$6:$D$6</c:f>
              <c:numCache>
                <c:formatCode>#,##0</c:formatCode>
                <c:ptCount val="3"/>
                <c:pt idx="0">
                  <c:v>107.43900000000031</c:v>
                </c:pt>
                <c:pt idx="1">
                  <c:v>102.8779999999997</c:v>
                </c:pt>
                <c:pt idx="2">
                  <c:v>41.536000000000058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80-4E96-971A-A6DEF052FD06}"/>
            </c:ext>
          </c:extLst>
        </c:ser>
        <c:ser>
          <c:idx val="8"/>
          <c:order val="3"/>
          <c:tx>
            <c:strRef>
              <c:f>Graf_10!$A$7</c:f>
              <c:strCache>
                <c:ptCount val="1"/>
                <c:pt idx="0">
                  <c:v>Spotrebné dane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Graf_10!$B$3:$D$3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Graf_10!$B$7:$D$7</c:f>
              <c:numCache>
                <c:formatCode>#,##0</c:formatCode>
                <c:ptCount val="3"/>
                <c:pt idx="0">
                  <c:v>0.34600000000000364</c:v>
                </c:pt>
                <c:pt idx="1">
                  <c:v>-1.0320000000001528</c:v>
                </c:pt>
                <c:pt idx="2">
                  <c:v>0.45499999999992724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880-4E96-971A-A6DEF052FD06}"/>
            </c:ext>
          </c:extLst>
        </c:ser>
        <c:ser>
          <c:idx val="3"/>
          <c:order val="4"/>
          <c:tx>
            <c:strRef>
              <c:f>Graf_10!$A$8</c:f>
              <c:strCache>
                <c:ptCount val="1"/>
                <c:pt idx="0">
                  <c:v>Ostatné dane</c:v>
                </c:pt>
              </c:strCache>
            </c:strRef>
          </c:tx>
          <c:spPr>
            <a:solidFill>
              <a:srgbClr val="A6A6A6"/>
            </a:solidFill>
            <a:ln w="127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Graf_10!$B$3:$D$3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Graf_10!$B$8:$D$8</c:f>
              <c:numCache>
                <c:formatCode>#,##0</c:formatCode>
                <c:ptCount val="3"/>
                <c:pt idx="0">
                  <c:v>-92.638999999999925</c:v>
                </c:pt>
                <c:pt idx="1">
                  <c:v>-102.82999999999991</c:v>
                </c:pt>
                <c:pt idx="2">
                  <c:v>-112.46399999999997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6880-4E96-971A-A6DEF052FD06}"/>
            </c:ext>
          </c:extLst>
        </c:ser>
        <c:ser>
          <c:idx val="2"/>
          <c:order val="5"/>
          <c:tx>
            <c:strRef>
              <c:f>Graf_10!$A$9</c:f>
              <c:strCache>
                <c:ptCount val="1"/>
                <c:pt idx="0">
                  <c:v>Sociálne odvody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Graf_10!$B$3:$D$3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Graf_10!$B$9:$D$9</c:f>
              <c:numCache>
                <c:formatCode>#,##0</c:formatCode>
                <c:ptCount val="3"/>
                <c:pt idx="0">
                  <c:v>-24.240999999999985</c:v>
                </c:pt>
                <c:pt idx="1">
                  <c:v>-24.578999999999724</c:v>
                </c:pt>
                <c:pt idx="2">
                  <c:v>-3.3690000000005966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880-4E96-971A-A6DEF052FD06}"/>
            </c:ext>
          </c:extLst>
        </c:ser>
        <c:ser>
          <c:idx val="4"/>
          <c:order val="6"/>
          <c:tx>
            <c:strRef>
              <c:f>Graf_10!$A$10</c:f>
              <c:strCache>
                <c:ptCount val="1"/>
                <c:pt idx="0">
                  <c:v>Zdravotné odvody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Graf_10!$B$3:$D$3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Graf_10!$B$10:$D$10</c:f>
              <c:numCache>
                <c:formatCode>#,##0</c:formatCode>
                <c:ptCount val="3"/>
                <c:pt idx="0">
                  <c:v>-20.966999999999643</c:v>
                </c:pt>
                <c:pt idx="1">
                  <c:v>-21.373999999999796</c:v>
                </c:pt>
                <c:pt idx="2">
                  <c:v>-13.76299999999992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2209320"/>
        <c:axId val="312209712"/>
      </c:barChart>
      <c:lineChart>
        <c:grouping val="standard"/>
        <c:varyColors val="0"/>
        <c:ser>
          <c:idx val="6"/>
          <c:order val="7"/>
          <c:tx>
            <c:strRef>
              <c:f>Graf_10!$A$11</c:f>
              <c:strCache>
                <c:ptCount val="1"/>
                <c:pt idx="0">
                  <c:v>Daňové a odvodové príjmy spolu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9950124688279332E-2"/>
                  <c:y val="-4.9315073812433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54576898817882E-2"/>
                  <c:y val="-4.9315073812433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8429673035056664E-3"/>
                  <c:y val="-1.6438357937478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Graf_10!$B$3:$D$3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Graf_10!$B$11:$D$11</c:f>
              <c:numCache>
                <c:formatCode>#,##0</c:formatCode>
                <c:ptCount val="3"/>
                <c:pt idx="0">
                  <c:v>-101.51799999999983</c:v>
                </c:pt>
                <c:pt idx="1">
                  <c:v>-128.04699999999957</c:v>
                </c:pt>
                <c:pt idx="2">
                  <c:v>-115.85300000000055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09320"/>
        <c:axId val="312209712"/>
      </c:lineChart>
      <c:catAx>
        <c:axId val="31220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12209712"/>
        <c:crosses val="autoZero"/>
        <c:auto val="1"/>
        <c:lblAlgn val="ctr"/>
        <c:lblOffset val="100"/>
        <c:noMultiLvlLbl val="0"/>
      </c:catAx>
      <c:valAx>
        <c:axId val="3122097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312209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26503740648379054"/>
          <c:h val="0.8247693695145474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>
          <a:latin typeface="NeueHaasGroteskDisp W02" panose="020B0504020202020204" pitchFamily="34" charset="-18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1932839152113237E-2"/>
          <c:y val="4.0957602922041016E-2"/>
          <c:w val="0.91796063210615297"/>
          <c:h val="0.753314242122472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Graf_2!$A$4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Graf_2!$B$4:$F$4</c:f>
              <c:numCache>
                <c:formatCode>#,##0</c:formatCode>
                <c:ptCount val="5"/>
                <c:pt idx="0">
                  <c:v>5.9550358291815959</c:v>
                </c:pt>
                <c:pt idx="1">
                  <c:v>4.1917333590269976</c:v>
                </c:pt>
                <c:pt idx="2">
                  <c:v>4.6775667096479321</c:v>
                </c:pt>
                <c:pt idx="3">
                  <c:v>4.5608317377915109</c:v>
                </c:pt>
                <c:pt idx="4">
                  <c:v>5.6944793936434559</c:v>
                </c:pt>
              </c:numCache>
            </c:numRef>
          </c:val>
        </c:ser>
        <c:ser>
          <c:idx val="5"/>
          <c:order val="1"/>
          <c:tx>
            <c:strRef>
              <c:f>Graf_2!$A$5</c:f>
              <c:strCache>
                <c:ptCount val="1"/>
                <c:pt idx="0">
                  <c:v>vplyv EDS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Graf_2!$B$5:$F$5</c:f>
              <c:numCache>
                <c:formatCode>#,##0</c:formatCode>
                <c:ptCount val="5"/>
                <c:pt idx="0">
                  <c:v>1.1350294772324272</c:v>
                </c:pt>
                <c:pt idx="1">
                  <c:v>-0.14345074534290661</c:v>
                </c:pt>
                <c:pt idx="2">
                  <c:v>-0.16395465634651227</c:v>
                </c:pt>
                <c:pt idx="3">
                  <c:v>-0.18596609287447316</c:v>
                </c:pt>
                <c:pt idx="4">
                  <c:v>-0.15961195185362079</c:v>
                </c:pt>
              </c:numCache>
            </c:numRef>
          </c:val>
          <c:extLst/>
        </c:ser>
        <c:ser>
          <c:idx val="8"/>
          <c:order val="2"/>
          <c:tx>
            <c:strRef>
              <c:f>Graf_2!$A$7</c:f>
              <c:strCache>
                <c:ptCount val="1"/>
                <c:pt idx="0">
                  <c:v>jednorazové vplyvy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Graf_2!$B$7:$F$7</c:f>
              <c:numCache>
                <c:formatCode>#,##0</c:formatCode>
                <c:ptCount val="5"/>
                <c:pt idx="0">
                  <c:v>-0.65498604610310107</c:v>
                </c:pt>
                <c:pt idx="1">
                  <c:v>-1.911423291332056E-2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3"/>
          <c:tx>
            <c:strRef>
              <c:f>Graf_2!$A$6</c:f>
              <c:strCache>
                <c:ptCount val="1"/>
                <c:pt idx="0">
                  <c:v>vplyv legislatívy</c:v>
                </c:pt>
              </c:strCache>
            </c:strRef>
          </c:tx>
          <c:spPr>
            <a:solidFill>
              <a:srgbClr val="A6A6A6"/>
            </a:solidFill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Graf_2!$B$6:$F$6</c:f>
              <c:numCache>
                <c:formatCode>#,##0</c:formatCode>
                <c:ptCount val="5"/>
                <c:pt idx="0">
                  <c:v>-0.23428676366165893</c:v>
                </c:pt>
                <c:pt idx="1">
                  <c:v>-1.043048738399766</c:v>
                </c:pt>
                <c:pt idx="2">
                  <c:v>-0.35092422414479252</c:v>
                </c:pt>
                <c:pt idx="3">
                  <c:v>-0.11691556078905399</c:v>
                </c:pt>
                <c:pt idx="4">
                  <c:v>-1.1660876622570218E-2</c:v>
                </c:pt>
              </c:numCache>
            </c:numRef>
          </c:val>
        </c:ser>
        <c:ser>
          <c:idx val="3"/>
          <c:order val="4"/>
          <c:tx>
            <c:strRef>
              <c:f>Graf_2!$A$8</c:f>
              <c:strCache>
                <c:ptCount val="1"/>
                <c:pt idx="0">
                  <c:v>iné vplvyvy</c:v>
                </c:pt>
              </c:strCache>
            </c:strRef>
          </c:tx>
          <c:spPr>
            <a:solidFill>
              <a:sysClr val="windowText" lastClr="000000">
                <a:lumMod val="75000"/>
                <a:lumOff val="25000"/>
              </a:sysClr>
            </a:solidFill>
          </c:spPr>
          <c:invertIfNegative val="0"/>
          <c:cat>
            <c:numRef>
              <c:f>Graf_2!$B$3:$F$3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Graf_2!$B$8:$F$8</c:f>
              <c:numCache>
                <c:formatCode>#,##0</c:formatCode>
                <c:ptCount val="5"/>
                <c:pt idx="0">
                  <c:v>-0.1093665873759955</c:v>
                </c:pt>
                <c:pt idx="1">
                  <c:v>0.23181121165696417</c:v>
                </c:pt>
                <c:pt idx="2">
                  <c:v>0.18085390868824636</c:v>
                </c:pt>
                <c:pt idx="3">
                  <c:v>0.26754130830313788</c:v>
                </c:pt>
                <c:pt idx="4">
                  <c:v>0.1596583376561754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088696"/>
        <c:axId val="310089088"/>
      </c:barChart>
      <c:lineChart>
        <c:grouping val="standard"/>
        <c:varyColors val="0"/>
        <c:ser>
          <c:idx val="2"/>
          <c:order val="5"/>
          <c:tx>
            <c:strRef>
              <c:f>Graf_2!$A$9</c:f>
              <c:strCache>
                <c:ptCount val="1"/>
                <c:pt idx="0">
                  <c:v>celkom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ysClr val="window" lastClr="FFFFFF"/>
              </a:solidFill>
              <a:ln>
                <a:solidFill>
                  <a:sysClr val="window" lastClr="FFFFFF">
                    <a:alpha val="96000"/>
                  </a:sysClr>
                </a:solidFill>
              </a:ln>
            </c:spPr>
          </c:marker>
          <c:dLbls>
            <c:dLbl>
              <c:idx val="0"/>
              <c:layout>
                <c:manualLayout>
                  <c:x val="-3.0695651124833898E-2"/>
                  <c:y val="-4.6831995647927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896888933316555E-2"/>
                  <c:y val="-5.34398392176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703751514514346E-2"/>
                  <c:y val="-5.0489353652805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898957117915822E-2"/>
                  <c:y val="-6.0122045768011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10128417028741E-2"/>
                  <c:y val="-5.565263270399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Graf_2!$B$9:$F$9</c:f>
              <c:numCache>
                <c:formatCode>#,##0</c:formatCode>
                <c:ptCount val="5"/>
                <c:pt idx="0">
                  <c:v>6.0914259092732692</c:v>
                </c:pt>
                <c:pt idx="1">
                  <c:v>3.2179308540279692</c:v>
                </c:pt>
                <c:pt idx="2">
                  <c:v>4.3435417378448733</c:v>
                </c:pt>
                <c:pt idx="3">
                  <c:v>4.5254913924311211</c:v>
                </c:pt>
                <c:pt idx="4">
                  <c:v>5.6828649028234395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088696"/>
        <c:axId val="310089088"/>
      </c:lineChart>
      <c:catAx>
        <c:axId val="310088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10089088"/>
        <c:crosses val="autoZero"/>
        <c:auto val="1"/>
        <c:lblAlgn val="ctr"/>
        <c:lblOffset val="100"/>
        <c:noMultiLvlLbl val="0"/>
      </c:catAx>
      <c:valAx>
        <c:axId val="31008908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310088696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3.1893474705240558E-2"/>
          <c:y val="0.87235665051039013"/>
          <c:w val="0.96810652529475938"/>
          <c:h val="0.11322993768778067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b="1">
              <a:latin typeface="NeueHaasGroteskDisp W02 Bd" panose="020B0804020202020204" pitchFamily="34" charset="-18"/>
            </a:defRPr>
          </a:pPr>
          <a:endParaRPr lang="sk-SK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NeueHaasGroteskDisp W02" panose="020B0504020202020204" pitchFamily="34" charset="-18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7.3787517396992491E-2"/>
          <c:w val="0.56340467747714662"/>
          <c:h val="0.82460466234544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DANE_FAKTORY!$B$4</c:f>
              <c:strCache>
                <c:ptCount val="1"/>
                <c:pt idx="0">
                  <c:v>z toho vplyv LEVEL/EDS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dLbl>
              <c:idx val="0"/>
              <c:layout>
                <c:manualLayout>
                  <c:x val="1.6742576755752319E-17"/>
                  <c:y val="-0.102739737109237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3.6986305359325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DANE_FAKTORY!$J$3:$M$3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DANE_FAKTORY!$B$17:$E$17</c:f>
              <c:numCache>
                <c:formatCode>#,##0</c:formatCode>
                <c:ptCount val="4"/>
                <c:pt idx="0">
                  <c:v>242.1736056072593</c:v>
                </c:pt>
                <c:pt idx="1">
                  <c:v>191.33221219367971</c:v>
                </c:pt>
                <c:pt idx="2">
                  <c:v>179.2926850871489</c:v>
                </c:pt>
                <c:pt idx="3">
                  <c:v>190.18061020370197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80-4E96-971A-A6DEF052FD06}"/>
            </c:ext>
          </c:extLst>
        </c:ser>
        <c:ser>
          <c:idx val="5"/>
          <c:order val="1"/>
          <c:tx>
            <c:strRef>
              <c:f>DANE_FAKTORY!$J$4</c:f>
              <c:strCache>
                <c:ptCount val="1"/>
                <c:pt idx="0">
                  <c:v>z toho JEDNORAZOVÉ VPLYVY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cat>
            <c:numRef>
              <c:f>DANE_FAKTORY!$J$3:$M$3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DANE_FAKTORY!$J$17:$M$17</c:f>
              <c:numCache>
                <c:formatCode>#,##0</c:formatCode>
                <c:ptCount val="4"/>
                <c:pt idx="0">
                  <c:v>0.747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80-4E96-971A-A6DEF052FD06}"/>
            </c:ext>
          </c:extLst>
        </c:ser>
        <c:ser>
          <c:idx val="0"/>
          <c:order val="2"/>
          <c:tx>
            <c:strRef>
              <c:f>DANE_FAKTORY!$F$4</c:f>
              <c:strCache>
                <c:ptCount val="1"/>
                <c:pt idx="0">
                  <c:v>z toho vplyv MAKRA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DANE_FAKTORY!$J$3:$M$3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DANE_FAKTORY!$F$17:$I$17</c:f>
              <c:numCache>
                <c:formatCode>#,##0</c:formatCode>
                <c:ptCount val="4"/>
                <c:pt idx="0">
                  <c:v>-74.450506971742413</c:v>
                </c:pt>
                <c:pt idx="1">
                  <c:v>-145.44772620475305</c:v>
                </c:pt>
                <c:pt idx="2">
                  <c:v>-157.23609356057881</c:v>
                </c:pt>
                <c:pt idx="3">
                  <c:v>-207.03305624112957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80-4E96-971A-A6DEF052FD06}"/>
            </c:ext>
          </c:extLst>
        </c:ser>
        <c:ser>
          <c:idx val="8"/>
          <c:order val="3"/>
          <c:tx>
            <c:strRef>
              <c:f>DANE_FAKTORY!$N$4</c:f>
              <c:strCache>
                <c:ptCount val="1"/>
                <c:pt idx="0">
                  <c:v>z toho vplyv AKTUALIZÁCIE LEGISLATÍVY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DANE_FAKTORY!$J$3:$M$3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DANE_FAKTORY!$N$17:$Q$17</c:f>
              <c:numCache>
                <c:formatCode>#,##0</c:formatCode>
                <c:ptCount val="4"/>
                <c:pt idx="0">
                  <c:v>-11.892078315516409</c:v>
                </c:pt>
                <c:pt idx="1">
                  <c:v>-29.042574315088466</c:v>
                </c:pt>
                <c:pt idx="2">
                  <c:v>-22.108248942732729</c:v>
                </c:pt>
                <c:pt idx="3">
                  <c:v>-24.485211378735361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880-4E96-971A-A6DEF052FD06}"/>
            </c:ext>
          </c:extLst>
        </c:ser>
        <c:ser>
          <c:idx val="3"/>
          <c:order val="4"/>
          <c:tx>
            <c:strRef>
              <c:f>DANE_FAKTORY!$R$4</c:f>
              <c:strCache>
                <c:ptCount val="1"/>
                <c:pt idx="0">
                  <c:v>z toho INÉ VPLYVY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DANE_FAKTORY!$J$3:$M$3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DANE_FAKTORY!$R$17:$U$17</c:f>
              <c:numCache>
                <c:formatCode>#,##0</c:formatCode>
                <c:ptCount val="4"/>
                <c:pt idx="0">
                  <c:v>0</c:v>
                </c:pt>
                <c:pt idx="1">
                  <c:v>61.640088326163806</c:v>
                </c:pt>
                <c:pt idx="2">
                  <c:v>62.004657416163809</c:v>
                </c:pt>
                <c:pt idx="3">
                  <c:v>125.4846574161638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6880-4E96-971A-A6DEF052F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3719816"/>
        <c:axId val="314685536"/>
      </c:barChart>
      <c:lineChart>
        <c:grouping val="standard"/>
        <c:varyColors val="0"/>
        <c:ser>
          <c:idx val="2"/>
          <c:order val="5"/>
          <c:tx>
            <c:strRef>
              <c:f>DANE_FAKTORY!$V$4</c:f>
              <c:strCache>
                <c:ptCount val="1"/>
                <c:pt idx="0">
                  <c:v>CELKOVÁ ZMENA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050228310502265E-2"/>
                  <c:y val="4.1095894843694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80-4E96-971A-A6DEF052FD0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570776255707764E-2"/>
                  <c:y val="4.6132568884971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80-4E96-971A-A6DEF052FD0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659188149426527E-2"/>
                  <c:y val="5.0805851667118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80-4E96-971A-A6DEF052FD0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744292237442854E-2"/>
                  <c:y val="5.0017263511731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DANE_FAKTORY!$B$3:$E$3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DANE_FAKTORY!$V$17:$Y$17</c:f>
              <c:numCache>
                <c:formatCode>#,##0</c:formatCode>
                <c:ptCount val="4"/>
                <c:pt idx="0">
                  <c:v>156.57802032000046</c:v>
                </c:pt>
                <c:pt idx="1">
                  <c:v>78.482000000002003</c:v>
                </c:pt>
                <c:pt idx="2">
                  <c:v>61.953000000001182</c:v>
                </c:pt>
                <c:pt idx="3">
                  <c:v>84.147000000000844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880-4E96-971A-A6DEF052F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719816"/>
        <c:axId val="314685536"/>
      </c:lineChart>
      <c:catAx>
        <c:axId val="313719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14685536"/>
        <c:crosses val="autoZero"/>
        <c:auto val="1"/>
        <c:lblAlgn val="ctr"/>
        <c:lblOffset val="100"/>
        <c:noMultiLvlLbl val="0"/>
      </c:catAx>
      <c:valAx>
        <c:axId val="3146855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313719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28776255707762555"/>
          <c:h val="0.8913951991581490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900707933258176E-2"/>
          <c:y val="4.4471257288457078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Graf_4!$A$4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Graf_4!$B$3:$E$3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Graf_4!$B$4:$E$4</c:f>
              <c:numCache>
                <c:formatCode>#,##0</c:formatCode>
                <c:ptCount val="4"/>
                <c:pt idx="0">
                  <c:v>-3.9802039761450385</c:v>
                </c:pt>
                <c:pt idx="1">
                  <c:v>-46.857415763988492</c:v>
                </c:pt>
                <c:pt idx="2">
                  <c:v>-35.352625713039181</c:v>
                </c:pt>
                <c:pt idx="3">
                  <c:v>6.7385027218254612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28-4617-BF7E-8510EDA69EAA}"/>
            </c:ext>
          </c:extLst>
        </c:ser>
        <c:ser>
          <c:idx val="5"/>
          <c:order val="1"/>
          <c:tx>
            <c:strRef>
              <c:f>Graf_4!$A$5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2C9ADC">
                <a:lumMod val="20000"/>
                <a:lumOff val="8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Graf_4!$B$3:$E$3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Graf_4!$B$5:$E$5</c:f>
              <c:numCache>
                <c:formatCode>#,##0</c:formatCode>
                <c:ptCount val="4"/>
                <c:pt idx="0">
                  <c:v>-16.382252891656691</c:v>
                </c:pt>
                <c:pt idx="1">
                  <c:v>-7.7635623123251136</c:v>
                </c:pt>
                <c:pt idx="2">
                  <c:v>-15.848424219811012</c:v>
                </c:pt>
                <c:pt idx="3">
                  <c:v>-28.060758643697877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28-4617-BF7E-8510EDA69EAA}"/>
            </c:ext>
          </c:extLst>
        </c:ser>
        <c:ser>
          <c:idx val="1"/>
          <c:order val="2"/>
          <c:tx>
            <c:strRef>
              <c:f>Graf_4!$A$6</c:f>
              <c:strCache>
                <c:ptCount val="1"/>
                <c:pt idx="0">
                  <c:v>DPH (nominálna spotreba domácností, medzispotreba a investície vlády)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Graf_4!$B$3:$E$3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Graf_4!$B$6:$E$6</c:f>
              <c:numCache>
                <c:formatCode>#,##0</c:formatCode>
                <c:ptCount val="4"/>
                <c:pt idx="0">
                  <c:v>-51.142723492100764</c:v>
                </c:pt>
                <c:pt idx="1">
                  <c:v>-85.552799343423331</c:v>
                </c:pt>
                <c:pt idx="2">
                  <c:v>-99.155313955840171</c:v>
                </c:pt>
                <c:pt idx="3">
                  <c:v>-179.47506008645291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E28-4617-BF7E-8510EDA69EAA}"/>
            </c:ext>
          </c:extLst>
        </c:ser>
        <c:ser>
          <c:idx val="8"/>
          <c:order val="3"/>
          <c:tx>
            <c:strRef>
              <c:f>Graf_4!$A$7</c:f>
              <c:strCache>
                <c:ptCount val="1"/>
                <c:pt idx="0">
                  <c:v>Ostatné SD (konečná spotreba domácností, s.c.)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Graf_4!$B$3:$E$3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Graf_4!$B$7:$E$7</c:f>
              <c:numCache>
                <c:formatCode>#,##0</c:formatCode>
                <c:ptCount val="4"/>
                <c:pt idx="0">
                  <c:v>-2.3851351154022034</c:v>
                </c:pt>
                <c:pt idx="1">
                  <c:v>-3.0851721516971482</c:v>
                </c:pt>
                <c:pt idx="2">
                  <c:v>-3.2068441284549465</c:v>
                </c:pt>
                <c:pt idx="3">
                  <c:v>-1.3469040504254979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E28-4617-BF7E-8510EDA69EAA}"/>
            </c:ext>
          </c:extLst>
        </c:ser>
        <c:ser>
          <c:idx val="4"/>
          <c:order val="4"/>
          <c:tx>
            <c:strRef>
              <c:f>Graf_4!$A$8</c:f>
              <c:strCache>
                <c:ptCount val="1"/>
                <c:pt idx="0">
                  <c:v>Dane z medzinárodného obchodu a transakcií (Import, b.c.)</c:v>
                </c:pt>
              </c:strCache>
            </c:strRef>
          </c:tx>
          <c:invertIfNegative val="0"/>
          <c:cat>
            <c:numRef>
              <c:f>Graf_4!$B$3:$E$3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Graf_4!$B$8:$E$8</c:f>
              <c:numCache>
                <c:formatCode>#,##0</c:formatCode>
                <c:ptCount val="4"/>
                <c:pt idx="0">
                  <c:v>-0.47216401296647581</c:v>
                </c:pt>
                <c:pt idx="1">
                  <c:v>-0.93917798568398481</c:v>
                </c:pt>
                <c:pt idx="2">
                  <c:v>-0.99128511125033769</c:v>
                </c:pt>
                <c:pt idx="3">
                  <c:v>-1.0973232235105512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8E28-4617-BF7E-8510EDA69EAA}"/>
            </c:ext>
          </c:extLst>
        </c:ser>
        <c:ser>
          <c:idx val="2"/>
          <c:order val="5"/>
          <c:tx>
            <c:strRef>
              <c:f>Graf_4!$A$9</c:f>
              <c:strCache>
                <c:ptCount val="1"/>
                <c:pt idx="0">
                  <c:v>Zrážková daň a OO vybr.fin.inštitúcií (objem vkladov, PÚM)</c:v>
                </c:pt>
              </c:strCache>
            </c:strRef>
          </c:tx>
          <c:spPr>
            <a:solidFill>
              <a:srgbClr val="464646"/>
            </a:solidFill>
          </c:spPr>
          <c:invertIfNegative val="0"/>
          <c:cat>
            <c:numRef>
              <c:f>Graf_4!$B$3:$E$3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Graf_4!$B$9:$E$9</c:f>
              <c:numCache>
                <c:formatCode>#,##0</c:formatCode>
                <c:ptCount val="4"/>
                <c:pt idx="0">
                  <c:v>-8.8027483471234569E-2</c:v>
                </c:pt>
                <c:pt idx="1">
                  <c:v>-1.2495986476349938</c:v>
                </c:pt>
                <c:pt idx="2">
                  <c:v>-2.6816004321831302</c:v>
                </c:pt>
                <c:pt idx="3">
                  <c:v>-3.7915129588681746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4686320"/>
        <c:axId val="314686712"/>
      </c:barChart>
      <c:lineChart>
        <c:grouping val="standard"/>
        <c:varyColors val="0"/>
        <c:ser>
          <c:idx val="3"/>
          <c:order val="6"/>
          <c:tx>
            <c:strRef>
              <c:f>Graf_4!$A$10</c:f>
              <c:strCache>
                <c:ptCount val="1"/>
                <c:pt idx="0">
                  <c:v>Vplyv zmeny makroekonomických údajov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653731433733653E-2"/>
                  <c:y val="4.52870430513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534133878521963E-2"/>
                  <c:y val="5.2407647304697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582541956847954E-2"/>
                  <c:y val="4.8909860719298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298628677028939E-2"/>
                  <c:y val="5.247016284597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E28-4617-BF7E-8510EDA69EAA}"/>
                </c:ext>
                <c:ext xmlns:c15="http://schemas.microsoft.com/office/drawing/2012/chart" uri="{CE6537A1-D6FC-4f65-9D91-7224C49458BB}">
                  <c15:layout>
                    <c:manualLayout>
                      <c:w val="5.0294260104584876E-2"/>
                      <c:h val="5.1535513453036114E-2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Graf_4!$B$3:$E$3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Graf_4!$B$10:$E$10</c:f>
              <c:numCache>
                <c:formatCode>#,##0</c:formatCode>
                <c:ptCount val="4"/>
                <c:pt idx="0">
                  <c:v>-74.450506971742413</c:v>
                </c:pt>
                <c:pt idx="1">
                  <c:v>-145.44772620475308</c:v>
                </c:pt>
                <c:pt idx="2">
                  <c:v>-157.23609356057878</c:v>
                </c:pt>
                <c:pt idx="3">
                  <c:v>-207.03305624112957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86320"/>
        <c:axId val="314686712"/>
      </c:lineChart>
      <c:catAx>
        <c:axId val="31468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14686712"/>
        <c:crosses val="autoZero"/>
        <c:auto val="1"/>
        <c:lblAlgn val="ctr"/>
        <c:lblOffset val="100"/>
        <c:noMultiLvlLbl val="0"/>
      </c:catAx>
      <c:valAx>
        <c:axId val="3146867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314686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3049534476553233"/>
          <c:h val="0.708372849416320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4.0910924710078893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Graf_5!$A$4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Graf_5!$B$3:$E$3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Graf_5!$B$4:$E$4</c:f>
              <c:numCache>
                <c:formatCode>#,##0</c:formatCode>
                <c:ptCount val="4"/>
                <c:pt idx="0">
                  <c:v>-3.5411449922168146</c:v>
                </c:pt>
                <c:pt idx="1">
                  <c:v>0.49565114810146937</c:v>
                </c:pt>
                <c:pt idx="2">
                  <c:v>-2.7336729545980756</c:v>
                </c:pt>
                <c:pt idx="3">
                  <c:v>-6.3033727128720702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D4-4290-8E67-7BD3ADA128E1}"/>
            </c:ext>
          </c:extLst>
        </c:ser>
        <c:ser>
          <c:idx val="5"/>
          <c:order val="1"/>
          <c:tx>
            <c:strRef>
              <c:f>Graf_5!$A$5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D5EBF8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Graf_5!$B$3:$E$3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Graf_5!$B$5:$E$5</c:f>
              <c:numCache>
                <c:formatCode>#,##0</c:formatCode>
                <c:ptCount val="4"/>
                <c:pt idx="0">
                  <c:v>-5.8705934015597725</c:v>
                </c:pt>
                <c:pt idx="1">
                  <c:v>-23.978150735861334</c:v>
                </c:pt>
                <c:pt idx="2">
                  <c:v>-28.031710908211181</c:v>
                </c:pt>
                <c:pt idx="3">
                  <c:v>-31.27680880667458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D4-4290-8E67-7BD3ADA128E1}"/>
            </c:ext>
          </c:extLst>
        </c:ser>
        <c:ser>
          <c:idx val="1"/>
          <c:order val="2"/>
          <c:tx>
            <c:strRef>
              <c:f>Graf_5!$A$6</c:f>
              <c:strCache>
                <c:ptCount val="1"/>
                <c:pt idx="0">
                  <c:v>DPH (nominálna spotreba domácností, medzispotreba a investície vlády)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Graf_5!$B$3:$E$3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Graf_5!$B$6:$E$6</c:f>
              <c:numCache>
                <c:formatCode>#,##0</c:formatCode>
                <c:ptCount val="4"/>
                <c:pt idx="0">
                  <c:v>244.54372349210209</c:v>
                </c:pt>
                <c:pt idx="1">
                  <c:v>197.04314192726065</c:v>
                </c:pt>
                <c:pt idx="2">
                  <c:v>206.08465653967784</c:v>
                </c:pt>
                <c:pt idx="3">
                  <c:v>225.06240267029122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D4-4290-8E67-7BD3ADA128E1}"/>
            </c:ext>
          </c:extLst>
        </c:ser>
        <c:ser>
          <c:idx val="8"/>
          <c:order val="3"/>
          <c:tx>
            <c:strRef>
              <c:f>Graf_5!$A$7</c:f>
              <c:strCache>
                <c:ptCount val="1"/>
                <c:pt idx="0">
                  <c:v>Ostatné SD (konečná spotreba domácností, s.c.)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Graf_5!$B$3:$E$3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Graf_5!$B$7:$E$7</c:f>
              <c:numCache>
                <c:formatCode>#,##0</c:formatCode>
                <c:ptCount val="4"/>
                <c:pt idx="0">
                  <c:v>7.9151351154021956</c:v>
                </c:pt>
                <c:pt idx="1">
                  <c:v>8.0564162986084735</c:v>
                </c:pt>
                <c:pt idx="2">
                  <c:v>8.032127299029975</c:v>
                </c:pt>
                <c:pt idx="3">
                  <c:v>8.0860658294468486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D4-4290-8E67-7BD3ADA128E1}"/>
            </c:ext>
          </c:extLst>
        </c:ser>
        <c:ser>
          <c:idx val="4"/>
          <c:order val="4"/>
          <c:tx>
            <c:strRef>
              <c:f>Graf_5!$A$8</c:f>
              <c:strCache>
                <c:ptCount val="1"/>
                <c:pt idx="0">
                  <c:v>Dane z medzinárodného obchodu a transakcií (Import, b.c.)</c:v>
                </c:pt>
              </c:strCache>
            </c:strRef>
          </c:tx>
          <c:invertIfNegative val="0"/>
          <c:cat>
            <c:numRef>
              <c:f>Graf_5!$B$3:$E$3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Graf_5!$B$8:$E$8</c:f>
              <c:numCache>
                <c:formatCode>#,##0</c:formatCode>
                <c:ptCount val="4"/>
                <c:pt idx="0">
                  <c:v>-2.2754766670335229</c:v>
                </c:pt>
                <c:pt idx="1">
                  <c:v>-2.9418220143160196</c:v>
                </c:pt>
                <c:pt idx="2">
                  <c:v>-4.2497148887496632</c:v>
                </c:pt>
                <c:pt idx="3">
                  <c:v>-5.646676776489449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7D4-4290-8E67-7BD3ADA128E1}"/>
            </c:ext>
          </c:extLst>
        </c:ser>
        <c:ser>
          <c:idx val="2"/>
          <c:order val="5"/>
          <c:tx>
            <c:strRef>
              <c:f>Graf_5!$A$9</c:f>
              <c:strCache>
                <c:ptCount val="1"/>
                <c:pt idx="0">
                  <c:v>Zrážková daň a OO vybr.fin.inštitúcií (objem vkladov, PÚM)</c:v>
                </c:pt>
              </c:strCache>
            </c:strRef>
          </c:tx>
          <c:spPr>
            <a:solidFill>
              <a:srgbClr val="464646"/>
            </a:solidFill>
          </c:spPr>
          <c:invertIfNegative val="0"/>
          <c:cat>
            <c:numRef>
              <c:f>Graf_5!$B$3:$E$3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Graf_5!$B$9:$E$9</c:f>
              <c:numCache>
                <c:formatCode>#,##0</c:formatCode>
                <c:ptCount val="4"/>
                <c:pt idx="0">
                  <c:v>1.4019620605651117</c:v>
                </c:pt>
                <c:pt idx="1">
                  <c:v>12.656975569886482</c:v>
                </c:pt>
                <c:pt idx="2">
                  <c:v>0.191</c:v>
                </c:pt>
                <c:pt idx="3">
                  <c:v>0.25900000000000001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4687888"/>
        <c:axId val="314688280"/>
      </c:barChart>
      <c:lineChart>
        <c:grouping val="standard"/>
        <c:varyColors val="0"/>
        <c:ser>
          <c:idx val="3"/>
          <c:order val="6"/>
          <c:tx>
            <c:strRef>
              <c:f>Graf_5!$A$10</c:f>
              <c:strCache>
                <c:ptCount val="1"/>
                <c:pt idx="0">
                  <c:v>Vplyv zmeny odhadu úspešnosti výberu daní (EDS/level)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8566108007448805E-2"/>
                  <c:y val="-5.366690786553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566108007448823E-2"/>
                  <c:y val="-8.6039173627818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566108007448788E-2"/>
                  <c:y val="-0.110318372949530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566108007448722E-2"/>
                  <c:y val="-3.7480774984395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Graf_5!$B$3:$E$3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Graf_5!$B$10:$E$10</c:f>
              <c:numCache>
                <c:formatCode>#,##0</c:formatCode>
                <c:ptCount val="4"/>
                <c:pt idx="0">
                  <c:v>242.1736056072593</c:v>
                </c:pt>
                <c:pt idx="1">
                  <c:v>191.33221219367971</c:v>
                </c:pt>
                <c:pt idx="2">
                  <c:v>179.29268508714893</c:v>
                </c:pt>
                <c:pt idx="3">
                  <c:v>190.18061020370197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87888"/>
        <c:axId val="314688280"/>
      </c:lineChart>
      <c:catAx>
        <c:axId val="31468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14688280"/>
        <c:crosses val="autoZero"/>
        <c:auto val="1"/>
        <c:lblAlgn val="ctr"/>
        <c:lblOffset val="100"/>
        <c:noMultiLvlLbl val="0"/>
      </c:catAx>
      <c:valAx>
        <c:axId val="31468828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31468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2493482309124766"/>
          <c:h val="0.8051154552397666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6997165190240968E-2"/>
          <c:y val="4.9349910208592349E-2"/>
          <c:w val="0.90324522939217378"/>
          <c:h val="0.78335156789611826"/>
        </c:manualLayout>
      </c:layout>
      <c:lineChart>
        <c:grouping val="standard"/>
        <c:varyColors val="0"/>
        <c:ser>
          <c:idx val="1"/>
          <c:order val="0"/>
          <c:tx>
            <c:strRef>
              <c:f>Graf_6!$C$3</c:f>
              <c:strCache>
                <c:ptCount val="1"/>
                <c:pt idx="0">
                  <c:v>EDS feb</c:v>
                </c:pt>
              </c:strCache>
            </c:strRef>
          </c:tx>
          <c:spPr>
            <a:ln w="19050">
              <a:solidFill>
                <a:srgbClr val="2C9ADC"/>
              </a:solidFill>
            </a:ln>
          </c:spPr>
          <c:marker>
            <c:symbol val="none"/>
          </c:marker>
          <c:dLbls>
            <c:dLbl>
              <c:idx val="46"/>
              <c:layout>
                <c:manualLayout>
                  <c:x val="-3.4981627296587929E-2"/>
                  <c:y val="-7.3728695305491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Graf_6!$A$4:$A$51</c:f>
              <c:strCache>
                <c:ptCount val="48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  <c:pt idx="35">
                  <c:v>4 Q 2016</c:v>
                </c:pt>
                <c:pt idx="36">
                  <c:v>1 Q 2017</c:v>
                </c:pt>
                <c:pt idx="37">
                  <c:v>2 Q 2017</c:v>
                </c:pt>
                <c:pt idx="38">
                  <c:v>3 Q 2017</c:v>
                </c:pt>
                <c:pt idx="39">
                  <c:v>4 Q 2017</c:v>
                </c:pt>
                <c:pt idx="40">
                  <c:v>1 Q 2018</c:v>
                </c:pt>
                <c:pt idx="41">
                  <c:v>2 Q 2018</c:v>
                </c:pt>
                <c:pt idx="42">
                  <c:v>3 Q 2018</c:v>
                </c:pt>
                <c:pt idx="43">
                  <c:v>4 Q 2018</c:v>
                </c:pt>
                <c:pt idx="44">
                  <c:v>1 Q 2019</c:v>
                </c:pt>
                <c:pt idx="45">
                  <c:v>2 Q 2019</c:v>
                </c:pt>
                <c:pt idx="46">
                  <c:v>3 Q 2019</c:v>
                </c:pt>
                <c:pt idx="47">
                  <c:v>4 Q 2019</c:v>
                </c:pt>
              </c:strCache>
            </c:strRef>
          </c:cat>
          <c:val>
            <c:numRef>
              <c:f>Graf_6!$C$4:$C$51</c:f>
              <c:numCache>
                <c:formatCode>0.00%</c:formatCode>
                <c:ptCount val="48"/>
                <c:pt idx="0">
                  <c:v>0.1471433724744258</c:v>
                </c:pt>
                <c:pt idx="1">
                  <c:v>0.14175731756509502</c:v>
                </c:pt>
                <c:pt idx="2">
                  <c:v>0.14489931079631693</c:v>
                </c:pt>
                <c:pt idx="3">
                  <c:v>0.14693998342395856</c:v>
                </c:pt>
                <c:pt idx="4">
                  <c:v>0.13420745137461934</c:v>
                </c:pt>
                <c:pt idx="5">
                  <c:v>0.13207199460565078</c:v>
                </c:pt>
                <c:pt idx="6">
                  <c:v>0.13325088066305743</c:v>
                </c:pt>
                <c:pt idx="7">
                  <c:v>0.13763774277998247</c:v>
                </c:pt>
                <c:pt idx="8">
                  <c:v>0.13312173619706585</c:v>
                </c:pt>
                <c:pt idx="9">
                  <c:v>0.13704140312464008</c:v>
                </c:pt>
                <c:pt idx="10">
                  <c:v>0.13453542932863322</c:v>
                </c:pt>
                <c:pt idx="11">
                  <c:v>0.12679578910528597</c:v>
                </c:pt>
                <c:pt idx="12">
                  <c:v>0.13517376530770731</c:v>
                </c:pt>
                <c:pt idx="13">
                  <c:v>0.12921583183861868</c:v>
                </c:pt>
                <c:pt idx="14">
                  <c:v>0.13000194333243348</c:v>
                </c:pt>
                <c:pt idx="15">
                  <c:v>0.12455392866614194</c:v>
                </c:pt>
                <c:pt idx="16">
                  <c:v>0.12821643837181013</c:v>
                </c:pt>
                <c:pt idx="17">
                  <c:v>0.12104774728886429</c:v>
                </c:pt>
                <c:pt idx="18">
                  <c:v>0.11778247730874257</c:v>
                </c:pt>
                <c:pt idx="19">
                  <c:v>0.1214424010808121</c:v>
                </c:pt>
                <c:pt idx="20">
                  <c:v>0.12357155430417963</c:v>
                </c:pt>
                <c:pt idx="21">
                  <c:v>0.13086737836581194</c:v>
                </c:pt>
                <c:pt idx="22">
                  <c:v>0.13075168581190508</c:v>
                </c:pt>
                <c:pt idx="23">
                  <c:v>0.12864136505544932</c:v>
                </c:pt>
                <c:pt idx="24">
                  <c:v>0.13991508520326529</c:v>
                </c:pt>
                <c:pt idx="25">
                  <c:v>0.13799027320866067</c:v>
                </c:pt>
                <c:pt idx="26">
                  <c:v>0.13884719986727712</c:v>
                </c:pt>
                <c:pt idx="27">
                  <c:v>0.14140566686477504</c:v>
                </c:pt>
                <c:pt idx="28">
                  <c:v>0.14145437503774075</c:v>
                </c:pt>
                <c:pt idx="29">
                  <c:v>0.13992825419854849</c:v>
                </c:pt>
                <c:pt idx="30">
                  <c:v>0.14406906968029132</c:v>
                </c:pt>
                <c:pt idx="31">
                  <c:v>0.13731991229436705</c:v>
                </c:pt>
                <c:pt idx="32">
                  <c:v>0.14299143982239085</c:v>
                </c:pt>
                <c:pt idx="33">
                  <c:v>0.14657266390332749</c:v>
                </c:pt>
                <c:pt idx="34">
                  <c:v>0.14747790811244973</c:v>
                </c:pt>
                <c:pt idx="35">
                  <c:v>0.14458636217342674</c:v>
                </c:pt>
                <c:pt idx="36">
                  <c:v>0.14639701769897451</c:v>
                </c:pt>
                <c:pt idx="37">
                  <c:v>0.14584227103676184</c:v>
                </c:pt>
                <c:pt idx="38">
                  <c:v>0.14873157748803215</c:v>
                </c:pt>
                <c:pt idx="39">
                  <c:v>0.1527610926122335</c:v>
                </c:pt>
                <c:pt idx="40">
                  <c:v>0.14622510295784757</c:v>
                </c:pt>
                <c:pt idx="41">
                  <c:v>0.15157444806151246</c:v>
                </c:pt>
                <c:pt idx="42">
                  <c:v>0.14849515325183515</c:v>
                </c:pt>
                <c:pt idx="43">
                  <c:v>0.14610077619217465</c:v>
                </c:pt>
                <c:pt idx="44">
                  <c:v>0.14817802809243455</c:v>
                </c:pt>
                <c:pt idx="45">
                  <c:v>0.15151963601835813</c:v>
                </c:pt>
                <c:pt idx="46">
                  <c:v>0.15797782853812048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Graf_6!$B$3</c:f>
              <c:strCache>
                <c:ptCount val="1"/>
                <c:pt idx="0">
                  <c:v>EDS sep</c:v>
                </c:pt>
              </c:strCache>
            </c:strRef>
          </c:tx>
          <c:spPr>
            <a:ln w="19050">
              <a:solidFill>
                <a:sysClr val="windowText" lastClr="000000">
                  <a:lumMod val="65000"/>
                  <a:lumOff val="35000"/>
                </a:sysClr>
              </a:solidFill>
              <a:prstDash val="sysDot"/>
            </a:ln>
          </c:spPr>
          <c:marker>
            <c:symbol val="none"/>
          </c:marker>
          <c:dLbls>
            <c:dLbl>
              <c:idx val="45"/>
              <c:layout>
                <c:manualLayout>
                  <c:x val="-6.478577826281634E-2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Graf_6!$A$4:$A$51</c:f>
              <c:strCache>
                <c:ptCount val="48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  <c:pt idx="35">
                  <c:v>4 Q 2016</c:v>
                </c:pt>
                <c:pt idx="36">
                  <c:v>1 Q 2017</c:v>
                </c:pt>
                <c:pt idx="37">
                  <c:v>2 Q 2017</c:v>
                </c:pt>
                <c:pt idx="38">
                  <c:v>3 Q 2017</c:v>
                </c:pt>
                <c:pt idx="39">
                  <c:v>4 Q 2017</c:v>
                </c:pt>
                <c:pt idx="40">
                  <c:v>1 Q 2018</c:v>
                </c:pt>
                <c:pt idx="41">
                  <c:v>2 Q 2018</c:v>
                </c:pt>
                <c:pt idx="42">
                  <c:v>3 Q 2018</c:v>
                </c:pt>
                <c:pt idx="43">
                  <c:v>4 Q 2018</c:v>
                </c:pt>
                <c:pt idx="44">
                  <c:v>1 Q 2019</c:v>
                </c:pt>
                <c:pt idx="45">
                  <c:v>2 Q 2019</c:v>
                </c:pt>
                <c:pt idx="46">
                  <c:v>3 Q 2019</c:v>
                </c:pt>
                <c:pt idx="47">
                  <c:v>4 Q 2019</c:v>
                </c:pt>
              </c:strCache>
            </c:strRef>
          </c:cat>
          <c:val>
            <c:numRef>
              <c:f>Graf_6!$B$4:$B$51</c:f>
              <c:numCache>
                <c:formatCode>0.00%</c:formatCode>
                <c:ptCount val="48"/>
                <c:pt idx="0">
                  <c:v>0.14532665649828089</c:v>
                </c:pt>
                <c:pt idx="1">
                  <c:v>0.14286465041635871</c:v>
                </c:pt>
                <c:pt idx="2">
                  <c:v>0.1460154840208738</c:v>
                </c:pt>
                <c:pt idx="3">
                  <c:v>0.14713410677474811</c:v>
                </c:pt>
                <c:pt idx="4">
                  <c:v>0.13329170454318379</c:v>
                </c:pt>
                <c:pt idx="5">
                  <c:v>0.13190039982209775</c:v>
                </c:pt>
                <c:pt idx="6">
                  <c:v>0.13450088439578656</c:v>
                </c:pt>
                <c:pt idx="7">
                  <c:v>0.13813956878875044</c:v>
                </c:pt>
                <c:pt idx="8">
                  <c:v>0.13227925136805113</c:v>
                </c:pt>
                <c:pt idx="9">
                  <c:v>0.13543071707129067</c:v>
                </c:pt>
                <c:pt idx="10">
                  <c:v>0.13601412428908316</c:v>
                </c:pt>
                <c:pt idx="11">
                  <c:v>0.12775975231798514</c:v>
                </c:pt>
                <c:pt idx="12">
                  <c:v>0.13189181842087075</c:v>
                </c:pt>
                <c:pt idx="13">
                  <c:v>0.12596990677610292</c:v>
                </c:pt>
                <c:pt idx="14">
                  <c:v>0.1292490480550689</c:v>
                </c:pt>
                <c:pt idx="15">
                  <c:v>0.12559812936920445</c:v>
                </c:pt>
                <c:pt idx="16">
                  <c:v>0.12710127743950944</c:v>
                </c:pt>
                <c:pt idx="17">
                  <c:v>0.11886213571601646</c:v>
                </c:pt>
                <c:pt idx="18">
                  <c:v>0.11858858777913452</c:v>
                </c:pt>
                <c:pt idx="19">
                  <c:v>0.12193670645959943</c:v>
                </c:pt>
                <c:pt idx="20">
                  <c:v>0.1239586667619481</c:v>
                </c:pt>
                <c:pt idx="21">
                  <c:v>0.12827962008703181</c:v>
                </c:pt>
                <c:pt idx="22">
                  <c:v>0.12853375734623784</c:v>
                </c:pt>
                <c:pt idx="23">
                  <c:v>0.12912477403117295</c:v>
                </c:pt>
                <c:pt idx="24">
                  <c:v>0.1399264849263423</c:v>
                </c:pt>
                <c:pt idx="25">
                  <c:v>0.13828554522211189</c:v>
                </c:pt>
                <c:pt idx="26">
                  <c:v>0.1377577891702137</c:v>
                </c:pt>
                <c:pt idx="27">
                  <c:v>0.14210854144183271</c:v>
                </c:pt>
                <c:pt idx="28">
                  <c:v>0.14269064364879039</c:v>
                </c:pt>
                <c:pt idx="29">
                  <c:v>0.14120103427467867</c:v>
                </c:pt>
                <c:pt idx="30">
                  <c:v>0.14283151647997605</c:v>
                </c:pt>
                <c:pt idx="31">
                  <c:v>0.13812823218629902</c:v>
                </c:pt>
                <c:pt idx="32">
                  <c:v>0.14402031475494295</c:v>
                </c:pt>
                <c:pt idx="33">
                  <c:v>0.14819199364187483</c:v>
                </c:pt>
                <c:pt idx="34">
                  <c:v>0.14749818935660855</c:v>
                </c:pt>
                <c:pt idx="35">
                  <c:v>0.14918546206458974</c:v>
                </c:pt>
                <c:pt idx="36">
                  <c:v>0.14856091037291103</c:v>
                </c:pt>
                <c:pt idx="37">
                  <c:v>0.14760459498953141</c:v>
                </c:pt>
                <c:pt idx="38">
                  <c:v>0.15058042905956273</c:v>
                </c:pt>
                <c:pt idx="39">
                  <c:v>0.15893869348118767</c:v>
                </c:pt>
                <c:pt idx="40">
                  <c:v>0.14937364905439449</c:v>
                </c:pt>
                <c:pt idx="41">
                  <c:v>0.15290015382120767</c:v>
                </c:pt>
                <c:pt idx="42">
                  <c:v>0.15160409837649896</c:v>
                </c:pt>
                <c:pt idx="43">
                  <c:v>0.15178731605698068</c:v>
                </c:pt>
                <c:pt idx="44">
                  <c:v>0.15461898615878422</c:v>
                </c:pt>
                <c:pt idx="45">
                  <c:v>0.15516147294875157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76B-426B-B3B9-BF36F4D0B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083008"/>
        <c:axId val="315083400"/>
      </c:lineChart>
      <c:catAx>
        <c:axId val="315083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315083400"/>
        <c:crosses val="autoZero"/>
        <c:auto val="1"/>
        <c:lblAlgn val="ctr"/>
        <c:lblOffset val="100"/>
        <c:noMultiLvlLbl val="0"/>
      </c:catAx>
      <c:valAx>
        <c:axId val="315083400"/>
        <c:scaling>
          <c:orientation val="minMax"/>
          <c:max val="0.16500000000000004"/>
          <c:min val="0.1100000000000000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315083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22205856193344"/>
          <c:y val="7.2144771377262051E-2"/>
          <c:w val="0.39557008111469055"/>
          <c:h val="0.17511617626744025"/>
        </c:manualLayout>
      </c:layout>
      <c:overlay val="0"/>
      <c:txPr>
        <a:bodyPr/>
        <a:lstStyle/>
        <a:p>
          <a:pPr>
            <a:defRPr sz="10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3.5556861362478938E-2"/>
          <c:w val="0.82607639710272263"/>
          <c:h val="0.8707483579477938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Graf_7!$A$6</c:f>
              <c:strCache>
                <c:ptCount val="1"/>
                <c:pt idx="0">
                  <c:v>Daň z bytov a nebyt priest.</c:v>
                </c:pt>
              </c:strCache>
            </c:strRef>
          </c:tx>
          <c:spPr>
            <a:solidFill>
              <a:srgbClr val="1F497D"/>
            </a:solidFill>
            <a:ln>
              <a:solidFill>
                <a:srgbClr val="1F497D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  <a:latin typeface="NeueHaasGroteskDisp W02" panose="020B0504020202020204" pitchFamily="34" charset="-18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Graf_7!$B$3:$E$3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Graf_7!$B$6:$E$6</c:f>
              <c:numCache>
                <c:formatCode>#,##0</c:formatCode>
                <c:ptCount val="4"/>
                <c:pt idx="0">
                  <c:v>20.399999999999999</c:v>
                </c:pt>
                <c:pt idx="1">
                  <c:v>20.74</c:v>
                </c:pt>
                <c:pt idx="2">
                  <c:v>21.12</c:v>
                </c:pt>
                <c:pt idx="3">
                  <c:v>36.46</c:v>
                </c:pt>
              </c:numCache>
            </c:numRef>
          </c:val>
        </c:ser>
        <c:ser>
          <c:idx val="3"/>
          <c:order val="1"/>
          <c:tx>
            <c:strRef>
              <c:f>Graf_7!$A$5</c:f>
              <c:strCache>
                <c:ptCount val="1"/>
                <c:pt idx="0">
                  <c:v>Daň zo stavieb</c:v>
                </c:pt>
              </c:strCache>
            </c:strRef>
          </c:tx>
          <c:spPr>
            <a:solidFill>
              <a:srgbClr val="2C9ADC"/>
            </a:solidFill>
            <a:ln>
              <a:solidFill>
                <a:srgbClr val="2C9ADC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latin typeface="NeueHaasGroteskDisp W02" panose="020B0504020202020204" pitchFamily="34" charset="-18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Graf_7!$B$3:$E$3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Graf_7!$B$5:$E$5</c:f>
              <c:numCache>
                <c:formatCode>#,##0</c:formatCode>
                <c:ptCount val="4"/>
                <c:pt idx="0">
                  <c:v>238.21</c:v>
                </c:pt>
                <c:pt idx="1">
                  <c:v>244.52</c:v>
                </c:pt>
                <c:pt idx="2">
                  <c:v>256.14</c:v>
                </c:pt>
                <c:pt idx="3">
                  <c:v>312.22000000000003</c:v>
                </c:pt>
              </c:numCache>
            </c:numRef>
          </c:val>
        </c:ser>
        <c:ser>
          <c:idx val="6"/>
          <c:order val="2"/>
          <c:tx>
            <c:strRef>
              <c:f>Graf_7!$A$4</c:f>
              <c:strCache>
                <c:ptCount val="1"/>
                <c:pt idx="0">
                  <c:v>Daň z pozemkov</c:v>
                </c:pt>
              </c:strCache>
            </c:strRef>
          </c:tx>
          <c:spPr>
            <a:solidFill>
              <a:srgbClr val="B0D6AF"/>
            </a:solidFill>
            <a:ln>
              <a:solidFill>
                <a:srgbClr val="D5EBF8"/>
              </a:solidFill>
            </a:ln>
          </c:spPr>
          <c:invertIfNegative val="0"/>
          <c:dLbls>
            <c:dLbl>
              <c:idx val="3"/>
              <c:layout>
                <c:manualLayout>
                  <c:x val="-1.0163894968306164E-16"/>
                  <c:y val="4.64344941956881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latin typeface="NeueHaasGroteskDisp W02" panose="020B0504020202020204" pitchFamily="34" charset="-18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Graf_7!$B$3:$E$3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Graf_7!$B$4:$E$4</c:f>
              <c:numCache>
                <c:formatCode>#,##0</c:formatCode>
                <c:ptCount val="4"/>
                <c:pt idx="0">
                  <c:v>89.28</c:v>
                </c:pt>
                <c:pt idx="1">
                  <c:v>89.69</c:v>
                </c:pt>
                <c:pt idx="2">
                  <c:v>93.65</c:v>
                </c:pt>
                <c:pt idx="3">
                  <c:v>100.53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091048"/>
        <c:axId val="310090656"/>
      </c:barChart>
      <c:lineChart>
        <c:grouping val="standard"/>
        <c:varyColors val="0"/>
        <c:ser>
          <c:idx val="8"/>
          <c:order val="3"/>
          <c:tx>
            <c:strRef>
              <c:f>Graf_7!$A$7</c:f>
              <c:strCache>
                <c:ptCount val="1"/>
                <c:pt idx="0">
                  <c:v>Medziročný rast dane z nehnuteľností (pravá os)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numFmt formatCode="0%" sourceLinked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latin typeface="NeueHaasGroteskDisp W02" panose="020B0504020202020204" pitchFamily="34" charset="-18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Graf_7!$B$3:$E$3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Graf_7!$B$7:$E$7</c:f>
              <c:numCache>
                <c:formatCode>0.00%</c:formatCode>
                <c:ptCount val="4"/>
                <c:pt idx="0">
                  <c:v>0.03</c:v>
                </c:pt>
                <c:pt idx="1">
                  <c:v>2.0293771019575413E-2</c:v>
                </c:pt>
                <c:pt idx="2">
                  <c:v>4.4964079447809224E-2</c:v>
                </c:pt>
                <c:pt idx="3">
                  <c:v>0.21110242376856925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089872"/>
        <c:axId val="310090264"/>
      </c:lineChart>
      <c:catAx>
        <c:axId val="31009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>
                <a:latin typeface="NeueHaasGroteskDisp W02" panose="020B0504020202020204" pitchFamily="34" charset="-18"/>
              </a:defRPr>
            </a:pPr>
            <a:endParaRPr lang="sk-SK"/>
          </a:p>
        </c:txPr>
        <c:crossAx val="310090656"/>
        <c:crosses val="autoZero"/>
        <c:auto val="1"/>
        <c:lblAlgn val="ctr"/>
        <c:lblOffset val="100"/>
        <c:noMultiLvlLbl val="0"/>
      </c:catAx>
      <c:valAx>
        <c:axId val="3100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NeueHaasGroteskDisp W02" panose="020B0504020202020204" pitchFamily="34" charset="-18"/>
              </a:defRPr>
            </a:pPr>
            <a:endParaRPr lang="sk-SK"/>
          </a:p>
        </c:txPr>
        <c:crossAx val="310091048"/>
        <c:crosses val="autoZero"/>
        <c:crossBetween val="between"/>
      </c:valAx>
      <c:valAx>
        <c:axId val="310090264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NeueHaasGroteskDisp W02" panose="020B0504020202020204" pitchFamily="34" charset="-18"/>
              </a:defRPr>
            </a:pPr>
            <a:endParaRPr lang="sk-SK"/>
          </a:p>
        </c:txPr>
        <c:crossAx val="310089872"/>
        <c:crosses val="max"/>
        <c:crossBetween val="between"/>
      </c:valAx>
      <c:catAx>
        <c:axId val="31008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0090264"/>
        <c:crosses val="autoZero"/>
        <c:auto val="1"/>
        <c:lblAlgn val="ctr"/>
        <c:lblOffset val="100"/>
        <c:noMultiLvlLbl val="0"/>
      </c:catAx>
      <c:spPr>
        <a:solidFill>
          <a:srgbClr val="D5EBF8"/>
        </a:solidFill>
      </c:spPr>
    </c:plotArea>
    <c:legend>
      <c:legendPos val="r"/>
      <c:layout>
        <c:manualLayout>
          <c:xMode val="edge"/>
          <c:yMode val="edge"/>
          <c:x val="9.6535345007469131E-2"/>
          <c:y val="2.5905903553100639E-2"/>
          <c:w val="0.67716035711159883"/>
          <c:h val="0.21785246993379559"/>
        </c:manualLayout>
      </c:layout>
      <c:overlay val="0"/>
      <c:txPr>
        <a:bodyPr/>
        <a:lstStyle/>
        <a:p>
          <a:pPr>
            <a:defRPr sz="1050">
              <a:latin typeface="NeueHaasGroteskDisp W02" panose="020B0504020202020204" pitchFamily="34" charset="-18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D5EBF8"/>
    </a:solidFill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41748396151611E-2"/>
          <c:y val="5.5942694663167113E-2"/>
          <c:w val="0.86813517060367451"/>
          <c:h val="0.840214712744240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C9ADC"/>
            </a:solidFill>
            <a:ln>
              <a:solidFill>
                <a:srgbClr val="2C9ADC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NeueHaasGroteskDisp W02" panose="020B0504020202020204" pitchFamily="34" charset="-18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Graf_8!$B$3:$F$3</c:f>
              <c:strCache>
                <c:ptCount val="5"/>
                <c:pt idx="0">
                  <c:v>CZ</c:v>
                </c:pt>
                <c:pt idx="1">
                  <c:v>SK</c:v>
                </c:pt>
                <c:pt idx="2">
                  <c:v>HU</c:v>
                </c:pt>
                <c:pt idx="3">
                  <c:v>PL</c:v>
                </c:pt>
                <c:pt idx="4">
                  <c:v>EÚ</c:v>
                </c:pt>
              </c:strCache>
            </c:strRef>
          </c:cat>
          <c:val>
            <c:numRef>
              <c:f>Graf_8!$B$4:$F$4</c:f>
              <c:numCache>
                <c:formatCode>0.0</c:formatCode>
                <c:ptCount val="5"/>
                <c:pt idx="0">
                  <c:v>0.20399999999999999</c:v>
                </c:pt>
                <c:pt idx="1">
                  <c:v>0.41099999999999998</c:v>
                </c:pt>
                <c:pt idx="2">
                  <c:v>0.47699999999999998</c:v>
                </c:pt>
                <c:pt idx="3">
                  <c:v>1.1499999999999999</c:v>
                </c:pt>
                <c:pt idx="4">
                  <c:v>1.5249999999999999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084576"/>
        <c:axId val="315084968"/>
      </c:barChart>
      <c:catAx>
        <c:axId val="31508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NeueHaasGroteskDisp W02" panose="020B0504020202020204" pitchFamily="34" charset="-18"/>
              </a:defRPr>
            </a:pPr>
            <a:endParaRPr lang="sk-SK"/>
          </a:p>
        </c:txPr>
        <c:crossAx val="315084968"/>
        <c:crosses val="autoZero"/>
        <c:auto val="1"/>
        <c:lblAlgn val="ctr"/>
        <c:lblOffset val="100"/>
        <c:noMultiLvlLbl val="0"/>
      </c:catAx>
      <c:valAx>
        <c:axId val="315084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NeueHaasGroteskDisp W02" panose="020B0504020202020204" pitchFamily="34" charset="-18"/>
              </a:defRPr>
            </a:pPr>
            <a:endParaRPr lang="sk-SK"/>
          </a:p>
        </c:txPr>
        <c:crossAx val="315084576"/>
        <c:crosses val="autoZero"/>
        <c:crossBetween val="between"/>
        <c:majorUnit val="0.5"/>
      </c:valAx>
      <c:spPr>
        <a:solidFill>
          <a:srgbClr val="D5EBF8"/>
        </a:solidFill>
      </c:spPr>
    </c:plotArea>
    <c:plotVisOnly val="1"/>
    <c:dispBlanksAs val="gap"/>
    <c:showDLblsOverMax val="0"/>
  </c:chart>
  <c:spPr>
    <a:solidFill>
      <a:srgbClr val="D5EBF8"/>
    </a:solidFill>
    <a:ln>
      <a:noFill/>
    </a:ln>
  </c:spPr>
  <c:txPr>
    <a:bodyPr/>
    <a:lstStyle/>
    <a:p>
      <a:pPr>
        <a:defRPr sz="1100">
          <a:latin typeface="Arial Narrow" panose="020B060602020203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1278526437811547E-2"/>
          <c:y val="3.4219343199642392E-2"/>
          <c:w val="0.95430021212307048"/>
          <c:h val="0.88513259864547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Graf_9!$C$3</c:f>
              <c:strCache>
                <c:ptCount val="1"/>
                <c:pt idx="0">
                  <c:v>Zvýšenie sadzieb dane v 2020 (v %)</c:v>
                </c:pt>
              </c:strCache>
            </c:strRef>
          </c:tx>
          <c:spPr>
            <a:solidFill>
              <a:srgbClr val="2C9ADC"/>
            </a:solidFill>
            <a:ln>
              <a:solidFill>
                <a:srgbClr val="2C9ADC"/>
              </a:solidFill>
            </a:ln>
          </c:spPr>
          <c:invertIfNegative val="0"/>
          <c:cat>
            <c:strRef>
              <c:f>Graf_9!$B$4:$B$74</c:f>
              <c:strCache>
                <c:ptCount val="71"/>
                <c:pt idx="0">
                  <c:v>KE</c:v>
                </c:pt>
                <c:pt idx="1">
                  <c:v>BR</c:v>
                </c:pt>
                <c:pt idx="2">
                  <c:v>TT</c:v>
                </c:pt>
                <c:pt idx="3">
                  <c:v>ML</c:v>
                </c:pt>
                <c:pt idx="4">
                  <c:v>MA</c:v>
                </c:pt>
                <c:pt idx="5">
                  <c:v>PP</c:v>
                </c:pt>
                <c:pt idx="6">
                  <c:v>LV</c:v>
                </c:pt>
                <c:pt idx="7">
                  <c:v>SI</c:v>
                </c:pt>
                <c:pt idx="8">
                  <c:v>BB</c:v>
                </c:pt>
                <c:pt idx="9">
                  <c:v>BA</c:v>
                </c:pt>
                <c:pt idx="10">
                  <c:v>PE</c:v>
                </c:pt>
                <c:pt idx="11">
                  <c:v>RK</c:v>
                </c:pt>
                <c:pt idx="12">
                  <c:v>KN</c:v>
                </c:pt>
                <c:pt idx="13">
                  <c:v>ZA</c:v>
                </c:pt>
                <c:pt idx="14">
                  <c:v>TN</c:v>
                </c:pt>
                <c:pt idx="15">
                  <c:v>SA</c:v>
                </c:pt>
                <c:pt idx="16">
                  <c:v>BY</c:v>
                </c:pt>
                <c:pt idx="17">
                  <c:v>PD</c:v>
                </c:pt>
                <c:pt idx="18">
                  <c:v>BS</c:v>
                </c:pt>
                <c:pt idx="19">
                  <c:v>BN</c:v>
                </c:pt>
                <c:pt idx="20">
                  <c:v>LC</c:v>
                </c:pt>
                <c:pt idx="21">
                  <c:v>LE</c:v>
                </c:pt>
                <c:pt idx="22">
                  <c:v>SK</c:v>
                </c:pt>
                <c:pt idx="23">
                  <c:v>KM</c:v>
                </c:pt>
                <c:pt idx="24">
                  <c:v>PO</c:v>
                </c:pt>
                <c:pt idx="25">
                  <c:v>NR</c:v>
                </c:pt>
                <c:pt idx="26">
                  <c:v>IL</c:v>
                </c:pt>
                <c:pt idx="27">
                  <c:v>KK</c:v>
                </c:pt>
                <c:pt idx="28">
                  <c:v>NM</c:v>
                </c:pt>
                <c:pt idx="29">
                  <c:v>GA</c:v>
                </c:pt>
                <c:pt idx="30">
                  <c:v>VK</c:v>
                </c:pt>
                <c:pt idx="31">
                  <c:v>VT</c:v>
                </c:pt>
                <c:pt idx="32">
                  <c:v>SB</c:v>
                </c:pt>
                <c:pt idx="33">
                  <c:v>SL</c:v>
                </c:pt>
                <c:pt idx="34">
                  <c:v>MI</c:v>
                </c:pt>
                <c:pt idx="35">
                  <c:v>SN</c:v>
                </c:pt>
                <c:pt idx="36">
                  <c:v>HC</c:v>
                </c:pt>
                <c:pt idx="37">
                  <c:v>ZM</c:v>
                </c:pt>
                <c:pt idx="38">
                  <c:v>TS</c:v>
                </c:pt>
                <c:pt idx="39">
                  <c:v>PT</c:v>
                </c:pt>
                <c:pt idx="40">
                  <c:v>PN</c:v>
                </c:pt>
                <c:pt idx="41">
                  <c:v>HE</c:v>
                </c:pt>
                <c:pt idx="42">
                  <c:v>ZV</c:v>
                </c:pt>
                <c:pt idx="43">
                  <c:v>TR</c:v>
                </c:pt>
                <c:pt idx="44">
                  <c:v>MT</c:v>
                </c:pt>
                <c:pt idx="45">
                  <c:v>NZ</c:v>
                </c:pt>
                <c:pt idx="46">
                  <c:v>KA</c:v>
                </c:pt>
                <c:pt idx="47">
                  <c:v>SC</c:v>
                </c:pt>
                <c:pt idx="48">
                  <c:v>ZC</c:v>
                </c:pt>
                <c:pt idx="49">
                  <c:v>ZH</c:v>
                </c:pt>
                <c:pt idx="50">
                  <c:v>PU</c:v>
                </c:pt>
                <c:pt idx="51">
                  <c:v>TV</c:v>
                </c:pt>
                <c:pt idx="52">
                  <c:v>BJ</c:v>
                </c:pt>
                <c:pt idx="53">
                  <c:v>CD</c:v>
                </c:pt>
                <c:pt idx="54">
                  <c:v>DT</c:v>
                </c:pt>
                <c:pt idx="55">
                  <c:v>DK</c:v>
                </c:pt>
                <c:pt idx="56">
                  <c:v>DS</c:v>
                </c:pt>
                <c:pt idx="57">
                  <c:v>GL</c:v>
                </c:pt>
                <c:pt idx="58">
                  <c:v>LM</c:v>
                </c:pt>
                <c:pt idx="59">
                  <c:v>MY</c:v>
                </c:pt>
                <c:pt idx="60">
                  <c:v>NO</c:v>
                </c:pt>
                <c:pt idx="61">
                  <c:v>PK</c:v>
                </c:pt>
                <c:pt idx="62">
                  <c:v>PB</c:v>
                </c:pt>
                <c:pt idx="63">
                  <c:v>RA</c:v>
                </c:pt>
                <c:pt idx="64">
                  <c:v>RS</c:v>
                </c:pt>
                <c:pt idx="65">
                  <c:v>RV</c:v>
                </c:pt>
                <c:pt idx="66">
                  <c:v>SE</c:v>
                </c:pt>
                <c:pt idx="67">
                  <c:v>SV</c:v>
                </c:pt>
                <c:pt idx="68">
                  <c:v>SO</c:v>
                </c:pt>
                <c:pt idx="69">
                  <c:v>TO</c:v>
                </c:pt>
                <c:pt idx="70">
                  <c:v>SP</c:v>
                </c:pt>
              </c:strCache>
            </c:strRef>
          </c:cat>
          <c:val>
            <c:numRef>
              <c:f>Graf_9!$C$4:$C$74</c:f>
              <c:numCache>
                <c:formatCode>0.00%</c:formatCode>
                <c:ptCount val="71"/>
                <c:pt idx="0">
                  <c:v>0.7903</c:v>
                </c:pt>
                <c:pt idx="1">
                  <c:v>0.73440000000000005</c:v>
                </c:pt>
                <c:pt idx="2">
                  <c:v>0.70650000000000002</c:v>
                </c:pt>
                <c:pt idx="3">
                  <c:v>0.54349999999999998</c:v>
                </c:pt>
                <c:pt idx="4">
                  <c:v>0.52690000000000003</c:v>
                </c:pt>
                <c:pt idx="5">
                  <c:v>0.52680000000000005</c:v>
                </c:pt>
                <c:pt idx="6">
                  <c:v>0.51829999999999998</c:v>
                </c:pt>
                <c:pt idx="7">
                  <c:v>0.503</c:v>
                </c:pt>
                <c:pt idx="8">
                  <c:v>0.44890000000000002</c:v>
                </c:pt>
                <c:pt idx="9">
                  <c:v>0.42499999999999999</c:v>
                </c:pt>
                <c:pt idx="10">
                  <c:v>0.42009999999999997</c:v>
                </c:pt>
                <c:pt idx="11">
                  <c:v>0.40749999999999997</c:v>
                </c:pt>
                <c:pt idx="12">
                  <c:v>0.40429999999999999</c:v>
                </c:pt>
                <c:pt idx="13">
                  <c:v>0.37369999999999998</c:v>
                </c:pt>
                <c:pt idx="14">
                  <c:v>0.3725</c:v>
                </c:pt>
                <c:pt idx="15">
                  <c:v>0.34339999999999998</c:v>
                </c:pt>
                <c:pt idx="16">
                  <c:v>0.34260000000000002</c:v>
                </c:pt>
                <c:pt idx="17">
                  <c:v>0.32390000000000002</c:v>
                </c:pt>
                <c:pt idx="18">
                  <c:v>0.3145</c:v>
                </c:pt>
                <c:pt idx="19">
                  <c:v>0.30049999999999999</c:v>
                </c:pt>
                <c:pt idx="20">
                  <c:v>0.29959999999999998</c:v>
                </c:pt>
                <c:pt idx="21">
                  <c:v>0.2853</c:v>
                </c:pt>
                <c:pt idx="22">
                  <c:v>0.27639999999999998</c:v>
                </c:pt>
                <c:pt idx="23">
                  <c:v>0.2515</c:v>
                </c:pt>
                <c:pt idx="24">
                  <c:v>0.24979999999999999</c:v>
                </c:pt>
                <c:pt idx="25">
                  <c:v>0.24579999999999999</c:v>
                </c:pt>
                <c:pt idx="26">
                  <c:v>0.20610000000000001</c:v>
                </c:pt>
                <c:pt idx="27">
                  <c:v>0.20250000000000001</c:v>
                </c:pt>
                <c:pt idx="28">
                  <c:v>0.1875</c:v>
                </c:pt>
                <c:pt idx="29">
                  <c:v>0.17380000000000001</c:v>
                </c:pt>
                <c:pt idx="30">
                  <c:v>0.1731</c:v>
                </c:pt>
                <c:pt idx="31">
                  <c:v>0.16950000000000001</c:v>
                </c:pt>
                <c:pt idx="32">
                  <c:v>0.15240000000000001</c:v>
                </c:pt>
                <c:pt idx="33">
                  <c:v>0.1515</c:v>
                </c:pt>
                <c:pt idx="34">
                  <c:v>0.1502</c:v>
                </c:pt>
                <c:pt idx="35">
                  <c:v>0.14960000000000001</c:v>
                </c:pt>
                <c:pt idx="36">
                  <c:v>0.13389999999999999</c:v>
                </c:pt>
                <c:pt idx="37">
                  <c:v>0.1079</c:v>
                </c:pt>
                <c:pt idx="38">
                  <c:v>0.10780000000000001</c:v>
                </c:pt>
                <c:pt idx="39">
                  <c:v>9.7699999999999995E-2</c:v>
                </c:pt>
                <c:pt idx="40">
                  <c:v>9.2600000000000002E-2</c:v>
                </c:pt>
                <c:pt idx="41">
                  <c:v>8.3699999999999997E-2</c:v>
                </c:pt>
                <c:pt idx="42">
                  <c:v>8.2900000000000001E-2</c:v>
                </c:pt>
                <c:pt idx="43">
                  <c:v>7.6399999999999996E-2</c:v>
                </c:pt>
                <c:pt idx="44">
                  <c:v>6.5600000000000006E-2</c:v>
                </c:pt>
                <c:pt idx="45">
                  <c:v>5.0999999999999997E-2</c:v>
                </c:pt>
                <c:pt idx="46">
                  <c:v>3.8100000000000002E-2</c:v>
                </c:pt>
                <c:pt idx="47">
                  <c:v>3.4799999999999998E-2</c:v>
                </c:pt>
                <c:pt idx="48">
                  <c:v>3.1099999999999999E-2</c:v>
                </c:pt>
                <c:pt idx="49">
                  <c:v>2.4500000000000001E-2</c:v>
                </c:pt>
                <c:pt idx="50">
                  <c:v>2.1299999999999999E-2</c:v>
                </c:pt>
                <c:pt idx="51">
                  <c:v>1.66E-2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687496"/>
        <c:axId val="315085752"/>
        <c:extLst/>
      </c:barChart>
      <c:lineChart>
        <c:grouping val="standard"/>
        <c:varyColors val="0"/>
        <c:ser>
          <c:idx val="2"/>
          <c:order val="1"/>
          <c:tx>
            <c:strRef>
              <c:f>Graf_9!$D$3</c:f>
              <c:strCache>
                <c:ptCount val="1"/>
                <c:pt idx="0">
                  <c:v>Priemerné zvýšenie sadzieb za okr. mestá v 2020 (v %)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Graf_9!$B$4:$B$74</c:f>
              <c:strCache>
                <c:ptCount val="71"/>
                <c:pt idx="0">
                  <c:v>KE</c:v>
                </c:pt>
                <c:pt idx="1">
                  <c:v>BR</c:v>
                </c:pt>
                <c:pt idx="2">
                  <c:v>TT</c:v>
                </c:pt>
                <c:pt idx="3">
                  <c:v>ML</c:v>
                </c:pt>
                <c:pt idx="4">
                  <c:v>MA</c:v>
                </c:pt>
                <c:pt idx="5">
                  <c:v>PP</c:v>
                </c:pt>
                <c:pt idx="6">
                  <c:v>LV</c:v>
                </c:pt>
                <c:pt idx="7">
                  <c:v>SI</c:v>
                </c:pt>
                <c:pt idx="8">
                  <c:v>BB</c:v>
                </c:pt>
                <c:pt idx="9">
                  <c:v>BA</c:v>
                </c:pt>
                <c:pt idx="10">
                  <c:v>PE</c:v>
                </c:pt>
                <c:pt idx="11">
                  <c:v>RK</c:v>
                </c:pt>
                <c:pt idx="12">
                  <c:v>KN</c:v>
                </c:pt>
                <c:pt idx="13">
                  <c:v>ZA</c:v>
                </c:pt>
                <c:pt idx="14">
                  <c:v>TN</c:v>
                </c:pt>
                <c:pt idx="15">
                  <c:v>SA</c:v>
                </c:pt>
                <c:pt idx="16">
                  <c:v>BY</c:v>
                </c:pt>
                <c:pt idx="17">
                  <c:v>PD</c:v>
                </c:pt>
                <c:pt idx="18">
                  <c:v>BS</c:v>
                </c:pt>
                <c:pt idx="19">
                  <c:v>BN</c:v>
                </c:pt>
                <c:pt idx="20">
                  <c:v>LC</c:v>
                </c:pt>
                <c:pt idx="21">
                  <c:v>LE</c:v>
                </c:pt>
                <c:pt idx="22">
                  <c:v>SK</c:v>
                </c:pt>
                <c:pt idx="23">
                  <c:v>KM</c:v>
                </c:pt>
                <c:pt idx="24">
                  <c:v>PO</c:v>
                </c:pt>
                <c:pt idx="25">
                  <c:v>NR</c:v>
                </c:pt>
                <c:pt idx="26">
                  <c:v>IL</c:v>
                </c:pt>
                <c:pt idx="27">
                  <c:v>KK</c:v>
                </c:pt>
                <c:pt idx="28">
                  <c:v>NM</c:v>
                </c:pt>
                <c:pt idx="29">
                  <c:v>GA</c:v>
                </c:pt>
                <c:pt idx="30">
                  <c:v>VK</c:v>
                </c:pt>
                <c:pt idx="31">
                  <c:v>VT</c:v>
                </c:pt>
                <c:pt idx="32">
                  <c:v>SB</c:v>
                </c:pt>
                <c:pt idx="33">
                  <c:v>SL</c:v>
                </c:pt>
                <c:pt idx="34">
                  <c:v>MI</c:v>
                </c:pt>
                <c:pt idx="35">
                  <c:v>SN</c:v>
                </c:pt>
                <c:pt idx="36">
                  <c:v>HC</c:v>
                </c:pt>
                <c:pt idx="37">
                  <c:v>ZM</c:v>
                </c:pt>
                <c:pt idx="38">
                  <c:v>TS</c:v>
                </c:pt>
                <c:pt idx="39">
                  <c:v>PT</c:v>
                </c:pt>
                <c:pt idx="40">
                  <c:v>PN</c:v>
                </c:pt>
                <c:pt idx="41">
                  <c:v>HE</c:v>
                </c:pt>
                <c:pt idx="42">
                  <c:v>ZV</c:v>
                </c:pt>
                <c:pt idx="43">
                  <c:v>TR</c:v>
                </c:pt>
                <c:pt idx="44">
                  <c:v>MT</c:v>
                </c:pt>
                <c:pt idx="45">
                  <c:v>NZ</c:v>
                </c:pt>
                <c:pt idx="46">
                  <c:v>KA</c:v>
                </c:pt>
                <c:pt idx="47">
                  <c:v>SC</c:v>
                </c:pt>
                <c:pt idx="48">
                  <c:v>ZC</c:v>
                </c:pt>
                <c:pt idx="49">
                  <c:v>ZH</c:v>
                </c:pt>
                <c:pt idx="50">
                  <c:v>PU</c:v>
                </c:pt>
                <c:pt idx="51">
                  <c:v>TV</c:v>
                </c:pt>
                <c:pt idx="52">
                  <c:v>BJ</c:v>
                </c:pt>
                <c:pt idx="53">
                  <c:v>CD</c:v>
                </c:pt>
                <c:pt idx="54">
                  <c:v>DT</c:v>
                </c:pt>
                <c:pt idx="55">
                  <c:v>DK</c:v>
                </c:pt>
                <c:pt idx="56">
                  <c:v>DS</c:v>
                </c:pt>
                <c:pt idx="57">
                  <c:v>GL</c:v>
                </c:pt>
                <c:pt idx="58">
                  <c:v>LM</c:v>
                </c:pt>
                <c:pt idx="59">
                  <c:v>MY</c:v>
                </c:pt>
                <c:pt idx="60">
                  <c:v>NO</c:v>
                </c:pt>
                <c:pt idx="61">
                  <c:v>PK</c:v>
                </c:pt>
                <c:pt idx="62">
                  <c:v>PB</c:v>
                </c:pt>
                <c:pt idx="63">
                  <c:v>RA</c:v>
                </c:pt>
                <c:pt idx="64">
                  <c:v>RS</c:v>
                </c:pt>
                <c:pt idx="65">
                  <c:v>RV</c:v>
                </c:pt>
                <c:pt idx="66">
                  <c:v>SE</c:v>
                </c:pt>
                <c:pt idx="67">
                  <c:v>SV</c:v>
                </c:pt>
                <c:pt idx="68">
                  <c:v>SO</c:v>
                </c:pt>
                <c:pt idx="69">
                  <c:v>TO</c:v>
                </c:pt>
                <c:pt idx="70">
                  <c:v>SP</c:v>
                </c:pt>
              </c:strCache>
            </c:strRef>
          </c:cat>
          <c:val>
            <c:numRef>
              <c:f>Graf_9!$D$4:$D$74</c:f>
              <c:numCache>
                <c:formatCode>0.00%</c:formatCode>
                <c:ptCount val="71"/>
                <c:pt idx="0">
                  <c:v>0.33960000000000001</c:v>
                </c:pt>
                <c:pt idx="1">
                  <c:v>0.33960000000000001</c:v>
                </c:pt>
                <c:pt idx="2">
                  <c:v>0.33960000000000001</c:v>
                </c:pt>
                <c:pt idx="3">
                  <c:v>0.33960000000000001</c:v>
                </c:pt>
                <c:pt idx="4">
                  <c:v>0.33960000000000001</c:v>
                </c:pt>
                <c:pt idx="5">
                  <c:v>0.33960000000000001</c:v>
                </c:pt>
                <c:pt idx="6">
                  <c:v>0.33960000000000001</c:v>
                </c:pt>
                <c:pt idx="7">
                  <c:v>0.33960000000000001</c:v>
                </c:pt>
                <c:pt idx="8">
                  <c:v>0.33960000000000001</c:v>
                </c:pt>
                <c:pt idx="9">
                  <c:v>0.33960000000000001</c:v>
                </c:pt>
                <c:pt idx="10">
                  <c:v>0.33960000000000001</c:v>
                </c:pt>
                <c:pt idx="11">
                  <c:v>0.33960000000000001</c:v>
                </c:pt>
                <c:pt idx="12">
                  <c:v>0.33960000000000001</c:v>
                </c:pt>
                <c:pt idx="13">
                  <c:v>0.33960000000000001</c:v>
                </c:pt>
                <c:pt idx="14">
                  <c:v>0.33960000000000001</c:v>
                </c:pt>
                <c:pt idx="15">
                  <c:v>0.33960000000000001</c:v>
                </c:pt>
                <c:pt idx="16">
                  <c:v>0.33960000000000001</c:v>
                </c:pt>
                <c:pt idx="17">
                  <c:v>0.33960000000000001</c:v>
                </c:pt>
                <c:pt idx="18">
                  <c:v>0.33960000000000001</c:v>
                </c:pt>
                <c:pt idx="19">
                  <c:v>0.33960000000000001</c:v>
                </c:pt>
                <c:pt idx="20">
                  <c:v>0.33960000000000001</c:v>
                </c:pt>
                <c:pt idx="21">
                  <c:v>0.33960000000000001</c:v>
                </c:pt>
                <c:pt idx="22">
                  <c:v>0.33960000000000001</c:v>
                </c:pt>
                <c:pt idx="23">
                  <c:v>0.33960000000000001</c:v>
                </c:pt>
                <c:pt idx="24">
                  <c:v>0.33960000000000001</c:v>
                </c:pt>
                <c:pt idx="25">
                  <c:v>0.33960000000000001</c:v>
                </c:pt>
                <c:pt idx="26">
                  <c:v>0.33960000000000001</c:v>
                </c:pt>
                <c:pt idx="27">
                  <c:v>0.33960000000000001</c:v>
                </c:pt>
                <c:pt idx="28">
                  <c:v>0.33960000000000001</c:v>
                </c:pt>
                <c:pt idx="29">
                  <c:v>0.33960000000000001</c:v>
                </c:pt>
                <c:pt idx="30">
                  <c:v>0.33960000000000001</c:v>
                </c:pt>
                <c:pt idx="31">
                  <c:v>0.33960000000000001</c:v>
                </c:pt>
                <c:pt idx="32">
                  <c:v>0.33960000000000001</c:v>
                </c:pt>
                <c:pt idx="33">
                  <c:v>0.33960000000000001</c:v>
                </c:pt>
                <c:pt idx="34">
                  <c:v>0.33960000000000001</c:v>
                </c:pt>
                <c:pt idx="35">
                  <c:v>0.33960000000000001</c:v>
                </c:pt>
                <c:pt idx="36">
                  <c:v>0.33960000000000001</c:v>
                </c:pt>
                <c:pt idx="37">
                  <c:v>0.33960000000000001</c:v>
                </c:pt>
                <c:pt idx="38">
                  <c:v>0.33960000000000001</c:v>
                </c:pt>
                <c:pt idx="39">
                  <c:v>0.33960000000000001</c:v>
                </c:pt>
                <c:pt idx="40">
                  <c:v>0.33960000000000001</c:v>
                </c:pt>
                <c:pt idx="41">
                  <c:v>0.33960000000000001</c:v>
                </c:pt>
                <c:pt idx="42">
                  <c:v>0.33960000000000001</c:v>
                </c:pt>
                <c:pt idx="43">
                  <c:v>0.33960000000000001</c:v>
                </c:pt>
                <c:pt idx="44">
                  <c:v>0.33960000000000001</c:v>
                </c:pt>
                <c:pt idx="45">
                  <c:v>0.33960000000000001</c:v>
                </c:pt>
                <c:pt idx="46">
                  <c:v>0.33960000000000001</c:v>
                </c:pt>
                <c:pt idx="47">
                  <c:v>0.33960000000000001</c:v>
                </c:pt>
                <c:pt idx="48">
                  <c:v>0.33960000000000001</c:v>
                </c:pt>
                <c:pt idx="49">
                  <c:v>0.33960000000000001</c:v>
                </c:pt>
                <c:pt idx="50">
                  <c:v>0.33960000000000001</c:v>
                </c:pt>
                <c:pt idx="51">
                  <c:v>0.33960000000000001</c:v>
                </c:pt>
                <c:pt idx="52">
                  <c:v>0.33960000000000001</c:v>
                </c:pt>
                <c:pt idx="53">
                  <c:v>0.33960000000000001</c:v>
                </c:pt>
                <c:pt idx="54">
                  <c:v>0.33960000000000001</c:v>
                </c:pt>
                <c:pt idx="55">
                  <c:v>0.33960000000000001</c:v>
                </c:pt>
                <c:pt idx="56">
                  <c:v>0.33960000000000001</c:v>
                </c:pt>
                <c:pt idx="57">
                  <c:v>0.33960000000000001</c:v>
                </c:pt>
                <c:pt idx="58">
                  <c:v>0.33960000000000001</c:v>
                </c:pt>
                <c:pt idx="59">
                  <c:v>0.33960000000000001</c:v>
                </c:pt>
                <c:pt idx="60">
                  <c:v>0.33960000000000001</c:v>
                </c:pt>
                <c:pt idx="61">
                  <c:v>0.33960000000000001</c:v>
                </c:pt>
                <c:pt idx="62">
                  <c:v>0.33960000000000001</c:v>
                </c:pt>
                <c:pt idx="63">
                  <c:v>0.33960000000000001</c:v>
                </c:pt>
                <c:pt idx="64">
                  <c:v>0.33960000000000001</c:v>
                </c:pt>
                <c:pt idx="65">
                  <c:v>0.33960000000000001</c:v>
                </c:pt>
                <c:pt idx="66">
                  <c:v>0.33960000000000001</c:v>
                </c:pt>
                <c:pt idx="67">
                  <c:v>0.33960000000000001</c:v>
                </c:pt>
                <c:pt idx="68">
                  <c:v>0.33960000000000001</c:v>
                </c:pt>
                <c:pt idx="69">
                  <c:v>0.33960000000000001</c:v>
                </c:pt>
                <c:pt idx="70">
                  <c:v>0.33960000000000001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87496"/>
        <c:axId val="315085752"/>
      </c:lineChart>
      <c:catAx>
        <c:axId val="314687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000">
                <a:latin typeface="NeueHaasGroteskDisp W02" panose="020B0504020202020204" pitchFamily="34" charset="-18"/>
              </a:defRPr>
            </a:pPr>
            <a:endParaRPr lang="sk-SK"/>
          </a:p>
        </c:txPr>
        <c:crossAx val="315085752"/>
        <c:crosses val="autoZero"/>
        <c:auto val="1"/>
        <c:lblAlgn val="ctr"/>
        <c:lblOffset val="100"/>
        <c:noMultiLvlLbl val="0"/>
      </c:catAx>
      <c:valAx>
        <c:axId val="315085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NeueHaasGroteskDisp W02" panose="020B0504020202020204" pitchFamily="34" charset="-18"/>
              </a:defRPr>
            </a:pPr>
            <a:endParaRPr lang="sk-SK"/>
          </a:p>
        </c:txPr>
        <c:crossAx val="314687496"/>
        <c:crosses val="autoZero"/>
        <c:crossBetween val="between"/>
      </c:valAx>
      <c:spPr>
        <a:solidFill>
          <a:srgbClr val="D5EBF8"/>
        </a:solidFill>
      </c:spPr>
    </c:plotArea>
    <c:plotVisOnly val="1"/>
    <c:dispBlanksAs val="gap"/>
    <c:showDLblsOverMax val="0"/>
  </c:chart>
  <c:spPr>
    <a:solidFill>
      <a:srgbClr val="D5EBF8"/>
    </a:solidFill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</xdr:row>
      <xdr:rowOff>157695</xdr:rowOff>
    </xdr:from>
    <xdr:to>
      <xdr:col>12</xdr:col>
      <xdr:colOff>381000</xdr:colOff>
      <xdr:row>22</xdr:row>
      <xdr:rowOff>107679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47625</xdr:rowOff>
    </xdr:from>
    <xdr:to>
      <xdr:col>22</xdr:col>
      <xdr:colOff>429684</xdr:colOff>
      <xdr:row>30</xdr:row>
      <xdr:rowOff>154518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0.39792</cdr:x>
      <cdr:y>0.52792</cdr:y>
    </cdr:from>
    <cdr:to>
      <cdr:x>0.8325</cdr:x>
      <cdr:y>0.62407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4457700" y="2771776"/>
          <a:ext cx="4868334" cy="504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200">
              <a:latin typeface="NeueHaasGroteskDisp W02" panose="020B0504020202020204" pitchFamily="34" charset="-18"/>
            </a:rPr>
            <a:t>Vážený priemer zvýšenia sadzieb za okresné mestá v 2020 (34 %)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47625</xdr:rowOff>
    </xdr:from>
    <xdr:to>
      <xdr:col>10</xdr:col>
      <xdr:colOff>209550</xdr:colOff>
      <xdr:row>28</xdr:row>
      <xdr:rowOff>89958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0.18702</cdr:x>
      <cdr:y>0.27279</cdr:y>
    </cdr:from>
    <cdr:to>
      <cdr:x>0.33381</cdr:x>
      <cdr:y>0.76965</cdr:y>
    </cdr:to>
    <cdr:sp macro="" textlink="">
      <cdr:nvSpPr>
        <cdr:cNvPr id="2" name="Ľavá zložená zátvorka 1"/>
        <cdr:cNvSpPr/>
      </cdr:nvSpPr>
      <cdr:spPr>
        <a:xfrm xmlns:a="http://schemas.openxmlformats.org/drawingml/2006/main" rot="20929454">
          <a:off x="1076562" y="1077647"/>
          <a:ext cx="845012" cy="1962855"/>
        </a:xfrm>
        <a:prstGeom xmlns:a="http://schemas.openxmlformats.org/drawingml/2006/main" prst="leftBrace">
          <a:avLst>
            <a:gd name="adj1" fmla="val 170693"/>
            <a:gd name="adj2" fmla="val 50328"/>
          </a:avLst>
        </a:prstGeom>
        <a:ln xmlns:a="http://schemas.openxmlformats.org/drawingml/2006/main" w="1905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  <cdr:relSizeAnchor xmlns:cdr="http://schemas.openxmlformats.org/drawingml/2006/chartDrawing">
    <cdr:from>
      <cdr:x>0.03309</cdr:x>
      <cdr:y>0.4898</cdr:y>
    </cdr:from>
    <cdr:to>
      <cdr:x>0.19281</cdr:x>
      <cdr:y>0.65987</cdr:y>
    </cdr:to>
    <cdr:sp macro="" textlink="">
      <cdr:nvSpPr>
        <cdr:cNvPr id="3" name="BlokTextu 2"/>
        <cdr:cNvSpPr txBox="1"/>
      </cdr:nvSpPr>
      <cdr:spPr>
        <a:xfrm xmlns:a="http://schemas.openxmlformats.org/drawingml/2006/main">
          <a:off x="190500" y="1934947"/>
          <a:ext cx="919394" cy="671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200">
              <a:latin typeface="NeueHaasGroteskText W02" panose="020B0504020202020204" pitchFamily="34" charset="-18"/>
            </a:rPr>
            <a:t>Sociálna poisťovňa</a:t>
          </a:r>
        </a:p>
      </cdr:txBody>
    </cdr:sp>
  </cdr:relSizeAnchor>
  <cdr:relSizeAnchor xmlns:cdr="http://schemas.openxmlformats.org/drawingml/2006/chartDrawing">
    <cdr:from>
      <cdr:x>0.24604</cdr:x>
      <cdr:y>0</cdr:y>
    </cdr:from>
    <cdr:to>
      <cdr:x>0.43309</cdr:x>
      <cdr:y>0.17007</cdr:y>
    </cdr:to>
    <cdr:sp macro="" textlink="">
      <cdr:nvSpPr>
        <cdr:cNvPr id="4" name="BlokTextu 1"/>
        <cdr:cNvSpPr txBox="1"/>
      </cdr:nvSpPr>
      <cdr:spPr>
        <a:xfrm xmlns:a="http://schemas.openxmlformats.org/drawingml/2006/main">
          <a:off x="1416327" y="0"/>
          <a:ext cx="1076718" cy="671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200">
              <a:latin typeface="NeueHaasGroteskText W02" panose="020B0504020202020204" pitchFamily="34" charset="-18"/>
            </a:rPr>
            <a:t>Zdravotné</a:t>
          </a:r>
          <a:r>
            <a:rPr lang="sk-SK" sz="1200" baseline="0">
              <a:latin typeface="NeueHaasGroteskText W02" panose="020B0504020202020204" pitchFamily="34" charset="-18"/>
            </a:rPr>
            <a:t> poisťovne</a:t>
          </a:r>
          <a:endParaRPr lang="sk-SK" sz="1200">
            <a:latin typeface="NeueHaasGroteskText W02" panose="020B0504020202020204" pitchFamily="34" charset="-18"/>
          </a:endParaRPr>
        </a:p>
      </cdr:txBody>
    </cdr:sp>
  </cdr:relSizeAnchor>
  <cdr:relSizeAnchor xmlns:cdr="http://schemas.openxmlformats.org/drawingml/2006/chartDrawing">
    <cdr:from>
      <cdr:x>0.84317</cdr:x>
      <cdr:y>0.25107</cdr:y>
    </cdr:from>
    <cdr:to>
      <cdr:x>1</cdr:x>
      <cdr:y>0.39408</cdr:y>
    </cdr:to>
    <cdr:sp macro="" textlink="">
      <cdr:nvSpPr>
        <cdr:cNvPr id="5" name="BlokTextu 1"/>
        <cdr:cNvSpPr txBox="1"/>
      </cdr:nvSpPr>
      <cdr:spPr>
        <a:xfrm xmlns:a="http://schemas.openxmlformats.org/drawingml/2006/main">
          <a:off x="4853609" y="991847"/>
          <a:ext cx="902804" cy="564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200">
              <a:latin typeface="NeueHaasGroteskText W02" panose="020B0504020202020204" pitchFamily="34" charset="-18"/>
            </a:rPr>
            <a:t>Štátny</a:t>
          </a:r>
          <a:r>
            <a:rPr lang="sk-SK" sz="1200" baseline="0">
              <a:latin typeface="NeueHaasGroteskText W02" panose="020B0504020202020204" pitchFamily="34" charset="-18"/>
            </a:rPr>
            <a:t> rozpočet</a:t>
          </a:r>
          <a:endParaRPr lang="sk-SK" sz="1200">
            <a:latin typeface="NeueHaasGroteskText W02" panose="020B0504020202020204" pitchFamily="34" charset="-18"/>
          </a:endParaRPr>
        </a:p>
      </cdr:txBody>
    </cdr:sp>
  </cdr:relSizeAnchor>
  <cdr:relSizeAnchor xmlns:cdr="http://schemas.openxmlformats.org/drawingml/2006/chartDrawing">
    <cdr:from>
      <cdr:x>0.41151</cdr:x>
      <cdr:y>0.88049</cdr:y>
    </cdr:from>
    <cdr:to>
      <cdr:x>0.53094</cdr:x>
      <cdr:y>0.99161</cdr:y>
    </cdr:to>
    <cdr:sp macro="" textlink="">
      <cdr:nvSpPr>
        <cdr:cNvPr id="6" name="BlokTextu 1"/>
        <cdr:cNvSpPr txBox="1"/>
      </cdr:nvSpPr>
      <cdr:spPr>
        <a:xfrm xmlns:a="http://schemas.openxmlformats.org/drawingml/2006/main">
          <a:off x="2368826" y="3478374"/>
          <a:ext cx="687457" cy="438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200">
              <a:latin typeface="NeueHaasGroteskText W02" panose="020B0504020202020204" pitchFamily="34" charset="-18"/>
            </a:rPr>
            <a:t>Obce</a:t>
          </a:r>
        </a:p>
      </cdr:txBody>
    </cdr:sp>
  </cdr:relSizeAnchor>
  <cdr:relSizeAnchor xmlns:cdr="http://schemas.openxmlformats.org/drawingml/2006/chartDrawing">
    <cdr:from>
      <cdr:x>0.28081</cdr:x>
      <cdr:y>0.11529</cdr:y>
    </cdr:from>
    <cdr:to>
      <cdr:x>0.46742</cdr:x>
      <cdr:y>0.19076</cdr:y>
    </cdr:to>
    <cdr:sp macro="" textlink="">
      <cdr:nvSpPr>
        <cdr:cNvPr id="7" name="Ľavá zložená zátvorka 6"/>
        <cdr:cNvSpPr/>
      </cdr:nvSpPr>
      <cdr:spPr>
        <a:xfrm xmlns:a="http://schemas.openxmlformats.org/drawingml/2006/main" rot="3870653">
          <a:off x="2004468" y="67435"/>
          <a:ext cx="298143" cy="1074204"/>
        </a:xfrm>
        <a:prstGeom xmlns:a="http://schemas.openxmlformats.org/drawingml/2006/main" prst="leftBrace">
          <a:avLst>
            <a:gd name="adj1" fmla="val 119837"/>
            <a:gd name="adj2" fmla="val 49576"/>
          </a:avLst>
        </a:prstGeom>
        <a:ln xmlns:a="http://schemas.openxmlformats.org/drawingml/2006/main" w="1905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sk-SK"/>
        </a:p>
      </cdr:txBody>
    </cdr:sp>
  </cdr:relSizeAnchor>
  <cdr:relSizeAnchor xmlns:cdr="http://schemas.openxmlformats.org/drawingml/2006/chartDrawing">
    <cdr:from>
      <cdr:x>0.36606</cdr:x>
      <cdr:y>0.76308</cdr:y>
    </cdr:from>
    <cdr:to>
      <cdr:x>0.54388</cdr:x>
      <cdr:y>0.84415</cdr:y>
    </cdr:to>
    <cdr:sp macro="" textlink="">
      <cdr:nvSpPr>
        <cdr:cNvPr id="9" name="Ľavá zložená zátvorka 8"/>
        <cdr:cNvSpPr/>
      </cdr:nvSpPr>
      <cdr:spPr>
        <a:xfrm xmlns:a="http://schemas.openxmlformats.org/drawingml/2006/main" rot="16541616">
          <a:off x="2458882" y="2662856"/>
          <a:ext cx="320255" cy="1023633"/>
        </a:xfrm>
        <a:prstGeom xmlns:a="http://schemas.openxmlformats.org/drawingml/2006/main" prst="leftBrace">
          <a:avLst>
            <a:gd name="adj1" fmla="val 119837"/>
            <a:gd name="adj2" fmla="val 49576"/>
          </a:avLst>
        </a:prstGeom>
        <a:ln xmlns:a="http://schemas.openxmlformats.org/drawingml/2006/main" w="1905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sk-SK"/>
        </a:p>
      </cdr:txBody>
    </cdr:sp>
  </cdr:relSizeAnchor>
  <cdr:relSizeAnchor xmlns:cdr="http://schemas.openxmlformats.org/drawingml/2006/chartDrawing">
    <cdr:from>
      <cdr:x>0.50915</cdr:x>
      <cdr:y>0.09216</cdr:y>
    </cdr:from>
    <cdr:to>
      <cdr:x>0.87782</cdr:x>
      <cdr:y>0.73489</cdr:y>
    </cdr:to>
    <cdr:sp macro="" textlink="">
      <cdr:nvSpPr>
        <cdr:cNvPr id="10" name="Ľavá zložená zátvorka 9"/>
        <cdr:cNvSpPr/>
      </cdr:nvSpPr>
      <cdr:spPr>
        <a:xfrm xmlns:a="http://schemas.openxmlformats.org/drawingml/2006/main" rot="10272956">
          <a:off x="2930889" y="364094"/>
          <a:ext cx="2122232" cy="2539076"/>
        </a:xfrm>
        <a:prstGeom xmlns:a="http://schemas.openxmlformats.org/drawingml/2006/main" prst="leftBrace">
          <a:avLst>
            <a:gd name="adj1" fmla="val 170693"/>
            <a:gd name="adj2" fmla="val 50328"/>
          </a:avLst>
        </a:prstGeom>
        <a:ln xmlns:a="http://schemas.openxmlformats.org/drawingml/2006/main" w="1905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sk-SK"/>
        </a:p>
      </cdr:txBody>
    </cdr:sp>
  </cdr:relSizeAnchor>
  <cdr:relSizeAnchor xmlns:cdr="http://schemas.openxmlformats.org/drawingml/2006/chartDrawing">
    <cdr:from>
      <cdr:x>0.58705</cdr:x>
      <cdr:y>0.73583</cdr:y>
    </cdr:from>
    <cdr:to>
      <cdr:x>0.67626</cdr:x>
      <cdr:y>0.82388</cdr:y>
    </cdr:to>
    <cdr:cxnSp macro="">
      <cdr:nvCxnSpPr>
        <cdr:cNvPr id="12" name="Rovná spojnica 11"/>
        <cdr:cNvCxnSpPr/>
      </cdr:nvCxnSpPr>
      <cdr:spPr>
        <a:xfrm xmlns:a="http://schemas.openxmlformats.org/drawingml/2006/main">
          <a:off x="3379302" y="2906885"/>
          <a:ext cx="513524" cy="3478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0.30791</cdr:x>
      <cdr:y>0.76345</cdr:y>
    </cdr:from>
    <cdr:to>
      <cdr:x>0.38005</cdr:x>
      <cdr:y>0.83017</cdr:y>
    </cdr:to>
    <cdr:cxnSp macro="">
      <cdr:nvCxnSpPr>
        <cdr:cNvPr id="13" name="Rovná spojnica 12"/>
        <cdr:cNvCxnSpPr/>
      </cdr:nvCxnSpPr>
      <cdr:spPr>
        <a:xfrm xmlns:a="http://schemas.openxmlformats.org/drawingml/2006/main" flipH="1">
          <a:off x="1772478" y="3015985"/>
          <a:ext cx="415229" cy="26360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328979</xdr:colOff>
      <xdr:row>11</xdr:row>
      <xdr:rowOff>2199</xdr:rowOff>
    </xdr:from>
    <xdr:to>
      <xdr:col>3</xdr:col>
      <xdr:colOff>234461</xdr:colOff>
      <xdr:row>27</xdr:row>
      <xdr:rowOff>87923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104775</xdr:rowOff>
    </xdr:from>
    <xdr:to>
      <xdr:col>11</xdr:col>
      <xdr:colOff>247650</xdr:colOff>
      <xdr:row>18</xdr:row>
      <xdr:rowOff>147108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128586</xdr:colOff>
      <xdr:row>12</xdr:row>
      <xdr:rowOff>147636</xdr:rowOff>
    </xdr:from>
    <xdr:to>
      <xdr:col>6</xdr:col>
      <xdr:colOff>9525</xdr:colOff>
      <xdr:row>31</xdr:row>
      <xdr:rowOff>95249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185736</xdr:rowOff>
    </xdr:from>
    <xdr:to>
      <xdr:col>5</xdr:col>
      <xdr:colOff>0</xdr:colOff>
      <xdr:row>29</xdr:row>
      <xdr:rowOff>85725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7</xdr:row>
      <xdr:rowOff>57150</xdr:rowOff>
    </xdr:from>
    <xdr:to>
      <xdr:col>16</xdr:col>
      <xdr:colOff>342900</xdr:colOff>
      <xdr:row>23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</xdr:row>
      <xdr:rowOff>1</xdr:rowOff>
    </xdr:from>
    <xdr:to>
      <xdr:col>2</xdr:col>
      <xdr:colOff>171450</xdr:colOff>
      <xdr:row>29</xdr:row>
      <xdr:rowOff>19051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0</xdr:rowOff>
    </xdr:from>
    <xdr:to>
      <xdr:col>6</xdr:col>
      <xdr:colOff>514351</xdr:colOff>
      <xdr:row>19</xdr:row>
      <xdr:rowOff>76200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C3\CZE\REER\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1_DANE/1_05_Vybor/EDV/2020_zasadnutia/DV_2020_02/1-PROGNOZA/Prispevky_k_prognoze_202002_medzirocn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O2\MKD\REP\TABLES\red98\Mk-red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i-REER"/>
      <sheetName val="Príloha _10 M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lyvy sumar"/>
      <sheetName val="dane"/>
      <sheetName val="makro"/>
      <sheetName val="legislativa"/>
      <sheetName val="grafy"/>
      <sheetName val="grafy EN"/>
      <sheetName val="grafy_rasty"/>
      <sheetName val="ESArasty"/>
    </sheetNames>
    <sheetDataSet>
      <sheetData sheetId="0"/>
      <sheetData sheetId="1"/>
      <sheetData sheetId="2">
        <row r="4">
          <cell r="C4">
            <v>87.313991999999999</v>
          </cell>
          <cell r="D4">
            <v>89.292007643938746</v>
          </cell>
          <cell r="E4">
            <v>91.25838251825742</v>
          </cell>
          <cell r="F4">
            <v>93.701165926930031</v>
          </cell>
          <cell r="G4">
            <v>96.217672483035685</v>
          </cell>
        </row>
        <row r="5">
          <cell r="C5">
            <v>89.720961000000003</v>
          </cell>
          <cell r="D5">
            <v>93.872691871918462</v>
          </cell>
          <cell r="E5">
            <v>97.879442038431819</v>
          </cell>
          <cell r="F5">
            <v>102.71008032338413</v>
          </cell>
          <cell r="G5">
            <v>107.90012328441419</v>
          </cell>
        </row>
        <row r="6">
          <cell r="C6">
            <v>47.794224</v>
          </cell>
          <cell r="D6">
            <v>48.757740380797983</v>
          </cell>
          <cell r="E6">
            <v>49.778683290693408</v>
          </cell>
          <cell r="F6">
            <v>51.028390406711736</v>
          </cell>
          <cell r="G6">
            <v>52.191668201627273</v>
          </cell>
        </row>
        <row r="7">
          <cell r="C7">
            <v>49.395116000000009</v>
          </cell>
          <cell r="D7">
            <v>51.637789899438971</v>
          </cell>
          <cell r="E7">
            <v>53.847484821972451</v>
          </cell>
          <cell r="F7">
            <v>56.33282627689367</v>
          </cell>
          <cell r="G7">
            <v>58.869083968911873</v>
          </cell>
        </row>
        <row r="8">
          <cell r="C8">
            <v>43.219338210000011</v>
          </cell>
          <cell r="D8">
            <v>44.71875323064566</v>
          </cell>
          <cell r="E8">
            <v>46.502959989208577</v>
          </cell>
          <cell r="F8">
            <v>48.579184945724414</v>
          </cell>
          <cell r="G8">
            <v>50.62548996975729</v>
          </cell>
        </row>
        <row r="11">
          <cell r="C11">
            <v>29.086946697000002</v>
          </cell>
          <cell r="D11">
            <v>31.570489486355349</v>
          </cell>
          <cell r="E11">
            <v>33.046181635809397</v>
          </cell>
          <cell r="F11">
            <v>34.861273118605297</v>
          </cell>
          <cell r="G11">
            <v>36.689356549477232</v>
          </cell>
        </row>
        <row r="14">
          <cell r="C14">
            <v>0.12291752531753752</v>
          </cell>
          <cell r="D14">
            <v>0.10819519576602621</v>
          </cell>
          <cell r="E14">
            <v>9.6936154241487132E-2</v>
          </cell>
          <cell r="F14">
            <v>9.5635252716732871E-2</v>
          </cell>
          <cell r="G14">
            <v>9.86327793878502E-2</v>
          </cell>
        </row>
        <row r="16">
          <cell r="C16">
            <v>52.426547999999997</v>
          </cell>
          <cell r="D16">
            <v>53.939372047856168</v>
          </cell>
          <cell r="E16">
            <v>56.135227810379625</v>
          </cell>
          <cell r="F16">
            <v>58.69196074382198</v>
          </cell>
          <cell r="G16">
            <v>61.600621627511181</v>
          </cell>
        </row>
        <row r="17">
          <cell r="C17">
            <v>74.99093400000001</v>
          </cell>
          <cell r="D17">
            <v>77.34103743387449</v>
          </cell>
          <cell r="E17">
            <v>80.509557444892749</v>
          </cell>
          <cell r="F17">
            <v>85.082094960867764</v>
          </cell>
          <cell r="G17">
            <v>90.061736712021542</v>
          </cell>
        </row>
        <row r="26">
          <cell r="C26">
            <v>89.292007643938746</v>
          </cell>
          <cell r="D26">
            <v>91.25838251825742</v>
          </cell>
          <cell r="E26">
            <v>93.701165926930031</v>
          </cell>
          <cell r="F26">
            <v>96.217672483035685</v>
          </cell>
          <cell r="G26">
            <v>99.651917038852375</v>
          </cell>
        </row>
        <row r="27">
          <cell r="B27">
            <v>89.720961000000003</v>
          </cell>
          <cell r="C27">
            <v>93.872691871918462</v>
          </cell>
          <cell r="D27">
            <v>97.879442038431819</v>
          </cell>
          <cell r="E27">
            <v>102.71008032338413</v>
          </cell>
          <cell r="F27">
            <v>107.90012328441419</v>
          </cell>
          <cell r="G27">
            <v>114.56805016677372</v>
          </cell>
        </row>
        <row r="28">
          <cell r="C28">
            <v>48.757740380797983</v>
          </cell>
          <cell r="D28">
            <v>49.778683290693408</v>
          </cell>
          <cell r="E28">
            <v>51.028390406711736</v>
          </cell>
          <cell r="F28">
            <v>52.191668201627273</v>
          </cell>
          <cell r="G28">
            <v>53.646708550521232</v>
          </cell>
        </row>
        <row r="29">
          <cell r="C29">
            <v>51.637789899438971</v>
          </cell>
          <cell r="D29">
            <v>53.847484821972451</v>
          </cell>
          <cell r="E29">
            <v>56.33282627689367</v>
          </cell>
          <cell r="F29">
            <v>58.869083968911873</v>
          </cell>
          <cell r="G29">
            <v>61.840293820686647</v>
          </cell>
        </row>
        <row r="30">
          <cell r="C30">
            <v>44.71875323064566</v>
          </cell>
          <cell r="D30">
            <v>46.502959989208577</v>
          </cell>
          <cell r="E30">
            <v>48.579184945724414</v>
          </cell>
          <cell r="F30">
            <v>50.62548996975729</v>
          </cell>
          <cell r="G30">
            <v>54.16479759646522</v>
          </cell>
        </row>
        <row r="33">
          <cell r="C33">
            <v>31.570489486355349</v>
          </cell>
          <cell r="D33">
            <v>33.046181635809397</v>
          </cell>
          <cell r="E33">
            <v>34.861273118605297</v>
          </cell>
          <cell r="F33">
            <v>36.689356549477232</v>
          </cell>
          <cell r="G33">
            <v>38.748426844381662</v>
          </cell>
        </row>
        <row r="36">
          <cell r="C36">
            <v>0.10819519576602621</v>
          </cell>
          <cell r="D36">
            <v>9.6936154241487132E-2</v>
          </cell>
          <cell r="E36">
            <v>9.5635252716732871E-2</v>
          </cell>
          <cell r="F36">
            <v>9.86327793878502E-2</v>
          </cell>
          <cell r="G36">
            <v>0.10087616121724724</v>
          </cell>
        </row>
        <row r="38">
          <cell r="C38">
            <v>53.939372047856168</v>
          </cell>
          <cell r="D38">
            <v>56.135227810379625</v>
          </cell>
          <cell r="E38">
            <v>58.69196074382198</v>
          </cell>
          <cell r="F38">
            <v>61.600621627511181</v>
          </cell>
          <cell r="G38">
            <v>65.687534132676561</v>
          </cell>
        </row>
        <row r="39">
          <cell r="C39">
            <v>77.34103743387449</v>
          </cell>
          <cell r="D39">
            <v>80.509557444892749</v>
          </cell>
          <cell r="E39">
            <v>85.082094960867764</v>
          </cell>
          <cell r="F39">
            <v>90.061736712021542</v>
          </cell>
          <cell r="G39">
            <v>96.121699935561722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AB34"/>
      <sheetName val="tech_prac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Farby 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D9D3AB"/>
      </a:accent4>
      <a:accent5>
        <a:srgbClr val="AAD3F2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showGridLines="0" tabSelected="1" zoomScale="115" zoomScaleNormal="115" workbookViewId="0">
      <selection activeCell="C22" sqref="C22"/>
    </sheetView>
  </sheetViews>
  <sheetFormatPr defaultRowHeight="15"/>
  <cols>
    <col min="1" max="1" width="28.5703125" style="171" customWidth="1"/>
    <col min="2" max="2" width="12" style="171" customWidth="1"/>
    <col min="3" max="3" width="13" style="171" customWidth="1"/>
    <col min="4" max="4" width="12.140625" style="171" customWidth="1"/>
    <col min="5" max="5" width="12.7109375" style="171" customWidth="1"/>
    <col min="6" max="16384" width="9.140625" style="171"/>
  </cols>
  <sheetData>
    <row r="2" spans="1:14">
      <c r="A2" s="2" t="s">
        <v>290</v>
      </c>
      <c r="B2" s="172"/>
      <c r="C2" s="172"/>
      <c r="D2" s="172"/>
      <c r="E2" s="172"/>
    </row>
    <row r="3" spans="1:14">
      <c r="A3" s="159" t="s">
        <v>291</v>
      </c>
      <c r="B3" s="160" t="s">
        <v>292</v>
      </c>
      <c r="C3" s="172"/>
      <c r="D3" s="172"/>
      <c r="E3" s="172"/>
    </row>
    <row r="4" spans="1:14">
      <c r="A4" s="7" t="s">
        <v>277</v>
      </c>
      <c r="B4" s="177">
        <f>DANE_ESA2010!$R$10</f>
        <v>2712.0619999999999</v>
      </c>
      <c r="C4" s="173"/>
      <c r="D4" s="173"/>
      <c r="E4" s="173"/>
      <c r="F4" s="174"/>
      <c r="G4" s="176"/>
      <c r="H4" s="176"/>
      <c r="I4" s="176"/>
      <c r="J4" s="176"/>
      <c r="K4" s="176"/>
      <c r="L4" s="176"/>
      <c r="M4" s="176"/>
      <c r="N4" s="176"/>
    </row>
    <row r="5" spans="1:14">
      <c r="A5" s="7" t="s">
        <v>289</v>
      </c>
      <c r="B5" s="177">
        <v>9412.4950000000008</v>
      </c>
      <c r="C5" s="173"/>
      <c r="D5" s="173"/>
      <c r="E5" s="173"/>
      <c r="G5" s="176"/>
      <c r="H5" s="176"/>
      <c r="I5" s="176"/>
      <c r="J5" s="176"/>
      <c r="K5" s="176"/>
      <c r="L5" s="176"/>
      <c r="M5" s="176"/>
      <c r="N5" s="176"/>
    </row>
    <row r="6" spans="1:14">
      <c r="A6" s="7" t="s">
        <v>20</v>
      </c>
      <c r="B6" s="177">
        <v>1071.3030000000001</v>
      </c>
      <c r="C6" s="173"/>
      <c r="D6" s="173"/>
      <c r="E6" s="173"/>
      <c r="G6" s="176"/>
      <c r="H6" s="176"/>
      <c r="I6" s="176"/>
      <c r="J6" s="176"/>
      <c r="K6" s="176"/>
      <c r="L6" s="176"/>
      <c r="M6" s="176"/>
      <c r="N6" s="176"/>
    </row>
    <row r="7" spans="1:14">
      <c r="A7" s="7" t="s">
        <v>276</v>
      </c>
      <c r="B7" s="177">
        <v>3587.5210000000002</v>
      </c>
      <c r="C7" s="173"/>
      <c r="D7" s="173"/>
      <c r="E7" s="173"/>
      <c r="G7" s="176"/>
      <c r="H7" s="176"/>
      <c r="I7" s="176"/>
      <c r="J7" s="176"/>
      <c r="K7" s="176"/>
      <c r="L7" s="176"/>
      <c r="M7" s="176"/>
      <c r="N7" s="176"/>
    </row>
    <row r="8" spans="1:14">
      <c r="A8" s="7" t="s">
        <v>102</v>
      </c>
      <c r="B8" s="177">
        <v>670.59400000000005</v>
      </c>
      <c r="C8" s="173"/>
      <c r="D8" s="173"/>
      <c r="E8" s="173"/>
      <c r="G8" s="176"/>
      <c r="H8" s="176"/>
      <c r="I8" s="176"/>
      <c r="J8" s="176"/>
      <c r="K8" s="176"/>
      <c r="L8" s="176"/>
      <c r="M8" s="176"/>
      <c r="N8" s="176"/>
    </row>
    <row r="9" spans="1:14">
      <c r="A9" s="7" t="s">
        <v>283</v>
      </c>
      <c r="B9" s="177">
        <v>8487.0580000000009</v>
      </c>
      <c r="C9" s="173"/>
      <c r="D9" s="173"/>
      <c r="E9" s="173"/>
      <c r="G9" s="176"/>
      <c r="H9" s="176"/>
      <c r="I9" s="176"/>
      <c r="J9" s="176"/>
      <c r="K9" s="176"/>
      <c r="L9" s="176"/>
      <c r="M9" s="176"/>
      <c r="N9" s="176"/>
    </row>
    <row r="10" spans="1:14">
      <c r="A10" s="178" t="s">
        <v>284</v>
      </c>
      <c r="B10" s="179">
        <v>4185.8100000000004</v>
      </c>
      <c r="C10" s="173"/>
      <c r="D10" s="173"/>
      <c r="E10" s="173"/>
      <c r="G10" s="176"/>
      <c r="H10" s="176"/>
      <c r="I10" s="176"/>
      <c r="J10" s="176"/>
      <c r="K10" s="176"/>
      <c r="L10" s="176"/>
      <c r="M10" s="176"/>
      <c r="N10" s="176"/>
    </row>
    <row r="11" spans="1:14">
      <c r="B11" s="173"/>
      <c r="C11" s="173"/>
      <c r="D11" s="173"/>
      <c r="E11" s="173"/>
      <c r="G11" s="176"/>
      <c r="H11" s="176"/>
      <c r="I11" s="176"/>
      <c r="J11" s="176"/>
      <c r="K11" s="176"/>
      <c r="L11" s="176"/>
      <c r="M11" s="176"/>
      <c r="N11" s="176"/>
    </row>
    <row r="12" spans="1:14">
      <c r="A12" s="173"/>
      <c r="B12" s="173"/>
    </row>
    <row r="13" spans="1:14">
      <c r="A13" s="173"/>
      <c r="B13" s="173"/>
      <c r="C13" s="173"/>
      <c r="D13" s="173"/>
      <c r="E13" s="173"/>
    </row>
    <row r="14" spans="1:14">
      <c r="A14" s="173"/>
      <c r="B14" s="173"/>
      <c r="C14" s="173"/>
      <c r="D14" s="173"/>
      <c r="E14" s="173"/>
    </row>
    <row r="15" spans="1:14">
      <c r="A15" s="7"/>
      <c r="B15" s="173"/>
      <c r="C15" s="175"/>
      <c r="D15" s="175"/>
      <c r="E15" s="175"/>
    </row>
    <row r="16" spans="1:14">
      <c r="A16" s="7"/>
      <c r="B16" s="175"/>
    </row>
    <row r="17" spans="1:4">
      <c r="A17" s="7"/>
      <c r="C17" s="173"/>
      <c r="D17" s="173"/>
    </row>
    <row r="18" spans="1:4">
      <c r="B18" s="173"/>
      <c r="C18" s="173"/>
      <c r="D18" s="173"/>
    </row>
    <row r="19" spans="1:4">
      <c r="B19" s="173"/>
      <c r="C19" s="173"/>
      <c r="D19" s="173"/>
    </row>
    <row r="20" spans="1:4">
      <c r="B20" s="173"/>
      <c r="C20" s="173"/>
      <c r="D20" s="173"/>
    </row>
    <row r="21" spans="1:4">
      <c r="B21" s="173"/>
      <c r="C21" s="173"/>
      <c r="D21" s="173"/>
    </row>
    <row r="22" spans="1:4">
      <c r="B22" s="173"/>
      <c r="C22" s="173"/>
      <c r="D22" s="173"/>
    </row>
    <row r="23" spans="1:4">
      <c r="B23" s="173"/>
      <c r="C23" s="173"/>
      <c r="D23" s="173"/>
    </row>
    <row r="24" spans="1:4">
      <c r="B24" s="173"/>
      <c r="C24" s="173"/>
      <c r="D24" s="173"/>
    </row>
    <row r="25" spans="1:4">
      <c r="B25" s="173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showGridLines="0" workbookViewId="0">
      <selection activeCell="I5" sqref="I5"/>
    </sheetView>
  </sheetViews>
  <sheetFormatPr defaultRowHeight="15"/>
  <cols>
    <col min="1" max="1" width="25.140625" customWidth="1"/>
    <col min="2" max="2" width="9.140625" customWidth="1"/>
  </cols>
  <sheetData>
    <row r="2" spans="1:5">
      <c r="A2" s="2" t="s">
        <v>282</v>
      </c>
    </row>
    <row r="3" spans="1:5">
      <c r="A3" s="9"/>
      <c r="B3" s="16">
        <v>2020</v>
      </c>
      <c r="C3" s="16">
        <v>2021</v>
      </c>
      <c r="D3" s="16">
        <v>2022</v>
      </c>
    </row>
    <row r="4" spans="1:5">
      <c r="A4" s="10" t="s">
        <v>276</v>
      </c>
      <c r="B4" s="11">
        <f>DANE_ESA2010!AB7</f>
        <v>-4.8610000000003311</v>
      </c>
      <c r="C4" s="11">
        <f>DANE_ESA2010!AC7</f>
        <v>1.305000000000291</v>
      </c>
      <c r="D4" s="11">
        <f>DANE_ESA2010!AD7</f>
        <v>73.374000000000251</v>
      </c>
    </row>
    <row r="5" spans="1:5">
      <c r="A5" s="10" t="s">
        <v>277</v>
      </c>
      <c r="B5" s="12">
        <f>DANE_ESA2010!AB10</f>
        <v>-66.595000000000255</v>
      </c>
      <c r="C5" s="12">
        <f>DANE_ESA2010!AC10</f>
        <v>-82.414999999999964</v>
      </c>
      <c r="D5" s="12">
        <f>DANE_ESA2010!AD10</f>
        <v>-101.6220000000003</v>
      </c>
    </row>
    <row r="6" spans="1:5">
      <c r="A6" s="13" t="s">
        <v>41</v>
      </c>
      <c r="B6" s="11">
        <f>DANE_ESA2010!AB13</f>
        <v>107.43900000000031</v>
      </c>
      <c r="C6" s="11">
        <f>DANE_ESA2010!AC13</f>
        <v>102.8779999999997</v>
      </c>
      <c r="D6" s="11">
        <f>DANE_ESA2010!AD13</f>
        <v>41.536000000000058</v>
      </c>
    </row>
    <row r="7" spans="1:5">
      <c r="A7" s="10" t="s">
        <v>10</v>
      </c>
      <c r="B7" s="12">
        <f>DANE_ESA2010!AB14</f>
        <v>0.34600000000000364</v>
      </c>
      <c r="C7" s="12">
        <f>DANE_ESA2010!AC14</f>
        <v>-1.0320000000001528</v>
      </c>
      <c r="D7" s="12">
        <f>DANE_ESA2010!AD14</f>
        <v>0.45499999999992724</v>
      </c>
    </row>
    <row r="8" spans="1:5">
      <c r="A8" s="10" t="s">
        <v>20</v>
      </c>
      <c r="B8" s="12">
        <f>DANE_ESA2010!AB11+DANE_ESA2010!AB23+DANE_ESA2010!AB24+DANE_ESA2010!AB25</f>
        <v>-92.638999999999925</v>
      </c>
      <c r="C8" s="12">
        <f>DANE_ESA2010!AC11+DANE_ESA2010!AC23+DANE_ESA2010!AC24+DANE_ESA2010!AC25</f>
        <v>-102.82999999999991</v>
      </c>
      <c r="D8" s="12">
        <f>DANE_ESA2010!AD11+DANE_ESA2010!AD23+DANE_ESA2010!AD24+DANE_ESA2010!AD25</f>
        <v>-112.46399999999997</v>
      </c>
    </row>
    <row r="9" spans="1:5">
      <c r="A9" s="10" t="s">
        <v>283</v>
      </c>
      <c r="B9" s="12">
        <f>DANE_ESA2010!AB27</f>
        <v>-24.240999999999985</v>
      </c>
      <c r="C9" s="12">
        <f>DANE_ESA2010!AC27</f>
        <v>-24.578999999999724</v>
      </c>
      <c r="D9" s="12">
        <f>DANE_ESA2010!AD27</f>
        <v>-3.3690000000005966</v>
      </c>
    </row>
    <row r="10" spans="1:5">
      <c r="A10" s="8" t="s">
        <v>284</v>
      </c>
      <c r="B10" s="11">
        <f>DANE_ESA2010!AB28</f>
        <v>-20.966999999999643</v>
      </c>
      <c r="C10" s="11">
        <f>DANE_ESA2010!AC28</f>
        <v>-21.373999999999796</v>
      </c>
      <c r="D10" s="11">
        <f>DANE_ESA2010!AD28</f>
        <v>-13.76299999999992</v>
      </c>
    </row>
    <row r="11" spans="1:5">
      <c r="A11" s="14" t="s">
        <v>285</v>
      </c>
      <c r="B11" s="15">
        <f t="shared" ref="B11:D11" si="0">SUM(B4:B10)</f>
        <v>-101.51799999999983</v>
      </c>
      <c r="C11" s="15">
        <f t="shared" si="0"/>
        <v>-128.04699999999957</v>
      </c>
      <c r="D11" s="15">
        <f t="shared" si="0"/>
        <v>-115.85300000000055</v>
      </c>
    </row>
    <row r="12" spans="1:5">
      <c r="B12" s="168"/>
      <c r="C12" s="168"/>
      <c r="D12" s="168"/>
      <c r="E12" s="16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6">
    <pageSetUpPr fitToPage="1"/>
  </sheetPr>
  <dimension ref="A2:BQ55"/>
  <sheetViews>
    <sheetView showGridLines="0" zoomScaleNormal="100" workbookViewId="0">
      <pane xSplit="1" ySplit="5" topLeftCell="B6" activePane="bottomRight" state="frozen"/>
      <selection activeCell="B21" sqref="B21"/>
      <selection pane="topRight" activeCell="B21" sqref="B21"/>
      <selection pane="bottomLeft" activeCell="B21" sqref="B21"/>
      <selection pane="bottomRight" activeCell="N47" sqref="N47"/>
    </sheetView>
  </sheetViews>
  <sheetFormatPr defaultColWidth="9.140625" defaultRowHeight="16.5"/>
  <cols>
    <col min="1" max="1" width="32.140625" style="22" customWidth="1"/>
    <col min="2" max="17" width="5.7109375" style="22" customWidth="1"/>
    <col min="18" max="18" width="5.7109375" style="42" customWidth="1"/>
    <col min="19" max="35" width="5.7109375" style="22" customWidth="1"/>
    <col min="36" max="50" width="9.140625" style="22"/>
    <col min="51" max="51" width="9.42578125" style="22" bestFit="1" customWidth="1"/>
    <col min="52" max="16384" width="9.140625" style="22"/>
  </cols>
  <sheetData>
    <row r="2" spans="1:69" s="21" customFormat="1" ht="14.25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1"/>
      <c r="R2" s="60"/>
      <c r="S2" s="1"/>
      <c r="T2" s="1"/>
      <c r="U2" s="1"/>
    </row>
    <row r="3" spans="1:69" ht="14.1" customHeight="1" thickBot="1">
      <c r="A3" s="195" t="s">
        <v>0</v>
      </c>
      <c r="B3" s="192" t="s">
        <v>104</v>
      </c>
      <c r="C3" s="193"/>
      <c r="D3" s="193"/>
      <c r="E3" s="194"/>
      <c r="F3" s="192" t="s">
        <v>112</v>
      </c>
      <c r="G3" s="193"/>
      <c r="H3" s="193"/>
      <c r="I3" s="193"/>
      <c r="J3" s="194"/>
      <c r="K3" s="192" t="s">
        <v>113</v>
      </c>
      <c r="L3" s="193"/>
      <c r="M3" s="193"/>
      <c r="N3" s="193"/>
      <c r="O3" s="194"/>
      <c r="P3" s="197" t="s">
        <v>114</v>
      </c>
      <c r="Q3" s="198"/>
      <c r="R3" s="198"/>
      <c r="S3" s="198"/>
      <c r="T3" s="198"/>
      <c r="U3" s="199"/>
      <c r="V3" s="193" t="s">
        <v>115</v>
      </c>
      <c r="W3" s="193"/>
      <c r="X3" s="193"/>
      <c r="Y3" s="194"/>
      <c r="Z3" s="192" t="s">
        <v>116</v>
      </c>
      <c r="AA3" s="193"/>
      <c r="AB3" s="193"/>
      <c r="AC3" s="193"/>
      <c r="AD3" s="194"/>
      <c r="AE3" s="192" t="s">
        <v>117</v>
      </c>
      <c r="AF3" s="193"/>
      <c r="AG3" s="193"/>
      <c r="AH3" s="193"/>
      <c r="AI3" s="194"/>
    </row>
    <row r="4" spans="1:69" ht="14.1" customHeight="1" thickBot="1">
      <c r="A4" s="196"/>
      <c r="B4" s="73">
        <v>2018</v>
      </c>
      <c r="C4" s="72">
        <v>2019</v>
      </c>
      <c r="D4" s="72">
        <v>2020</v>
      </c>
      <c r="E4" s="142">
        <v>2021</v>
      </c>
      <c r="F4" s="73">
        <v>2018</v>
      </c>
      <c r="G4" s="72">
        <v>2019</v>
      </c>
      <c r="H4" s="72">
        <v>2020</v>
      </c>
      <c r="I4" s="72">
        <v>2021</v>
      </c>
      <c r="J4" s="142">
        <v>2022</v>
      </c>
      <c r="K4" s="79">
        <v>2018</v>
      </c>
      <c r="L4" s="79">
        <v>2019</v>
      </c>
      <c r="M4" s="79">
        <v>2020</v>
      </c>
      <c r="N4" s="79">
        <v>2021</v>
      </c>
      <c r="O4" s="80">
        <v>2022</v>
      </c>
      <c r="P4" s="71">
        <v>2018</v>
      </c>
      <c r="Q4" s="81">
        <v>2019</v>
      </c>
      <c r="R4" s="81">
        <v>2020</v>
      </c>
      <c r="S4" s="81">
        <v>2021</v>
      </c>
      <c r="T4" s="112">
        <v>2022</v>
      </c>
      <c r="U4" s="132">
        <v>2023</v>
      </c>
      <c r="V4" s="82">
        <v>2018</v>
      </c>
      <c r="W4" s="82">
        <v>2019</v>
      </c>
      <c r="X4" s="82">
        <v>2020</v>
      </c>
      <c r="Y4" s="83">
        <v>2021</v>
      </c>
      <c r="Z4" s="143">
        <v>2018</v>
      </c>
      <c r="AA4" s="82">
        <v>2019</v>
      </c>
      <c r="AB4" s="82">
        <v>2020</v>
      </c>
      <c r="AC4" s="82">
        <v>2021</v>
      </c>
      <c r="AD4" s="83">
        <v>2022</v>
      </c>
      <c r="AE4" s="143">
        <v>2018</v>
      </c>
      <c r="AF4" s="82">
        <v>2019</v>
      </c>
      <c r="AG4" s="82">
        <v>2020</v>
      </c>
      <c r="AH4" s="82">
        <v>2021</v>
      </c>
      <c r="AI4" s="83">
        <v>2022</v>
      </c>
    </row>
    <row r="5" spans="1:69" ht="14.1" customHeight="1" thickBot="1">
      <c r="A5" s="23" t="s">
        <v>1</v>
      </c>
      <c r="B5" s="51">
        <v>16022.304</v>
      </c>
      <c r="C5" s="49">
        <v>17107.754000000001</v>
      </c>
      <c r="D5" s="49">
        <v>18099.496999999999</v>
      </c>
      <c r="E5" s="50">
        <v>18798.341999999997</v>
      </c>
      <c r="F5" s="51">
        <v>16011.487744119999</v>
      </c>
      <c r="G5" s="49">
        <v>16935.888000000003</v>
      </c>
      <c r="H5" s="49">
        <v>17510.285</v>
      </c>
      <c r="I5" s="49">
        <v>18248.629999999997</v>
      </c>
      <c r="J5" s="50">
        <v>19039.448</v>
      </c>
      <c r="K5" s="49">
        <v>16011.487744119999</v>
      </c>
      <c r="L5" s="49">
        <v>16845.888000000003</v>
      </c>
      <c r="M5" s="49">
        <v>17330.285</v>
      </c>
      <c r="N5" s="49">
        <v>18058.629999999997</v>
      </c>
      <c r="O5" s="50">
        <v>18839.448</v>
      </c>
      <c r="P5" s="49">
        <v>16021.064279170021</v>
      </c>
      <c r="Q5" s="49">
        <v>17013.76802032</v>
      </c>
      <c r="R5" s="49">
        <v>17453.975000000002</v>
      </c>
      <c r="S5" s="49">
        <v>18166.535999999996</v>
      </c>
      <c r="T5" s="49">
        <v>18940.727000000003</v>
      </c>
      <c r="U5" s="50">
        <v>20019.287</v>
      </c>
      <c r="V5" s="113">
        <f>P5-B5</f>
        <v>-1.2397208299789781</v>
      </c>
      <c r="W5" s="113">
        <f t="shared" ref="W5:Y5" si="0">Q5-C5</f>
        <v>-93.985979680001037</v>
      </c>
      <c r="X5" s="113">
        <f t="shared" si="0"/>
        <v>-645.52199999999721</v>
      </c>
      <c r="Y5" s="114">
        <f t="shared" si="0"/>
        <v>-631.80600000000049</v>
      </c>
      <c r="Z5" s="144">
        <f>P5-F5</f>
        <v>9.5765350500223576</v>
      </c>
      <c r="AA5" s="113">
        <f t="shared" ref="AA5:AD5" si="1">Q5-G5</f>
        <v>77.880020319997129</v>
      </c>
      <c r="AB5" s="113">
        <f t="shared" si="1"/>
        <v>-56.309999999997672</v>
      </c>
      <c r="AC5" s="113">
        <f t="shared" si="1"/>
        <v>-82.09400000000096</v>
      </c>
      <c r="AD5" s="114">
        <f t="shared" si="1"/>
        <v>-98.72099999999773</v>
      </c>
      <c r="AE5" s="144">
        <f>P5-K5</f>
        <v>9.5765350500223576</v>
      </c>
      <c r="AF5" s="113">
        <f t="shared" ref="AF5:AI5" si="2">Q5-L5</f>
        <v>167.88002031999713</v>
      </c>
      <c r="AG5" s="113">
        <f t="shared" si="2"/>
        <v>123.69000000000233</v>
      </c>
      <c r="AH5" s="113">
        <f t="shared" si="2"/>
        <v>107.90599999999904</v>
      </c>
      <c r="AI5" s="114">
        <f t="shared" si="2"/>
        <v>101.27900000000227</v>
      </c>
      <c r="AJ5" s="137"/>
      <c r="AK5" s="137"/>
      <c r="AL5" s="137"/>
      <c r="AM5" s="137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5"/>
      <c r="BM5" s="165"/>
      <c r="BN5" s="165"/>
      <c r="BO5" s="165"/>
      <c r="BP5" s="165"/>
      <c r="BQ5" s="165"/>
    </row>
    <row r="6" spans="1:69" ht="14.1" customHeight="1">
      <c r="A6" s="25" t="s">
        <v>2</v>
      </c>
      <c r="B6" s="52">
        <v>6160.4719999999998</v>
      </c>
      <c r="C6" s="24">
        <v>6531.1880000000001</v>
      </c>
      <c r="D6" s="24">
        <v>6948.6980000000003</v>
      </c>
      <c r="E6" s="32">
        <v>7378.6629999999996</v>
      </c>
      <c r="F6" s="52">
        <v>6206.2635064300002</v>
      </c>
      <c r="G6" s="24">
        <v>6583.0420000000004</v>
      </c>
      <c r="H6" s="24">
        <v>6627.3190000000004</v>
      </c>
      <c r="I6" s="24">
        <v>6982.4440000000004</v>
      </c>
      <c r="J6" s="32">
        <v>7292.8559999999998</v>
      </c>
      <c r="K6" s="24">
        <v>6206.2635064300002</v>
      </c>
      <c r="L6" s="24">
        <v>6583.0420000000004</v>
      </c>
      <c r="M6" s="24">
        <v>6627.3190000000004</v>
      </c>
      <c r="N6" s="24">
        <v>6982.4440000000004</v>
      </c>
      <c r="O6" s="32">
        <v>7292.8559999999998</v>
      </c>
      <c r="P6" s="24">
        <v>6214.497596950021</v>
      </c>
      <c r="Q6" s="24">
        <v>6535.6319999999996</v>
      </c>
      <c r="R6" s="24">
        <v>6550.9919999999993</v>
      </c>
      <c r="S6" s="24">
        <v>6895.6239999999998</v>
      </c>
      <c r="T6" s="24">
        <v>7257.8640000000005</v>
      </c>
      <c r="U6" s="32">
        <v>7685.7859999999991</v>
      </c>
      <c r="V6" s="115">
        <f t="shared" ref="V6:V31" si="3">P6-B6</f>
        <v>54.025596950021281</v>
      </c>
      <c r="W6" s="115">
        <f t="shared" ref="W6:W31" si="4">Q6-C6</f>
        <v>4.4439999999995052</v>
      </c>
      <c r="X6" s="115">
        <f t="shared" ref="X6:X31" si="5">R6-D6</f>
        <v>-397.70600000000104</v>
      </c>
      <c r="Y6" s="116">
        <f t="shared" ref="Y6:Y31" si="6">S6-E6</f>
        <v>-483.03899999999976</v>
      </c>
      <c r="Z6" s="145">
        <f t="shared" ref="Z6:Z31" si="7">P6-F6</f>
        <v>8.2340905200207999</v>
      </c>
      <c r="AA6" s="115">
        <f t="shared" ref="AA6:AA31" si="8">Q6-G6</f>
        <v>-47.410000000000764</v>
      </c>
      <c r="AB6" s="115">
        <f t="shared" ref="AB6:AB31" si="9">R6-H6</f>
        <v>-76.327000000001135</v>
      </c>
      <c r="AC6" s="115">
        <f t="shared" ref="AC6:AC31" si="10">S6-I6</f>
        <v>-86.820000000000618</v>
      </c>
      <c r="AD6" s="116">
        <f t="shared" ref="AD6:AD31" si="11">T6-J6</f>
        <v>-34.99199999999928</v>
      </c>
      <c r="AE6" s="145">
        <f t="shared" ref="AE6:AE31" si="12">P6-K6</f>
        <v>8.2340905200207999</v>
      </c>
      <c r="AF6" s="115">
        <f t="shared" ref="AF6:AF31" si="13">Q6-L6</f>
        <v>-47.410000000000764</v>
      </c>
      <c r="AG6" s="115">
        <f t="shared" ref="AG6:AG31" si="14">R6-M6</f>
        <v>-76.327000000001135</v>
      </c>
      <c r="AH6" s="115">
        <f t="shared" ref="AH6:AH31" si="15">S6-N6</f>
        <v>-86.820000000000618</v>
      </c>
      <c r="AI6" s="116">
        <f t="shared" ref="AI6:AI31" si="16">T6-O6</f>
        <v>-34.99199999999928</v>
      </c>
      <c r="AJ6" s="137"/>
      <c r="AK6" s="137"/>
      <c r="AL6" s="137"/>
      <c r="AM6" s="137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5"/>
      <c r="BM6" s="165"/>
      <c r="BN6" s="165"/>
      <c r="BO6" s="165"/>
      <c r="BP6" s="165"/>
      <c r="BQ6" s="165"/>
    </row>
    <row r="7" spans="1:69" ht="14.1" customHeight="1">
      <c r="A7" s="26" t="s">
        <v>3</v>
      </c>
      <c r="B7" s="30">
        <v>3189.6329999999998</v>
      </c>
      <c r="C7" s="27">
        <v>3426.902</v>
      </c>
      <c r="D7" s="27">
        <v>3704.1120000000001</v>
      </c>
      <c r="E7" s="31">
        <v>3958.0649999999996</v>
      </c>
      <c r="F7" s="30">
        <v>3215.6</v>
      </c>
      <c r="G7" s="27">
        <v>3535.1149999999998</v>
      </c>
      <c r="H7" s="27">
        <v>3592.3820000000001</v>
      </c>
      <c r="I7" s="27">
        <v>3828.8049999999998</v>
      </c>
      <c r="J7" s="31">
        <v>4029.931</v>
      </c>
      <c r="K7" s="27">
        <v>3215.6</v>
      </c>
      <c r="L7" s="27">
        <v>3535.1149999999998</v>
      </c>
      <c r="M7" s="27">
        <v>3592.3820000000001</v>
      </c>
      <c r="N7" s="27">
        <v>3828.8049999999998</v>
      </c>
      <c r="O7" s="31">
        <v>4029.931</v>
      </c>
      <c r="P7" s="27">
        <v>3217.6280739300005</v>
      </c>
      <c r="Q7" s="27">
        <v>3542.4949999999999</v>
      </c>
      <c r="R7" s="27">
        <v>3587.5209999999997</v>
      </c>
      <c r="S7" s="27">
        <v>3830.11</v>
      </c>
      <c r="T7" s="27">
        <v>4103.3050000000003</v>
      </c>
      <c r="U7" s="31">
        <v>4392.7089999999998</v>
      </c>
      <c r="V7" s="117">
        <f t="shared" si="3"/>
        <v>27.995073930000672</v>
      </c>
      <c r="W7" s="117">
        <f t="shared" si="4"/>
        <v>115.59299999999985</v>
      </c>
      <c r="X7" s="117">
        <f t="shared" si="5"/>
        <v>-116.59100000000035</v>
      </c>
      <c r="Y7" s="118">
        <f t="shared" si="6"/>
        <v>-127.95499999999947</v>
      </c>
      <c r="Z7" s="146">
        <f t="shared" si="7"/>
        <v>2.0280739300005735</v>
      </c>
      <c r="AA7" s="117">
        <f t="shared" si="8"/>
        <v>7.3800000000001091</v>
      </c>
      <c r="AB7" s="117">
        <f t="shared" si="9"/>
        <v>-4.8610000000003311</v>
      </c>
      <c r="AC7" s="117">
        <f t="shared" si="10"/>
        <v>1.305000000000291</v>
      </c>
      <c r="AD7" s="118">
        <f t="shared" si="11"/>
        <v>73.374000000000251</v>
      </c>
      <c r="AE7" s="146">
        <f t="shared" si="12"/>
        <v>2.0280739300005735</v>
      </c>
      <c r="AF7" s="117">
        <f t="shared" si="13"/>
        <v>7.3800000000001091</v>
      </c>
      <c r="AG7" s="117">
        <f t="shared" si="14"/>
        <v>-4.8610000000003311</v>
      </c>
      <c r="AH7" s="117">
        <f t="shared" si="15"/>
        <v>1.305000000000291</v>
      </c>
      <c r="AI7" s="118">
        <f t="shared" si="16"/>
        <v>73.374000000000251</v>
      </c>
      <c r="AJ7" s="137"/>
      <c r="AK7" s="137"/>
      <c r="AL7" s="137"/>
      <c r="AM7" s="137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5"/>
      <c r="BM7" s="165"/>
      <c r="BN7" s="165"/>
      <c r="BO7" s="165"/>
      <c r="BP7" s="165"/>
      <c r="BQ7" s="165"/>
    </row>
    <row r="8" spans="1:69" ht="14.1" customHeight="1">
      <c r="A8" s="28" t="s">
        <v>4</v>
      </c>
      <c r="B8" s="30">
        <v>3075.3249999999998</v>
      </c>
      <c r="C8" s="27">
        <v>3307.288</v>
      </c>
      <c r="D8" s="27">
        <v>3582.06</v>
      </c>
      <c r="E8" s="31">
        <v>3830.0459999999998</v>
      </c>
      <c r="F8" s="30">
        <v>3093.913</v>
      </c>
      <c r="G8" s="27">
        <v>3411.1709999999998</v>
      </c>
      <c r="H8" s="27">
        <v>3500.5390000000002</v>
      </c>
      <c r="I8" s="27">
        <v>3734.3429999999998</v>
      </c>
      <c r="J8" s="31">
        <v>3928.9459999999999</v>
      </c>
      <c r="K8" s="27">
        <v>3093.913</v>
      </c>
      <c r="L8" s="27">
        <v>3411.1709999999998</v>
      </c>
      <c r="M8" s="27">
        <v>3500.5390000000002</v>
      </c>
      <c r="N8" s="27">
        <v>3734.3429999999998</v>
      </c>
      <c r="O8" s="31">
        <v>3928.9459999999999</v>
      </c>
      <c r="P8" s="27">
        <v>3093.9131237500001</v>
      </c>
      <c r="Q8" s="27">
        <v>3412.2109999999998</v>
      </c>
      <c r="R8" s="27">
        <v>3492.6729999999998</v>
      </c>
      <c r="S8" s="27">
        <v>3732.6950000000002</v>
      </c>
      <c r="T8" s="27">
        <v>3999.0790000000002</v>
      </c>
      <c r="U8" s="31">
        <v>4282.0649999999996</v>
      </c>
      <c r="V8" s="117">
        <f t="shared" si="3"/>
        <v>18.58812375000025</v>
      </c>
      <c r="W8" s="117">
        <f t="shared" si="4"/>
        <v>104.92299999999977</v>
      </c>
      <c r="X8" s="117">
        <f t="shared" si="5"/>
        <v>-89.387000000000171</v>
      </c>
      <c r="Y8" s="118">
        <f t="shared" si="6"/>
        <v>-97.350999999999658</v>
      </c>
      <c r="Z8" s="146">
        <f t="shared" si="7"/>
        <v>1.2375000005704351E-4</v>
      </c>
      <c r="AA8" s="117">
        <f t="shared" si="8"/>
        <v>1.0399999999999636</v>
      </c>
      <c r="AB8" s="117">
        <f t="shared" si="9"/>
        <v>-7.8660000000004402</v>
      </c>
      <c r="AC8" s="117">
        <f t="shared" si="10"/>
        <v>-1.6479999999996835</v>
      </c>
      <c r="AD8" s="118">
        <f t="shared" si="11"/>
        <v>70.133000000000266</v>
      </c>
      <c r="AE8" s="146">
        <f t="shared" si="12"/>
        <v>1.2375000005704351E-4</v>
      </c>
      <c r="AF8" s="117">
        <f t="shared" si="13"/>
        <v>1.0399999999999636</v>
      </c>
      <c r="AG8" s="117">
        <f t="shared" si="14"/>
        <v>-7.8660000000004402</v>
      </c>
      <c r="AH8" s="117">
        <f t="shared" si="15"/>
        <v>-1.6479999999996835</v>
      </c>
      <c r="AI8" s="118">
        <f t="shared" si="16"/>
        <v>70.133000000000266</v>
      </c>
      <c r="AJ8" s="137"/>
      <c r="AK8" s="137"/>
      <c r="AL8" s="137"/>
      <c r="AM8" s="137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5"/>
      <c r="BM8" s="165"/>
      <c r="BN8" s="165"/>
      <c r="BO8" s="165"/>
      <c r="BP8" s="165"/>
      <c r="BQ8" s="165"/>
    </row>
    <row r="9" spans="1:69" ht="14.1" customHeight="1">
      <c r="A9" s="28" t="s">
        <v>5</v>
      </c>
      <c r="B9" s="30">
        <v>114.30800000000001</v>
      </c>
      <c r="C9" s="27">
        <v>119.614</v>
      </c>
      <c r="D9" s="27">
        <v>122.05200000000001</v>
      </c>
      <c r="E9" s="31">
        <v>128.01900000000001</v>
      </c>
      <c r="F9" s="30">
        <v>121.687</v>
      </c>
      <c r="G9" s="27">
        <v>123.944</v>
      </c>
      <c r="H9" s="27">
        <v>91.843000000000004</v>
      </c>
      <c r="I9" s="27">
        <v>94.462000000000003</v>
      </c>
      <c r="J9" s="31">
        <v>100.985</v>
      </c>
      <c r="K9" s="27">
        <v>121.687</v>
      </c>
      <c r="L9" s="27">
        <v>123.944</v>
      </c>
      <c r="M9" s="27">
        <v>91.843000000000004</v>
      </c>
      <c r="N9" s="27">
        <v>94.462000000000003</v>
      </c>
      <c r="O9" s="31">
        <v>100.985</v>
      </c>
      <c r="P9" s="27">
        <v>123.71495018000054</v>
      </c>
      <c r="Q9" s="27">
        <v>130.28399999999999</v>
      </c>
      <c r="R9" s="27">
        <v>94.847999999999999</v>
      </c>
      <c r="S9" s="27">
        <v>97.415000000000006</v>
      </c>
      <c r="T9" s="27">
        <v>104.226</v>
      </c>
      <c r="U9" s="31">
        <v>110.64400000000001</v>
      </c>
      <c r="V9" s="117">
        <f t="shared" si="3"/>
        <v>9.4069501800005355</v>
      </c>
      <c r="W9" s="117">
        <f t="shared" si="4"/>
        <v>10.669999999999987</v>
      </c>
      <c r="X9" s="117">
        <f t="shared" si="5"/>
        <v>-27.204000000000008</v>
      </c>
      <c r="Y9" s="118">
        <f t="shared" si="6"/>
        <v>-30.603999999999999</v>
      </c>
      <c r="Z9" s="146">
        <f t="shared" si="7"/>
        <v>2.0279501800005448</v>
      </c>
      <c r="AA9" s="117">
        <f t="shared" si="8"/>
        <v>6.3399999999999892</v>
      </c>
      <c r="AB9" s="117">
        <f t="shared" si="9"/>
        <v>3.0049999999999955</v>
      </c>
      <c r="AC9" s="117">
        <f t="shared" si="10"/>
        <v>2.953000000000003</v>
      </c>
      <c r="AD9" s="118">
        <f t="shared" si="11"/>
        <v>3.2409999999999997</v>
      </c>
      <c r="AE9" s="146">
        <f t="shared" si="12"/>
        <v>2.0279501800005448</v>
      </c>
      <c r="AF9" s="117">
        <f t="shared" si="13"/>
        <v>6.3399999999999892</v>
      </c>
      <c r="AG9" s="117">
        <f t="shared" si="14"/>
        <v>3.0049999999999955</v>
      </c>
      <c r="AH9" s="117">
        <f t="shared" si="15"/>
        <v>2.953000000000003</v>
      </c>
      <c r="AI9" s="118">
        <f t="shared" si="16"/>
        <v>3.2409999999999997</v>
      </c>
      <c r="AJ9" s="137"/>
      <c r="AK9" s="137"/>
      <c r="AL9" s="137"/>
      <c r="AM9" s="137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5"/>
      <c r="BM9" s="165"/>
      <c r="BN9" s="165"/>
      <c r="BO9" s="165"/>
      <c r="BP9" s="165"/>
      <c r="BQ9" s="165"/>
    </row>
    <row r="10" spans="1:69" ht="14.1" customHeight="1">
      <c r="A10" s="26" t="s">
        <v>6</v>
      </c>
      <c r="B10" s="30">
        <v>2741.0909999999999</v>
      </c>
      <c r="C10" s="27">
        <v>2868.6469999999999</v>
      </c>
      <c r="D10" s="27">
        <v>2995.37</v>
      </c>
      <c r="E10" s="31">
        <v>3171.4319999999998</v>
      </c>
      <c r="F10" s="30">
        <v>2781.4940000000001</v>
      </c>
      <c r="G10" s="27">
        <v>2798.9250000000002</v>
      </c>
      <c r="H10" s="27">
        <v>2778.6570000000002</v>
      </c>
      <c r="I10" s="27">
        <v>2900.1869999999999</v>
      </c>
      <c r="J10" s="31">
        <v>2992.0610000000001</v>
      </c>
      <c r="K10" s="27">
        <v>2781.4940000000001</v>
      </c>
      <c r="L10" s="27">
        <v>2798.9250000000002</v>
      </c>
      <c r="M10" s="27">
        <v>2778.6570000000002</v>
      </c>
      <c r="N10" s="27">
        <v>2900.1869999999999</v>
      </c>
      <c r="O10" s="31">
        <v>2992.0610000000001</v>
      </c>
      <c r="P10" s="27">
        <v>2787.7000165900199</v>
      </c>
      <c r="Q10" s="27">
        <v>2747.36</v>
      </c>
      <c r="R10" s="27">
        <v>2712.0619999999999</v>
      </c>
      <c r="S10" s="27">
        <v>2817.7719999999999</v>
      </c>
      <c r="T10" s="27">
        <v>2890.4389999999999</v>
      </c>
      <c r="U10" s="31">
        <v>3021.8679999999999</v>
      </c>
      <c r="V10" s="117">
        <f t="shared" si="3"/>
        <v>46.609016590020019</v>
      </c>
      <c r="W10" s="117">
        <f t="shared" si="4"/>
        <v>-121.28699999999981</v>
      </c>
      <c r="X10" s="117">
        <f t="shared" si="5"/>
        <v>-283.30799999999999</v>
      </c>
      <c r="Y10" s="118">
        <f t="shared" si="6"/>
        <v>-353.65999999999985</v>
      </c>
      <c r="Z10" s="146">
        <f t="shared" si="7"/>
        <v>6.2060165900197717</v>
      </c>
      <c r="AA10" s="117">
        <f t="shared" si="8"/>
        <v>-51.565000000000055</v>
      </c>
      <c r="AB10" s="117">
        <f t="shared" si="9"/>
        <v>-66.595000000000255</v>
      </c>
      <c r="AC10" s="117">
        <f t="shared" si="10"/>
        <v>-82.414999999999964</v>
      </c>
      <c r="AD10" s="118">
        <f t="shared" si="11"/>
        <v>-101.6220000000003</v>
      </c>
      <c r="AE10" s="146">
        <f t="shared" si="12"/>
        <v>6.2060165900197717</v>
      </c>
      <c r="AF10" s="117">
        <f t="shared" si="13"/>
        <v>-51.565000000000055</v>
      </c>
      <c r="AG10" s="117">
        <f t="shared" si="14"/>
        <v>-66.595000000000255</v>
      </c>
      <c r="AH10" s="117">
        <f t="shared" si="15"/>
        <v>-82.414999999999964</v>
      </c>
      <c r="AI10" s="118">
        <f t="shared" si="16"/>
        <v>-101.6220000000003</v>
      </c>
      <c r="AJ10" s="137"/>
      <c r="AK10" s="137"/>
      <c r="AL10" s="137"/>
      <c r="AM10" s="137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5"/>
      <c r="BM10" s="165"/>
      <c r="BN10" s="165"/>
      <c r="BO10" s="165"/>
      <c r="BP10" s="165"/>
      <c r="BQ10" s="165"/>
    </row>
    <row r="11" spans="1:69" ht="14.1" customHeight="1">
      <c r="A11" s="26" t="s">
        <v>7</v>
      </c>
      <c r="B11" s="30">
        <v>229.74799999999999</v>
      </c>
      <c r="C11" s="27">
        <v>235.63900000000001</v>
      </c>
      <c r="D11" s="27">
        <v>249.21600000000001</v>
      </c>
      <c r="E11" s="31">
        <v>249.166</v>
      </c>
      <c r="F11" s="30">
        <v>209.16950642999998</v>
      </c>
      <c r="G11" s="27">
        <v>249.00200000000001</v>
      </c>
      <c r="H11" s="27">
        <v>256.27999999999997</v>
      </c>
      <c r="I11" s="27">
        <v>253.452</v>
      </c>
      <c r="J11" s="31">
        <v>270.86399999999998</v>
      </c>
      <c r="K11" s="27">
        <v>209.16950642999998</v>
      </c>
      <c r="L11" s="27">
        <v>249.00200000000001</v>
      </c>
      <c r="M11" s="27">
        <v>256.27999999999997</v>
      </c>
      <c r="N11" s="27">
        <v>253.452</v>
      </c>
      <c r="O11" s="31">
        <v>270.86399999999998</v>
      </c>
      <c r="P11" s="27">
        <v>209.16950642999998</v>
      </c>
      <c r="Q11" s="27">
        <v>245.77699999999999</v>
      </c>
      <c r="R11" s="27">
        <v>251.40899999999999</v>
      </c>
      <c r="S11" s="27">
        <v>247.74199999999999</v>
      </c>
      <c r="T11" s="27">
        <v>264.12</v>
      </c>
      <c r="U11" s="31">
        <v>271.209</v>
      </c>
      <c r="V11" s="117">
        <f t="shared" si="3"/>
        <v>-20.578493570000006</v>
      </c>
      <c r="W11" s="117">
        <f t="shared" si="4"/>
        <v>10.137999999999977</v>
      </c>
      <c r="X11" s="117">
        <f t="shared" si="5"/>
        <v>2.1929999999999836</v>
      </c>
      <c r="Y11" s="118">
        <f t="shared" si="6"/>
        <v>-1.4240000000000066</v>
      </c>
      <c r="Z11" s="146">
        <f t="shared" si="7"/>
        <v>0</v>
      </c>
      <c r="AA11" s="117">
        <f t="shared" si="8"/>
        <v>-3.2250000000000227</v>
      </c>
      <c r="AB11" s="117">
        <f t="shared" si="9"/>
        <v>-4.8709999999999809</v>
      </c>
      <c r="AC11" s="117">
        <f t="shared" si="10"/>
        <v>-5.710000000000008</v>
      </c>
      <c r="AD11" s="118">
        <f t="shared" si="11"/>
        <v>-6.7439999999999714</v>
      </c>
      <c r="AE11" s="146">
        <f t="shared" si="12"/>
        <v>0</v>
      </c>
      <c r="AF11" s="117">
        <f t="shared" si="13"/>
        <v>-3.2250000000000227</v>
      </c>
      <c r="AG11" s="117">
        <f t="shared" si="14"/>
        <v>-4.8709999999999809</v>
      </c>
      <c r="AH11" s="117">
        <f t="shared" si="15"/>
        <v>-5.710000000000008</v>
      </c>
      <c r="AI11" s="118">
        <f t="shared" si="16"/>
        <v>-6.7439999999999714</v>
      </c>
      <c r="AJ11" s="137"/>
      <c r="AK11" s="137"/>
      <c r="AL11" s="137"/>
      <c r="AM11" s="137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5"/>
      <c r="BM11" s="165"/>
      <c r="BN11" s="165"/>
      <c r="BO11" s="165"/>
      <c r="BP11" s="165"/>
      <c r="BQ11" s="165"/>
    </row>
    <row r="12" spans="1:69" ht="14.1" customHeight="1">
      <c r="A12" s="29" t="s">
        <v>8</v>
      </c>
      <c r="B12" s="52">
        <v>8676.86</v>
      </c>
      <c r="C12" s="24">
        <v>9090.0889999999999</v>
      </c>
      <c r="D12" s="24">
        <v>9512.4740000000002</v>
      </c>
      <c r="E12" s="32">
        <v>9921.5280000000002</v>
      </c>
      <c r="F12" s="52">
        <v>8631.5054513300001</v>
      </c>
      <c r="G12" s="24">
        <v>9038.875</v>
      </c>
      <c r="H12" s="24">
        <v>9304.7099999999991</v>
      </c>
      <c r="I12" s="24">
        <v>9669.0349999999999</v>
      </c>
      <c r="J12" s="32">
        <v>10093.053</v>
      </c>
      <c r="K12" s="24">
        <v>8631.5054513300001</v>
      </c>
      <c r="L12" s="24">
        <v>9038.875</v>
      </c>
      <c r="M12" s="24">
        <v>9304.7099999999991</v>
      </c>
      <c r="N12" s="24">
        <v>9669.0349999999999</v>
      </c>
      <c r="O12" s="32">
        <v>10093.053</v>
      </c>
      <c r="P12" s="24">
        <v>8631.5054513300001</v>
      </c>
      <c r="Q12" s="24">
        <v>9234.9220000000005</v>
      </c>
      <c r="R12" s="24">
        <v>9412.4950000000008</v>
      </c>
      <c r="S12" s="24">
        <v>9770.8809999999994</v>
      </c>
      <c r="T12" s="24">
        <v>10135.044</v>
      </c>
      <c r="U12" s="32">
        <v>10725.645</v>
      </c>
      <c r="V12" s="115">
        <f t="shared" si="3"/>
        <v>-45.35454867000044</v>
      </c>
      <c r="W12" s="115">
        <f t="shared" si="4"/>
        <v>144.83300000000054</v>
      </c>
      <c r="X12" s="115">
        <f t="shared" si="5"/>
        <v>-99.97899999999936</v>
      </c>
      <c r="Y12" s="116">
        <f t="shared" si="6"/>
        <v>-150.64700000000084</v>
      </c>
      <c r="Z12" s="145">
        <f t="shared" si="7"/>
        <v>0</v>
      </c>
      <c r="AA12" s="115">
        <f t="shared" si="8"/>
        <v>196.04700000000048</v>
      </c>
      <c r="AB12" s="115">
        <f t="shared" si="9"/>
        <v>107.78500000000167</v>
      </c>
      <c r="AC12" s="115">
        <f t="shared" si="10"/>
        <v>101.84599999999955</v>
      </c>
      <c r="AD12" s="116">
        <f t="shared" si="11"/>
        <v>41.990999999999985</v>
      </c>
      <c r="AE12" s="145">
        <f t="shared" si="12"/>
        <v>0</v>
      </c>
      <c r="AF12" s="115">
        <f t="shared" si="13"/>
        <v>196.04700000000048</v>
      </c>
      <c r="AG12" s="115">
        <f t="shared" si="14"/>
        <v>107.78500000000167</v>
      </c>
      <c r="AH12" s="115">
        <f t="shared" si="15"/>
        <v>101.84599999999955</v>
      </c>
      <c r="AI12" s="116">
        <f t="shared" si="16"/>
        <v>41.990999999999985</v>
      </c>
      <c r="AJ12" s="137"/>
      <c r="AK12" s="137"/>
      <c r="AL12" s="137"/>
      <c r="AM12" s="137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5"/>
      <c r="BM12" s="165"/>
      <c r="BN12" s="165"/>
      <c r="BO12" s="165"/>
      <c r="BP12" s="165"/>
      <c r="BQ12" s="165"/>
    </row>
    <row r="13" spans="1:69" ht="14.1" customHeight="1">
      <c r="A13" s="26" t="s">
        <v>9</v>
      </c>
      <c r="B13" s="30">
        <v>6349.5110000000004</v>
      </c>
      <c r="C13" s="27">
        <v>6663.6639999999998</v>
      </c>
      <c r="D13" s="27">
        <v>7016.0870000000004</v>
      </c>
      <c r="E13" s="31">
        <v>7370.0590000000002</v>
      </c>
      <c r="F13" s="30">
        <v>6316.1564096599996</v>
      </c>
      <c r="G13" s="27">
        <v>6668.0929999999998</v>
      </c>
      <c r="H13" s="27">
        <v>6903.3980000000001</v>
      </c>
      <c r="I13" s="27">
        <v>7224.335</v>
      </c>
      <c r="J13" s="31">
        <v>7609.2950000000001</v>
      </c>
      <c r="K13" s="27">
        <v>6316.1564096599996</v>
      </c>
      <c r="L13" s="27">
        <v>6668.0929999999998</v>
      </c>
      <c r="M13" s="27">
        <v>6903.3980000000001</v>
      </c>
      <c r="N13" s="27">
        <v>7224.335</v>
      </c>
      <c r="O13" s="31">
        <v>7609.2950000000001</v>
      </c>
      <c r="P13" s="27">
        <v>6316.1564096599996</v>
      </c>
      <c r="Q13" s="27">
        <v>6861.4939999999997</v>
      </c>
      <c r="R13" s="27">
        <v>7010.8370000000004</v>
      </c>
      <c r="S13" s="27">
        <v>7327.2129999999997</v>
      </c>
      <c r="T13" s="27">
        <v>7650.8310000000001</v>
      </c>
      <c r="U13" s="31">
        <v>8182.2839999999997</v>
      </c>
      <c r="V13" s="117">
        <f t="shared" si="3"/>
        <v>-33.354590340000868</v>
      </c>
      <c r="W13" s="117">
        <f t="shared" si="4"/>
        <v>197.82999999999993</v>
      </c>
      <c r="X13" s="117">
        <f t="shared" si="5"/>
        <v>-5.25</v>
      </c>
      <c r="Y13" s="118">
        <f t="shared" si="6"/>
        <v>-42.846000000000458</v>
      </c>
      <c r="Z13" s="146">
        <f t="shared" si="7"/>
        <v>0</v>
      </c>
      <c r="AA13" s="117">
        <f t="shared" si="8"/>
        <v>193.40099999999984</v>
      </c>
      <c r="AB13" s="117">
        <f t="shared" si="9"/>
        <v>107.43900000000031</v>
      </c>
      <c r="AC13" s="117">
        <f t="shared" si="10"/>
        <v>102.8779999999997</v>
      </c>
      <c r="AD13" s="118">
        <f t="shared" si="11"/>
        <v>41.536000000000058</v>
      </c>
      <c r="AE13" s="146">
        <f t="shared" si="12"/>
        <v>0</v>
      </c>
      <c r="AF13" s="117">
        <f t="shared" si="13"/>
        <v>193.40099999999984</v>
      </c>
      <c r="AG13" s="117">
        <f t="shared" si="14"/>
        <v>107.43900000000031</v>
      </c>
      <c r="AH13" s="117">
        <f t="shared" si="15"/>
        <v>102.8779999999997</v>
      </c>
      <c r="AI13" s="118">
        <f t="shared" si="16"/>
        <v>41.536000000000058</v>
      </c>
      <c r="AJ13" s="137"/>
      <c r="AK13" s="137"/>
      <c r="AL13" s="137"/>
      <c r="AM13" s="137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5"/>
      <c r="BM13" s="165"/>
      <c r="BN13" s="165"/>
      <c r="BO13" s="165"/>
      <c r="BP13" s="165"/>
      <c r="BQ13" s="165"/>
    </row>
    <row r="14" spans="1:69" ht="14.1" customHeight="1">
      <c r="A14" s="26" t="s">
        <v>10</v>
      </c>
      <c r="B14" s="30">
        <v>2327.3489999999997</v>
      </c>
      <c r="C14" s="27">
        <v>2426.4250000000002</v>
      </c>
      <c r="D14" s="27">
        <v>2496.3869999999997</v>
      </c>
      <c r="E14" s="31">
        <v>2551.4690000000001</v>
      </c>
      <c r="F14" s="30">
        <v>2315.3490416700001</v>
      </c>
      <c r="G14" s="27">
        <v>2370.7820000000002</v>
      </c>
      <c r="H14" s="27">
        <v>2401.3119999999999</v>
      </c>
      <c r="I14" s="27">
        <v>2444.6999999999998</v>
      </c>
      <c r="J14" s="31">
        <v>2483.7580000000003</v>
      </c>
      <c r="K14" s="27">
        <v>2315.3490416700001</v>
      </c>
      <c r="L14" s="27">
        <v>2370.7820000000002</v>
      </c>
      <c r="M14" s="27">
        <v>2401.3119999999999</v>
      </c>
      <c r="N14" s="27">
        <v>2444.6999999999998</v>
      </c>
      <c r="O14" s="31">
        <v>2483.7580000000003</v>
      </c>
      <c r="P14" s="27">
        <v>2315.3490416700001</v>
      </c>
      <c r="Q14" s="27">
        <v>2373.4280000000003</v>
      </c>
      <c r="R14" s="27">
        <v>2401.6579999999999</v>
      </c>
      <c r="S14" s="27">
        <v>2443.6679999999997</v>
      </c>
      <c r="T14" s="27">
        <v>2484.2130000000002</v>
      </c>
      <c r="U14" s="31">
        <v>2543.3609999999999</v>
      </c>
      <c r="V14" s="117">
        <f t="shared" si="3"/>
        <v>-11.999958329999572</v>
      </c>
      <c r="W14" s="117">
        <f t="shared" si="4"/>
        <v>-52.996999999999844</v>
      </c>
      <c r="X14" s="117">
        <f t="shared" si="5"/>
        <v>-94.728999999999814</v>
      </c>
      <c r="Y14" s="118">
        <f t="shared" si="6"/>
        <v>-107.80100000000039</v>
      </c>
      <c r="Z14" s="146">
        <f t="shared" si="7"/>
        <v>0</v>
      </c>
      <c r="AA14" s="117">
        <f t="shared" si="8"/>
        <v>2.6460000000001855</v>
      </c>
      <c r="AB14" s="117">
        <f t="shared" si="9"/>
        <v>0.34600000000000364</v>
      </c>
      <c r="AC14" s="117">
        <f t="shared" si="10"/>
        <v>-1.0320000000001528</v>
      </c>
      <c r="AD14" s="118">
        <f t="shared" si="11"/>
        <v>0.45499999999992724</v>
      </c>
      <c r="AE14" s="146">
        <f t="shared" si="12"/>
        <v>0</v>
      </c>
      <c r="AF14" s="117">
        <f t="shared" si="13"/>
        <v>2.6460000000001855</v>
      </c>
      <c r="AG14" s="117">
        <f t="shared" si="14"/>
        <v>0.34600000000000364</v>
      </c>
      <c r="AH14" s="117">
        <f t="shared" si="15"/>
        <v>-1.0320000000001528</v>
      </c>
      <c r="AI14" s="118">
        <f t="shared" si="16"/>
        <v>0.45499999999992724</v>
      </c>
      <c r="AJ14" s="137"/>
      <c r="AK14" s="137"/>
      <c r="AL14" s="137"/>
      <c r="AM14" s="137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5"/>
      <c r="BM14" s="165"/>
      <c r="BN14" s="165"/>
      <c r="BO14" s="165"/>
      <c r="BP14" s="165"/>
      <c r="BQ14" s="165"/>
    </row>
    <row r="15" spans="1:69" ht="14.1" customHeight="1">
      <c r="A15" s="28" t="s">
        <v>11</v>
      </c>
      <c r="B15" s="30">
        <v>1279.6420000000001</v>
      </c>
      <c r="C15" s="27">
        <v>1337.22</v>
      </c>
      <c r="D15" s="27">
        <v>1389.5709999999999</v>
      </c>
      <c r="E15" s="31">
        <v>1435.778</v>
      </c>
      <c r="F15" s="30">
        <v>1266.8527793900005</v>
      </c>
      <c r="G15" s="27">
        <v>1292.5640000000001</v>
      </c>
      <c r="H15" s="27">
        <v>1319.0989999999999</v>
      </c>
      <c r="I15" s="27">
        <v>1352.7840000000001</v>
      </c>
      <c r="J15" s="31">
        <v>1386.578</v>
      </c>
      <c r="K15" s="27">
        <v>1266.8527793900005</v>
      </c>
      <c r="L15" s="27">
        <v>1292.5640000000001</v>
      </c>
      <c r="M15" s="27">
        <v>1319.0989999999999</v>
      </c>
      <c r="N15" s="27">
        <v>1352.7840000000001</v>
      </c>
      <c r="O15" s="31">
        <v>1386.578</v>
      </c>
      <c r="P15" s="27">
        <v>1266.8527793900005</v>
      </c>
      <c r="Q15" s="27">
        <v>1288.933</v>
      </c>
      <c r="R15" s="27">
        <v>1314.4739999999999</v>
      </c>
      <c r="S15" s="27">
        <v>1346.9269999999999</v>
      </c>
      <c r="T15" s="27">
        <v>1380.2940000000001</v>
      </c>
      <c r="U15" s="31">
        <v>1426.6590000000001</v>
      </c>
      <c r="V15" s="117">
        <f t="shared" si="3"/>
        <v>-12.789220609999575</v>
      </c>
      <c r="W15" s="117">
        <f t="shared" si="4"/>
        <v>-48.287000000000035</v>
      </c>
      <c r="X15" s="117">
        <f t="shared" si="5"/>
        <v>-75.09699999999998</v>
      </c>
      <c r="Y15" s="118">
        <f t="shared" si="6"/>
        <v>-88.851000000000113</v>
      </c>
      <c r="Z15" s="146">
        <f t="shared" si="7"/>
        <v>0</v>
      </c>
      <c r="AA15" s="117">
        <f t="shared" si="8"/>
        <v>-3.6310000000000855</v>
      </c>
      <c r="AB15" s="117">
        <f t="shared" si="9"/>
        <v>-4.625</v>
      </c>
      <c r="AC15" s="117">
        <f t="shared" si="10"/>
        <v>-5.8570000000001983</v>
      </c>
      <c r="AD15" s="118">
        <f t="shared" si="11"/>
        <v>-6.2839999999998781</v>
      </c>
      <c r="AE15" s="146">
        <f t="shared" si="12"/>
        <v>0</v>
      </c>
      <c r="AF15" s="117">
        <f t="shared" si="13"/>
        <v>-3.6310000000000855</v>
      </c>
      <c r="AG15" s="117">
        <f t="shared" si="14"/>
        <v>-4.625</v>
      </c>
      <c r="AH15" s="117">
        <f t="shared" si="15"/>
        <v>-5.8570000000001983</v>
      </c>
      <c r="AI15" s="118">
        <f t="shared" si="16"/>
        <v>-6.2839999999998781</v>
      </c>
      <c r="AJ15" s="137"/>
      <c r="AK15" s="137"/>
      <c r="AL15" s="137"/>
      <c r="AM15" s="137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5"/>
      <c r="BM15" s="165"/>
      <c r="BN15" s="165"/>
      <c r="BO15" s="165"/>
      <c r="BP15" s="165"/>
      <c r="BQ15" s="165"/>
    </row>
    <row r="16" spans="1:69" ht="14.1" customHeight="1">
      <c r="A16" s="28" t="s">
        <v>12</v>
      </c>
      <c r="B16" s="30">
        <v>218.58199999999999</v>
      </c>
      <c r="C16" s="27">
        <v>219.97900000000001</v>
      </c>
      <c r="D16" s="27">
        <v>224.202</v>
      </c>
      <c r="E16" s="31">
        <v>227.59700000000001</v>
      </c>
      <c r="F16" s="30">
        <v>221.1528784599999</v>
      </c>
      <c r="G16" s="27">
        <v>223.14500000000001</v>
      </c>
      <c r="H16" s="27">
        <v>220.09800000000001</v>
      </c>
      <c r="I16" s="27">
        <v>223.65199999999999</v>
      </c>
      <c r="J16" s="31">
        <v>226.32400000000001</v>
      </c>
      <c r="K16" s="27">
        <v>221.1528784599999</v>
      </c>
      <c r="L16" s="27">
        <v>223.14500000000001</v>
      </c>
      <c r="M16" s="27">
        <v>220.09800000000001</v>
      </c>
      <c r="N16" s="27">
        <v>223.65199999999999</v>
      </c>
      <c r="O16" s="31">
        <v>226.32400000000001</v>
      </c>
      <c r="P16" s="27">
        <v>221.1528784599999</v>
      </c>
      <c r="Q16" s="27">
        <v>217.96600000000001</v>
      </c>
      <c r="R16" s="27">
        <v>214.11199999999999</v>
      </c>
      <c r="S16" s="27">
        <v>217.54900000000001</v>
      </c>
      <c r="T16" s="27">
        <v>220.54400000000001</v>
      </c>
      <c r="U16" s="31">
        <v>224.69200000000001</v>
      </c>
      <c r="V16" s="117">
        <f t="shared" si="3"/>
        <v>2.5708784599999035</v>
      </c>
      <c r="W16" s="117">
        <f t="shared" si="4"/>
        <v>-2.0130000000000052</v>
      </c>
      <c r="X16" s="117">
        <f t="shared" si="5"/>
        <v>-10.090000000000003</v>
      </c>
      <c r="Y16" s="118">
        <f t="shared" si="6"/>
        <v>-10.048000000000002</v>
      </c>
      <c r="Z16" s="146">
        <f t="shared" si="7"/>
        <v>0</v>
      </c>
      <c r="AA16" s="117">
        <f t="shared" si="8"/>
        <v>-5.179000000000002</v>
      </c>
      <c r="AB16" s="117">
        <f t="shared" si="9"/>
        <v>-5.9860000000000184</v>
      </c>
      <c r="AC16" s="117">
        <f t="shared" si="10"/>
        <v>-6.1029999999999802</v>
      </c>
      <c r="AD16" s="118">
        <f t="shared" si="11"/>
        <v>-5.7800000000000011</v>
      </c>
      <c r="AE16" s="146">
        <f t="shared" si="12"/>
        <v>0</v>
      </c>
      <c r="AF16" s="117">
        <f t="shared" si="13"/>
        <v>-5.179000000000002</v>
      </c>
      <c r="AG16" s="117">
        <f t="shared" si="14"/>
        <v>-5.9860000000000184</v>
      </c>
      <c r="AH16" s="117">
        <f t="shared" si="15"/>
        <v>-6.1029999999999802</v>
      </c>
      <c r="AI16" s="118">
        <f t="shared" si="16"/>
        <v>-5.7800000000000011</v>
      </c>
      <c r="AJ16" s="137"/>
      <c r="AK16" s="137"/>
      <c r="AL16" s="137"/>
      <c r="AM16" s="137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5"/>
      <c r="BM16" s="165"/>
      <c r="BN16" s="165"/>
      <c r="BO16" s="165"/>
      <c r="BP16" s="165"/>
      <c r="BQ16" s="165"/>
    </row>
    <row r="17" spans="1:69" ht="14.1" customHeight="1">
      <c r="A17" s="28" t="s">
        <v>13</v>
      </c>
      <c r="B17" s="30">
        <v>59.84</v>
      </c>
      <c r="C17" s="27">
        <v>61.173000000000002</v>
      </c>
      <c r="D17" s="27">
        <v>62.277000000000001</v>
      </c>
      <c r="E17" s="31">
        <v>63.154000000000003</v>
      </c>
      <c r="F17" s="30">
        <v>59.646296429999992</v>
      </c>
      <c r="G17" s="27">
        <v>59.911999999999999</v>
      </c>
      <c r="H17" s="27">
        <v>60.57</v>
      </c>
      <c r="I17" s="27">
        <v>61.484000000000002</v>
      </c>
      <c r="J17" s="31">
        <v>62.154000000000003</v>
      </c>
      <c r="K17" s="27">
        <v>59.646296429999992</v>
      </c>
      <c r="L17" s="27">
        <v>59.911999999999999</v>
      </c>
      <c r="M17" s="27">
        <v>60.57</v>
      </c>
      <c r="N17" s="27">
        <v>61.484000000000002</v>
      </c>
      <c r="O17" s="31">
        <v>62.154000000000003</v>
      </c>
      <c r="P17" s="27">
        <v>59.646296429999992</v>
      </c>
      <c r="Q17" s="27">
        <v>59.360999999999997</v>
      </c>
      <c r="R17" s="27">
        <v>59.973999999999997</v>
      </c>
      <c r="S17" s="27">
        <v>60.872999999999998</v>
      </c>
      <c r="T17" s="27">
        <v>61.646999999999998</v>
      </c>
      <c r="U17" s="31">
        <v>62.741</v>
      </c>
      <c r="V17" s="117">
        <f t="shared" si="3"/>
        <v>-0.19370357000001093</v>
      </c>
      <c r="W17" s="117">
        <f t="shared" si="4"/>
        <v>-1.8120000000000047</v>
      </c>
      <c r="X17" s="117">
        <f t="shared" si="5"/>
        <v>-2.3030000000000044</v>
      </c>
      <c r="Y17" s="118">
        <f t="shared" si="6"/>
        <v>-2.2810000000000059</v>
      </c>
      <c r="Z17" s="146">
        <f t="shared" si="7"/>
        <v>0</v>
      </c>
      <c r="AA17" s="117">
        <f t="shared" si="8"/>
        <v>-0.55100000000000193</v>
      </c>
      <c r="AB17" s="117">
        <f t="shared" si="9"/>
        <v>-0.59600000000000364</v>
      </c>
      <c r="AC17" s="117">
        <f t="shared" si="10"/>
        <v>-0.61100000000000421</v>
      </c>
      <c r="AD17" s="118">
        <f t="shared" si="11"/>
        <v>-0.507000000000005</v>
      </c>
      <c r="AE17" s="146">
        <f t="shared" si="12"/>
        <v>0</v>
      </c>
      <c r="AF17" s="117">
        <f t="shared" si="13"/>
        <v>-0.55100000000000193</v>
      </c>
      <c r="AG17" s="117">
        <f t="shared" si="14"/>
        <v>-0.59600000000000364</v>
      </c>
      <c r="AH17" s="117">
        <f t="shared" si="15"/>
        <v>-0.61100000000000421</v>
      </c>
      <c r="AI17" s="118">
        <f t="shared" si="16"/>
        <v>-0.507000000000005</v>
      </c>
      <c r="AJ17" s="137"/>
      <c r="AK17" s="137"/>
      <c r="AL17" s="137"/>
      <c r="AM17" s="137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5"/>
      <c r="BM17" s="165"/>
      <c r="BN17" s="165"/>
      <c r="BO17" s="165"/>
      <c r="BP17" s="165"/>
      <c r="BQ17" s="165"/>
    </row>
    <row r="18" spans="1:69" ht="14.1" customHeight="1">
      <c r="A18" s="28" t="s">
        <v>14</v>
      </c>
      <c r="B18" s="30">
        <v>4.5570000000000004</v>
      </c>
      <c r="C18" s="27">
        <v>4.6459999999999999</v>
      </c>
      <c r="D18" s="27">
        <v>4.718</v>
      </c>
      <c r="E18" s="31">
        <v>4.7720000000000002</v>
      </c>
      <c r="F18" s="30">
        <v>4.702305</v>
      </c>
      <c r="G18" s="27">
        <v>4.8209999999999997</v>
      </c>
      <c r="H18" s="27">
        <v>4.8620000000000001</v>
      </c>
      <c r="I18" s="27">
        <v>4.9219999999999997</v>
      </c>
      <c r="J18" s="31">
        <v>4.9630000000000001</v>
      </c>
      <c r="K18" s="27">
        <v>4.702305</v>
      </c>
      <c r="L18" s="27">
        <v>4.8209999999999997</v>
      </c>
      <c r="M18" s="27">
        <v>4.8620000000000001</v>
      </c>
      <c r="N18" s="27">
        <v>4.9219999999999997</v>
      </c>
      <c r="O18" s="31">
        <v>4.9630000000000001</v>
      </c>
      <c r="P18" s="27">
        <v>4.702305</v>
      </c>
      <c r="Q18" s="27">
        <v>4.7649999999999997</v>
      </c>
      <c r="R18" s="27">
        <v>4.8019999999999996</v>
      </c>
      <c r="S18" s="27">
        <v>4.8609999999999998</v>
      </c>
      <c r="T18" s="27">
        <v>4.91</v>
      </c>
      <c r="U18" s="31">
        <v>4.9850000000000003</v>
      </c>
      <c r="V18" s="117">
        <f t="shared" si="3"/>
        <v>0.14530499999999957</v>
      </c>
      <c r="W18" s="117">
        <f t="shared" si="4"/>
        <v>0.11899999999999977</v>
      </c>
      <c r="X18" s="117">
        <f t="shared" si="5"/>
        <v>8.3999999999999631E-2</v>
      </c>
      <c r="Y18" s="118">
        <f t="shared" si="6"/>
        <v>8.8999999999999524E-2</v>
      </c>
      <c r="Z18" s="146">
        <f t="shared" si="7"/>
        <v>0</v>
      </c>
      <c r="AA18" s="117">
        <f t="shared" si="8"/>
        <v>-5.600000000000005E-2</v>
      </c>
      <c r="AB18" s="117">
        <f t="shared" si="9"/>
        <v>-6.0000000000000497E-2</v>
      </c>
      <c r="AC18" s="117">
        <f t="shared" si="10"/>
        <v>-6.0999999999999943E-2</v>
      </c>
      <c r="AD18" s="118">
        <f t="shared" si="11"/>
        <v>-5.2999999999999936E-2</v>
      </c>
      <c r="AE18" s="146">
        <f t="shared" si="12"/>
        <v>0</v>
      </c>
      <c r="AF18" s="117">
        <f t="shared" si="13"/>
        <v>-5.600000000000005E-2</v>
      </c>
      <c r="AG18" s="117">
        <f t="shared" si="14"/>
        <v>-6.0000000000000497E-2</v>
      </c>
      <c r="AH18" s="117">
        <f t="shared" si="15"/>
        <v>-6.0999999999999943E-2</v>
      </c>
      <c r="AI18" s="118">
        <f t="shared" si="16"/>
        <v>-5.2999999999999936E-2</v>
      </c>
      <c r="AJ18" s="137"/>
      <c r="AK18" s="137"/>
      <c r="AL18" s="137"/>
      <c r="AM18" s="137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5"/>
      <c r="BM18" s="165"/>
      <c r="BN18" s="165"/>
      <c r="BO18" s="165"/>
      <c r="BP18" s="165"/>
      <c r="BQ18" s="165"/>
    </row>
    <row r="19" spans="1:69" ht="14.1" customHeight="1">
      <c r="A19" s="28" t="s">
        <v>15</v>
      </c>
      <c r="B19" s="30">
        <v>728.048</v>
      </c>
      <c r="C19" s="27">
        <v>765.59</v>
      </c>
      <c r="D19" s="27">
        <v>776.78800000000001</v>
      </c>
      <c r="E19" s="31">
        <v>780.45299999999997</v>
      </c>
      <c r="F19" s="30">
        <v>727.64528799000004</v>
      </c>
      <c r="G19" s="27">
        <v>754.43799999999999</v>
      </c>
      <c r="H19" s="27">
        <v>760.16600000000005</v>
      </c>
      <c r="I19" s="27">
        <v>764.51199999999994</v>
      </c>
      <c r="J19" s="31">
        <v>765.702</v>
      </c>
      <c r="K19" s="27">
        <v>727.64528799000004</v>
      </c>
      <c r="L19" s="27">
        <v>754.43799999999999</v>
      </c>
      <c r="M19" s="27">
        <v>760.16600000000005</v>
      </c>
      <c r="N19" s="27">
        <v>764.51199999999994</v>
      </c>
      <c r="O19" s="31">
        <v>765.702</v>
      </c>
      <c r="P19" s="27">
        <v>727.64528799000004</v>
      </c>
      <c r="Q19" s="27">
        <v>766.66399999999999</v>
      </c>
      <c r="R19" s="27">
        <v>771.97500000000002</v>
      </c>
      <c r="S19" s="27">
        <v>776.31700000000001</v>
      </c>
      <c r="T19" s="27">
        <v>778.92600000000004</v>
      </c>
      <c r="U19" s="31">
        <v>785.42700000000002</v>
      </c>
      <c r="V19" s="117">
        <f t="shared" si="3"/>
        <v>-0.40271200999995926</v>
      </c>
      <c r="W19" s="117">
        <f t="shared" si="4"/>
        <v>1.0739999999999554</v>
      </c>
      <c r="X19" s="117">
        <f t="shared" si="5"/>
        <v>-4.8129999999999882</v>
      </c>
      <c r="Y19" s="118">
        <f t="shared" si="6"/>
        <v>-4.1359999999999673</v>
      </c>
      <c r="Z19" s="146">
        <f t="shared" si="7"/>
        <v>0</v>
      </c>
      <c r="AA19" s="117">
        <f t="shared" si="8"/>
        <v>12.225999999999999</v>
      </c>
      <c r="AB19" s="117">
        <f t="shared" si="9"/>
        <v>11.808999999999969</v>
      </c>
      <c r="AC19" s="117">
        <f t="shared" si="10"/>
        <v>11.805000000000064</v>
      </c>
      <c r="AD19" s="118">
        <f t="shared" si="11"/>
        <v>13.224000000000046</v>
      </c>
      <c r="AE19" s="146">
        <f t="shared" si="12"/>
        <v>0</v>
      </c>
      <c r="AF19" s="117">
        <f t="shared" si="13"/>
        <v>12.225999999999999</v>
      </c>
      <c r="AG19" s="117">
        <f t="shared" si="14"/>
        <v>11.808999999999969</v>
      </c>
      <c r="AH19" s="117">
        <f t="shared" si="15"/>
        <v>11.805000000000064</v>
      </c>
      <c r="AI19" s="118">
        <f t="shared" si="16"/>
        <v>13.224000000000046</v>
      </c>
      <c r="AJ19" s="137"/>
      <c r="AK19" s="137"/>
      <c r="AL19" s="137"/>
      <c r="AM19" s="137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5"/>
      <c r="BM19" s="165"/>
      <c r="BN19" s="165"/>
      <c r="BO19" s="165"/>
      <c r="BP19" s="165"/>
      <c r="BQ19" s="165"/>
    </row>
    <row r="20" spans="1:69" ht="14.1" customHeight="1">
      <c r="A20" s="28" t="s">
        <v>16</v>
      </c>
      <c r="B20" s="30">
        <v>11.303000000000001</v>
      </c>
      <c r="C20" s="27">
        <v>11.632</v>
      </c>
      <c r="D20" s="27">
        <v>11.920999999999999</v>
      </c>
      <c r="E20" s="31">
        <v>12.17</v>
      </c>
      <c r="F20" s="30">
        <v>10.949242490000001</v>
      </c>
      <c r="G20" s="27">
        <v>11.842000000000001</v>
      </c>
      <c r="H20" s="27">
        <v>12.052</v>
      </c>
      <c r="I20" s="27">
        <v>12.316000000000001</v>
      </c>
      <c r="J20" s="31">
        <v>12.532999999999999</v>
      </c>
      <c r="K20" s="27">
        <v>10.949242490000001</v>
      </c>
      <c r="L20" s="27">
        <v>11.842000000000001</v>
      </c>
      <c r="M20" s="27">
        <v>12.052</v>
      </c>
      <c r="N20" s="27">
        <v>12.316000000000001</v>
      </c>
      <c r="O20" s="31">
        <v>12.532999999999999</v>
      </c>
      <c r="P20" s="27">
        <v>10.949242490000001</v>
      </c>
      <c r="Q20" s="27">
        <v>12.27</v>
      </c>
      <c r="R20" s="27">
        <v>12.478999999999999</v>
      </c>
      <c r="S20" s="27">
        <v>12.752000000000001</v>
      </c>
      <c r="T20" s="27">
        <v>13</v>
      </c>
      <c r="U20" s="31">
        <v>13.32</v>
      </c>
      <c r="V20" s="117">
        <f t="shared" si="3"/>
        <v>-0.35375750999999944</v>
      </c>
      <c r="W20" s="117">
        <f t="shared" si="4"/>
        <v>0.6379999999999999</v>
      </c>
      <c r="X20" s="117">
        <f t="shared" si="5"/>
        <v>0.55799999999999983</v>
      </c>
      <c r="Y20" s="118">
        <f t="shared" si="6"/>
        <v>0.58200000000000074</v>
      </c>
      <c r="Z20" s="146">
        <f t="shared" si="7"/>
        <v>0</v>
      </c>
      <c r="AA20" s="117">
        <f t="shared" si="8"/>
        <v>0.42799999999999905</v>
      </c>
      <c r="AB20" s="117">
        <f t="shared" si="9"/>
        <v>0.4269999999999996</v>
      </c>
      <c r="AC20" s="117">
        <f t="shared" si="10"/>
        <v>0.43599999999999994</v>
      </c>
      <c r="AD20" s="118">
        <f t="shared" si="11"/>
        <v>0.46700000000000053</v>
      </c>
      <c r="AE20" s="146">
        <f t="shared" si="12"/>
        <v>0</v>
      </c>
      <c r="AF20" s="117">
        <f t="shared" si="13"/>
        <v>0.42799999999999905</v>
      </c>
      <c r="AG20" s="117">
        <f t="shared" si="14"/>
        <v>0.4269999999999996</v>
      </c>
      <c r="AH20" s="117">
        <f t="shared" si="15"/>
        <v>0.43599999999999994</v>
      </c>
      <c r="AI20" s="118">
        <f t="shared" si="16"/>
        <v>0.46700000000000053</v>
      </c>
      <c r="AJ20" s="137"/>
      <c r="AK20" s="137"/>
      <c r="AL20" s="137"/>
      <c r="AM20" s="137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5"/>
      <c r="BM20" s="165"/>
      <c r="BN20" s="165"/>
      <c r="BO20" s="165"/>
      <c r="BP20" s="165"/>
      <c r="BQ20" s="165"/>
    </row>
    <row r="21" spans="1:69" ht="14.1" customHeight="1">
      <c r="A21" s="28" t="s">
        <v>17</v>
      </c>
      <c r="B21" s="30">
        <v>24.98</v>
      </c>
      <c r="C21" s="27">
        <v>25.776</v>
      </c>
      <c r="D21" s="27">
        <v>26.49</v>
      </c>
      <c r="E21" s="31">
        <v>27.116</v>
      </c>
      <c r="F21" s="30">
        <v>24.052941010000001</v>
      </c>
      <c r="G21" s="27">
        <v>23.690999999999999</v>
      </c>
      <c r="H21" s="27">
        <v>24.178000000000001</v>
      </c>
      <c r="I21" s="27">
        <v>24.774000000000001</v>
      </c>
      <c r="J21" s="31">
        <v>25.28</v>
      </c>
      <c r="K21" s="27">
        <v>24.052941010000001</v>
      </c>
      <c r="L21" s="27">
        <v>23.690999999999999</v>
      </c>
      <c r="M21" s="27">
        <v>24.178000000000001</v>
      </c>
      <c r="N21" s="27">
        <v>24.774000000000001</v>
      </c>
      <c r="O21" s="31">
        <v>25.28</v>
      </c>
      <c r="P21" s="27">
        <v>24.052941010000001</v>
      </c>
      <c r="Q21" s="27">
        <v>23.084</v>
      </c>
      <c r="R21" s="27">
        <v>23.542999999999999</v>
      </c>
      <c r="S21" s="27">
        <v>24.122</v>
      </c>
      <c r="T21" s="27">
        <v>24.658000000000001</v>
      </c>
      <c r="U21" s="31">
        <v>25.332000000000001</v>
      </c>
      <c r="V21" s="117">
        <f t="shared" si="3"/>
        <v>-0.92705898999999903</v>
      </c>
      <c r="W21" s="117">
        <f t="shared" si="4"/>
        <v>-2.6920000000000002</v>
      </c>
      <c r="X21" s="117">
        <f t="shared" si="5"/>
        <v>-2.9469999999999992</v>
      </c>
      <c r="Y21" s="118">
        <f t="shared" si="6"/>
        <v>-2.9939999999999998</v>
      </c>
      <c r="Z21" s="146">
        <f t="shared" si="7"/>
        <v>0</v>
      </c>
      <c r="AA21" s="117">
        <f t="shared" si="8"/>
        <v>-0.60699999999999932</v>
      </c>
      <c r="AB21" s="117">
        <f t="shared" si="9"/>
        <v>-0.63500000000000156</v>
      </c>
      <c r="AC21" s="117">
        <f t="shared" si="10"/>
        <v>-0.65200000000000102</v>
      </c>
      <c r="AD21" s="118">
        <f t="shared" si="11"/>
        <v>-0.62199999999999989</v>
      </c>
      <c r="AE21" s="146">
        <f t="shared" si="12"/>
        <v>0</v>
      </c>
      <c r="AF21" s="117">
        <f t="shared" si="13"/>
        <v>-0.60699999999999932</v>
      </c>
      <c r="AG21" s="117">
        <f t="shared" si="14"/>
        <v>-0.63500000000000156</v>
      </c>
      <c r="AH21" s="117">
        <f t="shared" si="15"/>
        <v>-0.65200000000000102</v>
      </c>
      <c r="AI21" s="118">
        <f t="shared" si="16"/>
        <v>-0.62199999999999989</v>
      </c>
      <c r="AJ21" s="137"/>
      <c r="AK21" s="137"/>
      <c r="AL21" s="137"/>
      <c r="AM21" s="137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5"/>
      <c r="BM21" s="165"/>
      <c r="BN21" s="165"/>
      <c r="BO21" s="165"/>
      <c r="BP21" s="165"/>
      <c r="BQ21" s="165"/>
    </row>
    <row r="22" spans="1:69" ht="14.1" customHeight="1">
      <c r="A22" s="28" t="s">
        <v>18</v>
      </c>
      <c r="B22" s="30">
        <v>0.39700000000000002</v>
      </c>
      <c r="C22" s="27">
        <v>0.40899999999999997</v>
      </c>
      <c r="D22" s="27">
        <v>0.42</v>
      </c>
      <c r="E22" s="31">
        <v>0.42899999999999999</v>
      </c>
      <c r="F22" s="30">
        <v>0.34731089999999998</v>
      </c>
      <c r="G22" s="27">
        <v>0.36899999999999999</v>
      </c>
      <c r="H22" s="27">
        <v>0.28699999999999998</v>
      </c>
      <c r="I22" s="27">
        <v>0.25600000000000001</v>
      </c>
      <c r="J22" s="31">
        <v>0.224</v>
      </c>
      <c r="K22" s="27">
        <v>0.34731089999999998</v>
      </c>
      <c r="L22" s="27">
        <v>0.36899999999999999</v>
      </c>
      <c r="M22" s="27">
        <v>0.28699999999999998</v>
      </c>
      <c r="N22" s="27">
        <v>0.25600000000000001</v>
      </c>
      <c r="O22" s="31">
        <v>0.224</v>
      </c>
      <c r="P22" s="27">
        <v>0.34731089999999998</v>
      </c>
      <c r="Q22" s="27">
        <v>0.38500000000000001</v>
      </c>
      <c r="R22" s="27">
        <v>0.29899999999999999</v>
      </c>
      <c r="S22" s="27">
        <v>0.26700000000000002</v>
      </c>
      <c r="T22" s="27">
        <v>0.23400000000000001</v>
      </c>
      <c r="U22" s="31">
        <v>0.20499999999999999</v>
      </c>
      <c r="V22" s="117">
        <f t="shared" si="3"/>
        <v>-4.9689100000000042E-2</v>
      </c>
      <c r="W22" s="117">
        <f t="shared" si="4"/>
        <v>-2.3999999999999966E-2</v>
      </c>
      <c r="X22" s="117">
        <f t="shared" si="5"/>
        <v>-0.121</v>
      </c>
      <c r="Y22" s="118">
        <f t="shared" si="6"/>
        <v>-0.16199999999999998</v>
      </c>
      <c r="Z22" s="146">
        <f t="shared" si="7"/>
        <v>0</v>
      </c>
      <c r="AA22" s="117">
        <f t="shared" si="8"/>
        <v>1.6000000000000014E-2</v>
      </c>
      <c r="AB22" s="117">
        <f t="shared" si="9"/>
        <v>1.2000000000000011E-2</v>
      </c>
      <c r="AC22" s="117">
        <f t="shared" si="10"/>
        <v>1.100000000000001E-2</v>
      </c>
      <c r="AD22" s="118">
        <f t="shared" si="11"/>
        <v>1.0000000000000009E-2</v>
      </c>
      <c r="AE22" s="146">
        <f t="shared" si="12"/>
        <v>0</v>
      </c>
      <c r="AF22" s="117">
        <f t="shared" si="13"/>
        <v>1.6000000000000014E-2</v>
      </c>
      <c r="AG22" s="117">
        <f t="shared" si="14"/>
        <v>1.2000000000000011E-2</v>
      </c>
      <c r="AH22" s="117">
        <f t="shared" si="15"/>
        <v>1.100000000000001E-2</v>
      </c>
      <c r="AI22" s="118">
        <f t="shared" si="16"/>
        <v>1.0000000000000009E-2</v>
      </c>
      <c r="AJ22" s="137"/>
      <c r="AK22" s="137"/>
      <c r="AL22" s="137"/>
      <c r="AM22" s="137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5"/>
      <c r="BM22" s="165"/>
      <c r="BN22" s="165"/>
      <c r="BO22" s="165"/>
      <c r="BP22" s="165"/>
      <c r="BQ22" s="165"/>
    </row>
    <row r="23" spans="1:69" ht="14.1" customHeight="1">
      <c r="A23" s="62" t="s">
        <v>19</v>
      </c>
      <c r="B23" s="52">
        <v>21.094999999999999</v>
      </c>
      <c r="C23" s="24">
        <v>21.516999999999999</v>
      </c>
      <c r="D23" s="24">
        <v>21.946999999999999</v>
      </c>
      <c r="E23" s="32">
        <v>22.385999999999999</v>
      </c>
      <c r="F23" s="52">
        <v>23.365416459999999</v>
      </c>
      <c r="G23" s="24">
        <v>23.812000000000001</v>
      </c>
      <c r="H23" s="24">
        <v>24.289000000000001</v>
      </c>
      <c r="I23" s="24">
        <v>24.774999999999999</v>
      </c>
      <c r="J23" s="32">
        <v>25.27</v>
      </c>
      <c r="K23" s="24">
        <v>23.365416459999999</v>
      </c>
      <c r="L23" s="24">
        <v>23.812000000000001</v>
      </c>
      <c r="M23" s="24">
        <v>24.289000000000001</v>
      </c>
      <c r="N23" s="24">
        <v>24.774999999999999</v>
      </c>
      <c r="O23" s="32">
        <v>25.27</v>
      </c>
      <c r="P23" s="24">
        <v>23.365416459999999</v>
      </c>
      <c r="Q23" s="24">
        <v>21.064359320000001</v>
      </c>
      <c r="R23" s="24">
        <v>20.408000000000001</v>
      </c>
      <c r="S23" s="24">
        <v>19.533999999999999</v>
      </c>
      <c r="T23" s="24">
        <v>18.526</v>
      </c>
      <c r="U23" s="32">
        <v>17.475999999999999</v>
      </c>
      <c r="V23" s="115">
        <f t="shared" si="3"/>
        <v>2.2704164599999999</v>
      </c>
      <c r="W23" s="115">
        <f t="shared" si="4"/>
        <v>-0.45264067999999824</v>
      </c>
      <c r="X23" s="115">
        <f t="shared" si="5"/>
        <v>-1.5389999999999979</v>
      </c>
      <c r="Y23" s="116">
        <f t="shared" si="6"/>
        <v>-2.8520000000000003</v>
      </c>
      <c r="Z23" s="145">
        <f t="shared" si="7"/>
        <v>0</v>
      </c>
      <c r="AA23" s="115">
        <f t="shared" si="8"/>
        <v>-2.7476406799999999</v>
      </c>
      <c r="AB23" s="115">
        <f t="shared" si="9"/>
        <v>-3.8810000000000002</v>
      </c>
      <c r="AC23" s="115">
        <f t="shared" si="10"/>
        <v>-5.2409999999999997</v>
      </c>
      <c r="AD23" s="116">
        <f t="shared" si="11"/>
        <v>-6.7439999999999998</v>
      </c>
      <c r="AE23" s="145">
        <f t="shared" si="12"/>
        <v>0</v>
      </c>
      <c r="AF23" s="115">
        <f t="shared" si="13"/>
        <v>-2.7476406799999999</v>
      </c>
      <c r="AG23" s="115">
        <f t="shared" si="14"/>
        <v>-3.8810000000000002</v>
      </c>
      <c r="AH23" s="115">
        <f t="shared" si="15"/>
        <v>-5.2409999999999997</v>
      </c>
      <c r="AI23" s="116">
        <f t="shared" si="16"/>
        <v>-6.7439999999999998</v>
      </c>
      <c r="AJ23" s="137"/>
      <c r="AK23" s="137"/>
      <c r="AL23" s="137"/>
      <c r="AM23" s="137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5"/>
      <c r="BM23" s="165"/>
      <c r="BN23" s="165"/>
      <c r="BO23" s="165"/>
      <c r="BP23" s="165"/>
      <c r="BQ23" s="165"/>
    </row>
    <row r="24" spans="1:69" ht="14.1" customHeight="1">
      <c r="A24" s="62" t="s">
        <v>102</v>
      </c>
      <c r="B24" s="52">
        <v>567.97400000000005</v>
      </c>
      <c r="C24" s="24">
        <v>573.03200000000004</v>
      </c>
      <c r="D24" s="24">
        <v>595.44100000000003</v>
      </c>
      <c r="E24" s="32">
        <v>617.48800000000006</v>
      </c>
      <c r="F24" s="52">
        <v>564.48568992000003</v>
      </c>
      <c r="G24" s="24">
        <v>570.48199999999997</v>
      </c>
      <c r="H24" s="24">
        <v>585.19299999999998</v>
      </c>
      <c r="I24" s="24">
        <v>601.74199999999996</v>
      </c>
      <c r="J24" s="32">
        <v>618.43200000000002</v>
      </c>
      <c r="K24" s="24">
        <v>564.48568992000003</v>
      </c>
      <c r="L24" s="24">
        <v>570.48199999999997</v>
      </c>
      <c r="M24" s="24">
        <v>585.19299999999998</v>
      </c>
      <c r="N24" s="24">
        <v>601.74199999999996</v>
      </c>
      <c r="O24" s="32">
        <v>618.43200000000002</v>
      </c>
      <c r="P24" s="24">
        <v>564.48568992000003</v>
      </c>
      <c r="Q24" s="24">
        <v>585.17999999999995</v>
      </c>
      <c r="R24" s="24">
        <v>670.59400000000005</v>
      </c>
      <c r="S24" s="24">
        <v>689.24900000000002</v>
      </c>
      <c r="T24" s="24">
        <v>708.39700000000005</v>
      </c>
      <c r="U24" s="32">
        <v>732.46900000000005</v>
      </c>
      <c r="V24" s="115">
        <f t="shared" si="3"/>
        <v>-3.4883100800000193</v>
      </c>
      <c r="W24" s="115">
        <f t="shared" si="4"/>
        <v>12.147999999999911</v>
      </c>
      <c r="X24" s="115">
        <f t="shared" si="5"/>
        <v>75.15300000000002</v>
      </c>
      <c r="Y24" s="116">
        <f t="shared" si="6"/>
        <v>71.760999999999967</v>
      </c>
      <c r="Z24" s="145">
        <f t="shared" si="7"/>
        <v>0</v>
      </c>
      <c r="AA24" s="115">
        <f t="shared" si="8"/>
        <v>14.697999999999979</v>
      </c>
      <c r="AB24" s="115">
        <f t="shared" si="9"/>
        <v>85.401000000000067</v>
      </c>
      <c r="AC24" s="115">
        <f t="shared" si="10"/>
        <v>87.507000000000062</v>
      </c>
      <c r="AD24" s="116">
        <f t="shared" si="11"/>
        <v>89.965000000000032</v>
      </c>
      <c r="AE24" s="145">
        <f t="shared" si="12"/>
        <v>0</v>
      </c>
      <c r="AF24" s="115">
        <f t="shared" si="13"/>
        <v>14.697999999999979</v>
      </c>
      <c r="AG24" s="115">
        <f t="shared" si="14"/>
        <v>85.401000000000067</v>
      </c>
      <c r="AH24" s="115">
        <f t="shared" si="15"/>
        <v>87.507000000000062</v>
      </c>
      <c r="AI24" s="116">
        <f t="shared" si="16"/>
        <v>89.965000000000032</v>
      </c>
      <c r="AJ24" s="137"/>
      <c r="AK24" s="137"/>
      <c r="AL24" s="137"/>
      <c r="AM24" s="137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5"/>
      <c r="BM24" s="165"/>
      <c r="BN24" s="165"/>
      <c r="BO24" s="165"/>
      <c r="BP24" s="165"/>
      <c r="BQ24" s="165"/>
    </row>
    <row r="25" spans="1:69" ht="14.1" customHeight="1" thickBot="1">
      <c r="A25" s="63" t="s">
        <v>20</v>
      </c>
      <c r="B25" s="33">
        <v>595.90300000000002</v>
      </c>
      <c r="C25" s="34">
        <v>891.928</v>
      </c>
      <c r="D25" s="34">
        <v>1020.937</v>
      </c>
      <c r="E25" s="35">
        <v>858.27700000000004</v>
      </c>
      <c r="F25" s="33">
        <v>585.86767997999993</v>
      </c>
      <c r="G25" s="34">
        <v>719.67700000000002</v>
      </c>
      <c r="H25" s="34">
        <v>968.774</v>
      </c>
      <c r="I25" s="34">
        <v>970.63400000000001</v>
      </c>
      <c r="J25" s="35">
        <v>1009.837</v>
      </c>
      <c r="K25" s="34">
        <v>585.86767997999993</v>
      </c>
      <c r="L25" s="34">
        <v>629.67700000000002</v>
      </c>
      <c r="M25" s="34">
        <v>788.774</v>
      </c>
      <c r="N25" s="34">
        <v>780.63400000000001</v>
      </c>
      <c r="O25" s="35">
        <v>809.83699999999999</v>
      </c>
      <c r="P25" s="34">
        <v>587.2101245099999</v>
      </c>
      <c r="Q25" s="34">
        <v>636.96966100000009</v>
      </c>
      <c r="R25" s="34">
        <v>799.48599999999999</v>
      </c>
      <c r="S25" s="34">
        <v>791.24800000000005</v>
      </c>
      <c r="T25" s="34">
        <v>820.89599999999996</v>
      </c>
      <c r="U25" s="35">
        <v>857.91099999999994</v>
      </c>
      <c r="V25" s="119">
        <f t="shared" si="3"/>
        <v>-8.6928754900001195</v>
      </c>
      <c r="W25" s="119">
        <f t="shared" si="4"/>
        <v>-254.95833899999991</v>
      </c>
      <c r="X25" s="119">
        <f t="shared" si="5"/>
        <v>-221.45100000000002</v>
      </c>
      <c r="Y25" s="120">
        <f t="shared" si="6"/>
        <v>-67.028999999999996</v>
      </c>
      <c r="Z25" s="147">
        <f t="shared" si="7"/>
        <v>1.3424445299999661</v>
      </c>
      <c r="AA25" s="119">
        <f t="shared" si="8"/>
        <v>-82.707338999999934</v>
      </c>
      <c r="AB25" s="119">
        <f t="shared" si="9"/>
        <v>-169.28800000000001</v>
      </c>
      <c r="AC25" s="119">
        <f t="shared" si="10"/>
        <v>-179.38599999999997</v>
      </c>
      <c r="AD25" s="120">
        <f t="shared" si="11"/>
        <v>-188.94100000000003</v>
      </c>
      <c r="AE25" s="147">
        <f t="shared" si="12"/>
        <v>1.3424445299999661</v>
      </c>
      <c r="AF25" s="119">
        <f t="shared" si="13"/>
        <v>7.2926610000000665</v>
      </c>
      <c r="AG25" s="119">
        <f t="shared" si="14"/>
        <v>10.711999999999989</v>
      </c>
      <c r="AH25" s="119">
        <f t="shared" si="15"/>
        <v>10.614000000000033</v>
      </c>
      <c r="AI25" s="120">
        <f t="shared" si="16"/>
        <v>11.058999999999969</v>
      </c>
      <c r="AJ25" s="137"/>
      <c r="AK25" s="137"/>
      <c r="AL25" s="137"/>
      <c r="AM25" s="137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5"/>
      <c r="BM25" s="165"/>
      <c r="BN25" s="165"/>
      <c r="BO25" s="165"/>
      <c r="BP25" s="165"/>
      <c r="BQ25" s="165"/>
    </row>
    <row r="26" spans="1:69" ht="14.1" customHeight="1" thickBot="1">
      <c r="A26" s="64" t="s">
        <v>94</v>
      </c>
      <c r="B26" s="33">
        <v>11505.802</v>
      </c>
      <c r="C26" s="34">
        <v>12174.517</v>
      </c>
      <c r="D26" s="34">
        <v>12976.07</v>
      </c>
      <c r="E26" s="35">
        <v>13719.737999999999</v>
      </c>
      <c r="F26" s="33">
        <v>11490.68397962</v>
      </c>
      <c r="G26" s="34">
        <v>12185.14</v>
      </c>
      <c r="H26" s="34">
        <v>12718.076000000001</v>
      </c>
      <c r="I26" s="34">
        <v>13314.832</v>
      </c>
      <c r="J26" s="35">
        <v>13934.427</v>
      </c>
      <c r="K26" s="34">
        <v>11490.68397962</v>
      </c>
      <c r="L26" s="34">
        <v>12185.14</v>
      </c>
      <c r="M26" s="34">
        <v>12718.076000000001</v>
      </c>
      <c r="N26" s="34">
        <v>13314.832</v>
      </c>
      <c r="O26" s="35">
        <v>13934.427</v>
      </c>
      <c r="P26" s="34">
        <v>11490.68397962</v>
      </c>
      <c r="Q26" s="34">
        <v>12173.838</v>
      </c>
      <c r="R26" s="34">
        <v>12672.868000000002</v>
      </c>
      <c r="S26" s="34">
        <v>13268.879000000001</v>
      </c>
      <c r="T26" s="34">
        <v>13917.295</v>
      </c>
      <c r="U26" s="35">
        <v>14706.011999999999</v>
      </c>
      <c r="V26" s="119">
        <f t="shared" si="3"/>
        <v>-15.118020379999507</v>
      </c>
      <c r="W26" s="119">
        <f t="shared" si="4"/>
        <v>-0.67900000000008731</v>
      </c>
      <c r="X26" s="119">
        <f t="shared" si="5"/>
        <v>-303.2019999999975</v>
      </c>
      <c r="Y26" s="120">
        <f t="shared" si="6"/>
        <v>-450.85899999999856</v>
      </c>
      <c r="Z26" s="147">
        <f t="shared" si="7"/>
        <v>0</v>
      </c>
      <c r="AA26" s="119">
        <f t="shared" si="8"/>
        <v>-11.30199999999968</v>
      </c>
      <c r="AB26" s="119">
        <f t="shared" si="9"/>
        <v>-45.207999999998719</v>
      </c>
      <c r="AC26" s="119">
        <f t="shared" si="10"/>
        <v>-45.95299999999952</v>
      </c>
      <c r="AD26" s="120">
        <f t="shared" si="11"/>
        <v>-17.131999999999607</v>
      </c>
      <c r="AE26" s="147">
        <f t="shared" si="12"/>
        <v>0</v>
      </c>
      <c r="AF26" s="119">
        <f t="shared" si="13"/>
        <v>-11.30199999999968</v>
      </c>
      <c r="AG26" s="119">
        <f t="shared" si="14"/>
        <v>-45.207999999998719</v>
      </c>
      <c r="AH26" s="119">
        <f t="shared" si="15"/>
        <v>-45.95299999999952</v>
      </c>
      <c r="AI26" s="120">
        <f t="shared" si="16"/>
        <v>-17.131999999999607</v>
      </c>
      <c r="AJ26" s="137"/>
      <c r="AK26" s="137"/>
      <c r="AL26" s="137"/>
      <c r="AM26" s="137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5"/>
      <c r="BM26" s="165"/>
      <c r="BN26" s="165"/>
      <c r="BO26" s="165"/>
      <c r="BP26" s="165"/>
      <c r="BQ26" s="165"/>
    </row>
    <row r="27" spans="1:69" ht="14.1" customHeight="1">
      <c r="A27" s="62" t="s">
        <v>84</v>
      </c>
      <c r="B27" s="84">
        <v>7838.6030000000001</v>
      </c>
      <c r="C27" s="53">
        <v>8152.6959999999999</v>
      </c>
      <c r="D27" s="24">
        <v>8673.3979999999992</v>
      </c>
      <c r="E27" s="32">
        <v>9159.5229999999992</v>
      </c>
      <c r="F27" s="52">
        <v>7840.0487492000002</v>
      </c>
      <c r="G27" s="24">
        <v>8177.2650000000003</v>
      </c>
      <c r="H27" s="24">
        <v>8511.2990000000009</v>
      </c>
      <c r="I27" s="24">
        <v>8878.6090000000004</v>
      </c>
      <c r="J27" s="32">
        <v>9272.3250000000007</v>
      </c>
      <c r="K27" s="53">
        <v>7840.0487492000002</v>
      </c>
      <c r="L27" s="24">
        <v>8177.2650000000003</v>
      </c>
      <c r="M27" s="24">
        <v>8511.2990000000009</v>
      </c>
      <c r="N27" s="24">
        <v>8878.6090000000004</v>
      </c>
      <c r="O27" s="32">
        <v>9272.3250000000007</v>
      </c>
      <c r="P27" s="24">
        <v>7840.0487492000002</v>
      </c>
      <c r="Q27" s="24">
        <v>8172.5879999999997</v>
      </c>
      <c r="R27" s="24">
        <v>8487.0580000000009</v>
      </c>
      <c r="S27" s="24">
        <v>8854.0300000000007</v>
      </c>
      <c r="T27" s="24">
        <v>9268.9560000000001</v>
      </c>
      <c r="U27" s="32">
        <v>9795.0159999999996</v>
      </c>
      <c r="V27" s="121">
        <f t="shared" si="3"/>
        <v>1.4457492000001366</v>
      </c>
      <c r="W27" s="121">
        <f t="shared" si="4"/>
        <v>19.891999999999825</v>
      </c>
      <c r="X27" s="121">
        <f t="shared" si="5"/>
        <v>-186.33999999999833</v>
      </c>
      <c r="Y27" s="122">
        <f t="shared" si="6"/>
        <v>-305.49299999999857</v>
      </c>
      <c r="Z27" s="148">
        <f t="shared" si="7"/>
        <v>0</v>
      </c>
      <c r="AA27" s="121">
        <f t="shared" si="8"/>
        <v>-4.6770000000005894</v>
      </c>
      <c r="AB27" s="121">
        <f t="shared" si="9"/>
        <v>-24.240999999999985</v>
      </c>
      <c r="AC27" s="121">
        <f t="shared" si="10"/>
        <v>-24.578999999999724</v>
      </c>
      <c r="AD27" s="122">
        <f t="shared" si="11"/>
        <v>-3.3690000000005966</v>
      </c>
      <c r="AE27" s="148">
        <f t="shared" si="12"/>
        <v>0</v>
      </c>
      <c r="AF27" s="121">
        <f t="shared" si="13"/>
        <v>-4.6770000000005894</v>
      </c>
      <c r="AG27" s="121">
        <f t="shared" si="14"/>
        <v>-24.240999999999985</v>
      </c>
      <c r="AH27" s="121">
        <f t="shared" si="15"/>
        <v>-24.578999999999724</v>
      </c>
      <c r="AI27" s="122">
        <f t="shared" si="16"/>
        <v>-3.3690000000005966</v>
      </c>
      <c r="AJ27" s="137"/>
      <c r="AK27" s="137"/>
      <c r="AL27" s="137"/>
      <c r="AM27" s="137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5"/>
      <c r="BM27" s="165"/>
      <c r="BN27" s="165"/>
      <c r="BO27" s="165"/>
      <c r="BP27" s="165"/>
      <c r="BQ27" s="165"/>
    </row>
    <row r="28" spans="1:69" ht="14.1" customHeight="1" thickBot="1">
      <c r="A28" s="63" t="s">
        <v>85</v>
      </c>
      <c r="B28" s="33">
        <v>3667.1990000000001</v>
      </c>
      <c r="C28" s="34">
        <v>4021.8209999999999</v>
      </c>
      <c r="D28" s="34">
        <v>4302.6719999999996</v>
      </c>
      <c r="E28" s="35">
        <v>4560.2150000000001</v>
      </c>
      <c r="F28" s="33">
        <v>3650.63523042</v>
      </c>
      <c r="G28" s="34">
        <v>4007.875</v>
      </c>
      <c r="H28" s="34">
        <v>4206.777</v>
      </c>
      <c r="I28" s="34">
        <v>4436.223</v>
      </c>
      <c r="J28" s="35">
        <v>4662.1019999999999</v>
      </c>
      <c r="K28" s="34">
        <v>3650.63523042</v>
      </c>
      <c r="L28" s="34">
        <v>4007.875</v>
      </c>
      <c r="M28" s="34">
        <v>4206.777</v>
      </c>
      <c r="N28" s="34">
        <v>4436.223</v>
      </c>
      <c r="O28" s="35">
        <v>4662.1019999999999</v>
      </c>
      <c r="P28" s="34">
        <v>3650.63523042</v>
      </c>
      <c r="Q28" s="34">
        <v>4001.25</v>
      </c>
      <c r="R28" s="34">
        <v>4185.8100000000004</v>
      </c>
      <c r="S28" s="34">
        <v>4414.8490000000002</v>
      </c>
      <c r="T28" s="34">
        <v>4648.3389999999999</v>
      </c>
      <c r="U28" s="35">
        <v>4910.9960000000001</v>
      </c>
      <c r="V28" s="119">
        <f t="shared" si="3"/>
        <v>-16.563769580000098</v>
      </c>
      <c r="W28" s="119">
        <f t="shared" si="4"/>
        <v>-20.570999999999913</v>
      </c>
      <c r="X28" s="119">
        <f t="shared" si="5"/>
        <v>-116.86199999999917</v>
      </c>
      <c r="Y28" s="120">
        <f t="shared" si="6"/>
        <v>-145.36599999999999</v>
      </c>
      <c r="Z28" s="147">
        <f t="shared" si="7"/>
        <v>0</v>
      </c>
      <c r="AA28" s="119">
        <f t="shared" si="8"/>
        <v>-6.625</v>
      </c>
      <c r="AB28" s="119">
        <f t="shared" si="9"/>
        <v>-20.966999999999643</v>
      </c>
      <c r="AC28" s="119">
        <f t="shared" si="10"/>
        <v>-21.373999999999796</v>
      </c>
      <c r="AD28" s="120">
        <f t="shared" si="11"/>
        <v>-13.76299999999992</v>
      </c>
      <c r="AE28" s="147">
        <f t="shared" si="12"/>
        <v>0</v>
      </c>
      <c r="AF28" s="119">
        <f t="shared" si="13"/>
        <v>-6.625</v>
      </c>
      <c r="AG28" s="119">
        <f t="shared" si="14"/>
        <v>-20.966999999999643</v>
      </c>
      <c r="AH28" s="119">
        <f t="shared" si="15"/>
        <v>-21.373999999999796</v>
      </c>
      <c r="AI28" s="120">
        <f t="shared" si="16"/>
        <v>-13.76299999999992</v>
      </c>
      <c r="AJ28" s="137"/>
      <c r="AK28" s="137"/>
      <c r="AL28" s="137"/>
      <c r="AM28" s="137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5"/>
      <c r="BM28" s="165"/>
      <c r="BN28" s="165"/>
      <c r="BO28" s="165"/>
      <c r="BP28" s="165"/>
      <c r="BQ28" s="165"/>
    </row>
    <row r="29" spans="1:69" ht="14.1" customHeight="1" thickBot="1">
      <c r="A29" s="65" t="s">
        <v>21</v>
      </c>
      <c r="B29" s="70">
        <v>27528.106</v>
      </c>
      <c r="C29" s="68">
        <v>29282.271000000001</v>
      </c>
      <c r="D29" s="68">
        <v>31075.566999999999</v>
      </c>
      <c r="E29" s="69">
        <v>32518.079999999994</v>
      </c>
      <c r="F29" s="70">
        <v>27502.171723740001</v>
      </c>
      <c r="G29" s="68">
        <v>29121.028000000002</v>
      </c>
      <c r="H29" s="68">
        <v>30228.361000000001</v>
      </c>
      <c r="I29" s="68">
        <v>31563.462</v>
      </c>
      <c r="J29" s="69">
        <v>32973.875</v>
      </c>
      <c r="K29" s="68">
        <v>27502.171723740001</v>
      </c>
      <c r="L29" s="68">
        <v>29031.028000000002</v>
      </c>
      <c r="M29" s="68">
        <v>30048.361000000001</v>
      </c>
      <c r="N29" s="68">
        <v>31373.462</v>
      </c>
      <c r="O29" s="69">
        <v>32773.875</v>
      </c>
      <c r="P29" s="68">
        <v>27511.748258790023</v>
      </c>
      <c r="Q29" s="68">
        <v>29187.60602032</v>
      </c>
      <c r="R29" s="68">
        <v>30126.843000000004</v>
      </c>
      <c r="S29" s="68">
        <v>31435.414999999997</v>
      </c>
      <c r="T29" s="68">
        <v>32858.022000000004</v>
      </c>
      <c r="U29" s="69">
        <v>34725.298999999999</v>
      </c>
      <c r="V29" s="123">
        <f t="shared" si="3"/>
        <v>-16.357741209976666</v>
      </c>
      <c r="W29" s="123">
        <f t="shared" si="4"/>
        <v>-94.664979680001125</v>
      </c>
      <c r="X29" s="123">
        <f t="shared" si="5"/>
        <v>-948.7239999999947</v>
      </c>
      <c r="Y29" s="124">
        <f t="shared" si="6"/>
        <v>-1082.6649999999972</v>
      </c>
      <c r="Z29" s="149">
        <f t="shared" si="7"/>
        <v>9.5765350500223576</v>
      </c>
      <c r="AA29" s="123">
        <f t="shared" si="8"/>
        <v>66.578020319997449</v>
      </c>
      <c r="AB29" s="123">
        <f t="shared" si="9"/>
        <v>-101.51799999999639</v>
      </c>
      <c r="AC29" s="123">
        <f t="shared" si="10"/>
        <v>-128.0470000000023</v>
      </c>
      <c r="AD29" s="124">
        <f t="shared" si="11"/>
        <v>-115.85299999999552</v>
      </c>
      <c r="AE29" s="149">
        <f t="shared" si="12"/>
        <v>9.5765350500223576</v>
      </c>
      <c r="AF29" s="123">
        <f t="shared" si="13"/>
        <v>156.57802031999745</v>
      </c>
      <c r="AG29" s="123">
        <f t="shared" si="14"/>
        <v>78.482000000003609</v>
      </c>
      <c r="AH29" s="123">
        <f t="shared" si="15"/>
        <v>61.952999999997701</v>
      </c>
      <c r="AI29" s="124">
        <f t="shared" si="16"/>
        <v>84.147000000004482</v>
      </c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  <c r="BI29" s="164"/>
      <c r="BJ29" s="164"/>
      <c r="BK29" s="164"/>
      <c r="BL29" s="165"/>
      <c r="BM29" s="165"/>
      <c r="BN29" s="165"/>
      <c r="BO29" s="165"/>
      <c r="BP29" s="165"/>
      <c r="BQ29" s="165"/>
    </row>
    <row r="30" spans="1:69" ht="14.1" customHeight="1">
      <c r="A30" s="66" t="s">
        <v>22</v>
      </c>
      <c r="B30" s="30">
        <v>33.085999999999999</v>
      </c>
      <c r="C30" s="27">
        <v>33.055</v>
      </c>
      <c r="D30" s="27">
        <v>33.055</v>
      </c>
      <c r="E30" s="31">
        <v>33.055</v>
      </c>
      <c r="F30" s="30">
        <v>37.733986580000263</v>
      </c>
      <c r="G30" s="27">
        <v>38.848999999999997</v>
      </c>
      <c r="H30" s="27">
        <v>38.774000000000001</v>
      </c>
      <c r="I30" s="27">
        <v>38.774000000000001</v>
      </c>
      <c r="J30" s="31">
        <v>38.774000000000001</v>
      </c>
      <c r="K30" s="27">
        <v>37.733986580000263</v>
      </c>
      <c r="L30" s="27">
        <v>38.848999999999997</v>
      </c>
      <c r="M30" s="27">
        <v>38.774000000000001</v>
      </c>
      <c r="N30" s="27">
        <v>38.774000000000001</v>
      </c>
      <c r="O30" s="31">
        <v>38.774000000000001</v>
      </c>
      <c r="P30" s="27">
        <v>37.733986580000263</v>
      </c>
      <c r="Q30" s="27">
        <v>40.494999999999997</v>
      </c>
      <c r="R30" s="27">
        <v>40.409999999999997</v>
      </c>
      <c r="S30" s="27">
        <v>40.409999999999997</v>
      </c>
      <c r="T30" s="27">
        <v>40.409999999999997</v>
      </c>
      <c r="U30" s="31">
        <v>40.409999999999997</v>
      </c>
      <c r="V30" s="117">
        <f t="shared" si="3"/>
        <v>4.6479865800002642</v>
      </c>
      <c r="W30" s="117">
        <f t="shared" si="4"/>
        <v>7.4399999999999977</v>
      </c>
      <c r="X30" s="117">
        <f t="shared" si="5"/>
        <v>7.3549999999999969</v>
      </c>
      <c r="Y30" s="118">
        <f t="shared" si="6"/>
        <v>7.3549999999999969</v>
      </c>
      <c r="Z30" s="146">
        <f t="shared" si="7"/>
        <v>0</v>
      </c>
      <c r="AA30" s="117">
        <f t="shared" si="8"/>
        <v>1.6460000000000008</v>
      </c>
      <c r="AB30" s="117">
        <f t="shared" si="9"/>
        <v>1.6359999999999957</v>
      </c>
      <c r="AC30" s="117">
        <f t="shared" si="10"/>
        <v>1.6359999999999957</v>
      </c>
      <c r="AD30" s="118">
        <f t="shared" si="11"/>
        <v>1.6359999999999957</v>
      </c>
      <c r="AE30" s="146">
        <f t="shared" si="12"/>
        <v>0</v>
      </c>
      <c r="AF30" s="117">
        <f t="shared" si="13"/>
        <v>1.6460000000000008</v>
      </c>
      <c r="AG30" s="117">
        <f t="shared" si="14"/>
        <v>1.6359999999999957</v>
      </c>
      <c r="AH30" s="117">
        <f t="shared" si="15"/>
        <v>1.6359999999999957</v>
      </c>
      <c r="AI30" s="118">
        <f t="shared" si="16"/>
        <v>1.6359999999999957</v>
      </c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5"/>
      <c r="BM30" s="165"/>
      <c r="BN30" s="165"/>
      <c r="BO30" s="165"/>
      <c r="BP30" s="165"/>
      <c r="BQ30" s="165"/>
    </row>
    <row r="31" spans="1:69" ht="14.1" customHeight="1">
      <c r="A31" s="62" t="s">
        <v>23</v>
      </c>
      <c r="B31" s="52">
        <v>27561.191999999999</v>
      </c>
      <c r="C31" s="24">
        <v>29315.326000000001</v>
      </c>
      <c r="D31" s="24">
        <v>31108.621999999999</v>
      </c>
      <c r="E31" s="32">
        <v>32551.134999999995</v>
      </c>
      <c r="F31" s="52">
        <v>27539.905710319999</v>
      </c>
      <c r="G31" s="24">
        <v>29159.877</v>
      </c>
      <c r="H31" s="24">
        <v>30267.135000000002</v>
      </c>
      <c r="I31" s="24">
        <v>31602.236000000001</v>
      </c>
      <c r="J31" s="32">
        <v>33012.648999999998</v>
      </c>
      <c r="K31" s="24">
        <v>27539.905710319999</v>
      </c>
      <c r="L31" s="24">
        <v>29069.877</v>
      </c>
      <c r="M31" s="24">
        <v>30087.135000000002</v>
      </c>
      <c r="N31" s="24">
        <v>31412.236000000001</v>
      </c>
      <c r="O31" s="32">
        <v>32812.648999999998</v>
      </c>
      <c r="P31" s="24">
        <v>27549.482245370022</v>
      </c>
      <c r="Q31" s="24">
        <v>29228.101020319998</v>
      </c>
      <c r="R31" s="24">
        <v>30167.253000000004</v>
      </c>
      <c r="S31" s="24">
        <v>31475.824999999997</v>
      </c>
      <c r="T31" s="24">
        <v>32898.432000000008</v>
      </c>
      <c r="U31" s="32">
        <v>34765.709000000003</v>
      </c>
      <c r="V31" s="115">
        <f t="shared" si="3"/>
        <v>-11.709754629977397</v>
      </c>
      <c r="W31" s="115">
        <f t="shared" si="4"/>
        <v>-87.224979680002434</v>
      </c>
      <c r="X31" s="115">
        <f t="shared" si="5"/>
        <v>-941.36899999999514</v>
      </c>
      <c r="Y31" s="116">
        <f t="shared" si="6"/>
        <v>-1075.3099999999977</v>
      </c>
      <c r="Z31" s="145">
        <f t="shared" si="7"/>
        <v>9.5765350500223576</v>
      </c>
      <c r="AA31" s="115">
        <f t="shared" si="8"/>
        <v>68.22402031999809</v>
      </c>
      <c r="AB31" s="115">
        <f t="shared" si="9"/>
        <v>-99.881999999997788</v>
      </c>
      <c r="AC31" s="115">
        <f t="shared" si="10"/>
        <v>-126.4110000000037</v>
      </c>
      <c r="AD31" s="116">
        <f t="shared" si="11"/>
        <v>-114.21699999998964</v>
      </c>
      <c r="AE31" s="145">
        <f t="shared" si="12"/>
        <v>9.5765350500223576</v>
      </c>
      <c r="AF31" s="115">
        <f t="shared" si="13"/>
        <v>158.22402031999809</v>
      </c>
      <c r="AG31" s="115">
        <f t="shared" si="14"/>
        <v>80.118000000002212</v>
      </c>
      <c r="AH31" s="115">
        <f t="shared" si="15"/>
        <v>63.588999999996304</v>
      </c>
      <c r="AI31" s="116">
        <f t="shared" si="16"/>
        <v>85.783000000010361</v>
      </c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  <c r="BJ31" s="164"/>
      <c r="BK31" s="164"/>
      <c r="BL31" s="165"/>
      <c r="BM31" s="165"/>
      <c r="BN31" s="165"/>
      <c r="BO31" s="165"/>
      <c r="BP31" s="165"/>
      <c r="BQ31" s="165"/>
    </row>
    <row r="32" spans="1:69" s="36" customFormat="1" ht="14.1" customHeight="1" thickBot="1">
      <c r="A32" s="63" t="s">
        <v>24</v>
      </c>
      <c r="B32" s="88">
        <v>30.466618556700436</v>
      </c>
      <c r="C32" s="86">
        <v>30.256186627538469</v>
      </c>
      <c r="D32" s="86">
        <v>30.147337241428602</v>
      </c>
      <c r="E32" s="87">
        <v>29.788854233799167</v>
      </c>
      <c r="F32" s="88">
        <v>30.53144102899601</v>
      </c>
      <c r="G32" s="86">
        <v>30.827123164812885</v>
      </c>
      <c r="H32" s="86">
        <v>30.706816416808252</v>
      </c>
      <c r="I32" s="86">
        <v>30.534545416112824</v>
      </c>
      <c r="J32" s="87">
        <v>30.33701674269324</v>
      </c>
      <c r="K32" s="86">
        <v>30.53144102899601</v>
      </c>
      <c r="L32" s="86">
        <v>30.731977321610831</v>
      </c>
      <c r="M32" s="86">
        <v>30.524201611838258</v>
      </c>
      <c r="N32" s="86">
        <v>30.350964620467181</v>
      </c>
      <c r="O32" s="87">
        <v>30.153226482525426</v>
      </c>
      <c r="P32" s="86">
        <v>30.705736918455457</v>
      </c>
      <c r="Q32" s="86">
        <v>31.135893130879133</v>
      </c>
      <c r="R32" s="86">
        <v>30.820826489953834</v>
      </c>
      <c r="S32" s="86">
        <v>30.645312418117015</v>
      </c>
      <c r="T32" s="86">
        <v>30.489707517092405</v>
      </c>
      <c r="U32" s="87">
        <v>30.345029831085075</v>
      </c>
      <c r="V32" s="125">
        <f>V31/P45*100</f>
        <v>-1.3051303173154151E-2</v>
      </c>
      <c r="W32" s="125">
        <f t="shared" ref="W32:Y32" si="17">W31/Q45*100</f>
        <v>-9.2918374812361509E-2</v>
      </c>
      <c r="X32" s="125">
        <f t="shared" si="17"/>
        <v>-0.9617637579404793</v>
      </c>
      <c r="Y32" s="126">
        <f t="shared" si="17"/>
        <v>-1.046937161975114</v>
      </c>
      <c r="Z32" s="150">
        <f>Z31/P45*100</f>
        <v>1.0673687556715267E-2</v>
      </c>
      <c r="AA32" s="125">
        <f t="shared" ref="AA32:AD32" si="18">AA31/Q45*100</f>
        <v>7.267717475608787E-2</v>
      </c>
      <c r="AB32" s="125">
        <f t="shared" si="18"/>
        <v>-0.1020459433767304</v>
      </c>
      <c r="AC32" s="125">
        <f t="shared" si="18"/>
        <v>-0.12307555363796513</v>
      </c>
      <c r="AD32" s="126">
        <f t="shared" si="18"/>
        <v>-0.1058543739555559</v>
      </c>
      <c r="AE32" s="150">
        <f>AE31/P45*100</f>
        <v>1.0673687556715267E-2</v>
      </c>
      <c r="AF32" s="125">
        <f t="shared" ref="AF32:AI32" si="19">AF31/Q45*100</f>
        <v>0.16855170248647144</v>
      </c>
      <c r="AG32" s="125">
        <f t="shared" si="19"/>
        <v>8.1853756347062462E-2</v>
      </c>
      <c r="AH32" s="125">
        <f t="shared" si="19"/>
        <v>6.1911157891986299E-2</v>
      </c>
      <c r="AI32" s="126">
        <f t="shared" si="19"/>
        <v>7.9502226122480646E-2</v>
      </c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  <c r="BJ32" s="164"/>
      <c r="BK32" s="164"/>
      <c r="BL32" s="165"/>
      <c r="BM32" s="165"/>
      <c r="BN32" s="165"/>
      <c r="BO32" s="165"/>
      <c r="BP32" s="165"/>
      <c r="BQ32" s="165"/>
    </row>
    <row r="33" spans="1:69" ht="14.1" customHeight="1" thickBot="1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27"/>
      <c r="O33" s="27"/>
      <c r="P33" s="27"/>
      <c r="Q33" s="27"/>
      <c r="R33" s="27"/>
      <c r="S33" s="27"/>
      <c r="T33" s="27"/>
      <c r="U33" s="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5"/>
      <c r="BM33" s="165"/>
      <c r="BN33" s="165"/>
      <c r="BO33" s="165"/>
      <c r="BP33" s="165"/>
      <c r="BQ33" s="165"/>
    </row>
    <row r="34" spans="1:69" ht="14.1" customHeight="1">
      <c r="A34" s="39" t="s">
        <v>86</v>
      </c>
      <c r="B34" s="46">
        <v>12203.535</v>
      </c>
      <c r="C34" s="46">
        <v>13017.073</v>
      </c>
      <c r="D34" s="46">
        <v>13722.341</v>
      </c>
      <c r="E34" s="47">
        <v>14338.380999999999</v>
      </c>
      <c r="F34" s="46">
        <v>12182.18466214</v>
      </c>
      <c r="G34" s="46">
        <v>12808.726000000001</v>
      </c>
      <c r="H34" s="46">
        <v>13155.53</v>
      </c>
      <c r="I34" s="46">
        <v>13748.523999999999</v>
      </c>
      <c r="J34" s="47">
        <v>14292.05</v>
      </c>
      <c r="K34" s="46">
        <v>12182.18466214</v>
      </c>
      <c r="L34" s="46">
        <v>12718.726000000001</v>
      </c>
      <c r="M34" s="46">
        <v>12975.53</v>
      </c>
      <c r="N34" s="46">
        <v>13558.523999999999</v>
      </c>
      <c r="O34" s="47">
        <v>14092.05</v>
      </c>
      <c r="P34" s="46">
        <v>12190.417162290019</v>
      </c>
      <c r="Q34" s="46">
        <v>12862.408359319999</v>
      </c>
      <c r="R34" s="46">
        <v>13003.384</v>
      </c>
      <c r="S34" s="46">
        <v>13568.272999999999</v>
      </c>
      <c r="T34" s="46">
        <v>14027.998</v>
      </c>
      <c r="U34" s="47">
        <v>14802.893</v>
      </c>
      <c r="V34" s="128">
        <f t="shared" ref="V34:V43" si="20">P34-B34</f>
        <v>-13.117837709980449</v>
      </c>
      <c r="W34" s="128">
        <f t="shared" ref="W34:W43" si="21">Q34-C34</f>
        <v>-154.66464068000096</v>
      </c>
      <c r="X34" s="128">
        <f t="shared" ref="X34:X43" si="22">R34-D34</f>
        <v>-718.95700000000033</v>
      </c>
      <c r="Y34" s="129">
        <f t="shared" ref="Y34:Y43" si="23">S34-E34</f>
        <v>-770.10800000000017</v>
      </c>
      <c r="Z34" s="128">
        <f>P34-F34</f>
        <v>8.2325001500194048</v>
      </c>
      <c r="AA34" s="128">
        <f t="shared" ref="AA34:AD34" si="24">Q34-G34</f>
        <v>53.682359319998795</v>
      </c>
      <c r="AB34" s="128">
        <f t="shared" si="24"/>
        <v>-152.14600000000064</v>
      </c>
      <c r="AC34" s="128">
        <f t="shared" si="24"/>
        <v>-180.2510000000002</v>
      </c>
      <c r="AD34" s="129">
        <f t="shared" si="24"/>
        <v>-264.05199999999968</v>
      </c>
      <c r="AE34" s="128">
        <f>P34-K34</f>
        <v>8.2325001500194048</v>
      </c>
      <c r="AF34" s="128">
        <f t="shared" ref="AF34:AI34" si="25">Q34-L34</f>
        <v>143.6823593199988</v>
      </c>
      <c r="AG34" s="128">
        <f t="shared" si="25"/>
        <v>27.85399999999936</v>
      </c>
      <c r="AH34" s="128">
        <f t="shared" si="25"/>
        <v>9.7489999999997963</v>
      </c>
      <c r="AI34" s="129">
        <f t="shared" si="25"/>
        <v>-64.05199999999968</v>
      </c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5"/>
      <c r="BM34" s="165"/>
      <c r="BN34" s="165"/>
      <c r="BO34" s="165"/>
      <c r="BP34" s="165"/>
      <c r="BQ34" s="165"/>
    </row>
    <row r="35" spans="1:69" ht="14.1" customHeight="1">
      <c r="A35" s="26" t="s">
        <v>103</v>
      </c>
      <c r="B35" s="27">
        <v>26.632999999999999</v>
      </c>
      <c r="C35" s="27">
        <v>27.837</v>
      </c>
      <c r="D35" s="27">
        <v>28.914000000000001</v>
      </c>
      <c r="E35" s="31">
        <v>29.864999999999998</v>
      </c>
      <c r="F35" s="27">
        <v>28.464271659999998</v>
      </c>
      <c r="G35" s="27">
        <v>29.164999999999999</v>
      </c>
      <c r="H35" s="27">
        <v>29.81</v>
      </c>
      <c r="I35" s="27">
        <v>30.623000000000001</v>
      </c>
      <c r="J35" s="31">
        <v>31.440999999999999</v>
      </c>
      <c r="K35" s="27">
        <v>28.464271659999998</v>
      </c>
      <c r="L35" s="27">
        <v>29.164999999999999</v>
      </c>
      <c r="M35" s="27">
        <v>29.81</v>
      </c>
      <c r="N35" s="27">
        <v>30.623000000000001</v>
      </c>
      <c r="O35" s="31">
        <v>31.440999999999999</v>
      </c>
      <c r="P35" s="27">
        <v>28.464271659999998</v>
      </c>
      <c r="Q35" s="27">
        <v>29.08</v>
      </c>
      <c r="R35" s="27">
        <v>29.702000000000002</v>
      </c>
      <c r="S35" s="27">
        <v>30.486999999999998</v>
      </c>
      <c r="T35" s="27">
        <v>31.295000000000002</v>
      </c>
      <c r="U35" s="31">
        <v>32.411999999999999</v>
      </c>
      <c r="V35" s="117">
        <f t="shared" si="20"/>
        <v>1.8312716599999987</v>
      </c>
      <c r="W35" s="117">
        <f t="shared" si="21"/>
        <v>1.2429999999999986</v>
      </c>
      <c r="X35" s="117">
        <f t="shared" si="22"/>
        <v>0.78800000000000026</v>
      </c>
      <c r="Y35" s="118">
        <f t="shared" si="23"/>
        <v>0.62199999999999989</v>
      </c>
      <c r="Z35" s="117">
        <f t="shared" ref="Z35:Z43" si="26">P35-F35</f>
        <v>0</v>
      </c>
      <c r="AA35" s="117">
        <f t="shared" ref="AA35:AA43" si="27">Q35-G35</f>
        <v>-8.5000000000000853E-2</v>
      </c>
      <c r="AB35" s="117">
        <f t="shared" ref="AB35:AB43" si="28">R35-H35</f>
        <v>-0.10799999999999699</v>
      </c>
      <c r="AC35" s="117">
        <f t="shared" ref="AC35:AC43" si="29">S35-I35</f>
        <v>-0.13600000000000279</v>
      </c>
      <c r="AD35" s="118">
        <f t="shared" ref="AD35:AD43" si="30">T35-J35</f>
        <v>-0.14599999999999724</v>
      </c>
      <c r="AE35" s="117">
        <f t="shared" ref="AE35:AE43" si="31">P35-K35</f>
        <v>0</v>
      </c>
      <c r="AF35" s="117">
        <f t="shared" ref="AF35:AF43" si="32">Q35-L35</f>
        <v>-8.5000000000000853E-2</v>
      </c>
      <c r="AG35" s="117">
        <f t="shared" ref="AG35:AG43" si="33">R35-M35</f>
        <v>-0.10799999999999699</v>
      </c>
      <c r="AH35" s="117">
        <f t="shared" ref="AH35:AH43" si="34">S35-N35</f>
        <v>-0.13600000000000279</v>
      </c>
      <c r="AI35" s="118">
        <f t="shared" ref="AI35:AI43" si="35">T35-O35</f>
        <v>-0.14599999999999724</v>
      </c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5"/>
      <c r="BM35" s="165"/>
      <c r="BN35" s="165"/>
      <c r="BO35" s="165"/>
      <c r="BP35" s="165"/>
      <c r="BQ35" s="165"/>
    </row>
    <row r="36" spans="1:69" ht="14.1" customHeight="1">
      <c r="A36" s="26" t="s">
        <v>25</v>
      </c>
      <c r="B36" s="27">
        <v>295.94</v>
      </c>
      <c r="C36" s="27">
        <v>268.52800000000002</v>
      </c>
      <c r="D36" s="27">
        <v>281.56200000000001</v>
      </c>
      <c r="E36" s="31">
        <v>88.635999999999996</v>
      </c>
      <c r="F36" s="27">
        <v>296.8631183</v>
      </c>
      <c r="G36" s="27">
        <v>265.14299999999997</v>
      </c>
      <c r="H36" s="27">
        <v>414.90300000000002</v>
      </c>
      <c r="I36" s="27">
        <v>389.05900000000003</v>
      </c>
      <c r="J36" s="31">
        <v>406.48899999999998</v>
      </c>
      <c r="K36" s="27">
        <v>296.8631183</v>
      </c>
      <c r="L36" s="27">
        <v>265.14299999999997</v>
      </c>
      <c r="M36" s="27">
        <v>414.90300000000002</v>
      </c>
      <c r="N36" s="27">
        <v>389.05900000000003</v>
      </c>
      <c r="O36" s="31">
        <v>406.48899999999998</v>
      </c>
      <c r="P36" s="27">
        <v>298.20556282999996</v>
      </c>
      <c r="Q36" s="27">
        <v>268.20699999999999</v>
      </c>
      <c r="R36" s="27">
        <v>429.56900000000002</v>
      </c>
      <c r="S36" s="27">
        <v>406.01499999999999</v>
      </c>
      <c r="T36" s="27">
        <v>424.23500000000001</v>
      </c>
      <c r="U36" s="31">
        <v>445.83199999999999</v>
      </c>
      <c r="V36" s="117">
        <f t="shared" si="20"/>
        <v>2.2655628299999648</v>
      </c>
      <c r="W36" s="117">
        <f t="shared" si="21"/>
        <v>-0.32100000000002638</v>
      </c>
      <c r="X36" s="117">
        <f t="shared" si="22"/>
        <v>148.00700000000001</v>
      </c>
      <c r="Y36" s="118">
        <f t="shared" si="23"/>
        <v>317.37900000000002</v>
      </c>
      <c r="Z36" s="117">
        <f t="shared" si="26"/>
        <v>1.3424445299999661</v>
      </c>
      <c r="AA36" s="117">
        <f t="shared" si="27"/>
        <v>3.0640000000000214</v>
      </c>
      <c r="AB36" s="117">
        <f t="shared" si="28"/>
        <v>14.665999999999997</v>
      </c>
      <c r="AC36" s="117">
        <f t="shared" si="29"/>
        <v>16.95599999999996</v>
      </c>
      <c r="AD36" s="118">
        <f t="shared" si="30"/>
        <v>17.746000000000038</v>
      </c>
      <c r="AE36" s="117">
        <f t="shared" si="31"/>
        <v>1.3424445299999661</v>
      </c>
      <c r="AF36" s="117">
        <f t="shared" si="32"/>
        <v>3.0640000000000214</v>
      </c>
      <c r="AG36" s="117">
        <f t="shared" si="33"/>
        <v>14.665999999999997</v>
      </c>
      <c r="AH36" s="117">
        <f t="shared" si="34"/>
        <v>16.95599999999996</v>
      </c>
      <c r="AI36" s="118">
        <f t="shared" si="35"/>
        <v>17.746000000000038</v>
      </c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5"/>
      <c r="BM36" s="165"/>
      <c r="BN36" s="165"/>
      <c r="BO36" s="165"/>
      <c r="BP36" s="165"/>
      <c r="BQ36" s="165"/>
    </row>
    <row r="37" spans="1:69" ht="14.1" customHeight="1">
      <c r="A37" s="26" t="s">
        <v>26</v>
      </c>
      <c r="B37" s="27">
        <v>2559.3919999999998</v>
      </c>
      <c r="C37" s="27">
        <v>2750.761</v>
      </c>
      <c r="D37" s="27">
        <v>2940.027</v>
      </c>
      <c r="E37" s="31">
        <v>3134.5889999999999</v>
      </c>
      <c r="F37" s="27">
        <v>2563.80337302</v>
      </c>
      <c r="G37" s="27">
        <v>2779.598</v>
      </c>
      <c r="H37" s="27">
        <v>2837.4229999999998</v>
      </c>
      <c r="I37" s="27">
        <v>2957.1329999999998</v>
      </c>
      <c r="J37" s="31">
        <v>3122.6149999999998</v>
      </c>
      <c r="K37" s="27">
        <v>2563.80337302</v>
      </c>
      <c r="L37" s="27">
        <v>2779.598</v>
      </c>
      <c r="M37" s="27">
        <v>2837.4229999999998</v>
      </c>
      <c r="N37" s="27">
        <v>2957.1329999999998</v>
      </c>
      <c r="O37" s="31">
        <v>3122.6149999999998</v>
      </c>
      <c r="P37" s="27">
        <v>2563.80417928</v>
      </c>
      <c r="Q37" s="27">
        <v>2799.502</v>
      </c>
      <c r="R37" s="27">
        <v>2922.7620000000002</v>
      </c>
      <c r="S37" s="27">
        <v>3044.7429999999999</v>
      </c>
      <c r="T37" s="27">
        <v>3257.5839999999998</v>
      </c>
      <c r="U37" s="31">
        <v>3463.308</v>
      </c>
      <c r="V37" s="117">
        <f t="shared" si="20"/>
        <v>4.4121792800001458</v>
      </c>
      <c r="W37" s="117">
        <f t="shared" si="21"/>
        <v>48.740999999999985</v>
      </c>
      <c r="X37" s="117">
        <f t="shared" si="22"/>
        <v>-17.264999999999873</v>
      </c>
      <c r="Y37" s="118">
        <f t="shared" si="23"/>
        <v>-89.846000000000004</v>
      </c>
      <c r="Z37" s="117">
        <f t="shared" si="26"/>
        <v>8.0625999999028863E-4</v>
      </c>
      <c r="AA37" s="117">
        <f t="shared" si="27"/>
        <v>19.903999999999996</v>
      </c>
      <c r="AB37" s="117">
        <f t="shared" si="28"/>
        <v>85.339000000000397</v>
      </c>
      <c r="AC37" s="117">
        <f t="shared" si="29"/>
        <v>87.610000000000127</v>
      </c>
      <c r="AD37" s="118">
        <f t="shared" si="30"/>
        <v>134.96900000000005</v>
      </c>
      <c r="AE37" s="117">
        <f t="shared" si="31"/>
        <v>8.0625999999028863E-4</v>
      </c>
      <c r="AF37" s="117">
        <f t="shared" si="32"/>
        <v>19.903999999999996</v>
      </c>
      <c r="AG37" s="117">
        <f t="shared" si="33"/>
        <v>85.339000000000397</v>
      </c>
      <c r="AH37" s="117">
        <f t="shared" si="34"/>
        <v>87.610000000000127</v>
      </c>
      <c r="AI37" s="118">
        <f t="shared" si="35"/>
        <v>134.96900000000005</v>
      </c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  <c r="BI37" s="164"/>
      <c r="BJ37" s="164"/>
      <c r="BK37" s="164"/>
      <c r="BL37" s="165"/>
      <c r="BM37" s="165"/>
      <c r="BN37" s="165"/>
      <c r="BO37" s="165"/>
      <c r="BP37" s="165"/>
      <c r="BQ37" s="165"/>
    </row>
    <row r="38" spans="1:69" ht="14.1" customHeight="1">
      <c r="A38" s="26" t="s">
        <v>27</v>
      </c>
      <c r="B38" s="27">
        <v>853.25099999999998</v>
      </c>
      <c r="C38" s="27">
        <v>933.1</v>
      </c>
      <c r="D38" s="27">
        <v>1004.609</v>
      </c>
      <c r="E38" s="31">
        <v>1078.5440000000001</v>
      </c>
      <c r="F38" s="27">
        <v>856.62300000000005</v>
      </c>
      <c r="G38" s="27">
        <v>946.57</v>
      </c>
      <c r="H38" s="27">
        <v>965.048</v>
      </c>
      <c r="I38" s="27">
        <v>1009.26</v>
      </c>
      <c r="J38" s="31">
        <v>1073.028</v>
      </c>
      <c r="K38" s="27">
        <v>856.62300000000005</v>
      </c>
      <c r="L38" s="27">
        <v>946.57</v>
      </c>
      <c r="M38" s="27">
        <v>965.048</v>
      </c>
      <c r="N38" s="27">
        <v>1009.26</v>
      </c>
      <c r="O38" s="31">
        <v>1073.028</v>
      </c>
      <c r="P38" s="27">
        <v>856.62378410999986</v>
      </c>
      <c r="Q38" s="27">
        <v>948.798</v>
      </c>
      <c r="R38" s="27">
        <v>965.01800000000003</v>
      </c>
      <c r="S38" s="27">
        <v>1009.3</v>
      </c>
      <c r="T38" s="27">
        <v>1092.3119999999999</v>
      </c>
      <c r="U38" s="31">
        <v>1166.886</v>
      </c>
      <c r="V38" s="117">
        <f t="shared" si="20"/>
        <v>3.3727841099998841</v>
      </c>
      <c r="W38" s="117">
        <f t="shared" si="21"/>
        <v>15.697999999999979</v>
      </c>
      <c r="X38" s="117">
        <f t="shared" si="22"/>
        <v>-39.591000000000008</v>
      </c>
      <c r="Y38" s="118">
        <f t="shared" si="23"/>
        <v>-69.244000000000142</v>
      </c>
      <c r="Z38" s="117">
        <f t="shared" si="26"/>
        <v>7.8410999981315399E-4</v>
      </c>
      <c r="AA38" s="117">
        <f t="shared" si="27"/>
        <v>2.2279999999999518</v>
      </c>
      <c r="AB38" s="117">
        <f t="shared" si="28"/>
        <v>-2.9999999999972715E-2</v>
      </c>
      <c r="AC38" s="117">
        <f t="shared" si="29"/>
        <v>3.999999999996362E-2</v>
      </c>
      <c r="AD38" s="118">
        <f t="shared" si="30"/>
        <v>19.283999999999878</v>
      </c>
      <c r="AE38" s="117">
        <f t="shared" si="31"/>
        <v>7.8410999981315399E-4</v>
      </c>
      <c r="AF38" s="117">
        <f t="shared" si="32"/>
        <v>2.2279999999999518</v>
      </c>
      <c r="AG38" s="117">
        <f t="shared" si="33"/>
        <v>-2.9999999999972715E-2</v>
      </c>
      <c r="AH38" s="117">
        <f t="shared" si="34"/>
        <v>3.999999999996362E-2</v>
      </c>
      <c r="AI38" s="118">
        <f t="shared" si="35"/>
        <v>19.283999999999878</v>
      </c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  <c r="BI38" s="164"/>
      <c r="BJ38" s="164"/>
      <c r="BK38" s="164"/>
      <c r="BL38" s="165"/>
      <c r="BM38" s="165"/>
      <c r="BN38" s="165"/>
      <c r="BO38" s="165"/>
      <c r="BP38" s="165"/>
      <c r="BQ38" s="165"/>
    </row>
    <row r="39" spans="1:69" ht="14.1" customHeight="1">
      <c r="A39" s="26" t="s">
        <v>28</v>
      </c>
      <c r="B39" s="27">
        <v>82.453000000000003</v>
      </c>
      <c r="C39" s="27">
        <v>82.453000000000003</v>
      </c>
      <c r="D39" s="27">
        <v>82.453000000000003</v>
      </c>
      <c r="E39" s="31">
        <v>82.453000000000003</v>
      </c>
      <c r="F39" s="27">
        <v>82.570256999999998</v>
      </c>
      <c r="G39" s="27">
        <v>82.453000000000003</v>
      </c>
      <c r="H39" s="27">
        <v>74.486999999999995</v>
      </c>
      <c r="I39" s="27">
        <v>74.486999999999995</v>
      </c>
      <c r="J39" s="31">
        <v>74.486999999999995</v>
      </c>
      <c r="K39" s="27">
        <v>82.570256999999998</v>
      </c>
      <c r="L39" s="27">
        <v>82.453000000000003</v>
      </c>
      <c r="M39" s="27">
        <v>74.486999999999995</v>
      </c>
      <c r="N39" s="27">
        <v>74.486999999999995</v>
      </c>
      <c r="O39" s="31">
        <v>74.486999999999995</v>
      </c>
      <c r="P39" s="27">
        <v>82.570256999999998</v>
      </c>
      <c r="Q39" s="27">
        <v>83.219824000000003</v>
      </c>
      <c r="R39" s="27">
        <v>75.254000000000005</v>
      </c>
      <c r="S39" s="27">
        <v>75.254000000000005</v>
      </c>
      <c r="T39" s="27">
        <v>75.254000000000005</v>
      </c>
      <c r="U39" s="31">
        <v>75.254000000000005</v>
      </c>
      <c r="V39" s="117">
        <f t="shared" si="20"/>
        <v>0.11725699999999506</v>
      </c>
      <c r="W39" s="117">
        <f t="shared" si="21"/>
        <v>0.76682399999999973</v>
      </c>
      <c r="X39" s="117">
        <f t="shared" si="22"/>
        <v>-7.1989999999999981</v>
      </c>
      <c r="Y39" s="118">
        <f t="shared" si="23"/>
        <v>-7.1989999999999981</v>
      </c>
      <c r="Z39" s="117">
        <f t="shared" si="26"/>
        <v>0</v>
      </c>
      <c r="AA39" s="117">
        <f t="shared" si="27"/>
        <v>0.76682399999999973</v>
      </c>
      <c r="AB39" s="117">
        <f t="shared" si="28"/>
        <v>0.76700000000001012</v>
      </c>
      <c r="AC39" s="117">
        <f t="shared" si="29"/>
        <v>0.76700000000001012</v>
      </c>
      <c r="AD39" s="118">
        <f t="shared" si="30"/>
        <v>0.76700000000001012</v>
      </c>
      <c r="AE39" s="117">
        <f t="shared" si="31"/>
        <v>0</v>
      </c>
      <c r="AF39" s="117">
        <f t="shared" si="32"/>
        <v>0.76682399999999973</v>
      </c>
      <c r="AG39" s="117">
        <f t="shared" si="33"/>
        <v>0.76700000000001012</v>
      </c>
      <c r="AH39" s="117">
        <f t="shared" si="34"/>
        <v>0.76700000000001012</v>
      </c>
      <c r="AI39" s="118">
        <f t="shared" si="35"/>
        <v>0.76700000000001012</v>
      </c>
      <c r="AX39" s="164"/>
      <c r="AY39" s="164"/>
      <c r="AZ39" s="164"/>
      <c r="BA39" s="164"/>
      <c r="BB39" s="164"/>
      <c r="BC39" s="164"/>
      <c r="BD39" s="164"/>
      <c r="BE39" s="164"/>
      <c r="BF39" s="164"/>
      <c r="BG39" s="164"/>
      <c r="BH39" s="164"/>
      <c r="BI39" s="164"/>
      <c r="BJ39" s="164"/>
      <c r="BK39" s="164"/>
      <c r="BL39" s="165"/>
      <c r="BM39" s="165"/>
      <c r="BN39" s="165"/>
      <c r="BO39" s="165"/>
      <c r="BP39" s="165"/>
      <c r="BQ39" s="165"/>
    </row>
    <row r="40" spans="1:69" ht="14.1" customHeight="1" thickBot="1">
      <c r="A40" s="40" t="s">
        <v>29</v>
      </c>
      <c r="B40" s="55">
        <v>1.1000000000000001</v>
      </c>
      <c r="C40" s="55">
        <v>28.001999999999999</v>
      </c>
      <c r="D40" s="55">
        <v>39.591000000000001</v>
      </c>
      <c r="E40" s="56">
        <v>45.874000000000002</v>
      </c>
      <c r="F40" s="55">
        <v>0.97906199999999999</v>
      </c>
      <c r="G40" s="55">
        <v>24.233000000000001</v>
      </c>
      <c r="H40" s="55">
        <v>33.084000000000003</v>
      </c>
      <c r="I40" s="55">
        <v>39.543999999999997</v>
      </c>
      <c r="J40" s="56">
        <v>39.338000000000001</v>
      </c>
      <c r="K40" s="55">
        <v>0.97906199999999999</v>
      </c>
      <c r="L40" s="55">
        <v>24.233000000000001</v>
      </c>
      <c r="M40" s="55">
        <v>33.084000000000003</v>
      </c>
      <c r="N40" s="55">
        <v>39.543999999999997</v>
      </c>
      <c r="O40" s="56">
        <v>39.338000000000001</v>
      </c>
      <c r="P40" s="55">
        <v>0.97906199999999999</v>
      </c>
      <c r="Q40" s="55">
        <v>22.552837</v>
      </c>
      <c r="R40" s="55">
        <v>28.286000000000001</v>
      </c>
      <c r="S40" s="55">
        <v>32.463999999999999</v>
      </c>
      <c r="T40" s="55">
        <v>32.048999999999999</v>
      </c>
      <c r="U40" s="56">
        <v>32.701999999999998</v>
      </c>
      <c r="V40" s="130">
        <f t="shared" si="20"/>
        <v>-0.1209380000000001</v>
      </c>
      <c r="W40" s="130">
        <f t="shared" si="21"/>
        <v>-5.4491629999999986</v>
      </c>
      <c r="X40" s="130">
        <f t="shared" si="22"/>
        <v>-11.305</v>
      </c>
      <c r="Y40" s="131">
        <f t="shared" si="23"/>
        <v>-13.410000000000004</v>
      </c>
      <c r="Z40" s="130">
        <f t="shared" si="26"/>
        <v>0</v>
      </c>
      <c r="AA40" s="130">
        <f t="shared" si="27"/>
        <v>-1.6801630000000003</v>
      </c>
      <c r="AB40" s="130">
        <f t="shared" si="28"/>
        <v>-4.7980000000000018</v>
      </c>
      <c r="AC40" s="130">
        <f t="shared" si="29"/>
        <v>-7.0799999999999983</v>
      </c>
      <c r="AD40" s="131">
        <f t="shared" si="30"/>
        <v>-7.2890000000000015</v>
      </c>
      <c r="AE40" s="130">
        <f t="shared" si="31"/>
        <v>0</v>
      </c>
      <c r="AF40" s="130">
        <f t="shared" si="32"/>
        <v>-1.6801630000000003</v>
      </c>
      <c r="AG40" s="130">
        <f t="shared" si="33"/>
        <v>-4.7980000000000018</v>
      </c>
      <c r="AH40" s="130">
        <f t="shared" si="34"/>
        <v>-7.0799999999999983</v>
      </c>
      <c r="AI40" s="131">
        <f t="shared" si="35"/>
        <v>-7.2890000000000015</v>
      </c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  <c r="BH40" s="164"/>
      <c r="BI40" s="164"/>
      <c r="BJ40" s="164"/>
      <c r="BK40" s="164"/>
      <c r="BL40" s="165"/>
      <c r="BM40" s="165"/>
      <c r="BN40" s="165"/>
      <c r="BO40" s="165"/>
      <c r="BP40" s="165"/>
      <c r="BQ40" s="165"/>
    </row>
    <row r="41" spans="1:69" ht="14.1" customHeight="1">
      <c r="A41" s="29" t="s">
        <v>30</v>
      </c>
      <c r="B41" s="24">
        <v>66.745000000000005</v>
      </c>
      <c r="C41" s="24">
        <v>71.960999999999999</v>
      </c>
      <c r="D41" s="24">
        <v>77.534999999999997</v>
      </c>
      <c r="E41" s="32">
        <v>83.378</v>
      </c>
      <c r="F41" s="24">
        <v>68.343044579999997</v>
      </c>
      <c r="G41" s="24">
        <v>73.991</v>
      </c>
      <c r="H41" s="24">
        <v>78.364000000000004</v>
      </c>
      <c r="I41" s="24">
        <v>80.132000000000005</v>
      </c>
      <c r="J41" s="32">
        <v>85.88</v>
      </c>
      <c r="K41" s="24">
        <v>68.343044579999997</v>
      </c>
      <c r="L41" s="24">
        <v>73.991</v>
      </c>
      <c r="M41" s="24">
        <v>78.364000000000004</v>
      </c>
      <c r="N41" s="24">
        <v>80.132000000000005</v>
      </c>
      <c r="O41" s="32">
        <v>85.88</v>
      </c>
      <c r="P41" s="53">
        <v>68.343044579999997</v>
      </c>
      <c r="Q41" s="53">
        <v>73.072000000000003</v>
      </c>
      <c r="R41" s="53">
        <v>76.661000000000001</v>
      </c>
      <c r="S41" s="53">
        <v>77.597000000000008</v>
      </c>
      <c r="T41" s="53">
        <v>82.675000000000011</v>
      </c>
      <c r="U41" s="32">
        <v>86.977000000000004</v>
      </c>
      <c r="V41" s="115">
        <f t="shared" si="20"/>
        <v>1.5980445799999927</v>
      </c>
      <c r="W41" s="115">
        <f t="shared" si="21"/>
        <v>1.1110000000000042</v>
      </c>
      <c r="X41" s="115">
        <f t="shared" si="22"/>
        <v>-0.87399999999999523</v>
      </c>
      <c r="Y41" s="116">
        <f t="shared" si="23"/>
        <v>-5.7809999999999917</v>
      </c>
      <c r="Z41" s="115">
        <f t="shared" si="26"/>
        <v>0</v>
      </c>
      <c r="AA41" s="115">
        <f t="shared" si="27"/>
        <v>-0.91899999999999693</v>
      </c>
      <c r="AB41" s="115">
        <f t="shared" si="28"/>
        <v>-1.703000000000003</v>
      </c>
      <c r="AC41" s="115">
        <f t="shared" si="29"/>
        <v>-2.5349999999999966</v>
      </c>
      <c r="AD41" s="122">
        <f t="shared" si="30"/>
        <v>-3.2049999999999841</v>
      </c>
      <c r="AE41" s="115">
        <f t="shared" si="31"/>
        <v>0</v>
      </c>
      <c r="AF41" s="115">
        <f t="shared" si="32"/>
        <v>-0.91899999999999693</v>
      </c>
      <c r="AG41" s="115">
        <f t="shared" si="33"/>
        <v>-1.703000000000003</v>
      </c>
      <c r="AH41" s="115">
        <f t="shared" si="34"/>
        <v>-2.5349999999999966</v>
      </c>
      <c r="AI41" s="122">
        <f t="shared" si="35"/>
        <v>-3.2049999999999841</v>
      </c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5"/>
      <c r="BM41" s="165"/>
      <c r="BN41" s="165"/>
      <c r="BO41" s="165"/>
      <c r="BP41" s="165"/>
      <c r="BQ41" s="165"/>
    </row>
    <row r="42" spans="1:69" ht="14.1" customHeight="1">
      <c r="A42" s="28" t="s">
        <v>87</v>
      </c>
      <c r="B42" s="27">
        <v>33.564999999999998</v>
      </c>
      <c r="C42" s="27">
        <v>38.384</v>
      </c>
      <c r="D42" s="27">
        <v>42.01</v>
      </c>
      <c r="E42" s="31">
        <v>46.301000000000002</v>
      </c>
      <c r="F42" s="27">
        <v>32.250133669999997</v>
      </c>
      <c r="G42" s="27">
        <v>36.997</v>
      </c>
      <c r="H42" s="27">
        <v>41.137999999999998</v>
      </c>
      <c r="I42" s="27">
        <v>42.771999999999998</v>
      </c>
      <c r="J42" s="31">
        <v>46.460999999999999</v>
      </c>
      <c r="K42" s="27">
        <v>32.250133669999997</v>
      </c>
      <c r="L42" s="27">
        <v>36.997</v>
      </c>
      <c r="M42" s="27">
        <v>41.137999999999998</v>
      </c>
      <c r="N42" s="27">
        <v>42.771999999999998</v>
      </c>
      <c r="O42" s="31">
        <v>46.460999999999999</v>
      </c>
      <c r="P42" s="27">
        <v>32.250133669999997</v>
      </c>
      <c r="Q42" s="27">
        <v>36.902000000000001</v>
      </c>
      <c r="R42" s="27">
        <v>41.015000000000001</v>
      </c>
      <c r="S42" s="27">
        <v>42.408999999999999</v>
      </c>
      <c r="T42" s="27">
        <v>46.115000000000002</v>
      </c>
      <c r="U42" s="31">
        <v>49.473999999999997</v>
      </c>
      <c r="V42" s="117">
        <f t="shared" si="20"/>
        <v>-1.314866330000001</v>
      </c>
      <c r="W42" s="117">
        <f t="shared" si="21"/>
        <v>-1.4819999999999993</v>
      </c>
      <c r="X42" s="117">
        <f t="shared" si="22"/>
        <v>-0.99499999999999744</v>
      </c>
      <c r="Y42" s="118">
        <f t="shared" si="23"/>
        <v>-3.892000000000003</v>
      </c>
      <c r="Z42" s="117">
        <f t="shared" si="26"/>
        <v>0</v>
      </c>
      <c r="AA42" s="117">
        <f t="shared" si="27"/>
        <v>-9.4999999999998863E-2</v>
      </c>
      <c r="AB42" s="117">
        <f t="shared" si="28"/>
        <v>-0.12299999999999756</v>
      </c>
      <c r="AC42" s="117">
        <f t="shared" si="29"/>
        <v>-0.36299999999999955</v>
      </c>
      <c r="AD42" s="118">
        <f t="shared" si="30"/>
        <v>-0.34599999999999653</v>
      </c>
      <c r="AE42" s="117">
        <f t="shared" si="31"/>
        <v>0</v>
      </c>
      <c r="AF42" s="117">
        <f t="shared" si="32"/>
        <v>-9.4999999999998863E-2</v>
      </c>
      <c r="AG42" s="117">
        <f t="shared" si="33"/>
        <v>-0.12299999999999756</v>
      </c>
      <c r="AH42" s="117">
        <f t="shared" si="34"/>
        <v>-0.36299999999999955</v>
      </c>
      <c r="AI42" s="118">
        <f t="shared" si="35"/>
        <v>-0.34599999999999653</v>
      </c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  <c r="BJ42" s="164"/>
      <c r="BK42" s="164"/>
      <c r="BL42" s="165"/>
      <c r="BM42" s="165"/>
      <c r="BN42" s="165"/>
      <c r="BO42" s="165"/>
      <c r="BP42" s="165"/>
      <c r="BQ42" s="165"/>
    </row>
    <row r="43" spans="1:69" ht="14.1" customHeight="1" thickBot="1">
      <c r="A43" s="41" t="s">
        <v>88</v>
      </c>
      <c r="B43" s="55">
        <v>33.18</v>
      </c>
      <c r="C43" s="55">
        <v>33.576999999999998</v>
      </c>
      <c r="D43" s="55">
        <v>35.524999999999999</v>
      </c>
      <c r="E43" s="56">
        <v>37.076999999999998</v>
      </c>
      <c r="F43" s="55">
        <v>36.092910909999993</v>
      </c>
      <c r="G43" s="55">
        <v>36.994</v>
      </c>
      <c r="H43" s="55">
        <v>37.225999999999999</v>
      </c>
      <c r="I43" s="55">
        <v>37.36</v>
      </c>
      <c r="J43" s="56">
        <v>39.418999999999997</v>
      </c>
      <c r="K43" s="55">
        <v>36.092910909999993</v>
      </c>
      <c r="L43" s="55">
        <v>36.994</v>
      </c>
      <c r="M43" s="55">
        <v>37.225999999999999</v>
      </c>
      <c r="N43" s="55">
        <v>37.36</v>
      </c>
      <c r="O43" s="56">
        <v>39.418999999999997</v>
      </c>
      <c r="P43" s="55">
        <v>36.092910909999993</v>
      </c>
      <c r="Q43" s="55">
        <v>36.17</v>
      </c>
      <c r="R43" s="55">
        <v>35.646000000000001</v>
      </c>
      <c r="S43" s="55">
        <v>35.188000000000002</v>
      </c>
      <c r="T43" s="55">
        <v>36.56</v>
      </c>
      <c r="U43" s="56">
        <v>37.503</v>
      </c>
      <c r="V43" s="130">
        <f t="shared" si="20"/>
        <v>2.9129109099999937</v>
      </c>
      <c r="W43" s="130">
        <f t="shared" si="21"/>
        <v>2.5930000000000035</v>
      </c>
      <c r="X43" s="130">
        <f t="shared" si="22"/>
        <v>0.12100000000000222</v>
      </c>
      <c r="Y43" s="131">
        <f t="shared" si="23"/>
        <v>-1.8889999999999958</v>
      </c>
      <c r="Z43" s="130">
        <f t="shared" si="26"/>
        <v>0</v>
      </c>
      <c r="AA43" s="130">
        <f t="shared" si="27"/>
        <v>-0.82399999999999807</v>
      </c>
      <c r="AB43" s="130">
        <f t="shared" si="28"/>
        <v>-1.5799999999999983</v>
      </c>
      <c r="AC43" s="130">
        <f t="shared" si="29"/>
        <v>-2.171999999999997</v>
      </c>
      <c r="AD43" s="131">
        <f t="shared" si="30"/>
        <v>-2.8589999999999947</v>
      </c>
      <c r="AE43" s="130">
        <f t="shared" si="31"/>
        <v>0</v>
      </c>
      <c r="AF43" s="130">
        <f t="shared" si="32"/>
        <v>-0.82399999999999807</v>
      </c>
      <c r="AG43" s="130">
        <f t="shared" si="33"/>
        <v>-1.5799999999999983</v>
      </c>
      <c r="AH43" s="130">
        <f t="shared" si="34"/>
        <v>-2.171999999999997</v>
      </c>
      <c r="AI43" s="131">
        <f t="shared" si="35"/>
        <v>-2.8589999999999947</v>
      </c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  <c r="BI43" s="164"/>
      <c r="BJ43" s="164"/>
      <c r="BK43" s="164"/>
      <c r="BL43" s="165"/>
      <c r="BM43" s="165"/>
      <c r="BN43" s="165"/>
      <c r="BO43" s="165"/>
      <c r="BP43" s="165"/>
      <c r="BQ43" s="165"/>
    </row>
    <row r="44" spans="1:69" ht="17.25" thickBot="1">
      <c r="A44" s="61"/>
      <c r="R44" s="67"/>
      <c r="S44" s="67"/>
      <c r="T44" s="67"/>
      <c r="U44" s="67"/>
      <c r="AA44" s="42"/>
      <c r="AB44" s="42"/>
      <c r="AC44" s="42"/>
      <c r="AD44" s="42"/>
      <c r="AE44" s="137"/>
      <c r="AF44" s="137"/>
      <c r="AG44" s="137"/>
      <c r="AH44" s="137"/>
      <c r="AI44" s="137"/>
    </row>
    <row r="45" spans="1:69" ht="17.25" thickBot="1">
      <c r="A45" s="43" t="s">
        <v>89</v>
      </c>
      <c r="B45" s="75">
        <v>90463.573923396703</v>
      </c>
      <c r="C45" s="75">
        <v>96890.352908247471</v>
      </c>
      <c r="D45" s="75">
        <v>103188.62243412463</v>
      </c>
      <c r="E45" s="76">
        <v>109272.86677265579</v>
      </c>
      <c r="F45" s="75">
        <v>90201.788</v>
      </c>
      <c r="G45" s="75">
        <v>94591.625835796658</v>
      </c>
      <c r="H45" s="75">
        <v>98568.13089693147</v>
      </c>
      <c r="I45" s="75">
        <v>103496.66441513081</v>
      </c>
      <c r="J45" s="76">
        <v>108819.69469839579</v>
      </c>
      <c r="K45" s="75">
        <v>90201.788</v>
      </c>
      <c r="L45" s="75">
        <v>94591.625835796658</v>
      </c>
      <c r="M45" s="75">
        <v>98568.13089693147</v>
      </c>
      <c r="N45" s="75">
        <v>103496.66441513081</v>
      </c>
      <c r="O45" s="76">
        <v>108819.69469839579</v>
      </c>
      <c r="P45" s="75">
        <v>89720.960999999996</v>
      </c>
      <c r="Q45" s="75">
        <v>93872.691871918476</v>
      </c>
      <c r="R45" s="75">
        <v>97879.442038431822</v>
      </c>
      <c r="S45" s="75">
        <v>102710.08032338413</v>
      </c>
      <c r="T45" s="75">
        <v>107900.12328441419</v>
      </c>
      <c r="U45" s="76">
        <v>114568.05016677373</v>
      </c>
      <c r="AF45" s="42"/>
      <c r="AG45" s="42"/>
      <c r="AH45" s="42"/>
      <c r="AI45" s="42"/>
    </row>
    <row r="47" spans="1:69" ht="16.5" customHeight="1">
      <c r="A47" s="61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</row>
    <row r="48" spans="1:69">
      <c r="A48" s="48" t="s">
        <v>80</v>
      </c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</row>
    <row r="49" spans="2:30"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</row>
    <row r="50" spans="2:30"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</row>
    <row r="51" spans="2:30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</row>
    <row r="52" spans="2:30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</row>
    <row r="53" spans="2:30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</row>
    <row r="54" spans="2:30"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</row>
    <row r="55" spans="2:30"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</row>
  </sheetData>
  <mergeCells count="8">
    <mergeCell ref="Z3:AD3"/>
    <mergeCell ref="AE3:AI3"/>
    <mergeCell ref="V3:Y3"/>
    <mergeCell ref="A3:A4"/>
    <mergeCell ref="B3:E3"/>
    <mergeCell ref="K3:O3"/>
    <mergeCell ref="P3:U3"/>
    <mergeCell ref="F3:J3"/>
  </mergeCells>
  <pageMargins left="0" right="0" top="0" bottom="0" header="0" footer="0"/>
  <pageSetup paperSize="9" scale="8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Q46"/>
  <sheetViews>
    <sheetView showGridLines="0" zoomScaleNormal="100" workbookViewId="0">
      <pane xSplit="1" ySplit="5" topLeftCell="B6" activePane="bottomRight" state="frozen"/>
      <selection activeCell="B21" sqref="B21"/>
      <selection pane="topRight" activeCell="B21" sqref="B21"/>
      <selection pane="bottomLeft" activeCell="B21" sqref="B21"/>
      <selection pane="bottomRight" activeCell="Y45" sqref="Y45"/>
    </sheetView>
  </sheetViews>
  <sheetFormatPr defaultColWidth="9.140625" defaultRowHeight="16.5"/>
  <cols>
    <col min="1" max="1" width="32.140625" style="22" customWidth="1"/>
    <col min="2" max="17" width="5.7109375" style="22" customWidth="1"/>
    <col min="18" max="18" width="5.7109375" style="42" customWidth="1"/>
    <col min="19" max="35" width="5.7109375" style="22" customWidth="1"/>
    <col min="36" max="16384" width="9.140625" style="22"/>
  </cols>
  <sheetData>
    <row r="2" spans="1:69" s="21" customFormat="1" ht="14.25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1"/>
      <c r="R2" s="60"/>
      <c r="S2" s="1"/>
      <c r="T2" s="1"/>
      <c r="U2" s="1"/>
    </row>
    <row r="3" spans="1:69" ht="14.1" customHeight="1" thickBot="1">
      <c r="A3" s="195" t="s">
        <v>0</v>
      </c>
      <c r="B3" s="192" t="s">
        <v>104</v>
      </c>
      <c r="C3" s="193"/>
      <c r="D3" s="193"/>
      <c r="E3" s="194"/>
      <c r="F3" s="192" t="s">
        <v>112</v>
      </c>
      <c r="G3" s="193"/>
      <c r="H3" s="193"/>
      <c r="I3" s="193"/>
      <c r="J3" s="194"/>
      <c r="K3" s="192" t="s">
        <v>113</v>
      </c>
      <c r="L3" s="193"/>
      <c r="M3" s="193"/>
      <c r="N3" s="193"/>
      <c r="O3" s="194"/>
      <c r="P3" s="197" t="s">
        <v>114</v>
      </c>
      <c r="Q3" s="198"/>
      <c r="R3" s="198"/>
      <c r="S3" s="198"/>
      <c r="T3" s="198"/>
      <c r="U3" s="199"/>
      <c r="V3" s="192" t="s">
        <v>105</v>
      </c>
      <c r="W3" s="193"/>
      <c r="X3" s="193"/>
      <c r="Y3" s="193"/>
      <c r="Z3" s="192" t="s">
        <v>116</v>
      </c>
      <c r="AA3" s="193"/>
      <c r="AB3" s="193"/>
      <c r="AC3" s="193"/>
      <c r="AD3" s="194"/>
      <c r="AE3" s="192" t="s">
        <v>117</v>
      </c>
      <c r="AF3" s="193"/>
      <c r="AG3" s="193"/>
      <c r="AH3" s="193"/>
      <c r="AI3" s="194"/>
    </row>
    <row r="4" spans="1:69" ht="14.1" customHeight="1" thickBot="1">
      <c r="A4" s="196"/>
      <c r="B4" s="72">
        <v>2018</v>
      </c>
      <c r="C4" s="72">
        <v>2019</v>
      </c>
      <c r="D4" s="72">
        <v>2020</v>
      </c>
      <c r="E4" s="72">
        <v>2021</v>
      </c>
      <c r="F4" s="78">
        <v>2018</v>
      </c>
      <c r="G4" s="79">
        <v>2019</v>
      </c>
      <c r="H4" s="79">
        <v>2020</v>
      </c>
      <c r="I4" s="79">
        <v>2021</v>
      </c>
      <c r="J4" s="80">
        <v>2022</v>
      </c>
      <c r="K4" s="79">
        <v>2018</v>
      </c>
      <c r="L4" s="79">
        <v>2019</v>
      </c>
      <c r="M4" s="79">
        <v>2020</v>
      </c>
      <c r="N4" s="79">
        <v>2021</v>
      </c>
      <c r="O4" s="80">
        <v>2022</v>
      </c>
      <c r="P4" s="74">
        <v>2018</v>
      </c>
      <c r="Q4" s="81">
        <v>2019</v>
      </c>
      <c r="R4" s="81">
        <v>2020</v>
      </c>
      <c r="S4" s="81">
        <v>2021</v>
      </c>
      <c r="T4" s="112">
        <v>2022</v>
      </c>
      <c r="U4" s="132">
        <v>2023</v>
      </c>
      <c r="V4" s="82">
        <v>2018</v>
      </c>
      <c r="W4" s="82">
        <v>2019</v>
      </c>
      <c r="X4" s="82">
        <v>2020</v>
      </c>
      <c r="Y4" s="80">
        <v>2021</v>
      </c>
      <c r="Z4" s="82">
        <v>2018</v>
      </c>
      <c r="AA4" s="82">
        <v>2019</v>
      </c>
      <c r="AB4" s="82">
        <v>2020</v>
      </c>
      <c r="AC4" s="82">
        <v>2021</v>
      </c>
      <c r="AD4" s="83">
        <v>2022</v>
      </c>
      <c r="AE4" s="82">
        <v>2018</v>
      </c>
      <c r="AF4" s="82">
        <v>2019</v>
      </c>
      <c r="AG4" s="82">
        <v>2020</v>
      </c>
      <c r="AH4" s="82">
        <v>2021</v>
      </c>
      <c r="AI4" s="83">
        <v>2022</v>
      </c>
    </row>
    <row r="5" spans="1:69" ht="14.1" customHeight="1" thickBot="1">
      <c r="A5" s="23" t="s">
        <v>1</v>
      </c>
      <c r="B5" s="49">
        <v>15765.007000000001</v>
      </c>
      <c r="C5" s="49">
        <v>16543.907999999999</v>
      </c>
      <c r="D5" s="49">
        <v>17696.355</v>
      </c>
      <c r="E5" s="49">
        <v>18301.494999999999</v>
      </c>
      <c r="F5" s="51">
        <v>15794.191962889998</v>
      </c>
      <c r="G5" s="49">
        <v>16370.065999999999</v>
      </c>
      <c r="H5" s="49">
        <v>17154.198000000004</v>
      </c>
      <c r="I5" s="49">
        <v>17547.814000000002</v>
      </c>
      <c r="J5" s="50">
        <v>18478.539000000001</v>
      </c>
      <c r="K5" s="49">
        <v>15794.191962889998</v>
      </c>
      <c r="L5" s="49">
        <v>16280.065999999999</v>
      </c>
      <c r="M5" s="49">
        <v>16974.198000000004</v>
      </c>
      <c r="N5" s="49">
        <v>17357.814000000002</v>
      </c>
      <c r="O5" s="49">
        <v>18278.539000000001</v>
      </c>
      <c r="P5" s="51">
        <v>15794.191962889998</v>
      </c>
      <c r="Q5" s="49">
        <v>16453.797318090001</v>
      </c>
      <c r="R5" s="49">
        <v>17020.589999999997</v>
      </c>
      <c r="S5" s="49">
        <v>17492.794999999998</v>
      </c>
      <c r="T5" s="49">
        <v>18428.811000000002</v>
      </c>
      <c r="U5" s="50">
        <v>19530.508000000002</v>
      </c>
      <c r="V5" s="113">
        <f>P5-B5</f>
        <v>29.184962889996314</v>
      </c>
      <c r="W5" s="113">
        <f t="shared" ref="W5:Y5" si="0">Q5-C5</f>
        <v>-90.110681909998675</v>
      </c>
      <c r="X5" s="113">
        <f t="shared" si="0"/>
        <v>-675.76500000000306</v>
      </c>
      <c r="Y5" s="114">
        <f t="shared" si="0"/>
        <v>-808.70000000000073</v>
      </c>
      <c r="Z5" s="113">
        <f>P5-F5</f>
        <v>0</v>
      </c>
      <c r="AA5" s="113">
        <f t="shared" ref="AA5:AD5" si="1">Q5-G5</f>
        <v>83.731318090001878</v>
      </c>
      <c r="AB5" s="113">
        <f t="shared" si="1"/>
        <v>-133.60800000000745</v>
      </c>
      <c r="AC5" s="113">
        <f t="shared" si="1"/>
        <v>-55.019000000003871</v>
      </c>
      <c r="AD5" s="114">
        <f t="shared" si="1"/>
        <v>-49.727999999999156</v>
      </c>
      <c r="AE5" s="113">
        <f>P5-K5</f>
        <v>0</v>
      </c>
      <c r="AF5" s="113">
        <f t="shared" ref="AF5:AI5" si="2">Q5-L5</f>
        <v>173.73131809000188</v>
      </c>
      <c r="AG5" s="113">
        <f t="shared" si="2"/>
        <v>46.391999999992549</v>
      </c>
      <c r="AH5" s="113">
        <f t="shared" si="2"/>
        <v>134.98099999999613</v>
      </c>
      <c r="AI5" s="114">
        <f t="shared" si="2"/>
        <v>150.27200000000084</v>
      </c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</row>
    <row r="6" spans="1:69" ht="14.1" customHeight="1">
      <c r="A6" s="25" t="s">
        <v>2</v>
      </c>
      <c r="B6" s="24">
        <v>5893.4560000000001</v>
      </c>
      <c r="C6" s="24">
        <v>6062.4670000000006</v>
      </c>
      <c r="D6" s="24">
        <v>6585.9130000000005</v>
      </c>
      <c r="E6" s="24">
        <v>6916.1280000000006</v>
      </c>
      <c r="F6" s="52">
        <v>5871.1266148399991</v>
      </c>
      <c r="G6" s="24">
        <v>6109.3140000000003</v>
      </c>
      <c r="H6" s="24">
        <v>6306.81</v>
      </c>
      <c r="I6" s="24">
        <v>6316.7560000000003</v>
      </c>
      <c r="J6" s="32">
        <v>6766.2169999999987</v>
      </c>
      <c r="K6" s="24">
        <v>5871.1266148399991</v>
      </c>
      <c r="L6" s="24">
        <v>6109.3140000000003</v>
      </c>
      <c r="M6" s="24">
        <v>6306.81</v>
      </c>
      <c r="N6" s="24">
        <v>6316.7560000000003</v>
      </c>
      <c r="O6" s="24">
        <v>6766.2169999999987</v>
      </c>
      <c r="P6" s="52">
        <v>5871.1266148399991</v>
      </c>
      <c r="Q6" s="24">
        <v>6150.5419999999995</v>
      </c>
      <c r="R6" s="24">
        <v>6113.7829999999994</v>
      </c>
      <c r="S6" s="24">
        <v>6278.3050000000003</v>
      </c>
      <c r="T6" s="24">
        <v>6786.9039999999995</v>
      </c>
      <c r="U6" s="32">
        <v>7106.7910000000002</v>
      </c>
      <c r="V6" s="115">
        <f t="shared" ref="V6:V31" si="3">P6-B6</f>
        <v>-22.329385160001038</v>
      </c>
      <c r="W6" s="115">
        <f t="shared" ref="W6:W31" si="4">Q6-C6</f>
        <v>88.074999999998909</v>
      </c>
      <c r="X6" s="115">
        <f t="shared" ref="X6:X31" si="5">R6-D6</f>
        <v>-472.13000000000102</v>
      </c>
      <c r="Y6" s="116">
        <f t="shared" ref="Y6:Y31" si="6">S6-E6</f>
        <v>-637.82300000000032</v>
      </c>
      <c r="Z6" s="115">
        <f t="shared" ref="Z6:Z31" si="7">P6-F6</f>
        <v>0</v>
      </c>
      <c r="AA6" s="115">
        <f t="shared" ref="AA6:AA31" si="8">Q6-G6</f>
        <v>41.227999999999156</v>
      </c>
      <c r="AB6" s="115">
        <f t="shared" ref="AB6:AB31" si="9">R6-H6</f>
        <v>-193.02700000000095</v>
      </c>
      <c r="AC6" s="115">
        <f t="shared" ref="AC6:AC31" si="10">S6-I6</f>
        <v>-38.451000000000022</v>
      </c>
      <c r="AD6" s="116">
        <f t="shared" ref="AD6:AD31" si="11">T6-J6</f>
        <v>20.687000000000808</v>
      </c>
      <c r="AE6" s="115">
        <f t="shared" ref="AE6:AE31" si="12">P6-K6</f>
        <v>0</v>
      </c>
      <c r="AF6" s="115">
        <f t="shared" ref="AF6:AF31" si="13">Q6-L6</f>
        <v>41.227999999999156</v>
      </c>
      <c r="AG6" s="115">
        <f t="shared" ref="AG6:AG31" si="14">R6-M6</f>
        <v>-193.02700000000095</v>
      </c>
      <c r="AH6" s="115">
        <f t="shared" ref="AH6:AH31" si="15">S6-N6</f>
        <v>-38.451000000000022</v>
      </c>
      <c r="AI6" s="116">
        <f t="shared" ref="AI6:AI31" si="16">T6-O6</f>
        <v>20.687000000000808</v>
      </c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</row>
    <row r="7" spans="1:69" ht="14.1" customHeight="1">
      <c r="A7" s="26" t="s">
        <v>3</v>
      </c>
      <c r="B7" s="27">
        <v>2858.0820000000003</v>
      </c>
      <c r="C7" s="27">
        <v>3093.5370000000003</v>
      </c>
      <c r="D7" s="27">
        <v>3357.2429999999999</v>
      </c>
      <c r="E7" s="27">
        <v>3592.0840000000003</v>
      </c>
      <c r="F7" s="30">
        <v>2866.0218001600001</v>
      </c>
      <c r="G7" s="27">
        <v>3151.5630000000001</v>
      </c>
      <c r="H7" s="27">
        <v>3189.8830000000003</v>
      </c>
      <c r="I7" s="27">
        <v>3383.0440000000003</v>
      </c>
      <c r="J7" s="31">
        <v>3572.8599999999997</v>
      </c>
      <c r="K7" s="27">
        <v>2866.0218001600001</v>
      </c>
      <c r="L7" s="27">
        <v>3151.5630000000001</v>
      </c>
      <c r="M7" s="27">
        <v>3189.8830000000003</v>
      </c>
      <c r="N7" s="27">
        <v>3383.0440000000003</v>
      </c>
      <c r="O7" s="27">
        <v>3572.8599999999997</v>
      </c>
      <c r="P7" s="30">
        <v>2866.0218001600001</v>
      </c>
      <c r="Q7" s="27">
        <v>3154.5429999999997</v>
      </c>
      <c r="R7" s="27">
        <v>3192.3469999999998</v>
      </c>
      <c r="S7" s="27">
        <v>3385.5479999999998</v>
      </c>
      <c r="T7" s="27">
        <v>3645.3759999999997</v>
      </c>
      <c r="U7" s="31">
        <v>3916.5190000000002</v>
      </c>
      <c r="V7" s="117">
        <f t="shared" si="3"/>
        <v>7.939800159999777</v>
      </c>
      <c r="W7" s="117">
        <f t="shared" si="4"/>
        <v>61.005999999999403</v>
      </c>
      <c r="X7" s="117">
        <f t="shared" si="5"/>
        <v>-164.89600000000019</v>
      </c>
      <c r="Y7" s="118">
        <f t="shared" si="6"/>
        <v>-206.53600000000051</v>
      </c>
      <c r="Z7" s="117">
        <f t="shared" si="7"/>
        <v>0</v>
      </c>
      <c r="AA7" s="117">
        <f t="shared" si="8"/>
        <v>2.9799999999995634</v>
      </c>
      <c r="AB7" s="117">
        <f t="shared" si="9"/>
        <v>2.463999999999487</v>
      </c>
      <c r="AC7" s="117">
        <f t="shared" si="10"/>
        <v>2.5039999999994507</v>
      </c>
      <c r="AD7" s="118">
        <f t="shared" si="11"/>
        <v>72.516000000000076</v>
      </c>
      <c r="AE7" s="117">
        <f t="shared" si="12"/>
        <v>0</v>
      </c>
      <c r="AF7" s="117">
        <f t="shared" si="13"/>
        <v>2.9799999999995634</v>
      </c>
      <c r="AG7" s="117">
        <f t="shared" si="14"/>
        <v>2.463999999999487</v>
      </c>
      <c r="AH7" s="117">
        <f t="shared" si="15"/>
        <v>2.5039999999994507</v>
      </c>
      <c r="AI7" s="118">
        <f t="shared" si="16"/>
        <v>72.516000000000076</v>
      </c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</row>
    <row r="8" spans="1:69" ht="14.1" customHeight="1">
      <c r="A8" s="28" t="s">
        <v>4</v>
      </c>
      <c r="B8" s="27">
        <v>2796.8510000000001</v>
      </c>
      <c r="C8" s="27">
        <v>3017.1570000000002</v>
      </c>
      <c r="D8" s="27">
        <v>3278.1880000000001</v>
      </c>
      <c r="E8" s="27">
        <v>3512.9270000000001</v>
      </c>
      <c r="F8" s="30">
        <v>2804.1032548000003</v>
      </c>
      <c r="G8" s="27">
        <v>3071.355</v>
      </c>
      <c r="H8" s="27">
        <v>3130.9540000000002</v>
      </c>
      <c r="I8" s="27">
        <v>3351.4180000000001</v>
      </c>
      <c r="J8" s="31">
        <v>3537.3939999999998</v>
      </c>
      <c r="K8" s="27">
        <v>2804.1032548000003</v>
      </c>
      <c r="L8" s="27">
        <v>3071.355</v>
      </c>
      <c r="M8" s="27">
        <v>3130.9540000000002</v>
      </c>
      <c r="N8" s="27">
        <v>3351.4180000000001</v>
      </c>
      <c r="O8" s="27">
        <v>3537.3939999999998</v>
      </c>
      <c r="P8" s="30">
        <v>2804.1032548000003</v>
      </c>
      <c r="Q8" s="27">
        <v>3071.14</v>
      </c>
      <c r="R8" s="27">
        <v>3127.5329999999999</v>
      </c>
      <c r="S8" s="27">
        <v>3351.404</v>
      </c>
      <c r="T8" s="27">
        <v>3607.473</v>
      </c>
      <c r="U8" s="31">
        <v>3874.2130000000002</v>
      </c>
      <c r="V8" s="117">
        <f t="shared" si="3"/>
        <v>7.2522548000001734</v>
      </c>
      <c r="W8" s="117">
        <f t="shared" si="4"/>
        <v>53.98299999999972</v>
      </c>
      <c r="X8" s="117">
        <f t="shared" si="5"/>
        <v>-150.6550000000002</v>
      </c>
      <c r="Y8" s="118">
        <f t="shared" si="6"/>
        <v>-161.52300000000014</v>
      </c>
      <c r="Z8" s="117">
        <f t="shared" si="7"/>
        <v>0</v>
      </c>
      <c r="AA8" s="117">
        <f t="shared" si="8"/>
        <v>-0.21500000000014552</v>
      </c>
      <c r="AB8" s="117">
        <f t="shared" si="9"/>
        <v>-3.4210000000002765</v>
      </c>
      <c r="AC8" s="117">
        <f t="shared" si="10"/>
        <v>-1.4000000000123691E-2</v>
      </c>
      <c r="AD8" s="118">
        <f t="shared" si="11"/>
        <v>70.079000000000178</v>
      </c>
      <c r="AE8" s="117">
        <f t="shared" si="12"/>
        <v>0</v>
      </c>
      <c r="AF8" s="117">
        <f t="shared" si="13"/>
        <v>-0.21500000000014552</v>
      </c>
      <c r="AG8" s="117">
        <f t="shared" si="14"/>
        <v>-3.4210000000002765</v>
      </c>
      <c r="AH8" s="117">
        <f t="shared" si="15"/>
        <v>-1.4000000000123691E-2</v>
      </c>
      <c r="AI8" s="118">
        <f t="shared" si="16"/>
        <v>70.079000000000178</v>
      </c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1:69" ht="14.1" customHeight="1">
      <c r="A9" s="28" t="s">
        <v>5</v>
      </c>
      <c r="B9" s="27">
        <v>61.231000000000002</v>
      </c>
      <c r="C9" s="27">
        <v>76.38</v>
      </c>
      <c r="D9" s="27">
        <v>79.055000000000007</v>
      </c>
      <c r="E9" s="27">
        <v>79.156999999999996</v>
      </c>
      <c r="F9" s="30">
        <v>61.918545359999996</v>
      </c>
      <c r="G9" s="27">
        <v>80.207999999999998</v>
      </c>
      <c r="H9" s="27">
        <v>58.929000000000002</v>
      </c>
      <c r="I9" s="27">
        <v>31.626000000000001</v>
      </c>
      <c r="J9" s="31">
        <v>35.466000000000001</v>
      </c>
      <c r="K9" s="27">
        <v>61.918545359999996</v>
      </c>
      <c r="L9" s="27">
        <v>80.207999999999998</v>
      </c>
      <c r="M9" s="27">
        <v>58.929000000000002</v>
      </c>
      <c r="N9" s="27">
        <v>31.626000000000001</v>
      </c>
      <c r="O9" s="27">
        <v>35.466000000000001</v>
      </c>
      <c r="P9" s="30">
        <v>61.918545359999996</v>
      </c>
      <c r="Q9" s="27">
        <v>83.403000000000006</v>
      </c>
      <c r="R9" s="27">
        <v>64.813999999999993</v>
      </c>
      <c r="S9" s="27">
        <v>34.143999999999998</v>
      </c>
      <c r="T9" s="27">
        <v>37.902999999999999</v>
      </c>
      <c r="U9" s="31">
        <v>42.305999999999997</v>
      </c>
      <c r="V9" s="117">
        <f t="shared" si="3"/>
        <v>0.68754535999999433</v>
      </c>
      <c r="W9" s="117">
        <f t="shared" si="4"/>
        <v>7.0230000000000103</v>
      </c>
      <c r="X9" s="117">
        <f t="shared" si="5"/>
        <v>-14.241000000000014</v>
      </c>
      <c r="Y9" s="118">
        <f t="shared" si="6"/>
        <v>-45.012999999999998</v>
      </c>
      <c r="Z9" s="117">
        <f t="shared" si="7"/>
        <v>0</v>
      </c>
      <c r="AA9" s="117">
        <f t="shared" si="8"/>
        <v>3.1950000000000074</v>
      </c>
      <c r="AB9" s="117">
        <f t="shared" si="9"/>
        <v>5.8849999999999909</v>
      </c>
      <c r="AC9" s="117">
        <f t="shared" si="10"/>
        <v>2.5179999999999971</v>
      </c>
      <c r="AD9" s="118">
        <f t="shared" si="11"/>
        <v>2.4369999999999976</v>
      </c>
      <c r="AE9" s="117">
        <f t="shared" si="12"/>
        <v>0</v>
      </c>
      <c r="AF9" s="117">
        <f t="shared" si="13"/>
        <v>3.1950000000000074</v>
      </c>
      <c r="AG9" s="117">
        <f t="shared" si="14"/>
        <v>5.8849999999999909</v>
      </c>
      <c r="AH9" s="117">
        <f t="shared" si="15"/>
        <v>2.5179999999999971</v>
      </c>
      <c r="AI9" s="118">
        <f t="shared" si="16"/>
        <v>2.4369999999999976</v>
      </c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</row>
    <row r="10" spans="1:69" ht="14.1" customHeight="1">
      <c r="A10" s="26" t="s">
        <v>6</v>
      </c>
      <c r="B10" s="27">
        <v>2805.6260000000002</v>
      </c>
      <c r="C10" s="27">
        <v>2733.2910000000002</v>
      </c>
      <c r="D10" s="27">
        <v>2979.4540000000002</v>
      </c>
      <c r="E10" s="27">
        <v>3074.8780000000002</v>
      </c>
      <c r="F10" s="30">
        <v>2795.9353082499993</v>
      </c>
      <c r="G10" s="27">
        <v>2708.7489999999998</v>
      </c>
      <c r="H10" s="27">
        <v>2860.6469999999999</v>
      </c>
      <c r="I10" s="27">
        <v>2680.26</v>
      </c>
      <c r="J10" s="31">
        <v>2922.4929999999999</v>
      </c>
      <c r="K10" s="27">
        <v>2795.9353082499993</v>
      </c>
      <c r="L10" s="27">
        <v>2708.7489999999998</v>
      </c>
      <c r="M10" s="27">
        <v>2860.6469999999999</v>
      </c>
      <c r="N10" s="27">
        <v>2680.26</v>
      </c>
      <c r="O10" s="27">
        <v>2922.4929999999999</v>
      </c>
      <c r="P10" s="30">
        <v>2795.9353082499993</v>
      </c>
      <c r="Q10" s="27">
        <v>2750.2220000000002</v>
      </c>
      <c r="R10" s="27">
        <v>2670.027</v>
      </c>
      <c r="S10" s="27">
        <v>2645.0149999999999</v>
      </c>
      <c r="T10" s="27">
        <v>2877.4079999999999</v>
      </c>
      <c r="U10" s="31">
        <v>2919.0630000000001</v>
      </c>
      <c r="V10" s="117">
        <f t="shared" si="3"/>
        <v>-9.6906917500009513</v>
      </c>
      <c r="W10" s="117">
        <f t="shared" si="4"/>
        <v>16.93100000000004</v>
      </c>
      <c r="X10" s="117">
        <f t="shared" si="5"/>
        <v>-309.42700000000013</v>
      </c>
      <c r="Y10" s="118">
        <f t="shared" si="6"/>
        <v>-429.86300000000028</v>
      </c>
      <c r="Z10" s="117">
        <f t="shared" si="7"/>
        <v>0</v>
      </c>
      <c r="AA10" s="117">
        <f t="shared" si="8"/>
        <v>41.473000000000411</v>
      </c>
      <c r="AB10" s="117">
        <f t="shared" si="9"/>
        <v>-190.61999999999989</v>
      </c>
      <c r="AC10" s="117">
        <f t="shared" si="10"/>
        <v>-35.245000000000346</v>
      </c>
      <c r="AD10" s="118">
        <f t="shared" si="11"/>
        <v>-45.085000000000036</v>
      </c>
      <c r="AE10" s="117">
        <f t="shared" si="12"/>
        <v>0</v>
      </c>
      <c r="AF10" s="117">
        <f t="shared" si="13"/>
        <v>41.473000000000411</v>
      </c>
      <c r="AG10" s="117">
        <f t="shared" si="14"/>
        <v>-190.61999999999989</v>
      </c>
      <c r="AH10" s="117">
        <f t="shared" si="15"/>
        <v>-35.245000000000346</v>
      </c>
      <c r="AI10" s="118">
        <f t="shared" si="16"/>
        <v>-45.085000000000036</v>
      </c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</row>
    <row r="11" spans="1:69" ht="14.1" customHeight="1">
      <c r="A11" s="26" t="s">
        <v>7</v>
      </c>
      <c r="B11" s="27">
        <v>229.74799999999999</v>
      </c>
      <c r="C11" s="27">
        <v>235.63900000000001</v>
      </c>
      <c r="D11" s="27">
        <v>249.21600000000001</v>
      </c>
      <c r="E11" s="27">
        <v>249.166</v>
      </c>
      <c r="F11" s="30">
        <v>209.16950642999998</v>
      </c>
      <c r="G11" s="27">
        <v>249.00200000000001</v>
      </c>
      <c r="H11" s="27">
        <v>256.27999999999997</v>
      </c>
      <c r="I11" s="27">
        <v>253.452</v>
      </c>
      <c r="J11" s="31">
        <v>270.86399999999998</v>
      </c>
      <c r="K11" s="27">
        <v>209.16950642999998</v>
      </c>
      <c r="L11" s="27">
        <v>249.00200000000001</v>
      </c>
      <c r="M11" s="27">
        <v>256.27999999999997</v>
      </c>
      <c r="N11" s="27">
        <v>253.452</v>
      </c>
      <c r="O11" s="27">
        <v>270.86399999999998</v>
      </c>
      <c r="P11" s="30">
        <v>209.16950642999998</v>
      </c>
      <c r="Q11" s="27">
        <v>245.77699999999999</v>
      </c>
      <c r="R11" s="27">
        <v>251.40899999999999</v>
      </c>
      <c r="S11" s="27">
        <v>247.74199999999999</v>
      </c>
      <c r="T11" s="27">
        <v>264.12</v>
      </c>
      <c r="U11" s="31">
        <v>271.209</v>
      </c>
      <c r="V11" s="117">
        <f t="shared" si="3"/>
        <v>-20.578493570000006</v>
      </c>
      <c r="W11" s="117">
        <f t="shared" si="4"/>
        <v>10.137999999999977</v>
      </c>
      <c r="X11" s="117">
        <f t="shared" si="5"/>
        <v>2.1929999999999836</v>
      </c>
      <c r="Y11" s="118">
        <f t="shared" si="6"/>
        <v>-1.4240000000000066</v>
      </c>
      <c r="Z11" s="117">
        <f t="shared" si="7"/>
        <v>0</v>
      </c>
      <c r="AA11" s="117">
        <f t="shared" si="8"/>
        <v>-3.2250000000000227</v>
      </c>
      <c r="AB11" s="117">
        <f t="shared" si="9"/>
        <v>-4.8709999999999809</v>
      </c>
      <c r="AC11" s="117">
        <f t="shared" si="10"/>
        <v>-5.710000000000008</v>
      </c>
      <c r="AD11" s="118">
        <f t="shared" si="11"/>
        <v>-6.7439999999999714</v>
      </c>
      <c r="AE11" s="117">
        <f t="shared" si="12"/>
        <v>0</v>
      </c>
      <c r="AF11" s="117">
        <f t="shared" si="13"/>
        <v>-3.2250000000000227</v>
      </c>
      <c r="AG11" s="117">
        <f t="shared" si="14"/>
        <v>-4.8709999999999809</v>
      </c>
      <c r="AH11" s="117">
        <f t="shared" si="15"/>
        <v>-5.710000000000008</v>
      </c>
      <c r="AI11" s="118">
        <f t="shared" si="16"/>
        <v>-6.7439999999999714</v>
      </c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</row>
    <row r="12" spans="1:69" ht="14.1" customHeight="1">
      <c r="A12" s="29" t="s">
        <v>8</v>
      </c>
      <c r="B12" s="24">
        <v>8677.487000000001</v>
      </c>
      <c r="C12" s="24">
        <v>9046.6530000000002</v>
      </c>
      <c r="D12" s="24">
        <v>9477.8590000000004</v>
      </c>
      <c r="E12" s="24">
        <v>9889.027</v>
      </c>
      <c r="F12" s="52">
        <v>8735.9472064799993</v>
      </c>
      <c r="G12" s="24">
        <v>8979.5509999999995</v>
      </c>
      <c r="H12" s="24">
        <v>9274.630000000001</v>
      </c>
      <c r="I12" s="24">
        <v>9635.6280000000006</v>
      </c>
      <c r="J12" s="32">
        <v>10063.846</v>
      </c>
      <c r="K12" s="24">
        <v>8735.9472064799993</v>
      </c>
      <c r="L12" s="24">
        <v>8979.5509999999995</v>
      </c>
      <c r="M12" s="24">
        <v>9274.630000000001</v>
      </c>
      <c r="N12" s="24">
        <v>9635.6280000000006</v>
      </c>
      <c r="O12" s="24">
        <v>10063.846</v>
      </c>
      <c r="P12" s="52">
        <v>8735.9472064799993</v>
      </c>
      <c r="Q12" s="24">
        <v>9087.8290820000002</v>
      </c>
      <c r="R12" s="24">
        <v>9420.4539999999997</v>
      </c>
      <c r="S12" s="24">
        <v>9715.5159999999996</v>
      </c>
      <c r="T12" s="24">
        <v>10098.978999999999</v>
      </c>
      <c r="U12" s="32">
        <v>10823.418000000001</v>
      </c>
      <c r="V12" s="115">
        <f t="shared" si="3"/>
        <v>58.460206479998305</v>
      </c>
      <c r="W12" s="115">
        <f t="shared" si="4"/>
        <v>41.176081999999951</v>
      </c>
      <c r="X12" s="115">
        <f t="shared" si="5"/>
        <v>-57.405000000000655</v>
      </c>
      <c r="Y12" s="116">
        <f t="shared" si="6"/>
        <v>-173.51100000000042</v>
      </c>
      <c r="Z12" s="115">
        <f t="shared" si="7"/>
        <v>0</v>
      </c>
      <c r="AA12" s="115">
        <f t="shared" si="8"/>
        <v>108.27808200000072</v>
      </c>
      <c r="AB12" s="115">
        <f t="shared" si="9"/>
        <v>145.8239999999987</v>
      </c>
      <c r="AC12" s="115">
        <f t="shared" si="10"/>
        <v>79.88799999999901</v>
      </c>
      <c r="AD12" s="116">
        <f t="shared" si="11"/>
        <v>35.132999999999811</v>
      </c>
      <c r="AE12" s="115">
        <f t="shared" si="12"/>
        <v>0</v>
      </c>
      <c r="AF12" s="115">
        <f t="shared" si="13"/>
        <v>108.27808200000072</v>
      </c>
      <c r="AG12" s="115">
        <f t="shared" si="14"/>
        <v>145.8239999999987</v>
      </c>
      <c r="AH12" s="115">
        <f t="shared" si="15"/>
        <v>79.88799999999901</v>
      </c>
      <c r="AI12" s="116">
        <f t="shared" si="16"/>
        <v>35.132999999999811</v>
      </c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</row>
    <row r="13" spans="1:69" ht="14.1" customHeight="1">
      <c r="A13" s="26" t="s">
        <v>9</v>
      </c>
      <c r="B13" s="27">
        <v>6357.09</v>
      </c>
      <c r="C13" s="27">
        <v>6629.4549999999999</v>
      </c>
      <c r="D13" s="27">
        <v>6986.5730000000003</v>
      </c>
      <c r="E13" s="27">
        <v>7341.7079999999996</v>
      </c>
      <c r="F13" s="30">
        <v>6412.4257205999993</v>
      </c>
      <c r="G13" s="27">
        <v>6613.1589999999997</v>
      </c>
      <c r="H13" s="27">
        <v>6876.0290000000005</v>
      </c>
      <c r="I13" s="27">
        <v>7199.2079999999996</v>
      </c>
      <c r="J13" s="31">
        <v>7580.8990000000003</v>
      </c>
      <c r="K13" s="27">
        <v>6412.4257205999993</v>
      </c>
      <c r="L13" s="27">
        <v>6613.1589999999997</v>
      </c>
      <c r="M13" s="27">
        <v>6876.0290000000005</v>
      </c>
      <c r="N13" s="27">
        <v>7199.2079999999996</v>
      </c>
      <c r="O13" s="27">
        <v>7580.8990000000003</v>
      </c>
      <c r="P13" s="30">
        <v>6412.4257205999993</v>
      </c>
      <c r="Q13" s="27">
        <v>6729.9020820000005</v>
      </c>
      <c r="R13" s="27">
        <v>7019.2039999999997</v>
      </c>
      <c r="S13" s="27">
        <v>7274.9949999999999</v>
      </c>
      <c r="T13" s="27">
        <v>7619.9920000000002</v>
      </c>
      <c r="U13" s="31">
        <v>8283.3700000000008</v>
      </c>
      <c r="V13" s="117">
        <f t="shared" si="3"/>
        <v>55.335720599999149</v>
      </c>
      <c r="W13" s="117">
        <f t="shared" si="4"/>
        <v>100.44708200000059</v>
      </c>
      <c r="X13" s="117">
        <f t="shared" si="5"/>
        <v>32.630999999999403</v>
      </c>
      <c r="Y13" s="118">
        <f t="shared" si="6"/>
        <v>-66.712999999999738</v>
      </c>
      <c r="Z13" s="117">
        <f t="shared" si="7"/>
        <v>0</v>
      </c>
      <c r="AA13" s="117">
        <f t="shared" si="8"/>
        <v>116.74308200000087</v>
      </c>
      <c r="AB13" s="117">
        <f t="shared" si="9"/>
        <v>143.17499999999927</v>
      </c>
      <c r="AC13" s="117">
        <f t="shared" si="10"/>
        <v>75.787000000000262</v>
      </c>
      <c r="AD13" s="118">
        <f t="shared" si="11"/>
        <v>39.092999999999847</v>
      </c>
      <c r="AE13" s="117">
        <f t="shared" si="12"/>
        <v>0</v>
      </c>
      <c r="AF13" s="117">
        <f t="shared" si="13"/>
        <v>116.74308200000087</v>
      </c>
      <c r="AG13" s="117">
        <f t="shared" si="14"/>
        <v>143.17499999999927</v>
      </c>
      <c r="AH13" s="117">
        <f t="shared" si="15"/>
        <v>75.787000000000262</v>
      </c>
      <c r="AI13" s="118">
        <f t="shared" si="16"/>
        <v>39.092999999999847</v>
      </c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</row>
    <row r="14" spans="1:69" ht="14.1" customHeight="1">
      <c r="A14" s="26" t="s">
        <v>10</v>
      </c>
      <c r="B14" s="27">
        <v>2320.3969999999999</v>
      </c>
      <c r="C14" s="27">
        <v>2417.1980000000003</v>
      </c>
      <c r="D14" s="27">
        <v>2491.2859999999996</v>
      </c>
      <c r="E14" s="27">
        <v>2547.319</v>
      </c>
      <c r="F14" s="30">
        <v>2323.5214858799995</v>
      </c>
      <c r="G14" s="27">
        <v>2366.3919999999998</v>
      </c>
      <c r="H14" s="27">
        <v>2398.6009999999997</v>
      </c>
      <c r="I14" s="27">
        <v>2436.42</v>
      </c>
      <c r="J14" s="31">
        <v>2482.9469999999997</v>
      </c>
      <c r="K14" s="27">
        <v>2323.5214858799995</v>
      </c>
      <c r="L14" s="27">
        <v>2366.3919999999998</v>
      </c>
      <c r="M14" s="27">
        <v>2398.6009999999997</v>
      </c>
      <c r="N14" s="27">
        <v>2436.42</v>
      </c>
      <c r="O14" s="27">
        <v>2482.9469999999997</v>
      </c>
      <c r="P14" s="30">
        <v>2323.5214858799995</v>
      </c>
      <c r="Q14" s="27">
        <v>2357.9270000000001</v>
      </c>
      <c r="R14" s="27">
        <v>2401.25</v>
      </c>
      <c r="S14" s="27">
        <v>2440.5210000000002</v>
      </c>
      <c r="T14" s="27">
        <v>2478.9870000000001</v>
      </c>
      <c r="U14" s="31">
        <v>2540.0479999999998</v>
      </c>
      <c r="V14" s="117">
        <f t="shared" si="3"/>
        <v>3.1244858799996109</v>
      </c>
      <c r="W14" s="117">
        <f t="shared" si="4"/>
        <v>-59.271000000000186</v>
      </c>
      <c r="X14" s="117">
        <f t="shared" si="5"/>
        <v>-90.035999999999603</v>
      </c>
      <c r="Y14" s="118">
        <f t="shared" si="6"/>
        <v>-106.79799999999977</v>
      </c>
      <c r="Z14" s="117">
        <f t="shared" si="7"/>
        <v>0</v>
      </c>
      <c r="AA14" s="117">
        <f t="shared" si="8"/>
        <v>-8.4649999999996908</v>
      </c>
      <c r="AB14" s="117">
        <f t="shared" si="9"/>
        <v>2.649000000000342</v>
      </c>
      <c r="AC14" s="117">
        <f t="shared" si="10"/>
        <v>4.1010000000001128</v>
      </c>
      <c r="AD14" s="118">
        <f t="shared" si="11"/>
        <v>-3.9599999999995816</v>
      </c>
      <c r="AE14" s="117">
        <f t="shared" si="12"/>
        <v>0</v>
      </c>
      <c r="AF14" s="117">
        <f t="shared" si="13"/>
        <v>-8.4649999999996908</v>
      </c>
      <c r="AG14" s="117">
        <f t="shared" si="14"/>
        <v>2.649000000000342</v>
      </c>
      <c r="AH14" s="117">
        <f t="shared" si="15"/>
        <v>4.1010000000001128</v>
      </c>
      <c r="AI14" s="118">
        <f t="shared" si="16"/>
        <v>-3.9599999999995816</v>
      </c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</row>
    <row r="15" spans="1:69" ht="14.1" customHeight="1">
      <c r="A15" s="28" t="s">
        <v>11</v>
      </c>
      <c r="B15" s="27">
        <v>1274.7329999999999</v>
      </c>
      <c r="C15" s="27">
        <v>1332.4780000000001</v>
      </c>
      <c r="D15" s="27">
        <v>1385.6690000000001</v>
      </c>
      <c r="E15" s="27">
        <v>1432.22</v>
      </c>
      <c r="F15" s="30">
        <v>1266.60159881</v>
      </c>
      <c r="G15" s="27">
        <v>1291.048</v>
      </c>
      <c r="H15" s="27">
        <v>1315.758</v>
      </c>
      <c r="I15" s="27">
        <v>1350.172</v>
      </c>
      <c r="J15" s="31">
        <v>1384.462</v>
      </c>
      <c r="K15" s="27">
        <v>1266.60159881</v>
      </c>
      <c r="L15" s="27">
        <v>1291.048</v>
      </c>
      <c r="M15" s="27">
        <v>1315.758</v>
      </c>
      <c r="N15" s="27">
        <v>1350.172</v>
      </c>
      <c r="O15" s="27">
        <v>1384.462</v>
      </c>
      <c r="P15" s="30">
        <v>1266.60159881</v>
      </c>
      <c r="Q15" s="27">
        <v>1286.577</v>
      </c>
      <c r="R15" s="27">
        <v>1312.3219999999999</v>
      </c>
      <c r="S15" s="27">
        <v>1345.318</v>
      </c>
      <c r="T15" s="27">
        <v>1376.7929999999999</v>
      </c>
      <c r="U15" s="31">
        <v>1423.384</v>
      </c>
      <c r="V15" s="117">
        <f t="shared" si="3"/>
        <v>-8.1314011899999059</v>
      </c>
      <c r="W15" s="117">
        <f t="shared" si="4"/>
        <v>-45.901000000000067</v>
      </c>
      <c r="X15" s="117">
        <f t="shared" si="5"/>
        <v>-73.347000000000207</v>
      </c>
      <c r="Y15" s="118">
        <f t="shared" si="6"/>
        <v>-86.902000000000044</v>
      </c>
      <c r="Z15" s="117">
        <f t="shared" si="7"/>
        <v>0</v>
      </c>
      <c r="AA15" s="117">
        <f t="shared" si="8"/>
        <v>-4.4710000000000036</v>
      </c>
      <c r="AB15" s="117">
        <f t="shared" si="9"/>
        <v>-3.4360000000001492</v>
      </c>
      <c r="AC15" s="117">
        <f t="shared" si="10"/>
        <v>-4.8540000000000418</v>
      </c>
      <c r="AD15" s="118">
        <f t="shared" si="11"/>
        <v>-7.6690000000000964</v>
      </c>
      <c r="AE15" s="117">
        <f t="shared" si="12"/>
        <v>0</v>
      </c>
      <c r="AF15" s="117">
        <f t="shared" si="13"/>
        <v>-4.4710000000000036</v>
      </c>
      <c r="AG15" s="117">
        <f t="shared" si="14"/>
        <v>-3.4360000000001492</v>
      </c>
      <c r="AH15" s="117">
        <f t="shared" si="15"/>
        <v>-4.8540000000000418</v>
      </c>
      <c r="AI15" s="118">
        <f t="shared" si="16"/>
        <v>-7.6690000000000964</v>
      </c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</row>
    <row r="16" spans="1:69" ht="14.1" customHeight="1">
      <c r="A16" s="28" t="s">
        <v>12</v>
      </c>
      <c r="B16" s="27">
        <v>218.06800000000001</v>
      </c>
      <c r="C16" s="27">
        <v>219.892</v>
      </c>
      <c r="D16" s="27">
        <v>223.708</v>
      </c>
      <c r="E16" s="27">
        <v>227.25800000000001</v>
      </c>
      <c r="F16" s="30">
        <v>220.87845862</v>
      </c>
      <c r="G16" s="27">
        <v>223.678</v>
      </c>
      <c r="H16" s="27">
        <v>218.67</v>
      </c>
      <c r="I16" s="27">
        <v>223.26400000000001</v>
      </c>
      <c r="J16" s="31">
        <v>226.00399999999999</v>
      </c>
      <c r="K16" s="27">
        <v>220.87845862</v>
      </c>
      <c r="L16" s="27">
        <v>223.678</v>
      </c>
      <c r="M16" s="27">
        <v>218.67</v>
      </c>
      <c r="N16" s="27">
        <v>223.26400000000001</v>
      </c>
      <c r="O16" s="27">
        <v>226.00399999999999</v>
      </c>
      <c r="P16" s="30">
        <v>220.87845862</v>
      </c>
      <c r="Q16" s="27">
        <v>219.55199999999999</v>
      </c>
      <c r="R16" s="27">
        <v>213.59100000000001</v>
      </c>
      <c r="S16" s="27">
        <v>216.64500000000001</v>
      </c>
      <c r="T16" s="27">
        <v>219.982</v>
      </c>
      <c r="U16" s="31">
        <v>224.511</v>
      </c>
      <c r="V16" s="117">
        <f t="shared" si="3"/>
        <v>2.8104586199999915</v>
      </c>
      <c r="W16" s="117">
        <f t="shared" si="4"/>
        <v>-0.34000000000000341</v>
      </c>
      <c r="X16" s="117">
        <f t="shared" si="5"/>
        <v>-10.11699999999999</v>
      </c>
      <c r="Y16" s="118">
        <f t="shared" si="6"/>
        <v>-10.613</v>
      </c>
      <c r="Z16" s="117">
        <f t="shared" si="7"/>
        <v>0</v>
      </c>
      <c r="AA16" s="117">
        <f t="shared" si="8"/>
        <v>-4.1260000000000048</v>
      </c>
      <c r="AB16" s="117">
        <f t="shared" si="9"/>
        <v>-5.0789999999999793</v>
      </c>
      <c r="AC16" s="117">
        <f t="shared" si="10"/>
        <v>-6.6189999999999998</v>
      </c>
      <c r="AD16" s="118">
        <f t="shared" si="11"/>
        <v>-6.0219999999999914</v>
      </c>
      <c r="AE16" s="117">
        <f t="shared" si="12"/>
        <v>0</v>
      </c>
      <c r="AF16" s="117">
        <f t="shared" si="13"/>
        <v>-4.1260000000000048</v>
      </c>
      <c r="AG16" s="117">
        <f t="shared" si="14"/>
        <v>-5.0789999999999793</v>
      </c>
      <c r="AH16" s="117">
        <f t="shared" si="15"/>
        <v>-6.6189999999999998</v>
      </c>
      <c r="AI16" s="118">
        <f t="shared" si="16"/>
        <v>-6.0219999999999914</v>
      </c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</row>
    <row r="17" spans="1:69" ht="14.1" customHeight="1">
      <c r="A17" s="28" t="s">
        <v>13</v>
      </c>
      <c r="B17" s="27">
        <v>59.561999999999998</v>
      </c>
      <c r="C17" s="27">
        <v>61.058</v>
      </c>
      <c r="D17" s="27">
        <v>62.204000000000001</v>
      </c>
      <c r="E17" s="27">
        <v>63.097999999999999</v>
      </c>
      <c r="F17" s="30">
        <v>59.698142780000005</v>
      </c>
      <c r="G17" s="27">
        <v>59.841999999999999</v>
      </c>
      <c r="H17" s="27">
        <v>60.502000000000002</v>
      </c>
      <c r="I17" s="27">
        <v>61.442</v>
      </c>
      <c r="J17" s="31">
        <v>62.106999999999999</v>
      </c>
      <c r="K17" s="27">
        <v>59.698142780000005</v>
      </c>
      <c r="L17" s="27">
        <v>59.841999999999999</v>
      </c>
      <c r="M17" s="27">
        <v>60.502000000000002</v>
      </c>
      <c r="N17" s="27">
        <v>61.442</v>
      </c>
      <c r="O17" s="27">
        <v>62.106999999999999</v>
      </c>
      <c r="P17" s="30">
        <v>59.698142780000005</v>
      </c>
      <c r="Q17" s="27">
        <v>59.35</v>
      </c>
      <c r="R17" s="27">
        <v>59.847999999999999</v>
      </c>
      <c r="S17" s="27">
        <v>60.93</v>
      </c>
      <c r="T17" s="27">
        <v>61.552999999999997</v>
      </c>
      <c r="U17" s="31">
        <v>62.719000000000001</v>
      </c>
      <c r="V17" s="117">
        <f t="shared" si="3"/>
        <v>0.13614278000000724</v>
      </c>
      <c r="W17" s="117">
        <f t="shared" si="4"/>
        <v>-1.7079999999999984</v>
      </c>
      <c r="X17" s="117">
        <f t="shared" si="5"/>
        <v>-2.3560000000000016</v>
      </c>
      <c r="Y17" s="118">
        <f t="shared" si="6"/>
        <v>-2.1679999999999993</v>
      </c>
      <c r="Z17" s="117">
        <f t="shared" si="7"/>
        <v>0</v>
      </c>
      <c r="AA17" s="117">
        <f t="shared" si="8"/>
        <v>-0.49199999999999733</v>
      </c>
      <c r="AB17" s="117">
        <f t="shared" si="9"/>
        <v>-0.65400000000000347</v>
      </c>
      <c r="AC17" s="117">
        <f t="shared" si="10"/>
        <v>-0.51200000000000045</v>
      </c>
      <c r="AD17" s="118">
        <f t="shared" si="11"/>
        <v>-0.55400000000000205</v>
      </c>
      <c r="AE17" s="117">
        <f t="shared" si="12"/>
        <v>0</v>
      </c>
      <c r="AF17" s="117">
        <f t="shared" si="13"/>
        <v>-0.49199999999999733</v>
      </c>
      <c r="AG17" s="117">
        <f t="shared" si="14"/>
        <v>-0.65400000000000347</v>
      </c>
      <c r="AH17" s="117">
        <f t="shared" si="15"/>
        <v>-0.51200000000000045</v>
      </c>
      <c r="AI17" s="118">
        <f t="shared" si="16"/>
        <v>-0.55400000000000205</v>
      </c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</row>
    <row r="18" spans="1:69" ht="14.1" customHeight="1">
      <c r="A18" s="28" t="s">
        <v>14</v>
      </c>
      <c r="B18" s="27">
        <v>4.55</v>
      </c>
      <c r="C18" s="27">
        <v>3.915</v>
      </c>
      <c r="D18" s="27">
        <v>4.694</v>
      </c>
      <c r="E18" s="27">
        <v>4.7549999999999999</v>
      </c>
      <c r="F18" s="30">
        <v>4.5492678900000003</v>
      </c>
      <c r="G18" s="27">
        <v>4.7690000000000001</v>
      </c>
      <c r="H18" s="27">
        <v>4.8120000000000003</v>
      </c>
      <c r="I18" s="27">
        <v>4.9109999999999996</v>
      </c>
      <c r="J18" s="31">
        <v>4.9530000000000003</v>
      </c>
      <c r="K18" s="27">
        <v>4.5492678900000003</v>
      </c>
      <c r="L18" s="27">
        <v>4.7690000000000001</v>
      </c>
      <c r="M18" s="27">
        <v>4.8120000000000003</v>
      </c>
      <c r="N18" s="27">
        <v>4.9109999999999996</v>
      </c>
      <c r="O18" s="27">
        <v>4.9530000000000003</v>
      </c>
      <c r="P18" s="30">
        <v>4.5492678900000003</v>
      </c>
      <c r="Q18" s="27">
        <v>4.7460000000000004</v>
      </c>
      <c r="R18" s="27">
        <v>4.7750000000000004</v>
      </c>
      <c r="S18" s="27">
        <v>4.851</v>
      </c>
      <c r="T18" s="27">
        <v>4.891</v>
      </c>
      <c r="U18" s="31">
        <v>4.976</v>
      </c>
      <c r="V18" s="117">
        <f t="shared" si="3"/>
        <v>-7.3210999999950843E-4</v>
      </c>
      <c r="W18" s="117">
        <f t="shared" si="4"/>
        <v>0.83100000000000041</v>
      </c>
      <c r="X18" s="117">
        <f t="shared" si="5"/>
        <v>8.1000000000000405E-2</v>
      </c>
      <c r="Y18" s="118">
        <f t="shared" si="6"/>
        <v>9.6000000000000085E-2</v>
      </c>
      <c r="Z18" s="117">
        <f t="shared" si="7"/>
        <v>0</v>
      </c>
      <c r="AA18" s="117">
        <f t="shared" si="8"/>
        <v>-2.2999999999999687E-2</v>
      </c>
      <c r="AB18" s="117">
        <f t="shared" si="9"/>
        <v>-3.6999999999999922E-2</v>
      </c>
      <c r="AC18" s="117">
        <f t="shared" si="10"/>
        <v>-5.9999999999999609E-2</v>
      </c>
      <c r="AD18" s="118">
        <f t="shared" si="11"/>
        <v>-6.2000000000000277E-2</v>
      </c>
      <c r="AE18" s="117">
        <f t="shared" si="12"/>
        <v>0</v>
      </c>
      <c r="AF18" s="117">
        <f t="shared" si="13"/>
        <v>-2.2999999999999687E-2</v>
      </c>
      <c r="AG18" s="117">
        <f t="shared" si="14"/>
        <v>-3.6999999999999922E-2</v>
      </c>
      <c r="AH18" s="117">
        <f t="shared" si="15"/>
        <v>-5.9999999999999609E-2</v>
      </c>
      <c r="AI18" s="118">
        <f t="shared" si="16"/>
        <v>-6.2000000000000277E-2</v>
      </c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</row>
    <row r="19" spans="1:69" ht="14.1" customHeight="1">
      <c r="A19" s="28" t="s">
        <v>15</v>
      </c>
      <c r="B19" s="27">
        <v>727.12</v>
      </c>
      <c r="C19" s="27">
        <v>762.28099999999995</v>
      </c>
      <c r="D19" s="27">
        <v>776.29600000000005</v>
      </c>
      <c r="E19" s="27">
        <v>780.37300000000005</v>
      </c>
      <c r="F19" s="30">
        <v>736.82705327000008</v>
      </c>
      <c r="G19" s="27">
        <v>751.03599999999994</v>
      </c>
      <c r="H19" s="27">
        <v>762.30600000000004</v>
      </c>
      <c r="I19" s="27">
        <v>759.36199999999997</v>
      </c>
      <c r="J19" s="31">
        <v>767.46799999999996</v>
      </c>
      <c r="K19" s="27">
        <v>736.82705327000008</v>
      </c>
      <c r="L19" s="27">
        <v>751.03599999999994</v>
      </c>
      <c r="M19" s="27">
        <v>762.30600000000004</v>
      </c>
      <c r="N19" s="27">
        <v>759.36199999999997</v>
      </c>
      <c r="O19" s="27">
        <v>767.46799999999996</v>
      </c>
      <c r="P19" s="30">
        <v>736.82705327000008</v>
      </c>
      <c r="Q19" s="27">
        <v>751.46500000000003</v>
      </c>
      <c r="R19" s="27">
        <v>774.59400000000005</v>
      </c>
      <c r="S19" s="27">
        <v>775.851</v>
      </c>
      <c r="T19" s="27">
        <v>778.00900000000001</v>
      </c>
      <c r="U19" s="31">
        <v>785.65800000000002</v>
      </c>
      <c r="V19" s="117">
        <f t="shared" si="3"/>
        <v>9.707053270000074</v>
      </c>
      <c r="W19" s="117">
        <f t="shared" si="4"/>
        <v>-10.815999999999917</v>
      </c>
      <c r="X19" s="117">
        <f t="shared" si="5"/>
        <v>-1.7019999999999982</v>
      </c>
      <c r="Y19" s="118">
        <f t="shared" si="6"/>
        <v>-4.5220000000000482</v>
      </c>
      <c r="Z19" s="117">
        <f t="shared" si="7"/>
        <v>0</v>
      </c>
      <c r="AA19" s="117">
        <f t="shared" si="8"/>
        <v>0.42900000000008731</v>
      </c>
      <c r="AB19" s="117">
        <f t="shared" si="9"/>
        <v>12.288000000000011</v>
      </c>
      <c r="AC19" s="117">
        <f t="shared" si="10"/>
        <v>16.489000000000033</v>
      </c>
      <c r="AD19" s="118">
        <f t="shared" si="11"/>
        <v>10.541000000000054</v>
      </c>
      <c r="AE19" s="117">
        <f t="shared" si="12"/>
        <v>0</v>
      </c>
      <c r="AF19" s="117">
        <f t="shared" si="13"/>
        <v>0.42900000000008731</v>
      </c>
      <c r="AG19" s="117">
        <f t="shared" si="14"/>
        <v>12.288000000000011</v>
      </c>
      <c r="AH19" s="117">
        <f t="shared" si="15"/>
        <v>16.489000000000033</v>
      </c>
      <c r="AI19" s="118">
        <f t="shared" si="16"/>
        <v>10.541000000000054</v>
      </c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</row>
    <row r="20" spans="1:69" ht="14.1" customHeight="1">
      <c r="A20" s="28" t="s">
        <v>16</v>
      </c>
      <c r="B20" s="27">
        <v>11.151</v>
      </c>
      <c r="C20" s="27">
        <v>11.57</v>
      </c>
      <c r="D20" s="27">
        <v>11.894</v>
      </c>
      <c r="E20" s="27">
        <v>12.147</v>
      </c>
      <c r="F20" s="30">
        <v>10.977891530000001</v>
      </c>
      <c r="G20" s="27">
        <v>11.814</v>
      </c>
      <c r="H20" s="27">
        <v>11.939</v>
      </c>
      <c r="I20" s="27">
        <v>12.298</v>
      </c>
      <c r="J20" s="31">
        <v>12.513999999999999</v>
      </c>
      <c r="K20" s="27">
        <v>10.977891530000001</v>
      </c>
      <c r="L20" s="27">
        <v>11.814</v>
      </c>
      <c r="M20" s="27">
        <v>11.939</v>
      </c>
      <c r="N20" s="27">
        <v>12.298</v>
      </c>
      <c r="O20" s="27">
        <v>12.513999999999999</v>
      </c>
      <c r="P20" s="30">
        <v>10.977891530000001</v>
      </c>
      <c r="Q20" s="27">
        <v>12.138</v>
      </c>
      <c r="R20" s="27">
        <v>12.459</v>
      </c>
      <c r="S20" s="27">
        <v>12.657999999999999</v>
      </c>
      <c r="T20" s="27">
        <v>12.965</v>
      </c>
      <c r="U20" s="31">
        <v>13.305999999999999</v>
      </c>
      <c r="V20" s="117">
        <f t="shared" si="3"/>
        <v>-0.17310846999999896</v>
      </c>
      <c r="W20" s="117">
        <f t="shared" si="4"/>
        <v>0.56799999999999962</v>
      </c>
      <c r="X20" s="117">
        <f t="shared" si="5"/>
        <v>0.5649999999999995</v>
      </c>
      <c r="Y20" s="118">
        <f t="shared" si="6"/>
        <v>0.51099999999999923</v>
      </c>
      <c r="Z20" s="117">
        <f t="shared" si="7"/>
        <v>0</v>
      </c>
      <c r="AA20" s="117">
        <f t="shared" si="8"/>
        <v>0.32399999999999984</v>
      </c>
      <c r="AB20" s="117">
        <f t="shared" si="9"/>
        <v>0.51999999999999957</v>
      </c>
      <c r="AC20" s="117">
        <f t="shared" si="10"/>
        <v>0.35999999999999943</v>
      </c>
      <c r="AD20" s="118">
        <f t="shared" si="11"/>
        <v>0.45100000000000051</v>
      </c>
      <c r="AE20" s="117">
        <f t="shared" si="12"/>
        <v>0</v>
      </c>
      <c r="AF20" s="117">
        <f t="shared" si="13"/>
        <v>0.32399999999999984</v>
      </c>
      <c r="AG20" s="117">
        <f t="shared" si="14"/>
        <v>0.51999999999999957</v>
      </c>
      <c r="AH20" s="117">
        <f t="shared" si="15"/>
        <v>0.35999999999999943</v>
      </c>
      <c r="AI20" s="118">
        <f t="shared" si="16"/>
        <v>0.45100000000000051</v>
      </c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</row>
    <row r="21" spans="1:69" ht="14.1" customHeight="1">
      <c r="A21" s="28" t="s">
        <v>17</v>
      </c>
      <c r="B21" s="27">
        <v>24.821999999999999</v>
      </c>
      <c r="C21" s="27">
        <v>25.59</v>
      </c>
      <c r="D21" s="27">
        <v>26.402000000000001</v>
      </c>
      <c r="E21" s="27">
        <v>27.04</v>
      </c>
      <c r="F21" s="30">
        <v>23.643719019999999</v>
      </c>
      <c r="G21" s="27">
        <v>23.83</v>
      </c>
      <c r="H21" s="27">
        <v>24.321000000000002</v>
      </c>
      <c r="I21" s="27">
        <v>24.712</v>
      </c>
      <c r="J21" s="31">
        <v>25.210999999999999</v>
      </c>
      <c r="K21" s="27">
        <v>23.643719019999999</v>
      </c>
      <c r="L21" s="27">
        <v>23.83</v>
      </c>
      <c r="M21" s="27">
        <v>24.321000000000002</v>
      </c>
      <c r="N21" s="27">
        <v>24.712</v>
      </c>
      <c r="O21" s="27">
        <v>25.210999999999999</v>
      </c>
      <c r="P21" s="30">
        <v>23.643719019999999</v>
      </c>
      <c r="Q21" s="27">
        <v>23.702000000000002</v>
      </c>
      <c r="R21" s="27">
        <v>23.361999999999998</v>
      </c>
      <c r="S21" s="27">
        <v>24.001999999999999</v>
      </c>
      <c r="T21" s="27">
        <v>24.556000000000001</v>
      </c>
      <c r="U21" s="31">
        <v>25.285</v>
      </c>
      <c r="V21" s="117">
        <f t="shared" si="3"/>
        <v>-1.1782809800000003</v>
      </c>
      <c r="W21" s="117">
        <f t="shared" si="4"/>
        <v>-1.8879999999999981</v>
      </c>
      <c r="X21" s="117">
        <f t="shared" si="5"/>
        <v>-3.0400000000000027</v>
      </c>
      <c r="Y21" s="118">
        <f t="shared" si="6"/>
        <v>-3.0380000000000003</v>
      </c>
      <c r="Z21" s="117">
        <f t="shared" si="7"/>
        <v>0</v>
      </c>
      <c r="AA21" s="117">
        <f t="shared" si="8"/>
        <v>-0.12799999999999656</v>
      </c>
      <c r="AB21" s="117">
        <f t="shared" si="9"/>
        <v>-0.95900000000000318</v>
      </c>
      <c r="AC21" s="117">
        <f t="shared" si="10"/>
        <v>-0.71000000000000085</v>
      </c>
      <c r="AD21" s="118">
        <f t="shared" si="11"/>
        <v>-0.65499999999999758</v>
      </c>
      <c r="AE21" s="117">
        <f t="shared" si="12"/>
        <v>0</v>
      </c>
      <c r="AF21" s="117">
        <f t="shared" si="13"/>
        <v>-0.12799999999999656</v>
      </c>
      <c r="AG21" s="117">
        <f t="shared" si="14"/>
        <v>-0.95900000000000318</v>
      </c>
      <c r="AH21" s="117">
        <f t="shared" si="15"/>
        <v>-0.71000000000000085</v>
      </c>
      <c r="AI21" s="118">
        <f t="shared" si="16"/>
        <v>-0.65499999999999758</v>
      </c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</row>
    <row r="22" spans="1:69" ht="14.1" customHeight="1">
      <c r="A22" s="28" t="s">
        <v>18</v>
      </c>
      <c r="B22" s="27">
        <v>0.39100000000000001</v>
      </c>
      <c r="C22" s="27">
        <v>0.41399999999999998</v>
      </c>
      <c r="D22" s="27">
        <v>0.41899999999999998</v>
      </c>
      <c r="E22" s="27">
        <v>0.42799999999999999</v>
      </c>
      <c r="F22" s="30">
        <v>0.34535395999999996</v>
      </c>
      <c r="G22" s="27">
        <v>0.375</v>
      </c>
      <c r="H22" s="27">
        <v>0.29299999999999998</v>
      </c>
      <c r="I22" s="27">
        <v>0.25900000000000001</v>
      </c>
      <c r="J22" s="31">
        <v>0.22800000000000001</v>
      </c>
      <c r="K22" s="27">
        <v>0.34535395999999996</v>
      </c>
      <c r="L22" s="27">
        <v>0.375</v>
      </c>
      <c r="M22" s="27">
        <v>0.29299999999999998</v>
      </c>
      <c r="N22" s="27">
        <v>0.25900000000000001</v>
      </c>
      <c r="O22" s="27">
        <v>0.22800000000000001</v>
      </c>
      <c r="P22" s="30">
        <v>0.34535395999999996</v>
      </c>
      <c r="Q22" s="27">
        <v>0.39700000000000002</v>
      </c>
      <c r="R22" s="27">
        <v>0.29899999999999999</v>
      </c>
      <c r="S22" s="27">
        <v>0.26600000000000001</v>
      </c>
      <c r="T22" s="27">
        <v>0.23799999999999999</v>
      </c>
      <c r="U22" s="31">
        <v>0.20899999999999999</v>
      </c>
      <c r="V22" s="117">
        <f t="shared" si="3"/>
        <v>-4.5646040000000054E-2</v>
      </c>
      <c r="W22" s="117">
        <f t="shared" si="4"/>
        <v>-1.699999999999996E-2</v>
      </c>
      <c r="X22" s="117">
        <f t="shared" si="5"/>
        <v>-0.12</v>
      </c>
      <c r="Y22" s="118">
        <f t="shared" si="6"/>
        <v>-0.16199999999999998</v>
      </c>
      <c r="Z22" s="117">
        <f t="shared" si="7"/>
        <v>0</v>
      </c>
      <c r="AA22" s="117">
        <f t="shared" si="8"/>
        <v>2.200000000000002E-2</v>
      </c>
      <c r="AB22" s="117">
        <f t="shared" si="9"/>
        <v>6.0000000000000053E-3</v>
      </c>
      <c r="AC22" s="117">
        <f t="shared" si="10"/>
        <v>7.0000000000000062E-3</v>
      </c>
      <c r="AD22" s="118">
        <f t="shared" si="11"/>
        <v>9.9999999999999811E-3</v>
      </c>
      <c r="AE22" s="117">
        <f t="shared" si="12"/>
        <v>0</v>
      </c>
      <c r="AF22" s="117">
        <f t="shared" si="13"/>
        <v>2.200000000000002E-2</v>
      </c>
      <c r="AG22" s="117">
        <f t="shared" si="14"/>
        <v>6.0000000000000053E-3</v>
      </c>
      <c r="AH22" s="117">
        <f t="shared" si="15"/>
        <v>7.0000000000000062E-3</v>
      </c>
      <c r="AI22" s="118">
        <f t="shared" si="16"/>
        <v>9.9999999999999811E-3</v>
      </c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</row>
    <row r="23" spans="1:69" ht="14.1" customHeight="1">
      <c r="A23" s="62" t="s">
        <v>19</v>
      </c>
      <c r="B23" s="24">
        <v>21.094999999999999</v>
      </c>
      <c r="C23" s="24">
        <v>21.516999999999999</v>
      </c>
      <c r="D23" s="24">
        <v>21.946999999999999</v>
      </c>
      <c r="E23" s="24">
        <v>22.385999999999999</v>
      </c>
      <c r="F23" s="52">
        <v>23.365416460000002</v>
      </c>
      <c r="G23" s="24">
        <v>23.812000000000001</v>
      </c>
      <c r="H23" s="24">
        <v>24.289000000000001</v>
      </c>
      <c r="I23" s="24">
        <v>24.774999999999999</v>
      </c>
      <c r="J23" s="32">
        <v>25.27</v>
      </c>
      <c r="K23" s="24">
        <v>23.365416460000002</v>
      </c>
      <c r="L23" s="24">
        <v>23.812000000000001</v>
      </c>
      <c r="M23" s="24">
        <v>24.289000000000001</v>
      </c>
      <c r="N23" s="24">
        <v>24.774999999999999</v>
      </c>
      <c r="O23" s="24">
        <v>25.27</v>
      </c>
      <c r="P23" s="52">
        <v>23.365416459999999</v>
      </c>
      <c r="Q23" s="24">
        <v>21.064359320000001</v>
      </c>
      <c r="R23" s="24">
        <v>20.408000000000001</v>
      </c>
      <c r="S23" s="24">
        <v>19.533999999999999</v>
      </c>
      <c r="T23" s="24">
        <v>18.526</v>
      </c>
      <c r="U23" s="32">
        <v>17.475999999999999</v>
      </c>
      <c r="V23" s="115">
        <f t="shared" si="3"/>
        <v>2.2704164599999999</v>
      </c>
      <c r="W23" s="115">
        <f t="shared" si="4"/>
        <v>-0.45264067999999824</v>
      </c>
      <c r="X23" s="115">
        <f t="shared" si="5"/>
        <v>-1.5389999999999979</v>
      </c>
      <c r="Y23" s="116">
        <f t="shared" si="6"/>
        <v>-2.8520000000000003</v>
      </c>
      <c r="Z23" s="115">
        <f t="shared" si="7"/>
        <v>0</v>
      </c>
      <c r="AA23" s="115">
        <f t="shared" si="8"/>
        <v>-2.7476406799999999</v>
      </c>
      <c r="AB23" s="115">
        <f t="shared" si="9"/>
        <v>-3.8810000000000002</v>
      </c>
      <c r="AC23" s="115">
        <f t="shared" si="10"/>
        <v>-5.2409999999999997</v>
      </c>
      <c r="AD23" s="116">
        <f t="shared" si="11"/>
        <v>-6.7439999999999998</v>
      </c>
      <c r="AE23" s="115">
        <f t="shared" si="12"/>
        <v>0</v>
      </c>
      <c r="AF23" s="115">
        <f t="shared" si="13"/>
        <v>-2.7476406799999999</v>
      </c>
      <c r="AG23" s="115">
        <f t="shared" si="14"/>
        <v>-3.8810000000000002</v>
      </c>
      <c r="AH23" s="115">
        <f t="shared" si="15"/>
        <v>-5.2409999999999997</v>
      </c>
      <c r="AI23" s="116">
        <f t="shared" si="16"/>
        <v>-6.7439999999999998</v>
      </c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</row>
    <row r="24" spans="1:69" ht="14.1" customHeight="1">
      <c r="A24" s="62" t="s">
        <v>102</v>
      </c>
      <c r="B24" s="24">
        <v>567.97400000000005</v>
      </c>
      <c r="C24" s="24">
        <v>573.03200000000004</v>
      </c>
      <c r="D24" s="24">
        <v>595.44100000000003</v>
      </c>
      <c r="E24" s="24">
        <v>617.48800000000006</v>
      </c>
      <c r="F24" s="52">
        <v>564.48568992000003</v>
      </c>
      <c r="G24" s="24">
        <v>570.48199999999997</v>
      </c>
      <c r="H24" s="24">
        <v>585.19299999999998</v>
      </c>
      <c r="I24" s="24">
        <v>601.74199999999996</v>
      </c>
      <c r="J24" s="32">
        <v>618.43200000000002</v>
      </c>
      <c r="K24" s="24">
        <v>564.48568992000003</v>
      </c>
      <c r="L24" s="24">
        <v>570.48199999999997</v>
      </c>
      <c r="M24" s="24">
        <v>585.19299999999998</v>
      </c>
      <c r="N24" s="24">
        <v>601.74199999999996</v>
      </c>
      <c r="O24" s="24">
        <v>618.43200000000002</v>
      </c>
      <c r="P24" s="52">
        <v>564.48568992000003</v>
      </c>
      <c r="Q24" s="24">
        <v>585.17999999999995</v>
      </c>
      <c r="R24" s="24">
        <v>670.59400000000005</v>
      </c>
      <c r="S24" s="24">
        <v>689.24900000000002</v>
      </c>
      <c r="T24" s="24">
        <v>708.39700000000005</v>
      </c>
      <c r="U24" s="32">
        <v>732.46900000000005</v>
      </c>
      <c r="V24" s="115">
        <f t="shared" si="3"/>
        <v>-3.4883100800000193</v>
      </c>
      <c r="W24" s="115">
        <f t="shared" si="4"/>
        <v>12.147999999999911</v>
      </c>
      <c r="X24" s="115">
        <f t="shared" si="5"/>
        <v>75.15300000000002</v>
      </c>
      <c r="Y24" s="116">
        <f t="shared" si="6"/>
        <v>71.760999999999967</v>
      </c>
      <c r="Z24" s="115">
        <f t="shared" si="7"/>
        <v>0</v>
      </c>
      <c r="AA24" s="115">
        <f t="shared" si="8"/>
        <v>14.697999999999979</v>
      </c>
      <c r="AB24" s="115">
        <f t="shared" si="9"/>
        <v>85.401000000000067</v>
      </c>
      <c r="AC24" s="115">
        <f t="shared" si="10"/>
        <v>87.507000000000062</v>
      </c>
      <c r="AD24" s="116">
        <f t="shared" si="11"/>
        <v>89.965000000000032</v>
      </c>
      <c r="AE24" s="115">
        <f t="shared" si="12"/>
        <v>0</v>
      </c>
      <c r="AF24" s="115">
        <f t="shared" si="13"/>
        <v>14.697999999999979</v>
      </c>
      <c r="AG24" s="115">
        <f t="shared" si="14"/>
        <v>85.401000000000067</v>
      </c>
      <c r="AH24" s="115">
        <f t="shared" si="15"/>
        <v>87.507000000000062</v>
      </c>
      <c r="AI24" s="116">
        <f t="shared" si="16"/>
        <v>89.965000000000032</v>
      </c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</row>
    <row r="25" spans="1:69" ht="14.1" customHeight="1" thickBot="1">
      <c r="A25" s="63" t="s">
        <v>20</v>
      </c>
      <c r="B25" s="34">
        <v>604.995</v>
      </c>
      <c r="C25" s="34">
        <v>840.23900000000003</v>
      </c>
      <c r="D25" s="34">
        <v>1015.1950000000001</v>
      </c>
      <c r="E25" s="34">
        <v>856.46600000000001</v>
      </c>
      <c r="F25" s="33">
        <v>599.26703518999989</v>
      </c>
      <c r="G25" s="34">
        <v>686.90700000000004</v>
      </c>
      <c r="H25" s="34">
        <v>963.27599999999995</v>
      </c>
      <c r="I25" s="34">
        <v>968.91300000000001</v>
      </c>
      <c r="J25" s="35">
        <v>1004.774</v>
      </c>
      <c r="K25" s="34">
        <v>599.26703518999989</v>
      </c>
      <c r="L25" s="34">
        <v>596.90700000000004</v>
      </c>
      <c r="M25" s="34">
        <v>783.27599999999995</v>
      </c>
      <c r="N25" s="34">
        <v>778.91300000000001</v>
      </c>
      <c r="O25" s="34">
        <v>804.774</v>
      </c>
      <c r="P25" s="33">
        <v>599.26703518999989</v>
      </c>
      <c r="Q25" s="34">
        <v>609.18187676999992</v>
      </c>
      <c r="R25" s="34">
        <v>795.351</v>
      </c>
      <c r="S25" s="34">
        <v>790.19100000000003</v>
      </c>
      <c r="T25" s="34">
        <v>816.005</v>
      </c>
      <c r="U25" s="35">
        <v>850.35400000000004</v>
      </c>
      <c r="V25" s="119">
        <f t="shared" si="3"/>
        <v>-5.7279648100001168</v>
      </c>
      <c r="W25" s="119">
        <f t="shared" si="4"/>
        <v>-231.05712323000012</v>
      </c>
      <c r="X25" s="119">
        <f t="shared" si="5"/>
        <v>-219.84400000000005</v>
      </c>
      <c r="Y25" s="120">
        <f t="shared" si="6"/>
        <v>-66.274999999999977</v>
      </c>
      <c r="Z25" s="119">
        <f t="shared" si="7"/>
        <v>0</v>
      </c>
      <c r="AA25" s="119">
        <f t="shared" si="8"/>
        <v>-77.725123230000122</v>
      </c>
      <c r="AB25" s="119">
        <f t="shared" si="9"/>
        <v>-167.92499999999995</v>
      </c>
      <c r="AC25" s="119">
        <f t="shared" si="10"/>
        <v>-178.72199999999998</v>
      </c>
      <c r="AD25" s="120">
        <f t="shared" si="11"/>
        <v>-188.76900000000001</v>
      </c>
      <c r="AE25" s="119">
        <f t="shared" si="12"/>
        <v>0</v>
      </c>
      <c r="AF25" s="119">
        <f t="shared" si="13"/>
        <v>12.274876769999878</v>
      </c>
      <c r="AG25" s="119">
        <f t="shared" si="14"/>
        <v>12.075000000000045</v>
      </c>
      <c r="AH25" s="119">
        <f t="shared" si="15"/>
        <v>11.27800000000002</v>
      </c>
      <c r="AI25" s="120">
        <f t="shared" si="16"/>
        <v>11.230999999999995</v>
      </c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</row>
    <row r="26" spans="1:69" ht="14.1" customHeight="1" thickBot="1">
      <c r="A26" s="64" t="s">
        <v>94</v>
      </c>
      <c r="B26" s="34">
        <v>11440.504999999999</v>
      </c>
      <c r="C26" s="34">
        <v>12108.608</v>
      </c>
      <c r="D26" s="34">
        <v>12908.894</v>
      </c>
      <c r="E26" s="34">
        <v>13653.629000000001</v>
      </c>
      <c r="F26" s="33">
        <v>11438.696704419999</v>
      </c>
      <c r="G26" s="34">
        <v>12107.808999999999</v>
      </c>
      <c r="H26" s="34">
        <v>12671.204999999998</v>
      </c>
      <c r="I26" s="34">
        <v>13259.525000000001</v>
      </c>
      <c r="J26" s="35">
        <v>13893.599999999999</v>
      </c>
      <c r="K26" s="34">
        <v>11438.696704419999</v>
      </c>
      <c r="L26" s="34">
        <v>12107.808999999999</v>
      </c>
      <c r="M26" s="34">
        <v>12671.204999999998</v>
      </c>
      <c r="N26" s="34">
        <v>13259.525000000001</v>
      </c>
      <c r="O26" s="34">
        <v>13893.599999999999</v>
      </c>
      <c r="P26" s="33">
        <v>11438.696704419999</v>
      </c>
      <c r="Q26" s="34">
        <v>12116.31</v>
      </c>
      <c r="R26" s="34">
        <v>12624.777000000002</v>
      </c>
      <c r="S26" s="34">
        <v>13210.292000000001</v>
      </c>
      <c r="T26" s="34">
        <v>13858.18</v>
      </c>
      <c r="U26" s="35">
        <v>14639.704999999998</v>
      </c>
      <c r="V26" s="119">
        <f t="shared" si="3"/>
        <v>-1.8082955800000491</v>
      </c>
      <c r="W26" s="119">
        <f t="shared" si="4"/>
        <v>7.7019999999993161</v>
      </c>
      <c r="X26" s="119">
        <f t="shared" si="5"/>
        <v>-284.11699999999837</v>
      </c>
      <c r="Y26" s="120">
        <f t="shared" si="6"/>
        <v>-443.33699999999953</v>
      </c>
      <c r="Z26" s="119">
        <f t="shared" si="7"/>
        <v>0</v>
      </c>
      <c r="AA26" s="119">
        <f t="shared" si="8"/>
        <v>8.5010000000002037</v>
      </c>
      <c r="AB26" s="119">
        <f t="shared" si="9"/>
        <v>-46.427999999996246</v>
      </c>
      <c r="AC26" s="119">
        <f t="shared" si="10"/>
        <v>-49.233000000000175</v>
      </c>
      <c r="AD26" s="120">
        <f t="shared" si="11"/>
        <v>-35.419999999998254</v>
      </c>
      <c r="AE26" s="119">
        <f t="shared" si="12"/>
        <v>0</v>
      </c>
      <c r="AF26" s="119">
        <f t="shared" si="13"/>
        <v>8.5010000000002037</v>
      </c>
      <c r="AG26" s="119">
        <f t="shared" si="14"/>
        <v>-46.427999999996246</v>
      </c>
      <c r="AH26" s="119">
        <f t="shared" si="15"/>
        <v>-49.233000000000175</v>
      </c>
      <c r="AI26" s="120">
        <f t="shared" si="16"/>
        <v>-35.419999999998254</v>
      </c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</row>
    <row r="27" spans="1:69" ht="14.1" customHeight="1">
      <c r="A27" s="62" t="s">
        <v>84</v>
      </c>
      <c r="B27" s="53">
        <v>7795.4979999999996</v>
      </c>
      <c r="C27" s="53">
        <v>8108.5379999999996</v>
      </c>
      <c r="D27" s="24">
        <v>8628.3680000000004</v>
      </c>
      <c r="E27" s="24">
        <v>9115.4480000000003</v>
      </c>
      <c r="F27" s="84">
        <v>7808.7757492000001</v>
      </c>
      <c r="G27" s="53">
        <v>8127.6329999999998</v>
      </c>
      <c r="H27" s="24">
        <v>8481.3709999999992</v>
      </c>
      <c r="I27" s="24">
        <v>8843.2240000000002</v>
      </c>
      <c r="J27" s="32">
        <v>9250.89</v>
      </c>
      <c r="K27" s="24">
        <v>7808.7757492000001</v>
      </c>
      <c r="L27" s="24">
        <v>8127.6329999999998</v>
      </c>
      <c r="M27" s="24">
        <v>8481.3709999999992</v>
      </c>
      <c r="N27" s="24">
        <v>8843.2240000000002</v>
      </c>
      <c r="O27" s="24">
        <v>9250.89</v>
      </c>
      <c r="P27" s="52">
        <v>7808.7757492000001</v>
      </c>
      <c r="Q27" s="24">
        <v>8134.3980000000001</v>
      </c>
      <c r="R27" s="24">
        <v>8454.9150000000009</v>
      </c>
      <c r="S27" s="24">
        <v>8815.0750000000007</v>
      </c>
      <c r="T27" s="24">
        <v>9229.6139999999996</v>
      </c>
      <c r="U27" s="32">
        <v>9750.9879999999994</v>
      </c>
      <c r="V27" s="121">
        <f t="shared" si="3"/>
        <v>13.277749200000471</v>
      </c>
      <c r="W27" s="121">
        <f t="shared" si="4"/>
        <v>25.860000000000582</v>
      </c>
      <c r="X27" s="121">
        <f t="shared" si="5"/>
        <v>-173.45299999999952</v>
      </c>
      <c r="Y27" s="122">
        <f t="shared" si="6"/>
        <v>-300.37299999999959</v>
      </c>
      <c r="Z27" s="121">
        <f t="shared" si="7"/>
        <v>0</v>
      </c>
      <c r="AA27" s="121">
        <f t="shared" si="8"/>
        <v>6.7650000000003274</v>
      </c>
      <c r="AB27" s="121">
        <f t="shared" si="9"/>
        <v>-26.455999999998312</v>
      </c>
      <c r="AC27" s="121">
        <f t="shared" si="10"/>
        <v>-28.148999999999432</v>
      </c>
      <c r="AD27" s="122">
        <f t="shared" si="11"/>
        <v>-21.27599999999984</v>
      </c>
      <c r="AE27" s="121">
        <f t="shared" si="12"/>
        <v>0</v>
      </c>
      <c r="AF27" s="121">
        <f t="shared" si="13"/>
        <v>6.7650000000003274</v>
      </c>
      <c r="AG27" s="121">
        <f t="shared" si="14"/>
        <v>-26.455999999998312</v>
      </c>
      <c r="AH27" s="121">
        <f t="shared" si="15"/>
        <v>-28.148999999999432</v>
      </c>
      <c r="AI27" s="122">
        <f t="shared" si="16"/>
        <v>-21.27599999999984</v>
      </c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</row>
    <row r="28" spans="1:69" ht="14.1" customHeight="1" thickBot="1">
      <c r="A28" s="63" t="s">
        <v>85</v>
      </c>
      <c r="B28" s="34">
        <v>3645.0070000000001</v>
      </c>
      <c r="C28" s="34">
        <v>4000.07</v>
      </c>
      <c r="D28" s="34">
        <v>4280.5259999999998</v>
      </c>
      <c r="E28" s="34">
        <v>4538.1809999999996</v>
      </c>
      <c r="F28" s="33">
        <v>3629.92095522</v>
      </c>
      <c r="G28" s="34">
        <v>3980.1759999999999</v>
      </c>
      <c r="H28" s="34">
        <v>4189.8339999999998</v>
      </c>
      <c r="I28" s="34">
        <v>4416.3010000000004</v>
      </c>
      <c r="J28" s="35">
        <v>4642.71</v>
      </c>
      <c r="K28" s="34">
        <v>3629.92095522</v>
      </c>
      <c r="L28" s="34">
        <v>3980.1759999999999</v>
      </c>
      <c r="M28" s="34">
        <v>4189.8339999999998</v>
      </c>
      <c r="N28" s="34">
        <v>4416.3010000000004</v>
      </c>
      <c r="O28" s="34">
        <v>4642.71</v>
      </c>
      <c r="P28" s="33">
        <v>3629.92095522</v>
      </c>
      <c r="Q28" s="34">
        <v>3981.9119999999998</v>
      </c>
      <c r="R28" s="34">
        <v>4169.8620000000001</v>
      </c>
      <c r="S28" s="34">
        <v>4395.2169999999996</v>
      </c>
      <c r="T28" s="34">
        <v>4628.5659999999998</v>
      </c>
      <c r="U28" s="35">
        <v>4888.7169999999996</v>
      </c>
      <c r="V28" s="119">
        <f t="shared" si="3"/>
        <v>-15.086044780000066</v>
      </c>
      <c r="W28" s="119">
        <f t="shared" si="4"/>
        <v>-18.158000000000357</v>
      </c>
      <c r="X28" s="119">
        <f t="shared" si="5"/>
        <v>-110.66399999999976</v>
      </c>
      <c r="Y28" s="120">
        <f t="shared" si="6"/>
        <v>-142.96399999999994</v>
      </c>
      <c r="Z28" s="119">
        <f t="shared" si="7"/>
        <v>0</v>
      </c>
      <c r="AA28" s="119">
        <f t="shared" si="8"/>
        <v>1.7359999999998763</v>
      </c>
      <c r="AB28" s="119">
        <f t="shared" si="9"/>
        <v>-19.971999999999753</v>
      </c>
      <c r="AC28" s="119">
        <f t="shared" si="10"/>
        <v>-21.084000000000742</v>
      </c>
      <c r="AD28" s="120">
        <f t="shared" si="11"/>
        <v>-14.144000000000233</v>
      </c>
      <c r="AE28" s="119">
        <f t="shared" si="12"/>
        <v>0</v>
      </c>
      <c r="AF28" s="119">
        <f t="shared" si="13"/>
        <v>1.7359999999998763</v>
      </c>
      <c r="AG28" s="119">
        <f t="shared" si="14"/>
        <v>-19.971999999999753</v>
      </c>
      <c r="AH28" s="119">
        <f t="shared" si="15"/>
        <v>-21.084000000000742</v>
      </c>
      <c r="AI28" s="120">
        <f t="shared" si="16"/>
        <v>-14.144000000000233</v>
      </c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</row>
    <row r="29" spans="1:69" ht="14.1" customHeight="1" thickBot="1">
      <c r="A29" s="65" t="s">
        <v>21</v>
      </c>
      <c r="B29" s="68">
        <v>27205.512000000002</v>
      </c>
      <c r="C29" s="68">
        <v>28652.516</v>
      </c>
      <c r="D29" s="68">
        <v>30605.249</v>
      </c>
      <c r="E29" s="68">
        <v>31955.124</v>
      </c>
      <c r="F29" s="70">
        <v>27232.888667309999</v>
      </c>
      <c r="G29" s="68">
        <v>28477.875</v>
      </c>
      <c r="H29" s="68">
        <v>29825.403000000002</v>
      </c>
      <c r="I29" s="68">
        <v>30807.339000000004</v>
      </c>
      <c r="J29" s="69">
        <v>32372.138999999999</v>
      </c>
      <c r="K29" s="68">
        <v>27232.888667309999</v>
      </c>
      <c r="L29" s="68">
        <v>28387.875</v>
      </c>
      <c r="M29" s="68">
        <v>29645.403000000002</v>
      </c>
      <c r="N29" s="68">
        <v>30617.339000000004</v>
      </c>
      <c r="O29" s="68">
        <v>32172.138999999999</v>
      </c>
      <c r="P29" s="70">
        <v>27232.888667309999</v>
      </c>
      <c r="Q29" s="68">
        <v>28570.107318089998</v>
      </c>
      <c r="R29" s="68">
        <v>29645.366999999998</v>
      </c>
      <c r="S29" s="68">
        <v>30703.087</v>
      </c>
      <c r="T29" s="68">
        <v>32286.991000000002</v>
      </c>
      <c r="U29" s="69">
        <v>34170.213000000003</v>
      </c>
      <c r="V29" s="123">
        <f t="shared" si="3"/>
        <v>27.376667309996265</v>
      </c>
      <c r="W29" s="123">
        <f t="shared" si="4"/>
        <v>-82.408681910001178</v>
      </c>
      <c r="X29" s="123">
        <f t="shared" si="5"/>
        <v>-959.88200000000143</v>
      </c>
      <c r="Y29" s="124">
        <f t="shared" si="6"/>
        <v>-1252.0370000000003</v>
      </c>
      <c r="Z29" s="123">
        <f t="shared" si="7"/>
        <v>0</v>
      </c>
      <c r="AA29" s="123">
        <f t="shared" si="8"/>
        <v>92.232318089998444</v>
      </c>
      <c r="AB29" s="123">
        <f t="shared" si="9"/>
        <v>-180.0360000000037</v>
      </c>
      <c r="AC29" s="123">
        <f t="shared" si="10"/>
        <v>-104.25200000000405</v>
      </c>
      <c r="AD29" s="124">
        <f t="shared" si="11"/>
        <v>-85.14799999999741</v>
      </c>
      <c r="AE29" s="123">
        <f t="shared" si="12"/>
        <v>0</v>
      </c>
      <c r="AF29" s="123">
        <f t="shared" si="13"/>
        <v>182.23231808999844</v>
      </c>
      <c r="AG29" s="123">
        <f t="shared" si="14"/>
        <v>-3.6000000003696186E-2</v>
      </c>
      <c r="AH29" s="123">
        <f t="shared" si="15"/>
        <v>85.747999999995955</v>
      </c>
      <c r="AI29" s="124">
        <f t="shared" si="16"/>
        <v>114.85200000000259</v>
      </c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  <c r="BI29" s="164"/>
      <c r="BJ29" s="164"/>
      <c r="BK29" s="164"/>
      <c r="BL29" s="164"/>
      <c r="BM29" s="164"/>
      <c r="BN29" s="164"/>
      <c r="BO29" s="164"/>
      <c r="BP29" s="164"/>
      <c r="BQ29" s="164"/>
    </row>
    <row r="30" spans="1:69" ht="14.1" customHeight="1">
      <c r="A30" s="66" t="s">
        <v>22</v>
      </c>
      <c r="B30" s="27">
        <v>33.085999999999999</v>
      </c>
      <c r="C30" s="27">
        <v>33.055</v>
      </c>
      <c r="D30" s="27">
        <v>33.055</v>
      </c>
      <c r="E30" s="27">
        <v>33.055</v>
      </c>
      <c r="F30" s="30">
        <v>37.733986580000263</v>
      </c>
      <c r="G30" s="27">
        <v>38.848999999999997</v>
      </c>
      <c r="H30" s="27">
        <v>38.774000000000001</v>
      </c>
      <c r="I30" s="27">
        <v>38.774000000000001</v>
      </c>
      <c r="J30" s="31">
        <v>38.774000000000001</v>
      </c>
      <c r="K30" s="27">
        <v>37.733986580000263</v>
      </c>
      <c r="L30" s="27">
        <v>38.848999999999997</v>
      </c>
      <c r="M30" s="27">
        <v>38.774000000000001</v>
      </c>
      <c r="N30" s="27">
        <v>38.774000000000001</v>
      </c>
      <c r="O30" s="27">
        <v>38.774000000000001</v>
      </c>
      <c r="P30" s="30">
        <v>37.733986580000263</v>
      </c>
      <c r="Q30" s="27">
        <v>40.494999999999997</v>
      </c>
      <c r="R30" s="27">
        <v>40.409999999999997</v>
      </c>
      <c r="S30" s="27">
        <v>40.409999999999997</v>
      </c>
      <c r="T30" s="27">
        <v>40.409999999999997</v>
      </c>
      <c r="U30" s="31">
        <v>40.409999999999997</v>
      </c>
      <c r="V30" s="117">
        <f t="shared" si="3"/>
        <v>4.6479865800002642</v>
      </c>
      <c r="W30" s="117">
        <f t="shared" si="4"/>
        <v>7.4399999999999977</v>
      </c>
      <c r="X30" s="117">
        <f t="shared" si="5"/>
        <v>7.3549999999999969</v>
      </c>
      <c r="Y30" s="118">
        <f t="shared" si="6"/>
        <v>7.3549999999999969</v>
      </c>
      <c r="Z30" s="117">
        <f t="shared" si="7"/>
        <v>0</v>
      </c>
      <c r="AA30" s="117">
        <f t="shared" si="8"/>
        <v>1.6460000000000008</v>
      </c>
      <c r="AB30" s="117">
        <f t="shared" si="9"/>
        <v>1.6359999999999957</v>
      </c>
      <c r="AC30" s="117">
        <f t="shared" si="10"/>
        <v>1.6359999999999957</v>
      </c>
      <c r="AD30" s="118">
        <f t="shared" si="11"/>
        <v>1.6359999999999957</v>
      </c>
      <c r="AE30" s="117">
        <f t="shared" si="12"/>
        <v>0</v>
      </c>
      <c r="AF30" s="117">
        <f t="shared" si="13"/>
        <v>1.6460000000000008</v>
      </c>
      <c r="AG30" s="117">
        <f t="shared" si="14"/>
        <v>1.6359999999999957</v>
      </c>
      <c r="AH30" s="117">
        <f t="shared" si="15"/>
        <v>1.6359999999999957</v>
      </c>
      <c r="AI30" s="118">
        <f t="shared" si="16"/>
        <v>1.6359999999999957</v>
      </c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4"/>
      <c r="BN30" s="164"/>
      <c r="BO30" s="164"/>
      <c r="BP30" s="164"/>
      <c r="BQ30" s="164"/>
    </row>
    <row r="31" spans="1:69" ht="14.1" customHeight="1">
      <c r="A31" s="62" t="s">
        <v>23</v>
      </c>
      <c r="B31" s="24">
        <v>27238.598000000002</v>
      </c>
      <c r="C31" s="24">
        <v>28685.571</v>
      </c>
      <c r="D31" s="24">
        <v>30638.304</v>
      </c>
      <c r="E31" s="24">
        <v>31988.179</v>
      </c>
      <c r="F31" s="52">
        <v>27270.622653889997</v>
      </c>
      <c r="G31" s="24">
        <v>28516.723999999998</v>
      </c>
      <c r="H31" s="24">
        <v>29864.177000000003</v>
      </c>
      <c r="I31" s="24">
        <v>30846.113000000005</v>
      </c>
      <c r="J31" s="32">
        <v>32410.913</v>
      </c>
      <c r="K31" s="24">
        <v>27270.622653889997</v>
      </c>
      <c r="L31" s="24">
        <v>28426.723999999998</v>
      </c>
      <c r="M31" s="24">
        <v>29684.177000000003</v>
      </c>
      <c r="N31" s="24">
        <v>30656.113000000005</v>
      </c>
      <c r="O31" s="24">
        <v>32210.913</v>
      </c>
      <c r="P31" s="52">
        <v>27270.622653889997</v>
      </c>
      <c r="Q31" s="24">
        <v>28610.602318089997</v>
      </c>
      <c r="R31" s="24">
        <v>29685.776999999998</v>
      </c>
      <c r="S31" s="24">
        <v>30743.496999999999</v>
      </c>
      <c r="T31" s="24">
        <v>32327.401000000002</v>
      </c>
      <c r="U31" s="32">
        <v>34210.623000000007</v>
      </c>
      <c r="V31" s="115">
        <f t="shared" si="3"/>
        <v>32.024653889995534</v>
      </c>
      <c r="W31" s="115">
        <f t="shared" si="4"/>
        <v>-74.968681910002488</v>
      </c>
      <c r="X31" s="115">
        <f t="shared" si="5"/>
        <v>-952.52700000000186</v>
      </c>
      <c r="Y31" s="116">
        <f t="shared" si="6"/>
        <v>-1244.6820000000007</v>
      </c>
      <c r="Z31" s="115">
        <f t="shared" si="7"/>
        <v>0</v>
      </c>
      <c r="AA31" s="115">
        <f t="shared" si="8"/>
        <v>93.878318089999084</v>
      </c>
      <c r="AB31" s="115">
        <f t="shared" si="9"/>
        <v>-178.40000000000509</v>
      </c>
      <c r="AC31" s="115">
        <f t="shared" si="10"/>
        <v>-102.61600000000544</v>
      </c>
      <c r="AD31" s="116">
        <f t="shared" si="11"/>
        <v>-83.511999999998807</v>
      </c>
      <c r="AE31" s="115">
        <f t="shared" si="12"/>
        <v>0</v>
      </c>
      <c r="AF31" s="115">
        <f t="shared" si="13"/>
        <v>183.87831808999908</v>
      </c>
      <c r="AG31" s="115">
        <f t="shared" si="14"/>
        <v>1.5999999999949068</v>
      </c>
      <c r="AH31" s="115">
        <f t="shared" si="15"/>
        <v>87.383999999994558</v>
      </c>
      <c r="AI31" s="116">
        <f t="shared" si="16"/>
        <v>116.48800000000119</v>
      </c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</row>
    <row r="32" spans="1:69" s="36" customFormat="1" ht="14.1" customHeight="1" thickBot="1">
      <c r="A32" s="63" t="s">
        <v>24</v>
      </c>
      <c r="B32" s="86">
        <v>30.110017566921758</v>
      </c>
      <c r="C32" s="86">
        <v>29.606219957898649</v>
      </c>
      <c r="D32" s="86">
        <v>29.691552496070408</v>
      </c>
      <c r="E32" s="86">
        <v>29.273670532092833</v>
      </c>
      <c r="F32" s="88">
        <v>30.232906972852909</v>
      </c>
      <c r="G32" s="86">
        <v>30.147197226002547</v>
      </c>
      <c r="H32" s="86">
        <v>30.298004769135485</v>
      </c>
      <c r="I32" s="86">
        <v>29.803968247976137</v>
      </c>
      <c r="J32" s="87">
        <v>29.784050662731548</v>
      </c>
      <c r="K32" s="86">
        <v>30.232906972852909</v>
      </c>
      <c r="L32" s="86">
        <v>30.052051382800492</v>
      </c>
      <c r="M32" s="86">
        <v>30.115389964165491</v>
      </c>
      <c r="N32" s="86">
        <v>29.620387452330494</v>
      </c>
      <c r="O32" s="86">
        <v>29.600260402563737</v>
      </c>
      <c r="P32" s="88">
        <v>30.394929289589307</v>
      </c>
      <c r="Q32" s="86">
        <v>30.478088725874397</v>
      </c>
      <c r="R32" s="86">
        <v>30.328919313152646</v>
      </c>
      <c r="S32" s="86">
        <v>29.932307426110143</v>
      </c>
      <c r="T32" s="86">
        <v>29.960485693596596</v>
      </c>
      <c r="U32" s="87">
        <v>29.860526516948223</v>
      </c>
      <c r="V32" s="125">
        <f>V31/P42*100</f>
        <v>3.5693614438654458E-2</v>
      </c>
      <c r="W32" s="125">
        <f t="shared" ref="W32:Y32" si="17">W31/Q42*100</f>
        <v>-7.9862077474342652E-2</v>
      </c>
      <c r="X32" s="125">
        <f t="shared" si="17"/>
        <v>-0.97316349599336438</v>
      </c>
      <c r="Y32" s="126">
        <f t="shared" si="17"/>
        <v>-1.2118401583185427</v>
      </c>
      <c r="Z32" s="125">
        <f>Z31/P42*100</f>
        <v>0</v>
      </c>
      <c r="AA32" s="125">
        <f t="shared" ref="AA32:AD32" si="18">AA31/Q42*100</f>
        <v>0.10000599345557097</v>
      </c>
      <c r="AB32" s="125">
        <f t="shared" si="18"/>
        <v>-0.18226503572625324</v>
      </c>
      <c r="AC32" s="125">
        <f t="shared" si="18"/>
        <v>-9.9908402054518439E-2</v>
      </c>
      <c r="AD32" s="126">
        <f t="shared" si="18"/>
        <v>-7.7397501928583828E-2</v>
      </c>
      <c r="AE32" s="125">
        <f>AE31/P42*100</f>
        <v>0</v>
      </c>
      <c r="AF32" s="125">
        <f t="shared" ref="AF32:AI32" si="19">AF31/Q42*100</f>
        <v>0.19588052118595453</v>
      </c>
      <c r="AG32" s="125">
        <f t="shared" si="19"/>
        <v>1.634663997539622E-3</v>
      </c>
      <c r="AH32" s="125">
        <f t="shared" si="19"/>
        <v>8.5078309475432989E-2</v>
      </c>
      <c r="AI32" s="126">
        <f t="shared" si="19"/>
        <v>0.1079590981494527</v>
      </c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  <c r="BJ32" s="164"/>
      <c r="BK32" s="164"/>
      <c r="BL32" s="164"/>
      <c r="BM32" s="164"/>
      <c r="BN32" s="164"/>
      <c r="BO32" s="164"/>
      <c r="BP32" s="164"/>
      <c r="BQ32" s="164"/>
    </row>
    <row r="33" spans="1:69" ht="14.1" customHeight="1" thickBot="1">
      <c r="A33" s="37"/>
      <c r="B33" s="38"/>
      <c r="C33" s="38"/>
      <c r="D33" s="38"/>
      <c r="E33" s="151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27"/>
      <c r="Q33" s="27"/>
      <c r="R33" s="27"/>
      <c r="S33" s="27"/>
      <c r="T33" s="27"/>
      <c r="U33" s="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</row>
    <row r="34" spans="1:69" ht="14.1" customHeight="1">
      <c r="A34" s="39" t="s">
        <v>86</v>
      </c>
      <c r="B34" s="46">
        <v>11930.38</v>
      </c>
      <c r="C34" s="46">
        <v>12451.407999999999</v>
      </c>
      <c r="D34" s="46">
        <v>13320.592000000001</v>
      </c>
      <c r="E34" s="46">
        <v>13839.1</v>
      </c>
      <c r="F34" s="54">
        <v>11949.579888299997</v>
      </c>
      <c r="G34" s="46">
        <v>12255.361000000001</v>
      </c>
      <c r="H34" s="46">
        <v>12800.281000000001</v>
      </c>
      <c r="I34" s="46">
        <v>13045.184999999999</v>
      </c>
      <c r="J34" s="47">
        <v>13732.148999999999</v>
      </c>
      <c r="K34" s="46">
        <v>11949.579888299997</v>
      </c>
      <c r="L34" s="46">
        <v>12165.361000000001</v>
      </c>
      <c r="M34" s="46">
        <v>12620.281000000001</v>
      </c>
      <c r="N34" s="46">
        <v>12855.184999999999</v>
      </c>
      <c r="O34" s="47">
        <v>13532.148999999999</v>
      </c>
      <c r="P34" s="46">
        <v>11949.578297929998</v>
      </c>
      <c r="Q34" s="46">
        <v>12312.96944132</v>
      </c>
      <c r="R34" s="46">
        <v>12570.832</v>
      </c>
      <c r="S34" s="46">
        <v>12891.941000000001</v>
      </c>
      <c r="T34" s="46">
        <v>13517.07</v>
      </c>
      <c r="U34" s="47">
        <v>14315.477000000001</v>
      </c>
      <c r="V34" s="128">
        <f>P34-B34</f>
        <v>19.198297929999171</v>
      </c>
      <c r="W34" s="128">
        <f t="shared" ref="W34:Y34" si="20">Q34-C34</f>
        <v>-138.43855867999991</v>
      </c>
      <c r="X34" s="128">
        <f t="shared" si="20"/>
        <v>-749.76000000000022</v>
      </c>
      <c r="Y34" s="129">
        <f t="shared" si="20"/>
        <v>-947.15899999999965</v>
      </c>
      <c r="Z34" s="128">
        <f>P34-F34</f>
        <v>-1.5903699986665742E-3</v>
      </c>
      <c r="AA34" s="128">
        <f t="shared" ref="AA34:AD34" si="21">Q34-G34</f>
        <v>57.608441319998747</v>
      </c>
      <c r="AB34" s="128">
        <f t="shared" si="21"/>
        <v>-229.44900000000052</v>
      </c>
      <c r="AC34" s="128">
        <f t="shared" si="21"/>
        <v>-153.24399999999878</v>
      </c>
      <c r="AD34" s="129">
        <f t="shared" si="21"/>
        <v>-215.07899999999972</v>
      </c>
      <c r="AE34" s="128">
        <f>P34-K34</f>
        <v>-1.5903699986665742E-3</v>
      </c>
      <c r="AF34" s="128">
        <f t="shared" ref="AF34:AI34" si="22">Q34-L34</f>
        <v>147.60844131999875</v>
      </c>
      <c r="AG34" s="128">
        <f t="shared" si="22"/>
        <v>-49.449000000000524</v>
      </c>
      <c r="AH34" s="128">
        <f t="shared" si="22"/>
        <v>36.756000000001222</v>
      </c>
      <c r="AI34" s="129">
        <f t="shared" si="22"/>
        <v>-15.078999999999724</v>
      </c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</row>
    <row r="35" spans="1:69" ht="14.1" customHeight="1">
      <c r="A35" s="26" t="s">
        <v>103</v>
      </c>
      <c r="B35" s="27">
        <v>25.594000000000001</v>
      </c>
      <c r="C35" s="27">
        <v>26.632999999999999</v>
      </c>
      <c r="D35" s="27">
        <v>27.837</v>
      </c>
      <c r="E35" s="27">
        <v>28.914000000000001</v>
      </c>
      <c r="F35" s="30">
        <v>25.593707549999998</v>
      </c>
      <c r="G35" s="27">
        <v>28.463999999999999</v>
      </c>
      <c r="H35" s="27">
        <v>29.164999999999999</v>
      </c>
      <c r="I35" s="27">
        <v>29.81</v>
      </c>
      <c r="J35" s="31">
        <v>30.623000000000001</v>
      </c>
      <c r="K35" s="27">
        <v>25.593707549999998</v>
      </c>
      <c r="L35" s="27">
        <v>28.463999999999999</v>
      </c>
      <c r="M35" s="27">
        <v>29.164999999999999</v>
      </c>
      <c r="N35" s="27">
        <v>29.81</v>
      </c>
      <c r="O35" s="31">
        <v>30.623000000000001</v>
      </c>
      <c r="P35" s="27">
        <v>25.593707549999998</v>
      </c>
      <c r="Q35" s="27">
        <v>28.463999999999999</v>
      </c>
      <c r="R35" s="27">
        <v>29.08</v>
      </c>
      <c r="S35" s="27">
        <v>29.702000000000002</v>
      </c>
      <c r="T35" s="27">
        <v>30.486999999999998</v>
      </c>
      <c r="U35" s="31">
        <v>31.295000000000002</v>
      </c>
      <c r="V35" s="117">
        <f t="shared" ref="V35:V40" si="23">P35-B35</f>
        <v>-2.9245000000344135E-4</v>
      </c>
      <c r="W35" s="117">
        <f t="shared" ref="W35:W40" si="24">Q35-C35</f>
        <v>1.8309999999999995</v>
      </c>
      <c r="X35" s="117">
        <f t="shared" ref="X35:X40" si="25">R35-D35</f>
        <v>1.2429999999999986</v>
      </c>
      <c r="Y35" s="118">
        <f t="shared" ref="Y35:Y40" si="26">S35-E35</f>
        <v>0.78800000000000026</v>
      </c>
      <c r="Z35" s="117">
        <f t="shared" ref="Z35:Z40" si="27">P35-F35</f>
        <v>0</v>
      </c>
      <c r="AA35" s="117">
        <f t="shared" ref="AA35:AA40" si="28">Q35-G35</f>
        <v>0</v>
      </c>
      <c r="AB35" s="117">
        <f t="shared" ref="AB35:AB40" si="29">R35-H35</f>
        <v>-8.5000000000000853E-2</v>
      </c>
      <c r="AC35" s="117">
        <f t="shared" ref="AC35:AC40" si="30">S35-I35</f>
        <v>-0.10799999999999699</v>
      </c>
      <c r="AD35" s="118">
        <f t="shared" ref="AD35:AD40" si="31">T35-J35</f>
        <v>-0.13600000000000279</v>
      </c>
      <c r="AE35" s="117">
        <f t="shared" ref="AE35:AE40" si="32">P35-K35</f>
        <v>0</v>
      </c>
      <c r="AF35" s="117">
        <f t="shared" ref="AF35:AF40" si="33">Q35-L35</f>
        <v>0</v>
      </c>
      <c r="AG35" s="117">
        <f t="shared" ref="AG35:AG40" si="34">R35-M35</f>
        <v>-8.5000000000000853E-2</v>
      </c>
      <c r="AH35" s="117">
        <f t="shared" ref="AH35:AH40" si="35">S35-N35</f>
        <v>-0.10799999999999699</v>
      </c>
      <c r="AI35" s="118">
        <f t="shared" ref="AI35:AI40" si="36">T35-O35</f>
        <v>-0.13600000000000279</v>
      </c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</row>
    <row r="36" spans="1:69" ht="14.1" customHeight="1">
      <c r="A36" s="26" t="s">
        <v>25</v>
      </c>
      <c r="B36" s="27">
        <v>312.83699999999999</v>
      </c>
      <c r="C36" s="27">
        <v>271.55099999999999</v>
      </c>
      <c r="D36" s="27">
        <v>281.24599999999998</v>
      </c>
      <c r="E36" s="27">
        <v>92.021000000000001</v>
      </c>
      <c r="F36" s="30">
        <v>315.04267501999999</v>
      </c>
      <c r="G36" s="27">
        <v>253.387</v>
      </c>
      <c r="H36" s="27">
        <v>414.71</v>
      </c>
      <c r="I36" s="27">
        <v>392.39499999999998</v>
      </c>
      <c r="J36" s="31">
        <v>406.29899999999998</v>
      </c>
      <c r="K36" s="27">
        <v>315.04267501999999</v>
      </c>
      <c r="L36" s="27">
        <v>253.387</v>
      </c>
      <c r="M36" s="27">
        <v>414.71</v>
      </c>
      <c r="N36" s="27">
        <v>392.39499999999998</v>
      </c>
      <c r="O36" s="31">
        <v>406.29899999999998</v>
      </c>
      <c r="P36" s="27">
        <v>315.04267501999999</v>
      </c>
      <c r="Q36" s="27">
        <v>258.29121577000001</v>
      </c>
      <c r="R36" s="27">
        <v>429.358</v>
      </c>
      <c r="S36" s="27">
        <v>409.39100000000002</v>
      </c>
      <c r="T36" s="27">
        <v>424.05500000000001</v>
      </c>
      <c r="U36" s="31">
        <v>445.58600000000001</v>
      </c>
      <c r="V36" s="117">
        <f t="shared" si="23"/>
        <v>2.205675020000001</v>
      </c>
      <c r="W36" s="117">
        <f t="shared" si="24"/>
        <v>-13.25978422999998</v>
      </c>
      <c r="X36" s="117">
        <f t="shared" si="25"/>
        <v>148.11200000000002</v>
      </c>
      <c r="Y36" s="118">
        <f t="shared" si="26"/>
        <v>317.37</v>
      </c>
      <c r="Z36" s="117">
        <f t="shared" si="27"/>
        <v>0</v>
      </c>
      <c r="AA36" s="117">
        <f t="shared" si="28"/>
        <v>4.9042157700000075</v>
      </c>
      <c r="AB36" s="117">
        <f t="shared" si="29"/>
        <v>14.648000000000025</v>
      </c>
      <c r="AC36" s="117">
        <f t="shared" si="30"/>
        <v>16.996000000000038</v>
      </c>
      <c r="AD36" s="118">
        <f t="shared" si="31"/>
        <v>17.756000000000029</v>
      </c>
      <c r="AE36" s="117">
        <f t="shared" si="32"/>
        <v>0</v>
      </c>
      <c r="AF36" s="117">
        <f t="shared" si="33"/>
        <v>4.9042157700000075</v>
      </c>
      <c r="AG36" s="117">
        <f t="shared" si="34"/>
        <v>14.648000000000025</v>
      </c>
      <c r="AH36" s="117">
        <f t="shared" si="35"/>
        <v>16.996000000000038</v>
      </c>
      <c r="AI36" s="118">
        <f t="shared" si="36"/>
        <v>17.756000000000029</v>
      </c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</row>
    <row r="37" spans="1:69" ht="14.1" customHeight="1">
      <c r="A37" s="26" t="s">
        <v>26</v>
      </c>
      <c r="B37" s="27">
        <v>2559.3919999999998</v>
      </c>
      <c r="C37" s="27">
        <v>2750.761</v>
      </c>
      <c r="D37" s="27">
        <v>2940.027</v>
      </c>
      <c r="E37" s="27">
        <v>3134.5889999999999</v>
      </c>
      <c r="F37" s="30">
        <v>2563.80337302</v>
      </c>
      <c r="G37" s="27">
        <v>2779.598</v>
      </c>
      <c r="H37" s="27">
        <v>2837.4229999999998</v>
      </c>
      <c r="I37" s="27">
        <v>2957.1329999999998</v>
      </c>
      <c r="J37" s="31">
        <v>3122.6149999999998</v>
      </c>
      <c r="K37" s="27">
        <v>2563.80337302</v>
      </c>
      <c r="L37" s="27">
        <v>2779.598</v>
      </c>
      <c r="M37" s="27">
        <v>2837.4229999999998</v>
      </c>
      <c r="N37" s="27">
        <v>2957.1329999999998</v>
      </c>
      <c r="O37" s="31">
        <v>3122.6149999999998</v>
      </c>
      <c r="P37" s="27">
        <v>2563.80417928</v>
      </c>
      <c r="Q37" s="27">
        <v>2799.502</v>
      </c>
      <c r="R37" s="27">
        <v>2922.7620000000002</v>
      </c>
      <c r="S37" s="27">
        <v>3044.7429999999999</v>
      </c>
      <c r="T37" s="27">
        <v>3257.5839999999998</v>
      </c>
      <c r="U37" s="31">
        <v>3463.308</v>
      </c>
      <c r="V37" s="117">
        <f t="shared" si="23"/>
        <v>4.4121792800001458</v>
      </c>
      <c r="W37" s="117">
        <f t="shared" si="24"/>
        <v>48.740999999999985</v>
      </c>
      <c r="X37" s="117">
        <f t="shared" si="25"/>
        <v>-17.264999999999873</v>
      </c>
      <c r="Y37" s="118">
        <f t="shared" si="26"/>
        <v>-89.846000000000004</v>
      </c>
      <c r="Z37" s="117">
        <f t="shared" si="27"/>
        <v>8.0625999999028863E-4</v>
      </c>
      <c r="AA37" s="117">
        <f t="shared" si="28"/>
        <v>19.903999999999996</v>
      </c>
      <c r="AB37" s="117">
        <f t="shared" si="29"/>
        <v>85.339000000000397</v>
      </c>
      <c r="AC37" s="117">
        <f t="shared" si="30"/>
        <v>87.610000000000127</v>
      </c>
      <c r="AD37" s="118">
        <f t="shared" si="31"/>
        <v>134.96900000000005</v>
      </c>
      <c r="AE37" s="117">
        <f t="shared" si="32"/>
        <v>8.0625999999028863E-4</v>
      </c>
      <c r="AF37" s="117">
        <f t="shared" si="33"/>
        <v>19.903999999999996</v>
      </c>
      <c r="AG37" s="117">
        <f t="shared" si="34"/>
        <v>85.339000000000397</v>
      </c>
      <c r="AH37" s="117">
        <f t="shared" si="35"/>
        <v>87.610000000000127</v>
      </c>
      <c r="AI37" s="118">
        <f t="shared" si="36"/>
        <v>134.96900000000005</v>
      </c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164"/>
    </row>
    <row r="38" spans="1:69" ht="14.1" customHeight="1">
      <c r="A38" s="26" t="s">
        <v>27</v>
      </c>
      <c r="B38" s="27">
        <v>853.25099999999998</v>
      </c>
      <c r="C38" s="27">
        <v>933.1</v>
      </c>
      <c r="D38" s="27">
        <v>1004.609</v>
      </c>
      <c r="E38" s="27">
        <v>1078.5440000000001</v>
      </c>
      <c r="F38" s="30">
        <v>856.62300000000005</v>
      </c>
      <c r="G38" s="27">
        <v>946.57</v>
      </c>
      <c r="H38" s="27">
        <v>965.048</v>
      </c>
      <c r="I38" s="27">
        <v>1009.26</v>
      </c>
      <c r="J38" s="31">
        <v>1073.028</v>
      </c>
      <c r="K38" s="27">
        <v>856.62300000000005</v>
      </c>
      <c r="L38" s="27">
        <v>946.57</v>
      </c>
      <c r="M38" s="27">
        <v>965.048</v>
      </c>
      <c r="N38" s="27">
        <v>1009.26</v>
      </c>
      <c r="O38" s="31">
        <v>1073.028</v>
      </c>
      <c r="P38" s="27">
        <v>856.62378410999986</v>
      </c>
      <c r="Q38" s="27">
        <v>948.798</v>
      </c>
      <c r="R38" s="27">
        <v>965.01800000000003</v>
      </c>
      <c r="S38" s="27">
        <v>1009.3</v>
      </c>
      <c r="T38" s="27">
        <v>1092.3119999999999</v>
      </c>
      <c r="U38" s="31">
        <v>1166.886</v>
      </c>
      <c r="V38" s="117">
        <f t="shared" si="23"/>
        <v>3.3727841099998841</v>
      </c>
      <c r="W38" s="117">
        <f t="shared" si="24"/>
        <v>15.697999999999979</v>
      </c>
      <c r="X38" s="117">
        <f t="shared" si="25"/>
        <v>-39.591000000000008</v>
      </c>
      <c r="Y38" s="118">
        <f t="shared" si="26"/>
        <v>-69.244000000000142</v>
      </c>
      <c r="Z38" s="117">
        <f t="shared" si="27"/>
        <v>7.8410999981315399E-4</v>
      </c>
      <c r="AA38" s="117">
        <f t="shared" si="28"/>
        <v>2.2279999999999518</v>
      </c>
      <c r="AB38" s="117">
        <f t="shared" si="29"/>
        <v>-2.9999999999972715E-2</v>
      </c>
      <c r="AC38" s="117">
        <f t="shared" si="30"/>
        <v>3.999999999996362E-2</v>
      </c>
      <c r="AD38" s="118">
        <f t="shared" si="31"/>
        <v>19.283999999999878</v>
      </c>
      <c r="AE38" s="117">
        <f t="shared" si="32"/>
        <v>7.8410999981315399E-4</v>
      </c>
      <c r="AF38" s="117">
        <f t="shared" si="33"/>
        <v>2.2279999999999518</v>
      </c>
      <c r="AG38" s="117">
        <f t="shared" si="34"/>
        <v>-2.9999999999972715E-2</v>
      </c>
      <c r="AH38" s="117">
        <f t="shared" si="35"/>
        <v>3.999999999996362E-2</v>
      </c>
      <c r="AI38" s="118">
        <f t="shared" si="36"/>
        <v>19.283999999999878</v>
      </c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  <c r="BI38" s="164"/>
      <c r="BJ38" s="164"/>
      <c r="BK38" s="164"/>
      <c r="BL38" s="164"/>
      <c r="BM38" s="164"/>
      <c r="BN38" s="164"/>
      <c r="BO38" s="164"/>
      <c r="BP38" s="164"/>
      <c r="BQ38" s="164"/>
    </row>
    <row r="39" spans="1:69" ht="14.1" customHeight="1">
      <c r="A39" s="26" t="s">
        <v>28</v>
      </c>
      <c r="B39" s="27">
        <v>82.453000000000003</v>
      </c>
      <c r="C39" s="27">
        <v>82.453000000000003</v>
      </c>
      <c r="D39" s="27">
        <v>82.453000000000003</v>
      </c>
      <c r="E39" s="27">
        <v>82.453000000000003</v>
      </c>
      <c r="F39" s="30">
        <v>82.570256999999998</v>
      </c>
      <c r="G39" s="27">
        <v>82.453000000000003</v>
      </c>
      <c r="H39" s="27">
        <v>74.486999999999995</v>
      </c>
      <c r="I39" s="27">
        <v>74.486999999999995</v>
      </c>
      <c r="J39" s="31">
        <v>74.486999999999995</v>
      </c>
      <c r="K39" s="27">
        <v>82.570256999999998</v>
      </c>
      <c r="L39" s="27">
        <v>82.453000000000003</v>
      </c>
      <c r="M39" s="27">
        <v>74.486999999999995</v>
      </c>
      <c r="N39" s="27">
        <v>74.486999999999995</v>
      </c>
      <c r="O39" s="31">
        <v>74.486999999999995</v>
      </c>
      <c r="P39" s="27">
        <v>82.570256999999998</v>
      </c>
      <c r="Q39" s="27">
        <v>83.219824000000003</v>
      </c>
      <c r="R39" s="27">
        <v>75.254000000000005</v>
      </c>
      <c r="S39" s="27">
        <v>75.254000000000005</v>
      </c>
      <c r="T39" s="27">
        <v>75.254000000000005</v>
      </c>
      <c r="U39" s="31">
        <v>75.254000000000005</v>
      </c>
      <c r="V39" s="117">
        <f t="shared" si="23"/>
        <v>0.11725699999999506</v>
      </c>
      <c r="W39" s="117">
        <f t="shared" si="24"/>
        <v>0.76682399999999973</v>
      </c>
      <c r="X39" s="117">
        <f t="shared" si="25"/>
        <v>-7.1989999999999981</v>
      </c>
      <c r="Y39" s="118">
        <f t="shared" si="26"/>
        <v>-7.1989999999999981</v>
      </c>
      <c r="Z39" s="117">
        <f t="shared" si="27"/>
        <v>0</v>
      </c>
      <c r="AA39" s="117">
        <f t="shared" si="28"/>
        <v>0.76682399999999973</v>
      </c>
      <c r="AB39" s="117">
        <f t="shared" si="29"/>
        <v>0.76700000000001012</v>
      </c>
      <c r="AC39" s="117">
        <f t="shared" si="30"/>
        <v>0.76700000000001012</v>
      </c>
      <c r="AD39" s="118">
        <f t="shared" si="31"/>
        <v>0.76700000000001012</v>
      </c>
      <c r="AE39" s="117">
        <f t="shared" si="32"/>
        <v>0</v>
      </c>
      <c r="AF39" s="117">
        <f t="shared" si="33"/>
        <v>0.76682399999999973</v>
      </c>
      <c r="AG39" s="117">
        <f t="shared" si="34"/>
        <v>0.76700000000001012</v>
      </c>
      <c r="AH39" s="117">
        <f t="shared" si="35"/>
        <v>0.76700000000001012</v>
      </c>
      <c r="AI39" s="118">
        <f t="shared" si="36"/>
        <v>0.76700000000001012</v>
      </c>
      <c r="AX39" s="164"/>
      <c r="AY39" s="164"/>
      <c r="AZ39" s="164"/>
      <c r="BA39" s="164"/>
      <c r="BB39" s="164"/>
      <c r="BC39" s="164"/>
      <c r="BD39" s="164"/>
      <c r="BE39" s="164"/>
      <c r="BF39" s="164"/>
      <c r="BG39" s="164"/>
      <c r="BH39" s="164"/>
      <c r="BI39" s="164"/>
      <c r="BJ39" s="164"/>
      <c r="BK39" s="164"/>
      <c r="BL39" s="164"/>
      <c r="BM39" s="164"/>
      <c r="BN39" s="164"/>
      <c r="BO39" s="164"/>
      <c r="BP39" s="164"/>
      <c r="BQ39" s="164"/>
    </row>
    <row r="40" spans="1:69" ht="14.1" customHeight="1" thickBot="1">
      <c r="A40" s="40" t="s">
        <v>29</v>
      </c>
      <c r="B40" s="55">
        <v>1.1000000000000001</v>
      </c>
      <c r="C40" s="55">
        <v>28.001999999999999</v>
      </c>
      <c r="D40" s="55">
        <v>39.591000000000001</v>
      </c>
      <c r="E40" s="55">
        <v>45.874000000000002</v>
      </c>
      <c r="F40" s="57">
        <v>0.97906199999999999</v>
      </c>
      <c r="G40" s="55">
        <v>24.233000000000001</v>
      </c>
      <c r="H40" s="55">
        <v>33.084000000000003</v>
      </c>
      <c r="I40" s="55">
        <v>39.543999999999997</v>
      </c>
      <c r="J40" s="56">
        <v>39.338000000000001</v>
      </c>
      <c r="K40" s="55">
        <v>0.97906199999999999</v>
      </c>
      <c r="L40" s="55">
        <v>24.233000000000001</v>
      </c>
      <c r="M40" s="55">
        <v>33.084000000000003</v>
      </c>
      <c r="N40" s="55">
        <v>39.543999999999997</v>
      </c>
      <c r="O40" s="56">
        <v>39.338000000000001</v>
      </c>
      <c r="P40" s="55">
        <v>0.97906199999999999</v>
      </c>
      <c r="Q40" s="55">
        <v>22.552837</v>
      </c>
      <c r="R40" s="55">
        <v>28.286000000000001</v>
      </c>
      <c r="S40" s="55">
        <v>32.463999999999999</v>
      </c>
      <c r="T40" s="55">
        <v>32.048999999999999</v>
      </c>
      <c r="U40" s="56">
        <v>32.701999999999998</v>
      </c>
      <c r="V40" s="130">
        <f t="shared" si="23"/>
        <v>-0.1209380000000001</v>
      </c>
      <c r="W40" s="130">
        <f t="shared" si="24"/>
        <v>-5.4491629999999986</v>
      </c>
      <c r="X40" s="130">
        <f t="shared" si="25"/>
        <v>-11.305</v>
      </c>
      <c r="Y40" s="131">
        <f t="shared" si="26"/>
        <v>-13.410000000000004</v>
      </c>
      <c r="Z40" s="130">
        <f t="shared" si="27"/>
        <v>0</v>
      </c>
      <c r="AA40" s="130">
        <f t="shared" si="28"/>
        <v>-1.6801630000000003</v>
      </c>
      <c r="AB40" s="130">
        <f t="shared" si="29"/>
        <v>-4.7980000000000018</v>
      </c>
      <c r="AC40" s="130">
        <f t="shared" si="30"/>
        <v>-7.0799999999999983</v>
      </c>
      <c r="AD40" s="131">
        <f t="shared" si="31"/>
        <v>-7.2890000000000015</v>
      </c>
      <c r="AE40" s="130">
        <f t="shared" si="32"/>
        <v>0</v>
      </c>
      <c r="AF40" s="130">
        <f t="shared" si="33"/>
        <v>-1.6801630000000003</v>
      </c>
      <c r="AG40" s="130">
        <f t="shared" si="34"/>
        <v>-4.7980000000000018</v>
      </c>
      <c r="AH40" s="130">
        <f t="shared" si="35"/>
        <v>-7.0799999999999983</v>
      </c>
      <c r="AI40" s="131">
        <f t="shared" si="36"/>
        <v>-7.2890000000000015</v>
      </c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  <c r="BH40" s="164"/>
      <c r="BI40" s="164"/>
      <c r="BJ40" s="164"/>
      <c r="BK40" s="164"/>
      <c r="BL40" s="164"/>
      <c r="BM40" s="164"/>
      <c r="BN40" s="164"/>
      <c r="BO40" s="164"/>
      <c r="BP40" s="164"/>
      <c r="BQ40" s="164"/>
    </row>
    <row r="41" spans="1:69" ht="17.25" thickBot="1">
      <c r="A41" s="61"/>
      <c r="P41" s="67"/>
      <c r="Q41" s="67"/>
      <c r="R41" s="67"/>
      <c r="S41" s="67"/>
      <c r="T41" s="67"/>
      <c r="U41" s="67"/>
    </row>
    <row r="42" spans="1:69" ht="17.25" thickBot="1">
      <c r="A42" s="43" t="s">
        <v>89</v>
      </c>
      <c r="B42" s="75">
        <v>90463.573923396703</v>
      </c>
      <c r="C42" s="75">
        <v>96890.352908247471</v>
      </c>
      <c r="D42" s="75">
        <v>103188.62243412463</v>
      </c>
      <c r="E42" s="75">
        <v>109272.86677265579</v>
      </c>
      <c r="F42" s="77">
        <v>90201.788</v>
      </c>
      <c r="G42" s="75">
        <v>94591.625835796658</v>
      </c>
      <c r="H42" s="75">
        <v>98568.13089693147</v>
      </c>
      <c r="I42" s="75">
        <v>103496.66441513081</v>
      </c>
      <c r="J42" s="76">
        <v>108819.69469839579</v>
      </c>
      <c r="K42" s="75">
        <v>90201.788</v>
      </c>
      <c r="L42" s="75">
        <v>94591.625835796658</v>
      </c>
      <c r="M42" s="75">
        <v>98568.13089693147</v>
      </c>
      <c r="N42" s="75">
        <v>103496.66441513081</v>
      </c>
      <c r="O42" s="76">
        <v>108819.69469839579</v>
      </c>
      <c r="P42" s="75">
        <v>89720.960999999996</v>
      </c>
      <c r="Q42" s="75">
        <v>93872.691871918476</v>
      </c>
      <c r="R42" s="75">
        <v>97879.442038431822</v>
      </c>
      <c r="S42" s="75">
        <v>102710.08032338413</v>
      </c>
      <c r="T42" s="75">
        <v>107900.12328441419</v>
      </c>
      <c r="U42" s="76">
        <v>114568.05016677373</v>
      </c>
    </row>
    <row r="43" spans="1:69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1:69" ht="16.5" customHeight="1">
      <c r="A44" s="61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</row>
    <row r="45" spans="1:69">
      <c r="A45" s="48" t="s">
        <v>80</v>
      </c>
    </row>
    <row r="46" spans="1:69">
      <c r="P46" s="42"/>
      <c r="Q46" s="42"/>
      <c r="S46" s="42"/>
      <c r="T46" s="42"/>
      <c r="U46" s="42"/>
    </row>
  </sheetData>
  <mergeCells count="8">
    <mergeCell ref="Z3:AD3"/>
    <mergeCell ref="AE3:AI3"/>
    <mergeCell ref="V3:Y3"/>
    <mergeCell ref="A3:A4"/>
    <mergeCell ref="B3:E3"/>
    <mergeCell ref="F3:J3"/>
    <mergeCell ref="P3:U3"/>
    <mergeCell ref="K3:O3"/>
  </mergeCells>
  <pageMargins left="0" right="0" top="0" bottom="0" header="0" footer="0"/>
  <pageSetup paperSize="9" scale="8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34"/>
  <sheetViews>
    <sheetView showGridLines="0" zoomScaleNormal="100" workbookViewId="0">
      <selection activeCell="I37" sqref="I37"/>
    </sheetView>
  </sheetViews>
  <sheetFormatPr defaultRowHeight="12.75"/>
  <cols>
    <col min="1" max="1" width="31.5703125" style="90" customWidth="1"/>
    <col min="2" max="13" width="6.7109375" style="90" customWidth="1"/>
    <col min="14" max="17" width="8.28515625" style="90" customWidth="1"/>
    <col min="18" max="25" width="6.7109375" style="90" customWidth="1"/>
    <col min="26" max="16384" width="9.140625" style="90"/>
  </cols>
  <sheetData>
    <row r="1" spans="1:25">
      <c r="A1" s="89"/>
    </row>
    <row r="2" spans="1:25" ht="13.5" thickBot="1">
      <c r="A2" s="58" t="s">
        <v>119</v>
      </c>
    </row>
    <row r="3" spans="1:25">
      <c r="A3" s="91"/>
      <c r="B3" s="92">
        <v>2019</v>
      </c>
      <c r="C3" s="93">
        <v>2020</v>
      </c>
      <c r="D3" s="93">
        <v>2021</v>
      </c>
      <c r="E3" s="93">
        <v>2022</v>
      </c>
      <c r="F3" s="92">
        <v>2019</v>
      </c>
      <c r="G3" s="93">
        <v>2020</v>
      </c>
      <c r="H3" s="93">
        <v>2021</v>
      </c>
      <c r="I3" s="93">
        <v>2022</v>
      </c>
      <c r="J3" s="92">
        <v>2019</v>
      </c>
      <c r="K3" s="93">
        <v>2020</v>
      </c>
      <c r="L3" s="93">
        <v>2021</v>
      </c>
      <c r="M3" s="93">
        <v>2022</v>
      </c>
      <c r="N3" s="92">
        <v>2019</v>
      </c>
      <c r="O3" s="93">
        <v>2020</v>
      </c>
      <c r="P3" s="93">
        <v>2021</v>
      </c>
      <c r="Q3" s="93">
        <v>2022</v>
      </c>
      <c r="R3" s="92">
        <v>2019</v>
      </c>
      <c r="S3" s="93">
        <v>2020</v>
      </c>
      <c r="T3" s="93">
        <v>2021</v>
      </c>
      <c r="U3" s="93">
        <v>2022</v>
      </c>
      <c r="V3" s="92">
        <v>2019</v>
      </c>
      <c r="W3" s="93">
        <v>2020</v>
      </c>
      <c r="X3" s="93">
        <v>2021</v>
      </c>
      <c r="Y3" s="94">
        <v>2022</v>
      </c>
    </row>
    <row r="4" spans="1:25">
      <c r="A4" s="95"/>
      <c r="B4" s="200" t="s">
        <v>33</v>
      </c>
      <c r="C4" s="201"/>
      <c r="D4" s="201"/>
      <c r="E4" s="201"/>
      <c r="F4" s="200" t="s">
        <v>34</v>
      </c>
      <c r="G4" s="201"/>
      <c r="H4" s="201"/>
      <c r="I4" s="201"/>
      <c r="J4" s="200" t="s">
        <v>77</v>
      </c>
      <c r="K4" s="201"/>
      <c r="L4" s="201"/>
      <c r="M4" s="201"/>
      <c r="N4" s="200" t="s">
        <v>35</v>
      </c>
      <c r="O4" s="201"/>
      <c r="P4" s="201"/>
      <c r="Q4" s="201"/>
      <c r="R4" s="200" t="s">
        <v>78</v>
      </c>
      <c r="S4" s="201"/>
      <c r="T4" s="201"/>
      <c r="U4" s="201"/>
      <c r="V4" s="200" t="s">
        <v>79</v>
      </c>
      <c r="W4" s="201"/>
      <c r="X4" s="201"/>
      <c r="Y4" s="202"/>
    </row>
    <row r="5" spans="1:25" ht="18" customHeight="1">
      <c r="A5" s="96" t="s">
        <v>3</v>
      </c>
      <c r="B5" s="97">
        <v>9.1593890001404201</v>
      </c>
      <c r="C5" s="98">
        <v>6.6249449583219251</v>
      </c>
      <c r="D5" s="98">
        <v>6.4610581077495191</v>
      </c>
      <c r="E5" s="98">
        <v>6.2435483833716043</v>
      </c>
      <c r="F5" s="97">
        <v>-1.2880013694350689</v>
      </c>
      <c r="G5" s="98">
        <v>-10.754107260091267</v>
      </c>
      <c r="H5" s="98">
        <v>-8.3833302587498189</v>
      </c>
      <c r="I5" s="98">
        <v>0.90317946562930707</v>
      </c>
      <c r="J5" s="97">
        <v>0</v>
      </c>
      <c r="K5" s="98">
        <v>0</v>
      </c>
      <c r="L5" s="98">
        <v>0</v>
      </c>
      <c r="M5" s="98">
        <v>0</v>
      </c>
      <c r="N5" s="134">
        <v>-0.49138763070569985</v>
      </c>
      <c r="O5" s="99">
        <v>-0.73183769823078182</v>
      </c>
      <c r="P5" s="99">
        <v>3.2272721509996334</v>
      </c>
      <c r="Q5" s="99">
        <v>3.2272721509996627</v>
      </c>
      <c r="R5" s="134">
        <v>0</v>
      </c>
      <c r="S5" s="99">
        <v>0</v>
      </c>
      <c r="T5" s="99">
        <v>0</v>
      </c>
      <c r="U5" s="99">
        <v>63</v>
      </c>
      <c r="V5" s="135">
        <v>7.3799999999996508</v>
      </c>
      <c r="W5" s="100">
        <v>-4.8610000000001241</v>
      </c>
      <c r="X5" s="100">
        <v>1.3049999999993342</v>
      </c>
      <c r="Y5" s="101">
        <v>73.374000000000578</v>
      </c>
    </row>
    <row r="6" spans="1:25" ht="18" customHeight="1">
      <c r="A6" s="96" t="s">
        <v>6</v>
      </c>
      <c r="B6" s="97">
        <v>-35.988294661668654</v>
      </c>
      <c r="C6" s="98">
        <v>-49.353649809670969</v>
      </c>
      <c r="D6" s="98">
        <v>-56.208036574582124</v>
      </c>
      <c r="E6" s="98">
        <v>-62.939809803753526</v>
      </c>
      <c r="F6" s="97">
        <v>-9.9507780544540747</v>
      </c>
      <c r="G6" s="98">
        <v>-0.97165540626414471</v>
      </c>
      <c r="H6" s="98">
        <v>-6.0231989856232131</v>
      </c>
      <c r="I6" s="98">
        <v>-16.439270605486939</v>
      </c>
      <c r="J6" s="97">
        <v>0</v>
      </c>
      <c r="K6" s="98">
        <v>0</v>
      </c>
      <c r="L6" s="98">
        <v>0</v>
      </c>
      <c r="M6" s="98">
        <v>0</v>
      </c>
      <c r="N6" s="134">
        <v>-5.6259272838775214</v>
      </c>
      <c r="O6" s="99">
        <v>-16.269694784064427</v>
      </c>
      <c r="P6" s="99">
        <v>-20.183764439794469</v>
      </c>
      <c r="Q6" s="99">
        <v>-22.24291959075947</v>
      </c>
      <c r="R6" s="134">
        <v>0</v>
      </c>
      <c r="S6" s="99">
        <v>0</v>
      </c>
      <c r="T6" s="99">
        <v>0</v>
      </c>
      <c r="U6" s="99">
        <v>0</v>
      </c>
      <c r="V6" s="135">
        <v>-51.565000000000246</v>
      </c>
      <c r="W6" s="100">
        <v>-66.59499999999953</v>
      </c>
      <c r="X6" s="100">
        <v>-82.414999999999807</v>
      </c>
      <c r="Y6" s="101">
        <v>-101.62199999999993</v>
      </c>
    </row>
    <row r="7" spans="1:25" ht="18" customHeight="1">
      <c r="A7" s="96" t="s">
        <v>7</v>
      </c>
      <c r="B7" s="97">
        <v>-1.9597954552585453</v>
      </c>
      <c r="C7" s="98">
        <v>-2.4184310418886117</v>
      </c>
      <c r="D7" s="98">
        <v>-2.8002937440879605</v>
      </c>
      <c r="E7" s="98">
        <v>-3.0238066050294203</v>
      </c>
      <c r="F7" s="97">
        <v>-1.2652045447414626</v>
      </c>
      <c r="G7" s="98">
        <v>-2.4579998681113975</v>
      </c>
      <c r="H7" s="98">
        <v>-3.2797062559120325</v>
      </c>
      <c r="I7" s="98">
        <v>-4.570193394970592</v>
      </c>
      <c r="J7" s="97">
        <v>0</v>
      </c>
      <c r="K7" s="98">
        <v>0</v>
      </c>
      <c r="L7" s="98">
        <v>0</v>
      </c>
      <c r="M7" s="98">
        <v>0</v>
      </c>
      <c r="N7" s="134">
        <v>0</v>
      </c>
      <c r="O7" s="99">
        <v>0</v>
      </c>
      <c r="P7" s="99">
        <v>0</v>
      </c>
      <c r="Q7" s="99">
        <v>0</v>
      </c>
      <c r="R7" s="134">
        <v>0</v>
      </c>
      <c r="S7" s="99">
        <v>5.4309100000027683E-3</v>
      </c>
      <c r="T7" s="99">
        <v>0.37</v>
      </c>
      <c r="U7" s="99">
        <v>0.85</v>
      </c>
      <c r="V7" s="135">
        <v>-3.2250000000000076</v>
      </c>
      <c r="W7" s="100">
        <v>-4.8710000000000067</v>
      </c>
      <c r="X7" s="100">
        <v>-5.7099999999999929</v>
      </c>
      <c r="Y7" s="101">
        <v>-6.7440000000000131</v>
      </c>
    </row>
    <row r="8" spans="1:25" ht="18" customHeight="1">
      <c r="A8" s="96" t="s">
        <v>9</v>
      </c>
      <c r="B8" s="97">
        <v>244.54372349210209</v>
      </c>
      <c r="C8" s="98">
        <v>197.04314192726065</v>
      </c>
      <c r="D8" s="98">
        <v>206.08465653967784</v>
      </c>
      <c r="E8" s="98">
        <v>225.06240267029122</v>
      </c>
      <c r="F8" s="97">
        <v>-51.142723492100764</v>
      </c>
      <c r="G8" s="98">
        <v>-85.552799343423331</v>
      </c>
      <c r="H8" s="98">
        <v>-99.155313955840171</v>
      </c>
      <c r="I8" s="98">
        <v>-179.47506008645291</v>
      </c>
      <c r="J8" s="97">
        <v>0</v>
      </c>
      <c r="K8" s="98">
        <v>0</v>
      </c>
      <c r="L8" s="98">
        <v>0</v>
      </c>
      <c r="M8" s="98">
        <v>0</v>
      </c>
      <c r="N8" s="134">
        <v>0</v>
      </c>
      <c r="O8" s="99">
        <v>0</v>
      </c>
      <c r="P8" s="99">
        <v>0</v>
      </c>
      <c r="Q8" s="99">
        <v>0</v>
      </c>
      <c r="R8" s="134">
        <v>0</v>
      </c>
      <c r="S8" s="99">
        <v>-4.0513425838362016</v>
      </c>
      <c r="T8" s="99">
        <v>-4.0513425838362016</v>
      </c>
      <c r="U8" s="99">
        <v>-4.0513425838362016</v>
      </c>
      <c r="V8" s="135">
        <v>193.40100000000135</v>
      </c>
      <c r="W8" s="100">
        <v>107.4390000000011</v>
      </c>
      <c r="X8" s="100">
        <v>102.87800000000146</v>
      </c>
      <c r="Y8" s="101">
        <v>41.536000000002097</v>
      </c>
    </row>
    <row r="9" spans="1:25" ht="18" customHeight="1">
      <c r="A9" s="103" t="s">
        <v>10</v>
      </c>
      <c r="B9" s="97">
        <v>8.0542878426625677</v>
      </c>
      <c r="C9" s="98">
        <v>8.1975016805364316</v>
      </c>
      <c r="D9" s="98">
        <v>8.1781337749834968</v>
      </c>
      <c r="E9" s="98">
        <v>8.2346269589156105</v>
      </c>
      <c r="F9" s="97">
        <v>-6.1552878426624105</v>
      </c>
      <c r="G9" s="98">
        <v>-7.8512575336249562</v>
      </c>
      <c r="H9" s="98">
        <v>-9.2098506044083717</v>
      </c>
      <c r="I9" s="98">
        <v>-7.779465179894375</v>
      </c>
      <c r="J9" s="97">
        <v>0.747</v>
      </c>
      <c r="K9" s="98">
        <v>0</v>
      </c>
      <c r="L9" s="98">
        <v>0</v>
      </c>
      <c r="M9" s="98">
        <v>0</v>
      </c>
      <c r="N9" s="134">
        <v>0</v>
      </c>
      <c r="O9" s="99">
        <v>-2.4414691145648249E-4</v>
      </c>
      <c r="P9" s="99">
        <v>-2.8317057502135867E-4</v>
      </c>
      <c r="Q9" s="99">
        <v>-1.6177902130584698E-4</v>
      </c>
      <c r="R9" s="134">
        <v>0</v>
      </c>
      <c r="S9" s="99">
        <v>0</v>
      </c>
      <c r="T9" s="99">
        <v>0</v>
      </c>
      <c r="U9" s="99">
        <v>0</v>
      </c>
      <c r="V9" s="135">
        <v>2.6460000000001584</v>
      </c>
      <c r="W9" s="100">
        <v>0.34600000000001913</v>
      </c>
      <c r="X9" s="100">
        <v>-1.0319999999998963</v>
      </c>
      <c r="Y9" s="101">
        <v>0.45499999999992996</v>
      </c>
    </row>
    <row r="10" spans="1:25" ht="18" customHeight="1">
      <c r="A10" s="102" t="s">
        <v>11</v>
      </c>
      <c r="B10" s="97">
        <v>0.13915272726037228</v>
      </c>
      <c r="C10" s="98">
        <v>0.14108538192795922</v>
      </c>
      <c r="D10" s="98">
        <v>0.14600647595352095</v>
      </c>
      <c r="E10" s="98">
        <v>0.14856112946876415</v>
      </c>
      <c r="F10" s="97">
        <v>-3.7701527272602067</v>
      </c>
      <c r="G10" s="98">
        <v>-4.766085381927808</v>
      </c>
      <c r="H10" s="98">
        <v>-6.0030064759534252</v>
      </c>
      <c r="I10" s="98">
        <v>-6.4325611294688771</v>
      </c>
      <c r="J10" s="97">
        <v>0</v>
      </c>
      <c r="K10" s="98">
        <v>0</v>
      </c>
      <c r="L10" s="98">
        <v>0</v>
      </c>
      <c r="M10" s="98">
        <v>0</v>
      </c>
      <c r="N10" s="134">
        <v>0</v>
      </c>
      <c r="O10" s="99">
        <v>0</v>
      </c>
      <c r="P10" s="99">
        <v>0</v>
      </c>
      <c r="Q10" s="99">
        <v>0</v>
      </c>
      <c r="R10" s="134">
        <v>0</v>
      </c>
      <c r="S10" s="99">
        <v>0</v>
      </c>
      <c r="T10" s="99">
        <v>0</v>
      </c>
      <c r="U10" s="99">
        <v>0</v>
      </c>
      <c r="V10" s="135">
        <v>-3.6309999999998346</v>
      </c>
      <c r="W10" s="100">
        <v>-4.624999999999849</v>
      </c>
      <c r="X10" s="100">
        <v>-5.8569999999999043</v>
      </c>
      <c r="Y10" s="101">
        <v>-6.2840000000001126</v>
      </c>
    </row>
    <row r="11" spans="1:25" ht="18" customHeight="1">
      <c r="A11" s="102" t="s">
        <v>15</v>
      </c>
      <c r="B11" s="97">
        <v>13.859703089749971</v>
      </c>
      <c r="C11" s="98">
        <v>13.919144736402224</v>
      </c>
      <c r="D11" s="98">
        <v>13.990822101724417</v>
      </c>
      <c r="E11" s="98">
        <v>14.138800058188499</v>
      </c>
      <c r="F11" s="97">
        <v>-1.6337030897499478</v>
      </c>
      <c r="G11" s="98">
        <v>-2.109900589490898</v>
      </c>
      <c r="H11" s="98">
        <v>-2.1855389311493538</v>
      </c>
      <c r="I11" s="98">
        <v>-0.91463827916717366</v>
      </c>
      <c r="J11" s="97">
        <v>0</v>
      </c>
      <c r="K11" s="98">
        <v>0</v>
      </c>
      <c r="L11" s="98">
        <v>0</v>
      </c>
      <c r="M11" s="98">
        <v>0</v>
      </c>
      <c r="N11" s="134">
        <v>0</v>
      </c>
      <c r="O11" s="99">
        <v>-2.4414691145648249E-4</v>
      </c>
      <c r="P11" s="99">
        <v>-2.8317057502135867E-4</v>
      </c>
      <c r="Q11" s="99">
        <v>-1.6177902130584698E-4</v>
      </c>
      <c r="R11" s="134">
        <v>0</v>
      </c>
      <c r="S11" s="99">
        <v>0</v>
      </c>
      <c r="T11" s="99">
        <v>0</v>
      </c>
      <c r="U11" s="99">
        <v>0</v>
      </c>
      <c r="V11" s="135">
        <v>12.226000000000022</v>
      </c>
      <c r="W11" s="100">
        <v>11.80899999999987</v>
      </c>
      <c r="X11" s="100">
        <v>11.805000000000044</v>
      </c>
      <c r="Y11" s="101">
        <v>13.22400000000002</v>
      </c>
    </row>
    <row r="12" spans="1:25" ht="18" customHeight="1">
      <c r="A12" s="96" t="s">
        <v>20</v>
      </c>
      <c r="B12" s="97">
        <v>24.308744637487543</v>
      </c>
      <c r="C12" s="98">
        <v>34.00092895881096</v>
      </c>
      <c r="D12" s="98">
        <v>23.35354970992115</v>
      </c>
      <c r="E12" s="98">
        <v>25.302760188323141</v>
      </c>
      <c r="F12" s="97">
        <v>-1.5402243174875421</v>
      </c>
      <c r="G12" s="98">
        <v>-1.3945289588109466</v>
      </c>
      <c r="H12" s="98">
        <v>-3.750049709921218</v>
      </c>
      <c r="I12" s="98">
        <v>-4.9007601883231988</v>
      </c>
      <c r="J12" s="97">
        <v>0</v>
      </c>
      <c r="K12" s="98">
        <v>0</v>
      </c>
      <c r="L12" s="98">
        <v>0</v>
      </c>
      <c r="M12" s="98">
        <v>0</v>
      </c>
      <c r="N12" s="134">
        <v>-3.5255000000000001</v>
      </c>
      <c r="O12" s="99">
        <v>-6.0604000000000013</v>
      </c>
      <c r="P12" s="99">
        <v>7.5904999999999996</v>
      </c>
      <c r="Q12" s="99">
        <v>8.1920000000000002</v>
      </c>
      <c r="R12" s="134">
        <v>0</v>
      </c>
      <c r="S12" s="99">
        <v>65.686000000000007</v>
      </c>
      <c r="T12" s="99">
        <v>65.686000000000007</v>
      </c>
      <c r="U12" s="99">
        <v>65.686000000000007</v>
      </c>
      <c r="V12" s="135">
        <v>19.243020320000003</v>
      </c>
      <c r="W12" s="100">
        <v>92.232000000000014</v>
      </c>
      <c r="X12" s="100">
        <v>92.879999999999924</v>
      </c>
      <c r="Y12" s="101">
        <v>94.279999999999944</v>
      </c>
    </row>
    <row r="13" spans="1:25" ht="18" customHeight="1">
      <c r="A13" s="104" t="s">
        <v>36</v>
      </c>
      <c r="B13" s="105">
        <f>SUM(B5:B9,B12)</f>
        <v>248.11805485546543</v>
      </c>
      <c r="C13" s="106">
        <f t="shared" ref="C13:Y13" si="0">SUM(C5:C9,C12)</f>
        <v>194.09443667337038</v>
      </c>
      <c r="D13" s="106">
        <f t="shared" si="0"/>
        <v>185.06906781366192</v>
      </c>
      <c r="E13" s="106">
        <f t="shared" si="0"/>
        <v>198.87972179211863</v>
      </c>
      <c r="F13" s="105">
        <f t="shared" si="0"/>
        <v>-71.342219620881323</v>
      </c>
      <c r="G13" s="106">
        <f t="shared" si="0"/>
        <v>-108.98234837032605</v>
      </c>
      <c r="H13" s="106">
        <f t="shared" si="0"/>
        <v>-129.80144977045484</v>
      </c>
      <c r="I13" s="106">
        <f t="shared" si="0"/>
        <v>-212.26156998949872</v>
      </c>
      <c r="J13" s="105">
        <f t="shared" si="0"/>
        <v>0.747</v>
      </c>
      <c r="K13" s="106">
        <f t="shared" si="0"/>
        <v>0</v>
      </c>
      <c r="L13" s="106">
        <f t="shared" si="0"/>
        <v>0</v>
      </c>
      <c r="M13" s="106">
        <f t="shared" si="0"/>
        <v>0</v>
      </c>
      <c r="N13" s="105">
        <f t="shared" si="0"/>
        <v>-9.6428149145832212</v>
      </c>
      <c r="O13" s="106">
        <f t="shared" si="0"/>
        <v>-23.062176629206665</v>
      </c>
      <c r="P13" s="106">
        <f t="shared" si="0"/>
        <v>-9.3662754593698558</v>
      </c>
      <c r="Q13" s="106">
        <f t="shared" si="0"/>
        <v>-10.823809218781111</v>
      </c>
      <c r="R13" s="105">
        <f t="shared" si="0"/>
        <v>0</v>
      </c>
      <c r="S13" s="106">
        <f t="shared" si="0"/>
        <v>61.640088326163806</v>
      </c>
      <c r="T13" s="106">
        <f t="shared" si="0"/>
        <v>62.004657416163809</v>
      </c>
      <c r="U13" s="106">
        <f t="shared" si="0"/>
        <v>125.4846574161638</v>
      </c>
      <c r="V13" s="105">
        <f t="shared" si="0"/>
        <v>167.88002032000088</v>
      </c>
      <c r="W13" s="106">
        <f t="shared" si="0"/>
        <v>123.69000000000148</v>
      </c>
      <c r="X13" s="106">
        <f t="shared" si="0"/>
        <v>107.90600000000103</v>
      </c>
      <c r="Y13" s="107">
        <f t="shared" si="0"/>
        <v>101.27900000000261</v>
      </c>
    </row>
    <row r="14" spans="1:25" ht="18" customHeight="1">
      <c r="A14" s="96" t="s">
        <v>31</v>
      </c>
      <c r="B14" s="97">
        <v>-0.72215942630265861</v>
      </c>
      <c r="C14" s="98">
        <v>5.9052027199574786</v>
      </c>
      <c r="D14" s="98">
        <v>6.0840446667603318</v>
      </c>
      <c r="E14" s="98">
        <v>5.9907563597738838</v>
      </c>
      <c r="F14" s="97">
        <v>-2.1060916983541227</v>
      </c>
      <c r="G14" s="98">
        <v>-24.633536823210669</v>
      </c>
      <c r="H14" s="98">
        <v>-18.492846555591285</v>
      </c>
      <c r="I14" s="98">
        <v>3.5198617887533175</v>
      </c>
      <c r="J14" s="97">
        <v>0</v>
      </c>
      <c r="K14" s="98">
        <v>0</v>
      </c>
      <c r="L14" s="98">
        <v>0</v>
      </c>
      <c r="M14" s="98">
        <v>0</v>
      </c>
      <c r="N14" s="134">
        <v>-1.8487488753435026</v>
      </c>
      <c r="O14" s="99">
        <v>-5.5126658967467375</v>
      </c>
      <c r="P14" s="99">
        <v>-12.170198111169157</v>
      </c>
      <c r="Q14" s="99">
        <v>-12.879618148529087</v>
      </c>
      <c r="R14" s="134">
        <v>0</v>
      </c>
      <c r="S14" s="99">
        <v>0</v>
      </c>
      <c r="T14" s="99">
        <v>0</v>
      </c>
      <c r="U14" s="99">
        <v>0</v>
      </c>
      <c r="V14" s="135">
        <v>-4.6770000000002838</v>
      </c>
      <c r="W14" s="100">
        <v>-24.240999999999929</v>
      </c>
      <c r="X14" s="100">
        <v>-24.579000000000111</v>
      </c>
      <c r="Y14" s="101">
        <v>-3.3690000000018854</v>
      </c>
    </row>
    <row r="15" spans="1:25" ht="18" customHeight="1">
      <c r="A15" s="96" t="s">
        <v>32</v>
      </c>
      <c r="B15" s="97">
        <v>-5.2222898219034803</v>
      </c>
      <c r="C15" s="98">
        <v>-8.667427199648138</v>
      </c>
      <c r="D15" s="98">
        <v>-11.860427393273348</v>
      </c>
      <c r="E15" s="98">
        <v>-14.689867948190555</v>
      </c>
      <c r="F15" s="97">
        <v>-1.0021956525069631</v>
      </c>
      <c r="G15" s="98">
        <v>-11.831841011216348</v>
      </c>
      <c r="H15" s="98">
        <v>-8.9417972345326699</v>
      </c>
      <c r="I15" s="98">
        <v>1.7086519596158327</v>
      </c>
      <c r="J15" s="97">
        <v>0</v>
      </c>
      <c r="K15" s="98">
        <v>0</v>
      </c>
      <c r="L15" s="98">
        <v>0</v>
      </c>
      <c r="M15" s="98">
        <v>0</v>
      </c>
      <c r="N15" s="134">
        <v>-0.40051452558968592</v>
      </c>
      <c r="O15" s="99">
        <v>-0.46773178913506491</v>
      </c>
      <c r="P15" s="99">
        <v>-0.57177537219371655</v>
      </c>
      <c r="Q15" s="99">
        <v>-0.78178401142516307</v>
      </c>
      <c r="R15" s="134">
        <v>0</v>
      </c>
      <c r="S15" s="99">
        <v>0</v>
      </c>
      <c r="T15" s="99">
        <v>0</v>
      </c>
      <c r="U15" s="99">
        <v>0</v>
      </c>
      <c r="V15" s="135">
        <v>-6.6250000000001288</v>
      </c>
      <c r="W15" s="100">
        <v>-20.966999999999548</v>
      </c>
      <c r="X15" s="100">
        <v>-21.373999999999739</v>
      </c>
      <c r="Y15" s="101">
        <v>-13.762999999999886</v>
      </c>
    </row>
    <row r="16" spans="1:25" ht="18" customHeight="1">
      <c r="A16" s="104" t="s">
        <v>76</v>
      </c>
      <c r="B16" s="105">
        <f>SUM(B14:B15)</f>
        <v>-5.9444492482061388</v>
      </c>
      <c r="C16" s="106">
        <f t="shared" ref="C16:Y16" si="1">SUM(C14:C15)</f>
        <v>-2.7622244796906594</v>
      </c>
      <c r="D16" s="106">
        <f t="shared" si="1"/>
        <v>-5.7763827265130159</v>
      </c>
      <c r="E16" s="106">
        <f t="shared" si="1"/>
        <v>-8.6991115884166703</v>
      </c>
      <c r="F16" s="105">
        <f t="shared" si="1"/>
        <v>-3.1082873508610858</v>
      </c>
      <c r="G16" s="106">
        <f t="shared" si="1"/>
        <v>-36.465377834427017</v>
      </c>
      <c r="H16" s="106">
        <f t="shared" si="1"/>
        <v>-27.434643790123957</v>
      </c>
      <c r="I16" s="106">
        <f t="shared" si="1"/>
        <v>5.2285137483691502</v>
      </c>
      <c r="J16" s="105">
        <f t="shared" si="1"/>
        <v>0</v>
      </c>
      <c r="K16" s="106">
        <f t="shared" si="1"/>
        <v>0</v>
      </c>
      <c r="L16" s="106">
        <f t="shared" si="1"/>
        <v>0</v>
      </c>
      <c r="M16" s="106">
        <f t="shared" si="1"/>
        <v>0</v>
      </c>
      <c r="N16" s="105">
        <f t="shared" si="1"/>
        <v>-2.2492634009331884</v>
      </c>
      <c r="O16" s="106">
        <f t="shared" si="1"/>
        <v>-5.980397685881802</v>
      </c>
      <c r="P16" s="106">
        <f t="shared" si="1"/>
        <v>-12.741973483362873</v>
      </c>
      <c r="Q16" s="106">
        <f t="shared" si="1"/>
        <v>-13.66140215995425</v>
      </c>
      <c r="R16" s="105">
        <f t="shared" si="1"/>
        <v>0</v>
      </c>
      <c r="S16" s="106">
        <f t="shared" si="1"/>
        <v>0</v>
      </c>
      <c r="T16" s="106">
        <f t="shared" si="1"/>
        <v>0</v>
      </c>
      <c r="U16" s="106">
        <f t="shared" si="1"/>
        <v>0</v>
      </c>
      <c r="V16" s="105">
        <f t="shared" si="1"/>
        <v>-11.302000000000412</v>
      </c>
      <c r="W16" s="106">
        <f t="shared" si="1"/>
        <v>-45.207999999999473</v>
      </c>
      <c r="X16" s="106">
        <f t="shared" si="1"/>
        <v>-45.952999999999847</v>
      </c>
      <c r="Y16" s="107">
        <f t="shared" si="1"/>
        <v>-17.132000000001771</v>
      </c>
    </row>
    <row r="17" spans="1:25" ht="18" customHeight="1">
      <c r="A17" s="108" t="s">
        <v>21</v>
      </c>
      <c r="B17" s="105">
        <f>B16+B13</f>
        <v>242.1736056072593</v>
      </c>
      <c r="C17" s="106">
        <f t="shared" ref="C17:Y17" si="2">C16+C13</f>
        <v>191.33221219367971</v>
      </c>
      <c r="D17" s="106">
        <f t="shared" si="2"/>
        <v>179.2926850871489</v>
      </c>
      <c r="E17" s="106">
        <f t="shared" si="2"/>
        <v>190.18061020370197</v>
      </c>
      <c r="F17" s="105">
        <f t="shared" si="2"/>
        <v>-74.450506971742413</v>
      </c>
      <c r="G17" s="106">
        <f t="shared" si="2"/>
        <v>-145.44772620475305</v>
      </c>
      <c r="H17" s="106">
        <f t="shared" si="2"/>
        <v>-157.23609356057881</v>
      </c>
      <c r="I17" s="106">
        <f t="shared" si="2"/>
        <v>-207.03305624112957</v>
      </c>
      <c r="J17" s="105">
        <f t="shared" si="2"/>
        <v>0.747</v>
      </c>
      <c r="K17" s="106">
        <f t="shared" si="2"/>
        <v>0</v>
      </c>
      <c r="L17" s="106">
        <f t="shared" si="2"/>
        <v>0</v>
      </c>
      <c r="M17" s="106">
        <f t="shared" si="2"/>
        <v>0</v>
      </c>
      <c r="N17" s="105">
        <f t="shared" si="2"/>
        <v>-11.892078315516409</v>
      </c>
      <c r="O17" s="106">
        <f t="shared" si="2"/>
        <v>-29.042574315088466</v>
      </c>
      <c r="P17" s="106">
        <f t="shared" si="2"/>
        <v>-22.108248942732729</v>
      </c>
      <c r="Q17" s="106">
        <f t="shared" si="2"/>
        <v>-24.485211378735361</v>
      </c>
      <c r="R17" s="105">
        <f t="shared" si="2"/>
        <v>0</v>
      </c>
      <c r="S17" s="106">
        <f t="shared" si="2"/>
        <v>61.640088326163806</v>
      </c>
      <c r="T17" s="106">
        <f t="shared" si="2"/>
        <v>62.004657416163809</v>
      </c>
      <c r="U17" s="106">
        <f t="shared" si="2"/>
        <v>125.4846574161638</v>
      </c>
      <c r="V17" s="105">
        <f t="shared" si="2"/>
        <v>156.57802032000046</v>
      </c>
      <c r="W17" s="106">
        <f t="shared" si="2"/>
        <v>78.482000000002003</v>
      </c>
      <c r="X17" s="106">
        <f t="shared" si="2"/>
        <v>61.953000000001182</v>
      </c>
      <c r="Y17" s="107">
        <f t="shared" si="2"/>
        <v>84.147000000000844</v>
      </c>
    </row>
    <row r="18" spans="1:25" ht="18" customHeight="1">
      <c r="A18" s="90" t="s">
        <v>80</v>
      </c>
      <c r="B18" s="170">
        <f>B17-Graf_5!B10</f>
        <v>0</v>
      </c>
      <c r="C18" s="170">
        <f>C17-Graf_5!C10</f>
        <v>0</v>
      </c>
      <c r="D18" s="170">
        <f>D17-Graf_5!D10</f>
        <v>0</v>
      </c>
      <c r="E18" s="170">
        <f>E17-Graf_5!E10</f>
        <v>0</v>
      </c>
      <c r="F18" s="169">
        <f>Graf_4!B10-DANE_FAKTORY!F17</f>
        <v>0</v>
      </c>
      <c r="G18" s="169">
        <f>Graf_4!C10-DANE_FAKTORY!G17</f>
        <v>0</v>
      </c>
      <c r="H18" s="169">
        <f>Graf_4!D10-DANE_FAKTORY!H17</f>
        <v>0</v>
      </c>
      <c r="I18" s="169">
        <f>Graf_4!E10-DANE_FAKTORY!I17</f>
        <v>0</v>
      </c>
      <c r="V18" s="170">
        <f>V17-DANE_ESA2010!AF29</f>
        <v>3.0127011996228248E-12</v>
      </c>
      <c r="W18" s="170">
        <f>W17-DANE_ESA2010!AG29</f>
        <v>-1.6058265828178264E-12</v>
      </c>
      <c r="X18" s="170">
        <f>X17-DANE_ESA2010!AH29</f>
        <v>3.4816594052244909E-12</v>
      </c>
      <c r="Y18" s="170">
        <f>Y17-DANE_ESA2010!AI29</f>
        <v>-3.637978807091713E-12</v>
      </c>
    </row>
    <row r="19" spans="1:25" ht="18" customHeight="1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</row>
    <row r="21" spans="1:25">
      <c r="V21" s="138"/>
      <c r="W21" s="138"/>
      <c r="X21" s="138"/>
      <c r="Y21" s="138"/>
    </row>
    <row r="22" spans="1:25"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</row>
    <row r="23" spans="1:25">
      <c r="V23" s="138"/>
      <c r="W23" s="138"/>
      <c r="X23" s="138"/>
      <c r="Y23" s="138"/>
    </row>
    <row r="24" spans="1:25">
      <c r="V24" s="138"/>
      <c r="W24" s="138"/>
      <c r="X24" s="138"/>
      <c r="Y24" s="138"/>
    </row>
    <row r="25" spans="1:25">
      <c r="V25" s="138"/>
      <c r="W25" s="138"/>
      <c r="X25" s="138"/>
      <c r="Y25" s="138"/>
    </row>
    <row r="26" spans="1:25">
      <c r="V26" s="138"/>
      <c r="W26" s="138"/>
      <c r="X26" s="138"/>
      <c r="Y26" s="138"/>
    </row>
    <row r="27" spans="1:25">
      <c r="V27" s="138"/>
      <c r="W27" s="138"/>
      <c r="X27" s="138"/>
      <c r="Y27" s="138"/>
    </row>
    <row r="28" spans="1:25">
      <c r="V28" s="138"/>
      <c r="W28" s="138"/>
      <c r="X28" s="138"/>
      <c r="Y28" s="138"/>
    </row>
    <row r="29" spans="1:25">
      <c r="V29" s="138"/>
      <c r="W29" s="138"/>
      <c r="X29" s="138"/>
      <c r="Y29" s="138"/>
    </row>
    <row r="30" spans="1:25">
      <c r="V30" s="138"/>
      <c r="W30" s="138"/>
      <c r="X30" s="138"/>
      <c r="Y30" s="138"/>
    </row>
    <row r="31" spans="1:25">
      <c r="V31" s="138"/>
      <c r="W31" s="138"/>
      <c r="X31" s="138"/>
      <c r="Y31" s="138"/>
    </row>
    <row r="32" spans="1:25">
      <c r="V32" s="138"/>
      <c r="W32" s="138"/>
      <c r="X32" s="138"/>
      <c r="Y32" s="138"/>
    </row>
    <row r="33" spans="1:25">
      <c r="A33" s="109"/>
      <c r="V33" s="138"/>
      <c r="W33" s="138"/>
      <c r="X33" s="138"/>
      <c r="Y33" s="138"/>
    </row>
    <row r="34" spans="1:25">
      <c r="A34" s="109"/>
      <c r="V34" s="138"/>
      <c r="W34" s="138"/>
      <c r="X34" s="138"/>
      <c r="Y34" s="138"/>
    </row>
  </sheetData>
  <mergeCells count="6">
    <mergeCell ref="V4:Y4"/>
    <mergeCell ref="B4:E4"/>
    <mergeCell ref="F4:I4"/>
    <mergeCell ref="J4:M4"/>
    <mergeCell ref="N4:Q4"/>
    <mergeCell ref="R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9"/>
  <sheetViews>
    <sheetView showGridLines="0" zoomScale="130" zoomScaleNormal="130" zoomScaleSheetLayoutView="90" workbookViewId="0">
      <selection activeCell="H24" sqref="H24"/>
    </sheetView>
  </sheetViews>
  <sheetFormatPr defaultRowHeight="12.75"/>
  <cols>
    <col min="1" max="1" width="43.42578125" style="184" customWidth="1"/>
    <col min="2" max="2" width="8.85546875" style="184" customWidth="1"/>
    <col min="3" max="3" width="14" style="184" customWidth="1"/>
    <col min="4" max="4" width="9.42578125" style="184" customWidth="1"/>
    <col min="5" max="5" width="10.28515625" style="184" customWidth="1"/>
    <col min="6" max="6" width="8.85546875" style="184" customWidth="1"/>
    <col min="7" max="7" width="10.5703125" style="184" customWidth="1"/>
    <col min="8" max="8" width="25.140625" style="184" customWidth="1"/>
    <col min="9" max="9" width="8.42578125" style="184" customWidth="1"/>
    <col min="10" max="10" width="9.42578125" style="184" customWidth="1"/>
    <col min="11" max="11" width="10.28515625" style="184" customWidth="1"/>
    <col min="12" max="12" width="9.28515625" style="184" customWidth="1"/>
    <col min="13" max="13" width="9.140625" style="184"/>
    <col min="14" max="14" width="9.140625" style="184" customWidth="1"/>
    <col min="15" max="15" width="9.140625" style="184"/>
    <col min="16" max="16" width="9.7109375" style="184" customWidth="1"/>
    <col min="17" max="17" width="8.42578125" style="184" bestFit="1" customWidth="1"/>
    <col min="18" max="18" width="9" style="184" customWidth="1"/>
    <col min="19" max="20" width="8" style="184" customWidth="1"/>
    <col min="21" max="23" width="9.140625" style="184"/>
    <col min="24" max="25" width="8" style="184" customWidth="1"/>
    <col min="26" max="26" width="9.7109375" style="184" bestFit="1" customWidth="1"/>
    <col min="27" max="16384" width="9.140625" style="184"/>
  </cols>
  <sheetData>
    <row r="2" spans="1:18">
      <c r="A2" s="2" t="s">
        <v>299</v>
      </c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18" ht="13.5">
      <c r="A3" s="6"/>
      <c r="B3" s="16">
        <v>2019</v>
      </c>
      <c r="C3" s="16">
        <v>2020</v>
      </c>
      <c r="D3" s="16">
        <v>2021</v>
      </c>
      <c r="E3" s="16">
        <v>2022</v>
      </c>
      <c r="F3" s="16">
        <v>2023</v>
      </c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</row>
    <row r="4" spans="1:18">
      <c r="A4" s="7" t="s">
        <v>293</v>
      </c>
      <c r="B4" s="12">
        <v>5.9550358291815959</v>
      </c>
      <c r="C4" s="12">
        <v>4.1917333590269976</v>
      </c>
      <c r="D4" s="12">
        <v>4.6775667096479321</v>
      </c>
      <c r="E4" s="12">
        <v>4.5608317377915109</v>
      </c>
      <c r="F4" s="12">
        <v>5.6944793936434559</v>
      </c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</row>
    <row r="5" spans="1:18">
      <c r="A5" s="19" t="s">
        <v>294</v>
      </c>
      <c r="B5" s="12">
        <v>1.1350294772324272</v>
      </c>
      <c r="C5" s="12">
        <v>-0.14345074534290661</v>
      </c>
      <c r="D5" s="12">
        <v>-0.16395465634651227</v>
      </c>
      <c r="E5" s="12">
        <v>-0.18596609287447316</v>
      </c>
      <c r="F5" s="12">
        <v>-0.15961195185362079</v>
      </c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</row>
    <row r="6" spans="1:18">
      <c r="A6" s="19" t="s">
        <v>295</v>
      </c>
      <c r="B6" s="12">
        <v>-0.23428676366165893</v>
      </c>
      <c r="C6" s="12">
        <v>-1.043048738399766</v>
      </c>
      <c r="D6" s="12">
        <v>-0.35092422414479252</v>
      </c>
      <c r="E6" s="12">
        <v>-0.11691556078905399</v>
      </c>
      <c r="F6" s="12">
        <v>-1.1660876622570218E-2</v>
      </c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</row>
    <row r="7" spans="1:18">
      <c r="A7" s="19" t="s">
        <v>296</v>
      </c>
      <c r="B7" s="12">
        <v>-0.65498604610310107</v>
      </c>
      <c r="C7" s="12">
        <v>-1.911423291332056E-2</v>
      </c>
      <c r="D7" s="12">
        <v>0</v>
      </c>
      <c r="E7" s="12">
        <v>0</v>
      </c>
      <c r="F7" s="12">
        <v>0</v>
      </c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</row>
    <row r="8" spans="1:18">
      <c r="A8" s="180" t="s">
        <v>297</v>
      </c>
      <c r="B8" s="181">
        <v>-0.1093665873759955</v>
      </c>
      <c r="C8" s="181">
        <v>0.23181121165696417</v>
      </c>
      <c r="D8" s="181">
        <v>0.18085390868824636</v>
      </c>
      <c r="E8" s="181">
        <v>0.26754130830313788</v>
      </c>
      <c r="F8" s="181">
        <v>0.1596583376561754</v>
      </c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</row>
    <row r="9" spans="1:18">
      <c r="A9" s="182" t="s">
        <v>298</v>
      </c>
      <c r="B9" s="183">
        <v>6.0914259092732692</v>
      </c>
      <c r="C9" s="183">
        <v>3.2179308540279692</v>
      </c>
      <c r="D9" s="183">
        <v>4.3435417378448733</v>
      </c>
      <c r="E9" s="183">
        <v>4.5254913924311211</v>
      </c>
      <c r="F9" s="183">
        <v>5.6828649028234395</v>
      </c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</row>
    <row r="10" spans="1:18"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</row>
    <row r="11" spans="1:18"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</row>
    <row r="12" spans="1:18"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</row>
    <row r="13" spans="1:18"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</row>
    <row r="14" spans="1:18"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</row>
    <row r="15" spans="1:18"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</row>
    <row r="16" spans="1:18"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</row>
    <row r="17" spans="1:19">
      <c r="B17" s="188"/>
      <c r="C17" s="188"/>
      <c r="D17" s="188"/>
      <c r="E17" s="188"/>
      <c r="F17" s="188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</row>
    <row r="18" spans="1:19">
      <c r="A18" s="187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</row>
    <row r="19" spans="1:19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</row>
    <row r="20" spans="1:19">
      <c r="A20" s="187"/>
      <c r="B20" s="187"/>
      <c r="C20" s="187"/>
      <c r="D20" s="187"/>
      <c r="E20" s="187"/>
      <c r="F20" s="187"/>
      <c r="G20" s="187"/>
      <c r="H20" s="188"/>
      <c r="I20" s="187"/>
      <c r="J20" s="187"/>
      <c r="K20" s="187"/>
      <c r="L20" s="187"/>
      <c r="M20" s="187"/>
      <c r="N20" s="187"/>
      <c r="O20" s="187"/>
      <c r="P20" s="187"/>
      <c r="Q20" s="187"/>
      <c r="R20" s="187"/>
    </row>
    <row r="21" spans="1:19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</row>
    <row r="22" spans="1:19">
      <c r="A22" s="187"/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</row>
    <row r="23" spans="1:19">
      <c r="A23" s="187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</row>
    <row r="24" spans="1:19">
      <c r="A24" s="187"/>
      <c r="B24" s="187"/>
      <c r="C24" s="187"/>
      <c r="D24" s="187"/>
      <c r="E24" s="187"/>
      <c r="F24" s="187"/>
      <c r="G24" s="187"/>
      <c r="H24" s="187"/>
    </row>
    <row r="25" spans="1:19">
      <c r="A25" s="187"/>
      <c r="B25" s="187"/>
      <c r="C25" s="187"/>
      <c r="D25" s="187"/>
      <c r="E25" s="187"/>
      <c r="F25" s="187"/>
      <c r="G25" s="187"/>
      <c r="H25" s="187"/>
    </row>
    <row r="26" spans="1:19">
      <c r="A26" s="187"/>
      <c r="B26" s="187"/>
      <c r="C26" s="187"/>
      <c r="D26" s="187"/>
      <c r="E26" s="187"/>
      <c r="F26" s="187"/>
      <c r="G26" s="187"/>
      <c r="H26" s="187"/>
      <c r="S26" s="185"/>
    </row>
    <row r="27" spans="1:19">
      <c r="A27" s="187"/>
      <c r="B27" s="187"/>
      <c r="C27" s="187"/>
      <c r="D27" s="187"/>
      <c r="E27" s="187"/>
      <c r="F27" s="187"/>
      <c r="G27" s="187"/>
      <c r="H27" s="187"/>
      <c r="S27" s="185"/>
    </row>
    <row r="28" spans="1:19">
      <c r="A28" s="187"/>
      <c r="B28" s="187"/>
      <c r="C28" s="187"/>
      <c r="D28" s="187"/>
      <c r="E28" s="187"/>
      <c r="F28" s="187"/>
      <c r="G28" s="187"/>
      <c r="H28" s="187"/>
      <c r="S28" s="185"/>
    </row>
    <row r="29" spans="1:19">
      <c r="A29" s="187"/>
      <c r="B29" s="187"/>
      <c r="C29" s="187"/>
      <c r="D29" s="187"/>
      <c r="E29" s="187"/>
      <c r="F29" s="187"/>
      <c r="G29" s="187"/>
      <c r="H29" s="187"/>
      <c r="S29" s="185"/>
    </row>
    <row r="30" spans="1:19">
      <c r="A30" s="187"/>
      <c r="B30" s="187"/>
      <c r="C30" s="187"/>
      <c r="D30" s="187"/>
      <c r="E30" s="187"/>
      <c r="F30" s="187"/>
      <c r="G30" s="187"/>
      <c r="S30" s="186"/>
    </row>
    <row r="31" spans="1:19">
      <c r="A31" s="187"/>
      <c r="B31" s="187"/>
      <c r="C31" s="187"/>
      <c r="D31" s="187"/>
      <c r="E31" s="187"/>
      <c r="F31" s="187"/>
      <c r="G31" s="187"/>
      <c r="H31" s="187"/>
      <c r="S31" s="186"/>
    </row>
    <row r="32" spans="1:19">
      <c r="A32" s="187"/>
      <c r="B32" s="187"/>
      <c r="C32" s="187"/>
      <c r="D32" s="187"/>
      <c r="E32" s="187"/>
      <c r="F32" s="187"/>
      <c r="G32" s="187"/>
      <c r="H32" s="187"/>
    </row>
    <row r="33" spans="1:8">
      <c r="A33" s="187"/>
      <c r="B33" s="187"/>
      <c r="C33" s="187"/>
      <c r="D33" s="187"/>
      <c r="E33" s="187"/>
      <c r="F33" s="187"/>
      <c r="G33" s="187"/>
      <c r="H33" s="187"/>
    </row>
    <row r="34" spans="1:8">
      <c r="A34" s="187"/>
      <c r="B34" s="187"/>
      <c r="C34" s="187"/>
      <c r="D34" s="187"/>
      <c r="E34" s="187"/>
      <c r="F34" s="187"/>
      <c r="G34" s="187"/>
      <c r="H34" s="187"/>
    </row>
    <row r="35" spans="1:8">
      <c r="A35" s="187"/>
      <c r="B35" s="187"/>
      <c r="C35" s="187"/>
      <c r="D35" s="187"/>
      <c r="E35" s="187"/>
      <c r="F35" s="187"/>
      <c r="G35" s="187"/>
      <c r="H35" s="187"/>
    </row>
    <row r="36" spans="1:8">
      <c r="A36" s="187"/>
      <c r="B36" s="187"/>
      <c r="C36" s="187"/>
      <c r="D36" s="187"/>
      <c r="E36" s="187"/>
      <c r="F36" s="187"/>
      <c r="G36" s="187"/>
      <c r="H36" s="187"/>
    </row>
    <row r="37" spans="1:8">
      <c r="A37" s="187"/>
      <c r="B37" s="187"/>
      <c r="C37" s="187"/>
      <c r="D37" s="187"/>
      <c r="E37" s="187"/>
      <c r="F37" s="187"/>
      <c r="G37" s="187"/>
      <c r="H37" s="187"/>
    </row>
    <row r="38" spans="1:8">
      <c r="A38" s="187"/>
      <c r="B38" s="187"/>
      <c r="C38" s="187"/>
      <c r="D38" s="187"/>
      <c r="E38" s="187"/>
      <c r="F38" s="187"/>
      <c r="G38" s="187"/>
      <c r="H38" s="187"/>
    </row>
    <row r="39" spans="1:8">
      <c r="A39" s="187"/>
      <c r="B39" s="187"/>
      <c r="C39" s="187"/>
      <c r="D39" s="187"/>
      <c r="E39" s="187"/>
      <c r="F39" s="187"/>
      <c r="G39" s="187"/>
      <c r="H39" s="187"/>
    </row>
    <row r="40" spans="1:8">
      <c r="A40" s="187"/>
      <c r="B40" s="187"/>
      <c r="C40" s="187"/>
      <c r="D40" s="187"/>
      <c r="E40" s="187"/>
      <c r="F40" s="187"/>
      <c r="G40" s="187"/>
      <c r="H40" s="187"/>
    </row>
    <row r="41" spans="1:8">
      <c r="A41" s="187"/>
      <c r="B41" s="187"/>
      <c r="C41" s="187"/>
      <c r="D41" s="187"/>
      <c r="E41" s="187"/>
      <c r="F41" s="187"/>
      <c r="G41" s="187"/>
      <c r="H41" s="187"/>
    </row>
    <row r="42" spans="1:8">
      <c r="A42" s="187"/>
      <c r="B42" s="187"/>
      <c r="C42" s="187"/>
      <c r="D42" s="187"/>
      <c r="E42" s="187"/>
      <c r="F42" s="187"/>
      <c r="G42" s="187"/>
      <c r="H42" s="187"/>
    </row>
    <row r="43" spans="1:8">
      <c r="A43" s="187"/>
      <c r="B43" s="187"/>
      <c r="C43" s="187"/>
      <c r="D43" s="187"/>
      <c r="E43" s="187"/>
      <c r="F43" s="187"/>
      <c r="G43" s="187"/>
      <c r="H43" s="187"/>
    </row>
    <row r="44" spans="1:8">
      <c r="A44" s="187"/>
      <c r="B44" s="187"/>
      <c r="C44" s="187"/>
      <c r="D44" s="187"/>
      <c r="E44" s="187"/>
      <c r="F44" s="187"/>
      <c r="G44" s="187"/>
      <c r="H44" s="187"/>
    </row>
    <row r="45" spans="1:8">
      <c r="A45" s="187"/>
      <c r="B45" s="187"/>
      <c r="C45" s="187"/>
      <c r="D45" s="187"/>
      <c r="E45" s="187"/>
      <c r="F45" s="187"/>
      <c r="G45" s="187"/>
      <c r="H45" s="187"/>
    </row>
    <row r="46" spans="1:8">
      <c r="A46" s="187"/>
      <c r="B46" s="187"/>
      <c r="C46" s="187"/>
      <c r="D46" s="187"/>
      <c r="E46" s="187"/>
      <c r="F46" s="187"/>
      <c r="G46" s="187"/>
      <c r="H46" s="187"/>
    </row>
    <row r="47" spans="1:8">
      <c r="A47" s="190"/>
      <c r="B47" s="189"/>
      <c r="C47" s="189"/>
      <c r="D47" s="189"/>
      <c r="E47" s="189"/>
      <c r="F47" s="189"/>
      <c r="G47" s="189"/>
      <c r="H47" s="187"/>
    </row>
    <row r="49" spans="2:2">
      <c r="B49" s="191">
        <v>-32.952272751379184</v>
      </c>
    </row>
  </sheetData>
  <pageMargins left="0.75" right="0.75" top="1" bottom="1" header="0.5" footer="0.5"/>
  <pageSetup paperSize="9" scale="17" orientation="portrait" r:id="rId1"/>
  <headerFooter alignWithMargins="0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2"/>
  <sheetViews>
    <sheetView showGridLines="0" workbookViewId="0">
      <selection activeCell="D25" sqref="D25"/>
    </sheetView>
  </sheetViews>
  <sheetFormatPr defaultRowHeight="15"/>
  <sheetData>
    <row r="2" spans="1:1">
      <c r="A2" s="2" t="s">
        <v>120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2:F11"/>
  <sheetViews>
    <sheetView showGridLines="0" workbookViewId="0">
      <selection activeCell="A4" sqref="A4:B9"/>
    </sheetView>
  </sheetViews>
  <sheetFormatPr defaultRowHeight="15"/>
  <cols>
    <col min="1" max="1" width="57" customWidth="1"/>
    <col min="2" max="2" width="9.140625" customWidth="1"/>
    <col min="8" max="8" width="9.140625" customWidth="1"/>
  </cols>
  <sheetData>
    <row r="2" spans="1:6" ht="16.5">
      <c r="A2" s="2" t="s">
        <v>83</v>
      </c>
      <c r="B2" s="5"/>
      <c r="C2" s="5"/>
      <c r="D2" s="5"/>
      <c r="E2" s="5"/>
    </row>
    <row r="3" spans="1:6">
      <c r="A3" s="6"/>
      <c r="B3" s="16">
        <v>2019</v>
      </c>
      <c r="C3" s="16">
        <v>2020</v>
      </c>
      <c r="D3" s="16">
        <v>2021</v>
      </c>
      <c r="E3" s="16">
        <v>2022</v>
      </c>
      <c r="F3" s="154"/>
    </row>
    <row r="4" spans="1:6">
      <c r="A4" s="7" t="s">
        <v>37</v>
      </c>
      <c r="B4" s="12">
        <v>-3.9802039761450385</v>
      </c>
      <c r="C4" s="12">
        <v>-46.857415763988492</v>
      </c>
      <c r="D4" s="12">
        <v>-35.352625713039181</v>
      </c>
      <c r="E4" s="12">
        <v>6.7385027218254612</v>
      </c>
      <c r="F4" s="152"/>
    </row>
    <row r="5" spans="1:6">
      <c r="A5" s="19" t="s">
        <v>38</v>
      </c>
      <c r="B5" s="12">
        <v>-16.382252891656691</v>
      </c>
      <c r="C5" s="12">
        <v>-7.7635623123251136</v>
      </c>
      <c r="D5" s="12">
        <v>-15.848424219811012</v>
      </c>
      <c r="E5" s="12">
        <v>-28.060758643697877</v>
      </c>
      <c r="F5" s="152"/>
    </row>
    <row r="6" spans="1:6">
      <c r="A6" s="19" t="s">
        <v>39</v>
      </c>
      <c r="B6" s="12">
        <v>-51.142723492100764</v>
      </c>
      <c r="C6" s="12">
        <v>-85.552799343423331</v>
      </c>
      <c r="D6" s="12">
        <v>-99.155313955840171</v>
      </c>
      <c r="E6" s="12">
        <v>-179.47506008645291</v>
      </c>
      <c r="F6" s="152"/>
    </row>
    <row r="7" spans="1:6">
      <c r="A7" s="19" t="s">
        <v>279</v>
      </c>
      <c r="B7" s="12">
        <v>-2.3851351154022034</v>
      </c>
      <c r="C7" s="12">
        <v>-3.0851721516971482</v>
      </c>
      <c r="D7" s="12">
        <v>-3.2068441284549465</v>
      </c>
      <c r="E7" s="12">
        <v>-1.3469040504254979</v>
      </c>
      <c r="F7" s="152"/>
    </row>
    <row r="8" spans="1:6">
      <c r="A8" s="19" t="s">
        <v>280</v>
      </c>
      <c r="B8" s="12">
        <v>-0.47216401296647581</v>
      </c>
      <c r="C8" s="12">
        <v>-0.93917798568398481</v>
      </c>
      <c r="D8" s="12">
        <v>-0.99128511125033769</v>
      </c>
      <c r="E8" s="12">
        <v>-1.0973232235105512</v>
      </c>
      <c r="F8" s="152"/>
    </row>
    <row r="9" spans="1:6">
      <c r="A9" s="19" t="s">
        <v>281</v>
      </c>
      <c r="B9" s="12">
        <v>-8.8027483471234569E-2</v>
      </c>
      <c r="C9" s="12">
        <v>-1.2495986476349938</v>
      </c>
      <c r="D9" s="12">
        <v>-2.6816004321831302</v>
      </c>
      <c r="E9" s="12">
        <v>-3.7915129588681746</v>
      </c>
      <c r="F9" s="152"/>
    </row>
    <row r="10" spans="1:6">
      <c r="A10" s="20" t="s">
        <v>40</v>
      </c>
      <c r="B10" s="18">
        <f>SUM(B4:B9)</f>
        <v>-74.450506971742413</v>
      </c>
      <c r="C10" s="18">
        <f t="shared" ref="C10:E10" si="0">SUM(C4:C9)</f>
        <v>-145.44772620475308</v>
      </c>
      <c r="D10" s="18">
        <f t="shared" si="0"/>
        <v>-157.23609356057878</v>
      </c>
      <c r="E10" s="18">
        <f t="shared" si="0"/>
        <v>-207.03305624112957</v>
      </c>
      <c r="F10" s="153"/>
    </row>
    <row r="11" spans="1:6">
      <c r="B11" s="167"/>
      <c r="C11" s="167"/>
      <c r="D11" s="167"/>
      <c r="E11" s="16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2:F11"/>
  <sheetViews>
    <sheetView showGridLines="0" workbookViewId="0">
      <selection activeCell="N32" sqref="N32"/>
    </sheetView>
  </sheetViews>
  <sheetFormatPr defaultRowHeight="15"/>
  <cols>
    <col min="1" max="1" width="70.28515625" bestFit="1" customWidth="1"/>
    <col min="2" max="2" width="9.140625" customWidth="1"/>
    <col min="8" max="8" width="9.140625" customWidth="1"/>
  </cols>
  <sheetData>
    <row r="2" spans="1:6" ht="16.5">
      <c r="A2" s="2" t="s">
        <v>82</v>
      </c>
      <c r="B2" s="5"/>
      <c r="C2" s="5"/>
      <c r="D2" s="5"/>
      <c r="E2" s="5"/>
    </row>
    <row r="3" spans="1:6">
      <c r="A3" s="9"/>
      <c r="B3" s="16">
        <v>2019</v>
      </c>
      <c r="C3" s="16">
        <v>2020</v>
      </c>
      <c r="D3" s="16">
        <v>2021</v>
      </c>
      <c r="E3" s="16">
        <v>2022</v>
      </c>
      <c r="F3" s="154"/>
    </row>
    <row r="4" spans="1:6">
      <c r="A4" s="10" t="s">
        <v>37</v>
      </c>
      <c r="B4" s="11">
        <v>-3.5411449922168146</v>
      </c>
      <c r="C4" s="11">
        <v>0.49565114810146937</v>
      </c>
      <c r="D4" s="11">
        <v>-2.7336729545980756</v>
      </c>
      <c r="E4" s="11">
        <v>-6.3033727128720702</v>
      </c>
      <c r="F4" s="155"/>
    </row>
    <row r="5" spans="1:6">
      <c r="A5" s="10" t="s">
        <v>38</v>
      </c>
      <c r="B5" s="12">
        <v>-5.8705934015597725</v>
      </c>
      <c r="C5" s="12">
        <v>-23.978150735861334</v>
      </c>
      <c r="D5" s="12">
        <v>-28.031710908211181</v>
      </c>
      <c r="E5" s="12">
        <v>-31.27680880667458</v>
      </c>
      <c r="F5" s="156"/>
    </row>
    <row r="6" spans="1:6">
      <c r="A6" s="13" t="s">
        <v>39</v>
      </c>
      <c r="B6" s="11">
        <v>244.54372349210209</v>
      </c>
      <c r="C6" s="11">
        <v>197.04314192726065</v>
      </c>
      <c r="D6" s="11">
        <v>206.08465653967784</v>
      </c>
      <c r="E6" s="11">
        <v>225.06240267029122</v>
      </c>
      <c r="F6" s="155"/>
    </row>
    <row r="7" spans="1:6">
      <c r="A7" s="10" t="s">
        <v>279</v>
      </c>
      <c r="B7" s="12">
        <v>7.9151351154021956</v>
      </c>
      <c r="C7" s="12">
        <v>8.0564162986084735</v>
      </c>
      <c r="D7" s="12">
        <v>8.032127299029975</v>
      </c>
      <c r="E7" s="12">
        <v>8.0860658294468486</v>
      </c>
      <c r="F7" s="156"/>
    </row>
    <row r="8" spans="1:6">
      <c r="A8" s="10" t="s">
        <v>280</v>
      </c>
      <c r="B8" s="12">
        <v>-2.2754766670335229</v>
      </c>
      <c r="C8" s="12">
        <v>-2.9418220143160196</v>
      </c>
      <c r="D8" s="12">
        <v>-4.2497148887496632</v>
      </c>
      <c r="E8" s="12">
        <v>-5.646676776489449</v>
      </c>
      <c r="F8" s="156"/>
    </row>
    <row r="9" spans="1:6">
      <c r="A9" s="10" t="s">
        <v>281</v>
      </c>
      <c r="B9" s="12">
        <v>1.4019620605651117</v>
      </c>
      <c r="C9" s="12">
        <v>12.656975569886482</v>
      </c>
      <c r="D9" s="12">
        <v>0.191</v>
      </c>
      <c r="E9" s="12">
        <v>0.25900000000000001</v>
      </c>
      <c r="F9" s="156"/>
    </row>
    <row r="10" spans="1:6">
      <c r="A10" s="14" t="s">
        <v>42</v>
      </c>
      <c r="B10" s="15">
        <f>SUM(B4:B9)</f>
        <v>242.1736056072593</v>
      </c>
      <c r="C10" s="15">
        <f t="shared" ref="C10:E10" si="0">SUM(C4:C9)</f>
        <v>191.33221219367971</v>
      </c>
      <c r="D10" s="15">
        <f>SUM(D4:D9)</f>
        <v>179.29268508714893</v>
      </c>
      <c r="E10" s="15">
        <f t="shared" si="0"/>
        <v>190.18061020370197</v>
      </c>
      <c r="F10" s="157"/>
    </row>
    <row r="11" spans="1:6">
      <c r="B11" s="166"/>
      <c r="C11" s="166"/>
      <c r="D11" s="166"/>
      <c r="E11" s="16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2:G52"/>
  <sheetViews>
    <sheetView showGridLines="0" zoomScaleNormal="100" workbookViewId="0">
      <selection activeCell="P8" sqref="P8"/>
    </sheetView>
  </sheetViews>
  <sheetFormatPr defaultRowHeight="15"/>
  <cols>
    <col min="2" max="5" width="13.7109375" customWidth="1"/>
  </cols>
  <sheetData>
    <row r="2" spans="1:5" ht="16.5">
      <c r="A2" s="2" t="s">
        <v>95</v>
      </c>
      <c r="B2" s="5"/>
      <c r="C2" s="5"/>
      <c r="D2" s="5"/>
      <c r="E2" s="5"/>
    </row>
    <row r="3" spans="1:5">
      <c r="B3" s="141" t="s">
        <v>109</v>
      </c>
      <c r="C3" s="141" t="s">
        <v>100</v>
      </c>
      <c r="D3" s="141"/>
      <c r="E3" s="141"/>
    </row>
    <row r="4" spans="1:5">
      <c r="A4" s="3" t="s">
        <v>43</v>
      </c>
      <c r="B4" s="136">
        <v>0.14532665649828089</v>
      </c>
      <c r="C4" s="136">
        <v>0.1471433724744258</v>
      </c>
      <c r="D4" s="136"/>
      <c r="E4" s="136"/>
    </row>
    <row r="5" spans="1:5">
      <c r="A5" s="3" t="s">
        <v>44</v>
      </c>
      <c r="B5" s="136">
        <v>0.14286465041635871</v>
      </c>
      <c r="C5" s="136">
        <v>0.14175731756509502</v>
      </c>
      <c r="D5" s="136"/>
      <c r="E5" s="136"/>
    </row>
    <row r="6" spans="1:5">
      <c r="A6" s="3" t="s">
        <v>45</v>
      </c>
      <c r="B6" s="136">
        <v>0.1460154840208738</v>
      </c>
      <c r="C6" s="136">
        <v>0.14489931079631693</v>
      </c>
      <c r="D6" s="136"/>
      <c r="E6" s="136"/>
    </row>
    <row r="7" spans="1:5">
      <c r="A7" s="3" t="s">
        <v>46</v>
      </c>
      <c r="B7" s="136">
        <v>0.14713410677474811</v>
      </c>
      <c r="C7" s="136">
        <v>0.14693998342395856</v>
      </c>
      <c r="D7" s="136"/>
      <c r="E7" s="136"/>
    </row>
    <row r="8" spans="1:5">
      <c r="A8" s="3" t="s">
        <v>47</v>
      </c>
      <c r="B8" s="136">
        <v>0.13329170454318379</v>
      </c>
      <c r="C8" s="136">
        <v>0.13420745137461934</v>
      </c>
      <c r="D8" s="136"/>
      <c r="E8" s="136"/>
    </row>
    <row r="9" spans="1:5">
      <c r="A9" s="3" t="s">
        <v>48</v>
      </c>
      <c r="B9" s="136">
        <v>0.13190039982209775</v>
      </c>
      <c r="C9" s="136">
        <v>0.13207199460565078</v>
      </c>
      <c r="D9" s="136"/>
      <c r="E9" s="136"/>
    </row>
    <row r="10" spans="1:5">
      <c r="A10" s="3" t="s">
        <v>49</v>
      </c>
      <c r="B10" s="136">
        <v>0.13450088439578656</v>
      </c>
      <c r="C10" s="136">
        <v>0.13325088066305743</v>
      </c>
      <c r="D10" s="136"/>
      <c r="E10" s="136"/>
    </row>
    <row r="11" spans="1:5">
      <c r="A11" s="3" t="s">
        <v>50</v>
      </c>
      <c r="B11" s="136">
        <v>0.13813956878875044</v>
      </c>
      <c r="C11" s="136">
        <v>0.13763774277998247</v>
      </c>
      <c r="D11" s="136"/>
      <c r="E11" s="136"/>
    </row>
    <row r="12" spans="1:5">
      <c r="A12" s="3" t="s">
        <v>51</v>
      </c>
      <c r="B12" s="136">
        <v>0.13227925136805113</v>
      </c>
      <c r="C12" s="136">
        <v>0.13312173619706585</v>
      </c>
      <c r="D12" s="136"/>
      <c r="E12" s="136"/>
    </row>
    <row r="13" spans="1:5">
      <c r="A13" s="3" t="s">
        <v>52</v>
      </c>
      <c r="B13" s="136">
        <v>0.13543071707129067</v>
      </c>
      <c r="C13" s="136">
        <v>0.13704140312464008</v>
      </c>
      <c r="D13" s="136"/>
      <c r="E13" s="136"/>
    </row>
    <row r="14" spans="1:5">
      <c r="A14" s="3" t="s">
        <v>53</v>
      </c>
      <c r="B14" s="136">
        <v>0.13601412428908316</v>
      </c>
      <c r="C14" s="136">
        <v>0.13453542932863322</v>
      </c>
      <c r="D14" s="136"/>
      <c r="E14" s="136"/>
    </row>
    <row r="15" spans="1:5">
      <c r="A15" s="3" t="s">
        <v>54</v>
      </c>
      <c r="B15" s="136">
        <v>0.12775975231798514</v>
      </c>
      <c r="C15" s="136">
        <v>0.12679578910528597</v>
      </c>
      <c r="D15" s="136"/>
      <c r="E15" s="136"/>
    </row>
    <row r="16" spans="1:5">
      <c r="A16" s="3" t="s">
        <v>55</v>
      </c>
      <c r="B16" s="136">
        <v>0.13189181842087075</v>
      </c>
      <c r="C16" s="136">
        <v>0.13517376530770731</v>
      </c>
      <c r="D16" s="136"/>
      <c r="E16" s="136"/>
    </row>
    <row r="17" spans="1:7">
      <c r="A17" s="3" t="s">
        <v>56</v>
      </c>
      <c r="B17" s="136">
        <v>0.12596990677610292</v>
      </c>
      <c r="C17" s="136">
        <v>0.12921583183861868</v>
      </c>
      <c r="D17" s="136"/>
      <c r="E17" s="136"/>
    </row>
    <row r="18" spans="1:7">
      <c r="A18" s="3" t="s">
        <v>57</v>
      </c>
      <c r="B18" s="136">
        <v>0.1292490480550689</v>
      </c>
      <c r="C18" s="136">
        <v>0.13000194333243348</v>
      </c>
      <c r="D18" s="136"/>
      <c r="E18" s="136"/>
    </row>
    <row r="19" spans="1:7">
      <c r="A19" s="3" t="s">
        <v>58</v>
      </c>
      <c r="B19" s="136">
        <v>0.12559812936920445</v>
      </c>
      <c r="C19" s="136">
        <v>0.12455392866614194</v>
      </c>
      <c r="D19" s="136"/>
      <c r="E19" s="136"/>
    </row>
    <row r="20" spans="1:7">
      <c r="A20" s="3" t="s">
        <v>59</v>
      </c>
      <c r="B20" s="136">
        <v>0.12710127743950944</v>
      </c>
      <c r="C20" s="136">
        <v>0.12821643837181013</v>
      </c>
      <c r="D20" s="136"/>
      <c r="E20" s="136"/>
    </row>
    <row r="21" spans="1:7">
      <c r="A21" s="3" t="s">
        <v>60</v>
      </c>
      <c r="B21" s="136">
        <v>0.11886213571601646</v>
      </c>
      <c r="C21" s="136">
        <v>0.12104774728886429</v>
      </c>
      <c r="E21" s="136"/>
    </row>
    <row r="22" spans="1:7">
      <c r="A22" s="3" t="s">
        <v>61</v>
      </c>
      <c r="B22" s="136">
        <v>0.11858858777913452</v>
      </c>
      <c r="C22" s="136">
        <v>0.11778247730874257</v>
      </c>
    </row>
    <row r="23" spans="1:7">
      <c r="A23" s="4" t="s">
        <v>62</v>
      </c>
      <c r="B23" s="136">
        <v>0.12193670645959943</v>
      </c>
      <c r="C23" s="136">
        <v>0.1214424010808121</v>
      </c>
    </row>
    <row r="24" spans="1:7">
      <c r="A24" s="4" t="s">
        <v>63</v>
      </c>
      <c r="B24" s="136">
        <v>0.1239586667619481</v>
      </c>
      <c r="C24" s="136">
        <v>0.12357155430417963</v>
      </c>
      <c r="D24" s="136"/>
      <c r="E24" s="136"/>
    </row>
    <row r="25" spans="1:7">
      <c r="A25" s="4" t="s">
        <v>64</v>
      </c>
      <c r="B25" s="136">
        <v>0.12827962008703181</v>
      </c>
      <c r="C25" s="136">
        <v>0.13086737836581194</v>
      </c>
      <c r="D25" s="136"/>
      <c r="E25" s="136"/>
    </row>
    <row r="26" spans="1:7">
      <c r="A26" s="4" t="s">
        <v>65</v>
      </c>
      <c r="B26" s="136">
        <v>0.12853375734623784</v>
      </c>
      <c r="C26" s="136">
        <v>0.13075168581190508</v>
      </c>
      <c r="D26" s="136"/>
      <c r="E26" s="136"/>
      <c r="G26" s="110"/>
    </row>
    <row r="27" spans="1:7">
      <c r="A27" s="4" t="s">
        <v>66</v>
      </c>
      <c r="B27" s="136">
        <v>0.12912477403117295</v>
      </c>
      <c r="C27" s="136">
        <v>0.12864136505544932</v>
      </c>
      <c r="D27" s="136"/>
      <c r="E27" s="136"/>
      <c r="G27" s="111"/>
    </row>
    <row r="28" spans="1:7">
      <c r="A28" s="4" t="s">
        <v>67</v>
      </c>
      <c r="B28" s="136">
        <v>0.1399264849263423</v>
      </c>
      <c r="C28" s="136">
        <v>0.13991508520326529</v>
      </c>
      <c r="D28" s="136"/>
      <c r="E28" s="136"/>
    </row>
    <row r="29" spans="1:7">
      <c r="A29" s="4" t="s">
        <v>68</v>
      </c>
      <c r="B29" s="136">
        <v>0.13828554522211189</v>
      </c>
      <c r="C29" s="136">
        <v>0.13799027320866067</v>
      </c>
      <c r="D29" s="136"/>
      <c r="E29" s="136"/>
    </row>
    <row r="30" spans="1:7">
      <c r="A30" s="4" t="s">
        <v>69</v>
      </c>
      <c r="B30" s="136">
        <v>0.1377577891702137</v>
      </c>
      <c r="C30" s="136">
        <v>0.13884719986727712</v>
      </c>
      <c r="D30" s="136"/>
      <c r="E30" s="136"/>
    </row>
    <row r="31" spans="1:7">
      <c r="A31" s="4" t="s">
        <v>70</v>
      </c>
      <c r="B31" s="136">
        <v>0.14210854144183271</v>
      </c>
      <c r="C31" s="136">
        <v>0.14140566686477504</v>
      </c>
      <c r="D31" s="136"/>
      <c r="E31" s="136"/>
    </row>
    <row r="32" spans="1:7">
      <c r="A32" s="4" t="s">
        <v>71</v>
      </c>
      <c r="B32" s="136">
        <v>0.14269064364879039</v>
      </c>
      <c r="C32" s="136">
        <v>0.14145437503774075</v>
      </c>
      <c r="D32" s="136"/>
      <c r="E32" s="136"/>
    </row>
    <row r="33" spans="1:5">
      <c r="A33" s="4" t="s">
        <v>72</v>
      </c>
      <c r="B33" s="136">
        <v>0.14120103427467867</v>
      </c>
      <c r="C33" s="136">
        <v>0.13992825419854849</v>
      </c>
      <c r="D33" s="136"/>
      <c r="E33" s="136"/>
    </row>
    <row r="34" spans="1:5">
      <c r="A34" s="4" t="s">
        <v>73</v>
      </c>
      <c r="B34" s="136">
        <v>0.14283151647997605</v>
      </c>
      <c r="C34" s="136">
        <v>0.14406906968029132</v>
      </c>
      <c r="D34" s="136"/>
      <c r="E34" s="136"/>
    </row>
    <row r="35" spans="1:5">
      <c r="A35" s="4" t="s">
        <v>74</v>
      </c>
      <c r="B35" s="136">
        <v>0.13812823218629902</v>
      </c>
      <c r="C35" s="136">
        <v>0.13731991229436705</v>
      </c>
      <c r="D35" s="136"/>
      <c r="E35" s="136"/>
    </row>
    <row r="36" spans="1:5">
      <c r="A36" s="4" t="s">
        <v>75</v>
      </c>
      <c r="B36" s="136">
        <v>0.14402031475494295</v>
      </c>
      <c r="C36" s="136">
        <v>0.14299143982239085</v>
      </c>
      <c r="D36" s="136"/>
      <c r="E36" s="136"/>
    </row>
    <row r="37" spans="1:5">
      <c r="A37" s="17" t="s">
        <v>81</v>
      </c>
      <c r="B37" s="136">
        <v>0.14819199364187483</v>
      </c>
      <c r="C37" s="136">
        <v>0.14657266390332749</v>
      </c>
      <c r="D37" s="136"/>
      <c r="E37" s="136"/>
    </row>
    <row r="38" spans="1:5">
      <c r="A38" s="17" t="s">
        <v>90</v>
      </c>
      <c r="B38" s="136">
        <v>0.14749818935660855</v>
      </c>
      <c r="C38" s="136">
        <v>0.14747790811244973</v>
      </c>
      <c r="D38" s="136"/>
      <c r="E38" s="136"/>
    </row>
    <row r="39" spans="1:5">
      <c r="A39" s="17" t="s">
        <v>91</v>
      </c>
      <c r="B39" s="136">
        <v>0.14918546206458974</v>
      </c>
      <c r="C39" s="136">
        <v>0.14458636217342674</v>
      </c>
      <c r="D39" s="136"/>
      <c r="E39" s="136"/>
    </row>
    <row r="40" spans="1:5">
      <c r="A40" s="44" t="s">
        <v>92</v>
      </c>
      <c r="B40" s="136">
        <v>0.14856091037291103</v>
      </c>
      <c r="C40" s="136">
        <v>0.14639701769897451</v>
      </c>
      <c r="D40" s="136"/>
      <c r="E40" s="136"/>
    </row>
    <row r="41" spans="1:5">
      <c r="A41" s="45" t="s">
        <v>93</v>
      </c>
      <c r="B41" s="136">
        <v>0.14760459498953141</v>
      </c>
      <c r="C41" s="136">
        <v>0.14584227103676184</v>
      </c>
      <c r="D41" s="136"/>
      <c r="E41" s="136"/>
    </row>
    <row r="42" spans="1:5">
      <c r="A42" s="44" t="s">
        <v>96</v>
      </c>
      <c r="B42" s="136">
        <v>0.15058042905956273</v>
      </c>
      <c r="C42" s="136">
        <v>0.14873157748803215</v>
      </c>
      <c r="D42" s="136"/>
      <c r="E42" s="136"/>
    </row>
    <row r="43" spans="1:5">
      <c r="A43" s="44" t="s">
        <v>97</v>
      </c>
      <c r="B43" s="136">
        <v>0.15893869348118767</v>
      </c>
      <c r="C43" s="136">
        <v>0.1527610926122335</v>
      </c>
      <c r="D43" s="136"/>
      <c r="E43" s="136"/>
    </row>
    <row r="44" spans="1:5">
      <c r="A44" s="85" t="s">
        <v>98</v>
      </c>
      <c r="B44" s="136">
        <v>0.14937364905439449</v>
      </c>
      <c r="C44" s="136">
        <v>0.14622510295784757</v>
      </c>
      <c r="D44" s="136"/>
      <c r="E44" s="136"/>
    </row>
    <row r="45" spans="1:5">
      <c r="A45" s="85" t="s">
        <v>99</v>
      </c>
      <c r="B45" s="136">
        <v>0.15290015382120767</v>
      </c>
      <c r="C45" s="136">
        <v>0.15157444806151246</v>
      </c>
      <c r="D45" s="136"/>
      <c r="E45" s="136"/>
    </row>
    <row r="46" spans="1:5">
      <c r="A46" s="85" t="s">
        <v>101</v>
      </c>
      <c r="B46" s="136">
        <v>0.15160409837649896</v>
      </c>
      <c r="C46" s="136">
        <v>0.14849515325183515</v>
      </c>
      <c r="D46" s="136"/>
      <c r="E46" s="136"/>
    </row>
    <row r="47" spans="1:5">
      <c r="A47" s="85" t="s">
        <v>106</v>
      </c>
      <c r="B47" s="136">
        <v>0.15178731605698068</v>
      </c>
      <c r="C47" s="136">
        <v>0.14610077619217465</v>
      </c>
      <c r="D47" s="136"/>
      <c r="E47" s="136"/>
    </row>
    <row r="48" spans="1:5">
      <c r="A48" s="139" t="s">
        <v>107</v>
      </c>
      <c r="B48" s="136">
        <v>0.15461898615878422</v>
      </c>
      <c r="C48" s="136">
        <v>0.14817802809243455</v>
      </c>
      <c r="D48" s="136"/>
      <c r="E48" s="136"/>
    </row>
    <row r="49" spans="1:5">
      <c r="A49" s="140" t="s">
        <v>108</v>
      </c>
      <c r="B49" s="136">
        <v>0.15516147294875157</v>
      </c>
      <c r="C49" s="136">
        <v>0.15151963601835813</v>
      </c>
      <c r="D49" s="136"/>
      <c r="E49" s="136"/>
    </row>
    <row r="50" spans="1:5">
      <c r="A50" s="140" t="s">
        <v>110</v>
      </c>
      <c r="C50" s="136">
        <v>0.15797782853812048</v>
      </c>
      <c r="D50" s="136"/>
      <c r="E50" s="136"/>
    </row>
    <row r="51" spans="1:5">
      <c r="A51" s="140" t="s">
        <v>278</v>
      </c>
      <c r="C51" s="136"/>
      <c r="D51" s="136"/>
      <c r="E51" s="136"/>
    </row>
    <row r="52" spans="1:5">
      <c r="D52" s="136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"/>
  <sheetViews>
    <sheetView showGridLines="0" workbookViewId="0">
      <selection activeCell="D26" sqref="D26"/>
    </sheetView>
  </sheetViews>
  <sheetFormatPr defaultRowHeight="15"/>
  <cols>
    <col min="1" max="1" width="57" customWidth="1"/>
    <col min="2" max="2" width="9.140625" customWidth="1"/>
    <col min="8" max="11" width="12" bestFit="1" customWidth="1"/>
  </cols>
  <sheetData>
    <row r="2" spans="1:5" ht="16.5">
      <c r="A2" s="2" t="s">
        <v>121</v>
      </c>
      <c r="B2" s="5"/>
      <c r="C2" s="5"/>
      <c r="D2" s="5"/>
      <c r="E2" s="5"/>
    </row>
    <row r="3" spans="1:5">
      <c r="A3" s="6"/>
      <c r="B3" s="16">
        <v>2017</v>
      </c>
      <c r="C3" s="16">
        <v>2018</v>
      </c>
      <c r="D3" s="16">
        <v>2019</v>
      </c>
      <c r="E3" s="16">
        <v>2020</v>
      </c>
    </row>
    <row r="4" spans="1:5">
      <c r="A4" s="7" t="s">
        <v>122</v>
      </c>
      <c r="B4" s="12">
        <v>89.28</v>
      </c>
      <c r="C4" s="12">
        <v>89.69</v>
      </c>
      <c r="D4" s="12">
        <v>93.65</v>
      </c>
      <c r="E4" s="12">
        <v>100.53</v>
      </c>
    </row>
    <row r="5" spans="1:5">
      <c r="A5" s="19" t="s">
        <v>123</v>
      </c>
      <c r="B5" s="12">
        <v>238.21</v>
      </c>
      <c r="C5" s="12">
        <v>244.52</v>
      </c>
      <c r="D5" s="12">
        <v>256.14</v>
      </c>
      <c r="E5" s="12">
        <v>312.22000000000003</v>
      </c>
    </row>
    <row r="6" spans="1:5">
      <c r="A6" s="19" t="s">
        <v>124</v>
      </c>
      <c r="B6" s="12">
        <v>20.399999999999999</v>
      </c>
      <c r="C6" s="12">
        <v>20.74</v>
      </c>
      <c r="D6" s="12">
        <v>21.12</v>
      </c>
      <c r="E6" s="12">
        <v>36.46</v>
      </c>
    </row>
    <row r="7" spans="1:5">
      <c r="A7" s="20" t="s">
        <v>125</v>
      </c>
      <c r="B7" s="158">
        <v>0.03</v>
      </c>
      <c r="C7" s="158">
        <f>(SUM(C4:C6)/SUM(B4:B6))-1</f>
        <v>2.0293771019575413E-2</v>
      </c>
      <c r="D7" s="158">
        <f t="shared" ref="D7:E7" si="0">(SUM(D4:D6)/SUM(C4:C6))-1</f>
        <v>4.4964079447809224E-2</v>
      </c>
      <c r="E7" s="158">
        <f t="shared" si="0"/>
        <v>0.21110242376856925</v>
      </c>
    </row>
    <row r="8" spans="1:5">
      <c r="A8" s="19"/>
      <c r="B8" s="12"/>
      <c r="C8" s="12"/>
      <c r="D8" s="12"/>
      <c r="E8" s="1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"/>
  <sheetViews>
    <sheetView showGridLines="0" workbookViewId="0">
      <selection activeCell="Q10" sqref="Q10"/>
    </sheetView>
  </sheetViews>
  <sheetFormatPr defaultRowHeight="15"/>
  <cols>
    <col min="1" max="1" width="12.28515625" customWidth="1"/>
    <col min="2" max="2" width="11.5703125" bestFit="1" customWidth="1"/>
    <col min="3" max="3" width="8.140625" bestFit="1" customWidth="1"/>
    <col min="4" max="4" width="7.5703125" bestFit="1" customWidth="1"/>
    <col min="5" max="5" width="5.85546875" bestFit="1" customWidth="1"/>
    <col min="6" max="6" width="4.85546875" bestFit="1" customWidth="1"/>
  </cols>
  <sheetData>
    <row r="2" spans="1:6" ht="16.5">
      <c r="A2" s="2" t="s">
        <v>275</v>
      </c>
      <c r="B2" s="5"/>
      <c r="C2" s="5"/>
      <c r="D2" s="5"/>
    </row>
    <row r="3" spans="1:6">
      <c r="A3" s="159"/>
      <c r="B3" s="159" t="s">
        <v>286</v>
      </c>
      <c r="C3" s="159" t="s">
        <v>176</v>
      </c>
      <c r="D3" s="159" t="s">
        <v>287</v>
      </c>
      <c r="E3" s="159" t="s">
        <v>288</v>
      </c>
      <c r="F3" s="159" t="s">
        <v>273</v>
      </c>
    </row>
    <row r="4" spans="1:6">
      <c r="A4" s="158" t="s">
        <v>274</v>
      </c>
      <c r="B4" s="162" vm="1">
        <v>0.20399999999999999</v>
      </c>
      <c r="C4" s="162" vm="2">
        <v>0.41099999999999998</v>
      </c>
      <c r="D4" s="162" vm="3">
        <v>0.47699999999999998</v>
      </c>
      <c r="E4" s="162" vm="4">
        <v>1.1499999999999999</v>
      </c>
      <c r="F4" s="162" vm="5">
        <v>1.5249999999999999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4"/>
  <sheetViews>
    <sheetView showGridLines="0" workbookViewId="0">
      <selection activeCell="F35" sqref="F35"/>
    </sheetView>
  </sheetViews>
  <sheetFormatPr defaultRowHeight="15"/>
  <cols>
    <col min="1" max="1" width="34" customWidth="1"/>
    <col min="2" max="2" width="5.85546875" bestFit="1" customWidth="1"/>
    <col min="3" max="3" width="12.42578125" customWidth="1"/>
    <col min="4" max="4" width="13.140625" customWidth="1"/>
  </cols>
  <sheetData>
    <row r="2" spans="1:4" ht="16.5">
      <c r="A2" s="2" t="s">
        <v>126</v>
      </c>
      <c r="B2" s="5"/>
      <c r="C2" s="5"/>
      <c r="D2" s="5"/>
    </row>
    <row r="3" spans="1:4" ht="54">
      <c r="A3" s="159" t="s">
        <v>127</v>
      </c>
      <c r="B3" s="16" t="s">
        <v>128</v>
      </c>
      <c r="C3" s="160" t="s">
        <v>129</v>
      </c>
      <c r="D3" s="160" t="s">
        <v>130</v>
      </c>
    </row>
    <row r="4" spans="1:4">
      <c r="A4" s="7" t="s">
        <v>131</v>
      </c>
      <c r="B4" s="12" t="s">
        <v>132</v>
      </c>
      <c r="C4" s="161">
        <v>0.7903</v>
      </c>
      <c r="D4" s="161">
        <v>0.33960000000000001</v>
      </c>
    </row>
    <row r="5" spans="1:4">
      <c r="A5" s="19" t="s">
        <v>133</v>
      </c>
      <c r="B5" s="12" t="s">
        <v>134</v>
      </c>
      <c r="C5" s="161">
        <v>0.73440000000000005</v>
      </c>
      <c r="D5" s="161">
        <v>0.33960000000000001</v>
      </c>
    </row>
    <row r="6" spans="1:4">
      <c r="A6" s="19" t="s">
        <v>135</v>
      </c>
      <c r="B6" s="12" t="s">
        <v>136</v>
      </c>
      <c r="C6" s="161">
        <v>0.70650000000000002</v>
      </c>
      <c r="D6" s="161">
        <v>0.33960000000000001</v>
      </c>
    </row>
    <row r="7" spans="1:4">
      <c r="A7" s="7" t="s">
        <v>137</v>
      </c>
      <c r="B7" s="12" t="s">
        <v>138</v>
      </c>
      <c r="C7" s="161">
        <v>0.54349999999999998</v>
      </c>
      <c r="D7" s="161">
        <v>0.33960000000000001</v>
      </c>
    </row>
    <row r="8" spans="1:4">
      <c r="A8" s="19" t="s">
        <v>139</v>
      </c>
      <c r="B8" s="12" t="s">
        <v>140</v>
      </c>
      <c r="C8" s="161">
        <v>0.52690000000000003</v>
      </c>
      <c r="D8" s="161">
        <v>0.33960000000000001</v>
      </c>
    </row>
    <row r="9" spans="1:4">
      <c r="A9" s="19" t="s">
        <v>141</v>
      </c>
      <c r="B9" s="12" t="s">
        <v>142</v>
      </c>
      <c r="C9" s="161">
        <v>0.52680000000000005</v>
      </c>
      <c r="D9" s="161">
        <v>0.33960000000000001</v>
      </c>
    </row>
    <row r="10" spans="1:4">
      <c r="A10" s="7" t="s">
        <v>143</v>
      </c>
      <c r="B10" s="12" t="s">
        <v>144</v>
      </c>
      <c r="C10" s="161">
        <v>0.51829999999999998</v>
      </c>
      <c r="D10" s="161">
        <v>0.33960000000000001</v>
      </c>
    </row>
    <row r="11" spans="1:4">
      <c r="A11" s="19" t="s">
        <v>145</v>
      </c>
      <c r="B11" s="12" t="s">
        <v>146</v>
      </c>
      <c r="C11" s="161">
        <v>0.503</v>
      </c>
      <c r="D11" s="161">
        <v>0.33960000000000001</v>
      </c>
    </row>
    <row r="12" spans="1:4">
      <c r="A12" s="19" t="s">
        <v>147</v>
      </c>
      <c r="B12" s="12" t="s">
        <v>148</v>
      </c>
      <c r="C12" s="161">
        <v>0.44890000000000002</v>
      </c>
      <c r="D12" s="161">
        <v>0.33960000000000001</v>
      </c>
    </row>
    <row r="13" spans="1:4">
      <c r="A13" s="7" t="s">
        <v>149</v>
      </c>
      <c r="B13" s="12" t="s">
        <v>150</v>
      </c>
      <c r="C13" s="161">
        <v>0.42499999999999999</v>
      </c>
      <c r="D13" s="161">
        <v>0.33960000000000001</v>
      </c>
    </row>
    <row r="14" spans="1:4">
      <c r="A14" s="19" t="s">
        <v>151</v>
      </c>
      <c r="B14" s="12" t="s">
        <v>152</v>
      </c>
      <c r="C14" s="161">
        <v>0.42009999999999997</v>
      </c>
      <c r="D14" s="161">
        <v>0.33960000000000001</v>
      </c>
    </row>
    <row r="15" spans="1:4">
      <c r="A15" s="19" t="s">
        <v>153</v>
      </c>
      <c r="B15" s="12" t="s">
        <v>154</v>
      </c>
      <c r="C15" s="161">
        <v>0.40749999999999997</v>
      </c>
      <c r="D15" s="161">
        <v>0.33960000000000001</v>
      </c>
    </row>
    <row r="16" spans="1:4">
      <c r="A16" s="7" t="s">
        <v>155</v>
      </c>
      <c r="B16" s="12" t="s">
        <v>156</v>
      </c>
      <c r="C16" s="161">
        <v>0.40429999999999999</v>
      </c>
      <c r="D16" s="161">
        <v>0.33960000000000001</v>
      </c>
    </row>
    <row r="17" spans="1:4">
      <c r="A17" s="19" t="s">
        <v>157</v>
      </c>
      <c r="B17" s="12" t="s">
        <v>158</v>
      </c>
      <c r="C17" s="161">
        <v>0.37369999999999998</v>
      </c>
      <c r="D17" s="161">
        <v>0.33960000000000001</v>
      </c>
    </row>
    <row r="18" spans="1:4">
      <c r="A18" s="19" t="s">
        <v>159</v>
      </c>
      <c r="B18" s="12" t="s">
        <v>160</v>
      </c>
      <c r="C18" s="161">
        <v>0.3725</v>
      </c>
      <c r="D18" s="161">
        <v>0.33960000000000001</v>
      </c>
    </row>
    <row r="19" spans="1:4">
      <c r="A19" s="7" t="s">
        <v>161</v>
      </c>
      <c r="B19" s="12" t="s">
        <v>162</v>
      </c>
      <c r="C19" s="161">
        <v>0.34339999999999998</v>
      </c>
      <c r="D19" s="161">
        <v>0.33960000000000001</v>
      </c>
    </row>
    <row r="20" spans="1:4">
      <c r="A20" s="19" t="s">
        <v>163</v>
      </c>
      <c r="B20" s="12" t="s">
        <v>164</v>
      </c>
      <c r="C20" s="161">
        <v>0.34260000000000002</v>
      </c>
      <c r="D20" s="161">
        <v>0.33960000000000001</v>
      </c>
    </row>
    <row r="21" spans="1:4">
      <c r="A21" s="19" t="s">
        <v>165</v>
      </c>
      <c r="B21" s="12" t="s">
        <v>166</v>
      </c>
      <c r="C21" s="161">
        <v>0.32390000000000002</v>
      </c>
      <c r="D21" s="161">
        <v>0.33960000000000001</v>
      </c>
    </row>
    <row r="22" spans="1:4">
      <c r="A22" s="7" t="s">
        <v>167</v>
      </c>
      <c r="B22" s="12" t="s">
        <v>168</v>
      </c>
      <c r="C22" s="161">
        <v>0.3145</v>
      </c>
      <c r="D22" s="161">
        <v>0.33960000000000001</v>
      </c>
    </row>
    <row r="23" spans="1:4">
      <c r="A23" s="19" t="s">
        <v>169</v>
      </c>
      <c r="B23" s="12" t="s">
        <v>170</v>
      </c>
      <c r="C23" s="161">
        <v>0.30049999999999999</v>
      </c>
      <c r="D23" s="161">
        <v>0.33960000000000001</v>
      </c>
    </row>
    <row r="24" spans="1:4">
      <c r="A24" s="19" t="s">
        <v>171</v>
      </c>
      <c r="B24" s="12" t="s">
        <v>172</v>
      </c>
      <c r="C24" s="161">
        <v>0.29959999999999998</v>
      </c>
      <c r="D24" s="161">
        <v>0.33960000000000001</v>
      </c>
    </row>
    <row r="25" spans="1:4">
      <c r="A25" s="7" t="s">
        <v>173</v>
      </c>
      <c r="B25" s="12" t="s">
        <v>174</v>
      </c>
      <c r="C25" s="161">
        <v>0.2853</v>
      </c>
      <c r="D25" s="161">
        <v>0.33960000000000001</v>
      </c>
    </row>
    <row r="26" spans="1:4">
      <c r="A26" s="19" t="s">
        <v>175</v>
      </c>
      <c r="B26" s="12" t="s">
        <v>176</v>
      </c>
      <c r="C26" s="161">
        <v>0.27639999999999998</v>
      </c>
      <c r="D26" s="161">
        <v>0.33960000000000001</v>
      </c>
    </row>
    <row r="27" spans="1:4">
      <c r="A27" s="19" t="s">
        <v>177</v>
      </c>
      <c r="B27" s="12" t="s">
        <v>178</v>
      </c>
      <c r="C27" s="161">
        <v>0.2515</v>
      </c>
      <c r="D27" s="161">
        <v>0.33960000000000001</v>
      </c>
    </row>
    <row r="28" spans="1:4">
      <c r="A28" s="7" t="s">
        <v>179</v>
      </c>
      <c r="B28" s="12" t="s">
        <v>180</v>
      </c>
      <c r="C28" s="161">
        <v>0.24979999999999999</v>
      </c>
      <c r="D28" s="161">
        <v>0.33960000000000001</v>
      </c>
    </row>
    <row r="29" spans="1:4">
      <c r="A29" s="19" t="s">
        <v>181</v>
      </c>
      <c r="B29" s="12" t="s">
        <v>182</v>
      </c>
      <c r="C29" s="161">
        <v>0.24579999999999999</v>
      </c>
      <c r="D29" s="161">
        <v>0.33960000000000001</v>
      </c>
    </row>
    <row r="30" spans="1:4">
      <c r="A30" s="19" t="s">
        <v>183</v>
      </c>
      <c r="B30" s="12" t="s">
        <v>184</v>
      </c>
      <c r="C30" s="161">
        <v>0.20610000000000001</v>
      </c>
      <c r="D30" s="161">
        <v>0.33960000000000001</v>
      </c>
    </row>
    <row r="31" spans="1:4">
      <c r="A31" s="7" t="s">
        <v>185</v>
      </c>
      <c r="B31" s="12" t="s">
        <v>186</v>
      </c>
      <c r="C31" s="161">
        <v>0.20250000000000001</v>
      </c>
      <c r="D31" s="161">
        <v>0.33960000000000001</v>
      </c>
    </row>
    <row r="32" spans="1:4">
      <c r="A32" s="19" t="s">
        <v>187</v>
      </c>
      <c r="B32" s="12" t="s">
        <v>188</v>
      </c>
      <c r="C32" s="161">
        <v>0.1875</v>
      </c>
      <c r="D32" s="161">
        <v>0.33960000000000001</v>
      </c>
    </row>
    <row r="33" spans="1:4">
      <c r="A33" s="19" t="s">
        <v>189</v>
      </c>
      <c r="B33" s="12" t="s">
        <v>190</v>
      </c>
      <c r="C33" s="161">
        <v>0.17380000000000001</v>
      </c>
      <c r="D33" s="161">
        <v>0.33960000000000001</v>
      </c>
    </row>
    <row r="34" spans="1:4">
      <c r="A34" s="7" t="s">
        <v>191</v>
      </c>
      <c r="B34" s="12" t="s">
        <v>192</v>
      </c>
      <c r="C34" s="161">
        <v>0.1731</v>
      </c>
      <c r="D34" s="161">
        <v>0.33960000000000001</v>
      </c>
    </row>
    <row r="35" spans="1:4">
      <c r="A35" s="19" t="s">
        <v>193</v>
      </c>
      <c r="B35" s="12" t="s">
        <v>194</v>
      </c>
      <c r="C35" s="161">
        <v>0.16950000000000001</v>
      </c>
      <c r="D35" s="161">
        <v>0.33960000000000001</v>
      </c>
    </row>
    <row r="36" spans="1:4">
      <c r="A36" s="19" t="s">
        <v>195</v>
      </c>
      <c r="B36" s="12" t="s">
        <v>196</v>
      </c>
      <c r="C36" s="161">
        <v>0.15240000000000001</v>
      </c>
      <c r="D36" s="161">
        <v>0.33960000000000001</v>
      </c>
    </row>
    <row r="37" spans="1:4">
      <c r="A37" s="7" t="s">
        <v>197</v>
      </c>
      <c r="B37" s="12" t="s">
        <v>198</v>
      </c>
      <c r="C37" s="161">
        <v>0.1515</v>
      </c>
      <c r="D37" s="161">
        <v>0.33960000000000001</v>
      </c>
    </row>
    <row r="38" spans="1:4">
      <c r="A38" s="19" t="s">
        <v>199</v>
      </c>
      <c r="B38" s="12" t="s">
        <v>200</v>
      </c>
      <c r="C38" s="161">
        <v>0.1502</v>
      </c>
      <c r="D38" s="161">
        <v>0.33960000000000001</v>
      </c>
    </row>
    <row r="39" spans="1:4">
      <c r="A39" s="19" t="s">
        <v>201</v>
      </c>
      <c r="B39" s="12" t="s">
        <v>202</v>
      </c>
      <c r="C39" s="161">
        <v>0.14960000000000001</v>
      </c>
      <c r="D39" s="161">
        <v>0.33960000000000001</v>
      </c>
    </row>
    <row r="40" spans="1:4">
      <c r="A40" s="7" t="s">
        <v>203</v>
      </c>
      <c r="B40" s="12" t="s">
        <v>204</v>
      </c>
      <c r="C40" s="161">
        <v>0.13389999999999999</v>
      </c>
      <c r="D40" s="161">
        <v>0.33960000000000001</v>
      </c>
    </row>
    <row r="41" spans="1:4">
      <c r="A41" s="19" t="s">
        <v>205</v>
      </c>
      <c r="B41" s="12" t="s">
        <v>206</v>
      </c>
      <c r="C41" s="161">
        <v>0.1079</v>
      </c>
      <c r="D41" s="161">
        <v>0.33960000000000001</v>
      </c>
    </row>
    <row r="42" spans="1:4">
      <c r="A42" s="19" t="s">
        <v>207</v>
      </c>
      <c r="B42" s="12" t="s">
        <v>208</v>
      </c>
      <c r="C42" s="161">
        <v>0.10780000000000001</v>
      </c>
      <c r="D42" s="161">
        <v>0.33960000000000001</v>
      </c>
    </row>
    <row r="43" spans="1:4">
      <c r="A43" s="7" t="s">
        <v>209</v>
      </c>
      <c r="B43" s="12" t="s">
        <v>210</v>
      </c>
      <c r="C43" s="161">
        <v>9.7699999999999995E-2</v>
      </c>
      <c r="D43" s="161">
        <v>0.33960000000000001</v>
      </c>
    </row>
    <row r="44" spans="1:4">
      <c r="A44" s="19" t="s">
        <v>211</v>
      </c>
      <c r="B44" s="12" t="s">
        <v>212</v>
      </c>
      <c r="C44" s="161">
        <v>9.2600000000000002E-2</v>
      </c>
      <c r="D44" s="161">
        <v>0.33960000000000001</v>
      </c>
    </row>
    <row r="45" spans="1:4">
      <c r="A45" s="19" t="s">
        <v>213</v>
      </c>
      <c r="B45" s="12" t="s">
        <v>214</v>
      </c>
      <c r="C45" s="161">
        <v>8.3699999999999997E-2</v>
      </c>
      <c r="D45" s="161">
        <v>0.33960000000000001</v>
      </c>
    </row>
    <row r="46" spans="1:4">
      <c r="A46" s="7" t="s">
        <v>215</v>
      </c>
      <c r="B46" s="12" t="s">
        <v>216</v>
      </c>
      <c r="C46" s="161">
        <v>8.2900000000000001E-2</v>
      </c>
      <c r="D46" s="161">
        <v>0.33960000000000001</v>
      </c>
    </row>
    <row r="47" spans="1:4">
      <c r="A47" s="19" t="s">
        <v>217</v>
      </c>
      <c r="B47" s="12" t="s">
        <v>218</v>
      </c>
      <c r="C47" s="161">
        <v>7.6399999999999996E-2</v>
      </c>
      <c r="D47" s="161">
        <v>0.33960000000000001</v>
      </c>
    </row>
    <row r="48" spans="1:4">
      <c r="A48" s="19" t="s">
        <v>219</v>
      </c>
      <c r="B48" s="12" t="s">
        <v>220</v>
      </c>
      <c r="C48" s="161">
        <v>6.5600000000000006E-2</v>
      </c>
      <c r="D48" s="161">
        <v>0.33960000000000001</v>
      </c>
    </row>
    <row r="49" spans="1:4">
      <c r="A49" s="7" t="s">
        <v>221</v>
      </c>
      <c r="B49" s="12" t="s">
        <v>222</v>
      </c>
      <c r="C49" s="161">
        <v>5.0999999999999997E-2</v>
      </c>
      <c r="D49" s="161">
        <v>0.33960000000000001</v>
      </c>
    </row>
    <row r="50" spans="1:4">
      <c r="A50" s="19" t="s">
        <v>223</v>
      </c>
      <c r="B50" s="12" t="s">
        <v>224</v>
      </c>
      <c r="C50" s="161">
        <v>3.8100000000000002E-2</v>
      </c>
      <c r="D50" s="161">
        <v>0.33960000000000001</v>
      </c>
    </row>
    <row r="51" spans="1:4">
      <c r="A51" s="19" t="s">
        <v>225</v>
      </c>
      <c r="B51" s="12" t="s">
        <v>226</v>
      </c>
      <c r="C51" s="161">
        <v>3.4799999999999998E-2</v>
      </c>
      <c r="D51" s="161">
        <v>0.33960000000000001</v>
      </c>
    </row>
    <row r="52" spans="1:4">
      <c r="A52" s="7" t="s">
        <v>227</v>
      </c>
      <c r="B52" s="12" t="s">
        <v>228</v>
      </c>
      <c r="C52" s="161">
        <v>3.1099999999999999E-2</v>
      </c>
      <c r="D52" s="161">
        <v>0.33960000000000001</v>
      </c>
    </row>
    <row r="53" spans="1:4">
      <c r="A53" s="19" t="s">
        <v>229</v>
      </c>
      <c r="B53" s="12" t="s">
        <v>230</v>
      </c>
      <c r="C53" s="161">
        <v>2.4500000000000001E-2</v>
      </c>
      <c r="D53" s="161">
        <v>0.33960000000000001</v>
      </c>
    </row>
    <row r="54" spans="1:4">
      <c r="A54" s="19" t="s">
        <v>231</v>
      </c>
      <c r="B54" s="12" t="s">
        <v>232</v>
      </c>
      <c r="C54" s="161">
        <v>2.1299999999999999E-2</v>
      </c>
      <c r="D54" s="161">
        <v>0.33960000000000001</v>
      </c>
    </row>
    <row r="55" spans="1:4">
      <c r="A55" s="7" t="s">
        <v>233</v>
      </c>
      <c r="B55" s="12" t="s">
        <v>234</v>
      </c>
      <c r="C55" s="161">
        <v>1.66E-2</v>
      </c>
      <c r="D55" s="161">
        <v>0.33960000000000001</v>
      </c>
    </row>
    <row r="56" spans="1:4">
      <c r="A56" s="19" t="s">
        <v>235</v>
      </c>
      <c r="B56" s="12" t="s">
        <v>236</v>
      </c>
      <c r="C56" s="161">
        <v>0</v>
      </c>
      <c r="D56" s="161">
        <v>0.33960000000000001</v>
      </c>
    </row>
    <row r="57" spans="1:4">
      <c r="A57" s="19" t="s">
        <v>237</v>
      </c>
      <c r="B57" s="12" t="s">
        <v>238</v>
      </c>
      <c r="C57" s="161">
        <v>0</v>
      </c>
      <c r="D57" s="161">
        <v>0.33960000000000001</v>
      </c>
    </row>
    <row r="58" spans="1:4">
      <c r="A58" s="7" t="s">
        <v>239</v>
      </c>
      <c r="B58" s="12" t="s">
        <v>240</v>
      </c>
      <c r="C58" s="161">
        <v>0</v>
      </c>
      <c r="D58" s="161">
        <v>0.33960000000000001</v>
      </c>
    </row>
    <row r="59" spans="1:4">
      <c r="A59" s="19" t="s">
        <v>241</v>
      </c>
      <c r="B59" s="12" t="s">
        <v>242</v>
      </c>
      <c r="C59" s="161">
        <v>0</v>
      </c>
      <c r="D59" s="161">
        <v>0.33960000000000001</v>
      </c>
    </row>
    <row r="60" spans="1:4">
      <c r="A60" s="19" t="s">
        <v>243</v>
      </c>
      <c r="B60" s="12" t="s">
        <v>244</v>
      </c>
      <c r="C60" s="161">
        <v>0</v>
      </c>
      <c r="D60" s="161">
        <v>0.33960000000000001</v>
      </c>
    </row>
    <row r="61" spans="1:4">
      <c r="A61" s="7" t="s">
        <v>245</v>
      </c>
      <c r="B61" s="12" t="s">
        <v>246</v>
      </c>
      <c r="C61" s="161">
        <v>0</v>
      </c>
      <c r="D61" s="161">
        <v>0.33960000000000001</v>
      </c>
    </row>
    <row r="62" spans="1:4">
      <c r="A62" s="19" t="s">
        <v>247</v>
      </c>
      <c r="B62" s="12" t="s">
        <v>248</v>
      </c>
      <c r="C62" s="161">
        <v>0</v>
      </c>
      <c r="D62" s="161">
        <v>0.33960000000000001</v>
      </c>
    </row>
    <row r="63" spans="1:4">
      <c r="A63" s="19" t="s">
        <v>249</v>
      </c>
      <c r="B63" s="12" t="s">
        <v>250</v>
      </c>
      <c r="C63" s="161">
        <v>0</v>
      </c>
      <c r="D63" s="161">
        <v>0.33960000000000001</v>
      </c>
    </row>
    <row r="64" spans="1:4">
      <c r="A64" s="7" t="s">
        <v>251</v>
      </c>
      <c r="B64" s="12" t="s">
        <v>252</v>
      </c>
      <c r="C64" s="161">
        <v>0</v>
      </c>
      <c r="D64" s="161">
        <v>0.33960000000000001</v>
      </c>
    </row>
    <row r="65" spans="1:4">
      <c r="A65" s="19" t="s">
        <v>253</v>
      </c>
      <c r="B65" s="12" t="s">
        <v>254</v>
      </c>
      <c r="C65" s="161">
        <v>0</v>
      </c>
      <c r="D65" s="161">
        <v>0.33960000000000001</v>
      </c>
    </row>
    <row r="66" spans="1:4">
      <c r="A66" s="19" t="s">
        <v>255</v>
      </c>
      <c r="B66" s="12" t="s">
        <v>256</v>
      </c>
      <c r="C66" s="161">
        <v>0</v>
      </c>
      <c r="D66" s="161">
        <v>0.33960000000000001</v>
      </c>
    </row>
    <row r="67" spans="1:4">
      <c r="A67" s="7" t="s">
        <v>257</v>
      </c>
      <c r="B67" s="12" t="s">
        <v>258</v>
      </c>
      <c r="C67" s="161">
        <v>0</v>
      </c>
      <c r="D67" s="161">
        <v>0.33960000000000001</v>
      </c>
    </row>
    <row r="68" spans="1:4">
      <c r="A68" s="19" t="s">
        <v>259</v>
      </c>
      <c r="B68" s="12" t="s">
        <v>260</v>
      </c>
      <c r="C68" s="161">
        <v>0</v>
      </c>
      <c r="D68" s="161">
        <v>0.33960000000000001</v>
      </c>
    </row>
    <row r="69" spans="1:4">
      <c r="A69" s="19" t="s">
        <v>261</v>
      </c>
      <c r="B69" s="12" t="s">
        <v>262</v>
      </c>
      <c r="C69" s="161">
        <v>0</v>
      </c>
      <c r="D69" s="161">
        <v>0.33960000000000001</v>
      </c>
    </row>
    <row r="70" spans="1:4">
      <c r="A70" s="7" t="s">
        <v>263</v>
      </c>
      <c r="B70" s="12" t="s">
        <v>264</v>
      </c>
      <c r="C70" s="161">
        <v>0</v>
      </c>
      <c r="D70" s="161">
        <v>0.33960000000000001</v>
      </c>
    </row>
    <row r="71" spans="1:4">
      <c r="A71" s="19" t="s">
        <v>265</v>
      </c>
      <c r="B71" s="12" t="s">
        <v>266</v>
      </c>
      <c r="C71" s="161">
        <v>0</v>
      </c>
      <c r="D71" s="161">
        <v>0.33960000000000001</v>
      </c>
    </row>
    <row r="72" spans="1:4">
      <c r="A72" s="19" t="s">
        <v>267</v>
      </c>
      <c r="B72" s="12" t="s">
        <v>268</v>
      </c>
      <c r="C72" s="161">
        <v>0</v>
      </c>
      <c r="D72" s="161">
        <v>0.33960000000000001</v>
      </c>
    </row>
    <row r="73" spans="1:4">
      <c r="A73" s="7" t="s">
        <v>269</v>
      </c>
      <c r="B73" s="12" t="s">
        <v>270</v>
      </c>
      <c r="C73" s="161">
        <v>0</v>
      </c>
      <c r="D73" s="161">
        <v>0.33960000000000001</v>
      </c>
    </row>
    <row r="74" spans="1:4">
      <c r="A74" s="19" t="s">
        <v>271</v>
      </c>
      <c r="B74" s="12" t="s">
        <v>272</v>
      </c>
      <c r="C74" s="161">
        <v>0</v>
      </c>
      <c r="D74" s="161">
        <v>0.33960000000000001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7</vt:i4>
      </vt:variant>
    </vt:vector>
  </HeadingPairs>
  <TitlesOfParts>
    <vt:vector size="20" baseType="lpstr">
      <vt:lpstr>Graf_1</vt:lpstr>
      <vt:lpstr>Graf_2</vt:lpstr>
      <vt:lpstr>Graf_3</vt:lpstr>
      <vt:lpstr>Graf_4</vt:lpstr>
      <vt:lpstr>Graf_5</vt:lpstr>
      <vt:lpstr>Graf_6</vt:lpstr>
      <vt:lpstr>Graf_7</vt:lpstr>
      <vt:lpstr>Graf_8</vt:lpstr>
      <vt:lpstr>Graf_9</vt:lpstr>
      <vt:lpstr>Graf_10</vt:lpstr>
      <vt:lpstr>DANE_ESA2010</vt:lpstr>
      <vt:lpstr>DANE_CASH</vt:lpstr>
      <vt:lpstr>DANE_FAKTORY</vt:lpstr>
      <vt:lpstr>Graf_4!_ftn1</vt:lpstr>
      <vt:lpstr>Graf_7!_ftn1</vt:lpstr>
      <vt:lpstr>Graf_9!_ftn1</vt:lpstr>
      <vt:lpstr>Graf_4!_ftnref1</vt:lpstr>
      <vt:lpstr>Graf_7!_ftnref1</vt:lpstr>
      <vt:lpstr>Graf_8!_ftnref1</vt:lpstr>
      <vt:lpstr>Graf_9!_ftnref1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Paur Dusan</dc:creator>
  <cp:lastModifiedBy>AJ</cp:lastModifiedBy>
  <cp:lastPrinted>2017-09-26T16:32:07Z</cp:lastPrinted>
  <dcterms:created xsi:type="dcterms:W3CDTF">2015-11-02T12:32:05Z</dcterms:created>
  <dcterms:modified xsi:type="dcterms:W3CDTF">2020-02-14T12:58:17Z</dcterms:modified>
</cp:coreProperties>
</file>