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xml"/>
  <Override PartName="/xl/comments1.xml" ContentType="application/vnd.openxmlformats-officedocument.spreadsheetml.comments+xml"/>
  <Override PartName="/xl/charts/chart14.xml" ContentType="application/vnd.openxmlformats-officedocument.drawingml.chart+xml"/>
  <Override PartName="/xl/theme/themeOverride8.xml" ContentType="application/vnd.openxmlformats-officedocument.themeOverride+xml"/>
  <Override PartName="/xl/drawings/drawing15.xml" ContentType="application/vnd.openxmlformats-officedocument.drawing+xml"/>
  <Override PartName="/xl/comments2.xml" ContentType="application/vnd.openxmlformats-officedocument.spreadsheetml.comments+xml"/>
  <Override PartName="/xl/charts/chart15.xml" ContentType="application/vnd.openxmlformats-officedocument.drawingml.chart+xml"/>
  <Override PartName="/xl/theme/themeOverride9.xml" ContentType="application/vnd.openxmlformats-officedocument.themeOverride+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U:\IFP_NEW\1_DANE\1_05_Vybor\EDV\2023_zasadnutia\DV_2023_06\2-VYSTUPY\2_Komentar\"/>
    </mc:Choice>
  </mc:AlternateContent>
  <bookViews>
    <workbookView xWindow="0" yWindow="0" windowWidth="24000" windowHeight="8630" tabRatio="759"/>
  </bookViews>
  <sheets>
    <sheet name="Graf_1" sheetId="114" r:id="rId1"/>
    <sheet name="Graf_2" sheetId="113" r:id="rId2"/>
    <sheet name="Graf_3" sheetId="6" r:id="rId3"/>
    <sheet name="Graf_4" sheetId="112" r:id="rId4"/>
    <sheet name="Graf_5" sheetId="100" r:id="rId5"/>
    <sheet name="Graf_6" sheetId="75" r:id="rId6"/>
    <sheet name="Graf_7" sheetId="117" r:id="rId7"/>
    <sheet name="Graf_8" sheetId="107" r:id="rId8"/>
    <sheet name="Graf 9" sheetId="115" r:id="rId9"/>
    <sheet name="Graf_10" sheetId="108" r:id="rId10"/>
    <sheet name="Graf_11" sheetId="102" r:id="rId11"/>
    <sheet name="Graf_12" sheetId="118" r:id="rId12"/>
    <sheet name="Graf_A" sheetId="4" r:id="rId13"/>
    <sheet name="Graf_B" sheetId="3" r:id="rId14"/>
    <sheet name="Graf_C" sheetId="111" r:id="rId15"/>
    <sheet name="Tabuľka 1" sheetId="116" r:id="rId16"/>
    <sheet name="DANE_ESA2010" sheetId="27" r:id="rId17"/>
    <sheet name="DANE_CASH" sheetId="43" r:id="rId18"/>
    <sheet name="DANE_FAKTORY" sheetId="2"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_123Graph_A" localSheetId="8" hidden="1">#REF!</definedName>
    <definedName name="__123Graph_A" localSheetId="11" hidden="1">#REF!</definedName>
    <definedName name="__123Graph_A" localSheetId="3" hidden="1">#REF!</definedName>
    <definedName name="__123Graph_A" localSheetId="6" hidden="1">#REF!</definedName>
    <definedName name="__123Graph_A" localSheetId="14" hidden="1">#REF!</definedName>
    <definedName name="__123Graph_A" hidden="1">#REF!</definedName>
    <definedName name="__123Graph_ATEST1" hidden="1">[1]REER!$AZ$144:$AZ$210</definedName>
    <definedName name="__123Graph_B" localSheetId="8" hidden="1">#REF!</definedName>
    <definedName name="__123Graph_B" localSheetId="11" hidden="1">#REF!</definedName>
    <definedName name="__123Graph_B" localSheetId="3" hidden="1">#REF!</definedName>
    <definedName name="__123Graph_B" localSheetId="6" hidden="1">#REF!</definedName>
    <definedName name="__123Graph_B" localSheetId="14" hidden="1">#REF!</definedName>
    <definedName name="__123Graph_B" hidden="1">#REF!</definedName>
    <definedName name="__123Graph_BCurrent" localSheetId="8" hidden="1">[2]G!#REF!</definedName>
    <definedName name="__123Graph_BCurrent" localSheetId="11" hidden="1">[2]G!#REF!</definedName>
    <definedName name="__123Graph_BCurrent" localSheetId="3" hidden="1">[2]G!#REF!</definedName>
    <definedName name="__123Graph_BCurrent" localSheetId="6" hidden="1">[2]G!#REF!</definedName>
    <definedName name="__123Graph_BCurrent" localSheetId="14" hidden="1">[2]G!#REF!</definedName>
    <definedName name="__123Graph_BCurrent" hidden="1">[2]G!#REF!</definedName>
    <definedName name="__123Graph_BREER3" hidden="1">[1]REER!$BB$144:$BB$212</definedName>
    <definedName name="__123Graph_BTEST1" hidden="1">[1]REER!$AY$144:$AY$210</definedName>
    <definedName name="__123Graph_CREER3" hidden="1">[1]REER!$BB$144:$BB$212</definedName>
    <definedName name="__123Graph_CTEST1" hidden="1">[1]REER!$BK$140:$BK$140</definedName>
    <definedName name="__123Graph_DREER3" hidden="1">[1]REER!$BB$144:$BB$210</definedName>
    <definedName name="__123Graph_DTEST1" hidden="1">[1]REER!$BB$144:$BB$210</definedName>
    <definedName name="__123Graph_EREER3" hidden="1">[1]REER!$BR$144:$BR$211</definedName>
    <definedName name="__123Graph_ETEST1" hidden="1">[1]REER!$BR$144:$BR$211</definedName>
    <definedName name="__123Graph_FREER3" hidden="1">[1]REER!$BN$140:$BN$140</definedName>
    <definedName name="__123Graph_FTEST1" hidden="1">[1]REER!$BN$140:$BN$140</definedName>
    <definedName name="__123Graph_X" localSheetId="8" hidden="1">'[3]i2-KA'!#REF!</definedName>
    <definedName name="__123Graph_X" localSheetId="11" hidden="1">'[3]i2-KA'!#REF!</definedName>
    <definedName name="__123Graph_X" localSheetId="3" hidden="1">'[3]i2-KA'!#REF!</definedName>
    <definedName name="__123Graph_X" localSheetId="6" hidden="1">'[3]i2-KA'!#REF!</definedName>
    <definedName name="__123Graph_X" localSheetId="14" hidden="1">'[3]i2-KA'!#REF!</definedName>
    <definedName name="__123Graph_X" hidden="1">'[3]i2-KA'!#REF!</definedName>
    <definedName name="__123Graph_XCurrent" localSheetId="8" hidden="1">'[3]i2-KA'!#REF!</definedName>
    <definedName name="__123Graph_XCurrent" localSheetId="11" hidden="1">'[3]i2-KA'!#REF!</definedName>
    <definedName name="__123Graph_XCurrent" localSheetId="3" hidden="1">'[3]i2-KA'!#REF!</definedName>
    <definedName name="__123Graph_XCurrent" localSheetId="6" hidden="1">'[3]i2-KA'!#REF!</definedName>
    <definedName name="__123Graph_XCurrent" localSheetId="14" hidden="1">'[3]i2-KA'!#REF!</definedName>
    <definedName name="__123Graph_XCurrent" hidden="1">'[3]i2-KA'!#REF!</definedName>
    <definedName name="__123Graph_XChart1" localSheetId="8" hidden="1">'[3]i2-KA'!#REF!</definedName>
    <definedName name="__123Graph_XChart1" localSheetId="11" hidden="1">'[3]i2-KA'!#REF!</definedName>
    <definedName name="__123Graph_XChart1" localSheetId="3" hidden="1">'[3]i2-KA'!#REF!</definedName>
    <definedName name="__123Graph_XChart1" localSheetId="6" hidden="1">'[3]i2-KA'!#REF!</definedName>
    <definedName name="__123Graph_XChart1" localSheetId="14" hidden="1">'[3]i2-KA'!#REF!</definedName>
    <definedName name="__123Graph_XChart1" hidden="1">'[3]i2-KA'!#REF!</definedName>
    <definedName name="__123Graph_XChart2" localSheetId="8" hidden="1">'[3]i2-KA'!#REF!</definedName>
    <definedName name="__123Graph_XChart2" localSheetId="11" hidden="1">'[3]i2-KA'!#REF!</definedName>
    <definedName name="__123Graph_XChart2" localSheetId="3" hidden="1">'[3]i2-KA'!#REF!</definedName>
    <definedName name="__123Graph_XChart2" localSheetId="6" hidden="1">'[3]i2-KA'!#REF!</definedName>
    <definedName name="__123Graph_XChart2" localSheetId="14" hidden="1">'[3]i2-KA'!#REF!</definedName>
    <definedName name="__123Graph_XChart2" hidden="1">'[3]i2-KA'!#REF!</definedName>
    <definedName name="__123Graph_XTEST1" hidden="1">[1]REER!$C$9:$C$75</definedName>
    <definedName name="_123Graph_AB" localSheetId="8" hidden="1">#REF!</definedName>
    <definedName name="_123Graph_AB" localSheetId="11" hidden="1">#REF!</definedName>
    <definedName name="_123Graph_AB" localSheetId="3" hidden="1">#REF!</definedName>
    <definedName name="_123Graph_AB" localSheetId="6" hidden="1">#REF!</definedName>
    <definedName name="_123Graph_AB" localSheetId="14" hidden="1">#REF!</definedName>
    <definedName name="_123Graph_AB" hidden="1">#REF!</definedName>
    <definedName name="_123Graph_B" localSheetId="8" hidden="1">#REF!</definedName>
    <definedName name="_123Graph_B" localSheetId="11" hidden="1">#REF!</definedName>
    <definedName name="_123Graph_B" localSheetId="3" hidden="1">#REF!</definedName>
    <definedName name="_123Graph_B" localSheetId="6" hidden="1">#REF!</definedName>
    <definedName name="_123Graph_B" localSheetId="14" hidden="1">#REF!</definedName>
    <definedName name="_123Graph_B" hidden="1">#REF!</definedName>
    <definedName name="_123Graph_DB" localSheetId="8" hidden="1">#REF!</definedName>
    <definedName name="_123Graph_DB" localSheetId="11" hidden="1">#REF!</definedName>
    <definedName name="_123Graph_DB" localSheetId="3" hidden="1">#REF!</definedName>
    <definedName name="_123Graph_DB" localSheetId="6" hidden="1">#REF!</definedName>
    <definedName name="_123Graph_DB" localSheetId="14" hidden="1">#REF!</definedName>
    <definedName name="_123Graph_DB" hidden="1">#REF!</definedName>
    <definedName name="_123Graph_EB" localSheetId="8" hidden="1">#REF!</definedName>
    <definedName name="_123Graph_EB" localSheetId="11" hidden="1">#REF!</definedName>
    <definedName name="_123Graph_EB" localSheetId="3" hidden="1">#REF!</definedName>
    <definedName name="_123Graph_EB" localSheetId="6" hidden="1">#REF!</definedName>
    <definedName name="_123Graph_EB" localSheetId="14" hidden="1">#REF!</definedName>
    <definedName name="_123Graph_EB" hidden="1">#REF!</definedName>
    <definedName name="_123Graph_FB" localSheetId="8" hidden="1">#REF!</definedName>
    <definedName name="_123Graph_FB" localSheetId="11" hidden="1">#REF!</definedName>
    <definedName name="_123Graph_FB" localSheetId="3" hidden="1">#REF!</definedName>
    <definedName name="_123Graph_FB" localSheetId="6" hidden="1">#REF!</definedName>
    <definedName name="_123Graph_FB" localSheetId="14" hidden="1">#REF!</definedName>
    <definedName name="_123Graph_FB" hidden="1">#REF!</definedName>
    <definedName name="_132Graph_CB" localSheetId="8" hidden="1">#REF!</definedName>
    <definedName name="_132Graph_CB" localSheetId="11" hidden="1">#REF!</definedName>
    <definedName name="_132Graph_CB" localSheetId="3" hidden="1">#REF!</definedName>
    <definedName name="_132Graph_CB" localSheetId="6" hidden="1">#REF!</definedName>
    <definedName name="_132Graph_CB" localSheetId="14" hidden="1">#REF!</definedName>
    <definedName name="_132Graph_CB" hidden="1">#REF!</definedName>
    <definedName name="_Fill" localSheetId="8" hidden="1">#REF!</definedName>
    <definedName name="_Fill" localSheetId="11" hidden="1">#REF!</definedName>
    <definedName name="_Fill" localSheetId="3" hidden="1">#REF!</definedName>
    <definedName name="_Fill" localSheetId="6" hidden="1">#REF!</definedName>
    <definedName name="_Fill" localSheetId="14" hidden="1">#REF!</definedName>
    <definedName name="_Fill" hidden="1">#REF!</definedName>
    <definedName name="_ftn1" localSheetId="12">Graf_A!$A$5</definedName>
    <definedName name="_ftnref1" localSheetId="12">Graf_A!$A$2</definedName>
    <definedName name="_Order1" hidden="1">255</definedName>
    <definedName name="_Order2" hidden="1">255</definedName>
    <definedName name="_Regression_X" localSheetId="8" hidden="1">#REF!</definedName>
    <definedName name="_Regression_X" localSheetId="11" hidden="1">#REF!</definedName>
    <definedName name="_Regression_X" localSheetId="3" hidden="1">#REF!</definedName>
    <definedName name="_Regression_X" localSheetId="6" hidden="1">#REF!</definedName>
    <definedName name="_Regression_X" localSheetId="14" hidden="1">#REF!</definedName>
    <definedName name="_Regression_X" hidden="1">#REF!</definedName>
    <definedName name="_Regression_Y" localSheetId="8" hidden="1">#REF!</definedName>
    <definedName name="_Regression_Y" localSheetId="11" hidden="1">#REF!</definedName>
    <definedName name="_Regression_Y" localSheetId="3" hidden="1">#REF!</definedName>
    <definedName name="_Regression_Y" localSheetId="6" hidden="1">#REF!</definedName>
    <definedName name="_Regression_Y" localSheetId="14" hidden="1">#REF!</definedName>
    <definedName name="_Regression_Y" hidden="1">#REF!</definedName>
    <definedName name="aa" localSheetId="8" hidden="1">#REF!</definedName>
    <definedName name="aa" localSheetId="11" hidden="1">#REF!</definedName>
    <definedName name="aa" localSheetId="3" hidden="1">#REF!</definedName>
    <definedName name="aa" localSheetId="6" hidden="1">#REF!</definedName>
    <definedName name="aa" localSheetId="14" hidden="1">#REF!</definedName>
    <definedName name="aa" hidden="1">#REF!</definedName>
    <definedName name="AAA" localSheetId="8">#REF!</definedName>
    <definedName name="AAA" localSheetId="11">#REF!</definedName>
    <definedName name="AAA" localSheetId="3">#REF!</definedName>
    <definedName name="AAA" localSheetId="6">#REF!</definedName>
    <definedName name="AAA" localSheetId="14">#REF!</definedName>
    <definedName name="AAA">#REF!</definedName>
    <definedName name="Adjustment_codes">'[4]0102_QN_V'!$A$527:$A$531</definedName>
    <definedName name="afqr" localSheetId="8" hidden="1">'[5]i2-KA'!#REF!</definedName>
    <definedName name="afqr" localSheetId="11" hidden="1">'[5]i2-KA'!#REF!</definedName>
    <definedName name="afqr" localSheetId="3" hidden="1">'[5]i2-KA'!#REF!</definedName>
    <definedName name="afqr" localSheetId="6" hidden="1">'[5]i2-KA'!#REF!</definedName>
    <definedName name="afqr" localSheetId="14" hidden="1">'[5]i2-KA'!#REF!</definedName>
    <definedName name="afqr" hidden="1">'[5]i2-KA'!#REF!</definedName>
    <definedName name="aloha" localSheetId="8" hidden="1">'[5]i2-KA'!#REF!</definedName>
    <definedName name="aloha" localSheetId="11" hidden="1">'[5]i2-KA'!#REF!</definedName>
    <definedName name="aloha" localSheetId="3" hidden="1">'[5]i2-KA'!#REF!</definedName>
    <definedName name="aloha" localSheetId="6" hidden="1">'[5]i2-KA'!#REF!</definedName>
    <definedName name="aloha" localSheetId="14" hidden="1">'[5]i2-KA'!#REF!</definedName>
    <definedName name="aloha" hidden="1">'[5]i2-KA'!#REF!</definedName>
    <definedName name="area">[6]tab!$A$1:$H$52</definedName>
    <definedName name="bb" hidden="1">{"Riqfin97",#N/A,FALSE,"Tran";"Riqfinpro",#N/A,FALSE,"Tran"}</definedName>
    <definedName name="bbb" hidden="1">{"Riqfin97",#N/A,FALSE,"Tran";"Riqfinpro",#N/A,FALSE,"Tran"}</definedName>
    <definedName name="cc" hidden="1">{"Riqfin97",#N/A,FALSE,"Tran";"Riqfinpro",#N/A,FALSE,"Tran"}</definedName>
    <definedName name="ccc" hidden="1">{"Riqfin97",#N/A,FALSE,"Tran";"Riqfinpro",#N/A,FALSE,"Tran"}</definedName>
    <definedName name="Construct" localSheetId="8">'[7]Real ec'!#REF!</definedName>
    <definedName name="Construct" localSheetId="11">'[7]Real ec'!#REF!</definedName>
    <definedName name="Construct" localSheetId="3">'[7]Real ec'!#REF!</definedName>
    <definedName name="Construct" localSheetId="6">'[7]Real ec'!#REF!</definedName>
    <definedName name="Construct" localSheetId="14">'[7]Real ec'!#REF!</definedName>
    <definedName name="Construct">'[7]Real ec'!#REF!</definedName>
    <definedName name="COPROD" localSheetId="8">'[7]Real ec'!#REF!</definedName>
    <definedName name="COPROD" localSheetId="11">'[7]Real ec'!#REF!</definedName>
    <definedName name="COPROD" localSheetId="3">'[7]Real ec'!#REF!</definedName>
    <definedName name="COPROD" localSheetId="6">'[7]Real ec'!#REF!</definedName>
    <definedName name="COPROD" localSheetId="14">'[7]Real ec'!#REF!</definedName>
    <definedName name="COPROD">'[7]Real ec'!#REF!</definedName>
    <definedName name="dd" hidden="1">{"Riqfin97",#N/A,FALSE,"Tran";"Riqfinpro",#N/A,FALSE,"Tran"}</definedName>
    <definedName name="ddd" hidden="1">{"Riqfin97",#N/A,FALSE,"Tran";"Riqfinpro",#N/A,FALSE,"Tran"}</definedName>
    <definedName name="dsfdsf" localSheetId="8" hidden="1">#REF!</definedName>
    <definedName name="dsfdsf" localSheetId="11" hidden="1">#REF!</definedName>
    <definedName name="dsfdsf" localSheetId="3" hidden="1">#REF!</definedName>
    <definedName name="dsfdsf" localSheetId="6" hidden="1">#REF!</definedName>
    <definedName name="dsfdsf" localSheetId="14" hidden="1">#REF!</definedName>
    <definedName name="dsfdsf" hidden="1">#REF!</definedName>
    <definedName name="ee" hidden="1">{"Tab1",#N/A,FALSE,"P";"Tab2",#N/A,FALSE,"P"}</definedName>
    <definedName name="eee" hidden="1">{"Tab1",#N/A,FALSE,"P";"Tab2",#N/A,FALSE,"P"}</definedName>
    <definedName name="erwr" localSheetId="8" hidden="1">#REF!</definedName>
    <definedName name="erwr" localSheetId="11" hidden="1">#REF!</definedName>
    <definedName name="erwr" localSheetId="3" hidden="1">#REF!</definedName>
    <definedName name="erwr" localSheetId="6" hidden="1">#REF!</definedName>
    <definedName name="erwr" localSheetId="14" hidden="1">#REF!</definedName>
    <definedName name="erwr" hidden="1">#REF!</definedName>
    <definedName name="exauto" localSheetId="8">#REF!</definedName>
    <definedName name="exauto" localSheetId="11">#REF!</definedName>
    <definedName name="exauto" localSheetId="3">#REF!</definedName>
    <definedName name="exauto" localSheetId="6">#REF!</definedName>
    <definedName name="exauto" localSheetId="14">#REF!</definedName>
    <definedName name="exauto">#REF!</definedName>
    <definedName name="exauto_manufacturing" localSheetId="8">#REF!</definedName>
    <definedName name="exauto_manufacturing" localSheetId="11">#REF!</definedName>
    <definedName name="exauto_manufacturing" localSheetId="3">#REF!</definedName>
    <definedName name="exauto_manufacturing" localSheetId="6">#REF!</definedName>
    <definedName name="exauto_manufacturing" localSheetId="14">#REF!</definedName>
    <definedName name="exauto_manufacturing">#REF!</definedName>
    <definedName name="F52ac">[6]MacroData!$K$3458</definedName>
    <definedName name="ff" hidden="1">{"Tab1",#N/A,FALSE,"P";"Tab2",#N/A,FALSE,"P"}</definedName>
    <definedName name="fff" hidden="1">{"Tab1",#N/A,FALSE,"P";"Tab2",#N/A,FALSE,"P"}</definedName>
    <definedName name="Financing" hidden="1">{"Tab1",#N/A,FALSE,"P";"Tab2",#N/A,FALSE,"P"}</definedName>
    <definedName name="ggg" hidden="1">{"Riqfin97",#N/A,FALSE,"Tran";"Riqfinpro",#N/A,FALSE,"Tran"}</definedName>
    <definedName name="ggggg" localSheetId="8" hidden="1">'[8]J(Priv.Cap)'!#REF!</definedName>
    <definedName name="ggggg" localSheetId="11" hidden="1">'[8]J(Priv.Cap)'!#REF!</definedName>
    <definedName name="ggggg" localSheetId="3" hidden="1">'[8]J(Priv.Cap)'!#REF!</definedName>
    <definedName name="ggggg" localSheetId="6" hidden="1">'[8]J(Priv.Cap)'!#REF!</definedName>
    <definedName name="ggggg" localSheetId="14" hidden="1">'[8]J(Priv.Cap)'!#REF!</definedName>
    <definedName name="ggggg" hidden="1">'[8]J(Priv.Cap)'!#REF!</definedName>
    <definedName name="Graf_66" localSheetId="8" hidden="1">#REF!</definedName>
    <definedName name="Graf_66" localSheetId="11" hidden="1">#REF!</definedName>
    <definedName name="Graf_66" localSheetId="3" hidden="1">#REF!</definedName>
    <definedName name="Graf_66" localSheetId="6" hidden="1">#REF!</definedName>
    <definedName name="Graf_66" localSheetId="14" hidden="1">#REF!</definedName>
    <definedName name="Graf_66" hidden="1">#REF!</definedName>
    <definedName name="Graf_68" localSheetId="8" hidden="1">'[3]i2-KA'!#REF!</definedName>
    <definedName name="Graf_68" localSheetId="11" hidden="1">'[3]i2-KA'!#REF!</definedName>
    <definedName name="Graf_68" localSheetId="3" hidden="1">'[3]i2-KA'!#REF!</definedName>
    <definedName name="Graf_68" localSheetId="6" hidden="1">'[3]i2-KA'!#REF!</definedName>
    <definedName name="Graf_68" localSheetId="14" hidden="1">'[3]i2-KA'!#REF!</definedName>
    <definedName name="Graf_68" hidden="1">'[3]i2-KA'!#REF!</definedName>
    <definedName name="Graf_78" localSheetId="8" hidden="1">#REF!</definedName>
    <definedName name="Graf_78" localSheetId="11" hidden="1">#REF!</definedName>
    <definedName name="Graf_78" localSheetId="3" hidden="1">#REF!</definedName>
    <definedName name="Graf_78" localSheetId="6" hidden="1">#REF!</definedName>
    <definedName name="Graf_78" localSheetId="14" hidden="1">#REF!</definedName>
    <definedName name="Graf_78" hidden="1">#REF!</definedName>
    <definedName name="Graf_xx_kvoty" localSheetId="8" hidden="1">#REF!</definedName>
    <definedName name="Graf_xx_kvoty" localSheetId="11" hidden="1">#REF!</definedName>
    <definedName name="Graf_xx_kvoty" localSheetId="3" hidden="1">#REF!</definedName>
    <definedName name="Graf_xx_kvoty" localSheetId="6" hidden="1">#REF!</definedName>
    <definedName name="Graf_xx_kvoty" localSheetId="14" hidden="1">#REF!</definedName>
    <definedName name="Graf_xx_kvoty" hidden="1">#REF!</definedName>
    <definedName name="HDPn_1n">[9]makro!$B$27</definedName>
    <definedName name="HDPn_2">[9]makro!$C$5</definedName>
    <definedName name="HDPn_2n">[9]makro!$C$27</definedName>
    <definedName name="HDPn_3">[9]makro!$D$5</definedName>
    <definedName name="HDPn_3n">[9]makro!$D$27</definedName>
    <definedName name="HDPn_4">[9]makro!$E$5</definedName>
    <definedName name="HDPn_4n">[9]makro!$E$27</definedName>
    <definedName name="HDPn_5">[9]makro!$F$5</definedName>
    <definedName name="HDPn_5n">[9]makro!$F$27</definedName>
    <definedName name="HDPn_6">[9]makro!$G$5</definedName>
    <definedName name="HDPn_6n">[9]makro!$G$27</definedName>
    <definedName name="HDPnbk_2">[9]makro!$C$16</definedName>
    <definedName name="HDPnbk_2n">[9]makro!$C$38</definedName>
    <definedName name="HDPnbk_3">[9]makro!$D$16</definedName>
    <definedName name="HDPnbk_3n">[9]makro!$D$38</definedName>
    <definedName name="HDPnbk_4">[9]makro!$E$16</definedName>
    <definedName name="HDPnbk_4n">[9]makro!$E$38</definedName>
    <definedName name="HDPnbk_5">[9]makro!$F$16</definedName>
    <definedName name="HDPnbk_5n">[9]makro!$F$38</definedName>
    <definedName name="HDPnbk_6">[9]makro!$G$16</definedName>
    <definedName name="HDPnbk_6n">[9]makro!$G$38</definedName>
    <definedName name="HDPr_2">[9]makro!$C$4</definedName>
    <definedName name="HDPr_2n">[9]makro!$C$26</definedName>
    <definedName name="HDPr_3">[9]makro!$D$4</definedName>
    <definedName name="HDPr_3n">[9]makro!$D$26</definedName>
    <definedName name="HDPr_4">[9]makro!$E$4</definedName>
    <definedName name="HDPr_4n">[9]makro!$E$26</definedName>
    <definedName name="HDPr_5">[9]makro!$F$4</definedName>
    <definedName name="HDPr_5n">[9]makro!$F$26</definedName>
    <definedName name="HDPr_6">[9]makro!$G$4</definedName>
    <definedName name="HDPr_6n">[9]makro!$G$26</definedName>
    <definedName name="hhh" localSheetId="8" hidden="1">'[10]J(Priv.Cap)'!#REF!</definedName>
    <definedName name="hhh" localSheetId="11" hidden="1">'[10]J(Priv.Cap)'!#REF!</definedName>
    <definedName name="hhh" localSheetId="3" hidden="1">'[10]J(Priv.Cap)'!#REF!</definedName>
    <definedName name="hhh" localSheetId="6" hidden="1">'[10]J(Priv.Cap)'!#REF!</definedName>
    <definedName name="hhh" localSheetId="14" hidden="1">'[10]J(Priv.Cap)'!#REF!</definedName>
    <definedName name="hhh" hidden="1">'[10]J(Priv.Cap)'!#REF!</definedName>
    <definedName name="ii" hidden="1">{"Tab1",#N/A,FALSE,"P";"Tab2",#N/A,FALSE,"P"}</definedName>
    <definedName name="IMPn_2">[9]makro!$C$17</definedName>
    <definedName name="IMPn_2n">[9]makro!$C$39</definedName>
    <definedName name="IMPn_3">[9]makro!$D$17</definedName>
    <definedName name="IMPn_3n">[9]makro!$D$39</definedName>
    <definedName name="IMPn_4">[9]makro!$E$17</definedName>
    <definedName name="IMPn_4n">[9]makro!$E$39</definedName>
    <definedName name="IMPn_5">[9]makro!$F$17</definedName>
    <definedName name="IMPn_5n">[9]makro!$F$39</definedName>
    <definedName name="IMPn_6">[9]makro!$G$17</definedName>
    <definedName name="IMPn_6n">[9]makro!$G$39</definedName>
    <definedName name="INDGRAPH" localSheetId="8">#REF!</definedName>
    <definedName name="INDGRAPH" localSheetId="11">#REF!</definedName>
    <definedName name="INDGRAPH" localSheetId="3">#REF!</definedName>
    <definedName name="INDGRAPH" localSheetId="6">#REF!</definedName>
    <definedName name="INDGRAPH" localSheetId="14">#REF!</definedName>
    <definedName name="INDGRAPH">#REF!</definedName>
    <definedName name="INDTABLE" localSheetId="8">#REF!</definedName>
    <definedName name="INDTABLE" localSheetId="11">#REF!</definedName>
    <definedName name="INDTABLE" localSheetId="3">#REF!</definedName>
    <definedName name="INDTABLE" localSheetId="6">#REF!</definedName>
    <definedName name="INDTABLE" localSheetId="14">#REF!</definedName>
    <definedName name="INDTABLE">#REF!</definedName>
    <definedName name="INDUSTRY" localSheetId="8">#REF!</definedName>
    <definedName name="INDUSTRY" localSheetId="11">#REF!</definedName>
    <definedName name="INDUSTRY" localSheetId="3">#REF!</definedName>
    <definedName name="INDUSTRY" localSheetId="6">#REF!</definedName>
    <definedName name="INDUSTRY" localSheetId="14">#REF!</definedName>
    <definedName name="INDUSTRY">#REF!</definedName>
    <definedName name="inflation" localSheetId="8" hidden="1">[11]TAB34!#REF!</definedName>
    <definedName name="inflation" localSheetId="11" hidden="1">[11]TAB34!#REF!</definedName>
    <definedName name="inflation" localSheetId="3" hidden="1">[11]TAB34!#REF!</definedName>
    <definedName name="inflation" localSheetId="6" hidden="1">[11]TAB34!#REF!</definedName>
    <definedName name="inflation" localSheetId="14" hidden="1">[11]TAB34!#REF!</definedName>
    <definedName name="inflation" hidden="1">[11]TAB34!#REF!</definedName>
    <definedName name="IPROD" localSheetId="8">#REF!</definedName>
    <definedName name="IPROD" localSheetId="11">#REF!</definedName>
    <definedName name="IPROD" localSheetId="3">#REF!</definedName>
    <definedName name="IPROD" localSheetId="6">#REF!</definedName>
    <definedName name="IPROD" localSheetId="14">#REF!</definedName>
    <definedName name="IPROD">#REF!</definedName>
    <definedName name="jj" hidden="1">{"Riqfin97",#N/A,FALSE,"Tran";"Riqfinpro",#N/A,FALSE,"Tran"}</definedName>
    <definedName name="jjj" localSheetId="8" hidden="1">[12]M!#REF!</definedName>
    <definedName name="jjj" localSheetId="11" hidden="1">[12]M!#REF!</definedName>
    <definedName name="jjj" localSheetId="3" hidden="1">[12]M!#REF!</definedName>
    <definedName name="jjj" localSheetId="6" hidden="1">[12]M!#REF!</definedName>
    <definedName name="jjj" localSheetId="14" hidden="1">[12]M!#REF!</definedName>
    <definedName name="jjj" hidden="1">[12]M!#REF!</definedName>
    <definedName name="jjjjjj" localSheetId="8" hidden="1">'[8]J(Priv.Cap)'!#REF!</definedName>
    <definedName name="jjjjjj" localSheetId="11" hidden="1">'[8]J(Priv.Cap)'!#REF!</definedName>
    <definedName name="jjjjjj" localSheetId="3" hidden="1">'[8]J(Priv.Cap)'!#REF!</definedName>
    <definedName name="jjjjjj" localSheetId="6" hidden="1">'[8]J(Priv.Cap)'!#REF!</definedName>
    <definedName name="jjjjjj" localSheetId="14" hidden="1">'[8]J(Priv.Cap)'!#REF!</definedName>
    <definedName name="jjjjjj" hidden="1">'[8]J(Priv.Cap)'!#REF!</definedName>
    <definedName name="kk" hidden="1">{"Tab1",#N/A,FALSE,"P";"Tab2",#N/A,FALSE,"P"}</definedName>
    <definedName name="kkk" hidden="1">{"Tab1",#N/A,FALSE,"P";"Tab2",#N/A,FALSE,"P"}</definedName>
    <definedName name="kkkk" localSheetId="8" hidden="1">[13]M!#REF!</definedName>
    <definedName name="kkkk" localSheetId="11" hidden="1">[13]M!#REF!</definedName>
    <definedName name="kkkk" localSheetId="3" hidden="1">[13]M!#REF!</definedName>
    <definedName name="kkkk" localSheetId="6" hidden="1">[13]M!#REF!</definedName>
    <definedName name="kkkk" localSheetId="14" hidden="1">[13]M!#REF!</definedName>
    <definedName name="kkkk" hidden="1">[13]M!#REF!</definedName>
    <definedName name="KSDn_2">[9]makro!$C$7</definedName>
    <definedName name="KSDn_2_up">[9]makro!$C$8</definedName>
    <definedName name="KSDn_2n">[9]makro!$C$29</definedName>
    <definedName name="KSDn_2n_up">[9]makro!$C$30</definedName>
    <definedName name="KSDn_3">[9]makro!$D$7</definedName>
    <definedName name="KSDn_3_up">[9]makro!$D$8</definedName>
    <definedName name="KSDn_3n">[9]makro!$D$29</definedName>
    <definedName name="KSDn_3n_up">[9]makro!$D$30</definedName>
    <definedName name="KSDn_4">[9]makro!$E$7</definedName>
    <definedName name="KSDn_4_up">[9]makro!$E$8</definedName>
    <definedName name="KSDn_4n">[9]makro!$E$29</definedName>
    <definedName name="KSDn_4n_up">[9]makro!$E$30</definedName>
    <definedName name="KSDn_5">[9]makro!$F$7</definedName>
    <definedName name="KSDn_5_up">[9]makro!$F$8</definedName>
    <definedName name="KSDn_5n">[9]makro!$F$29</definedName>
    <definedName name="KSDn_5n_up">[9]makro!$F$30</definedName>
    <definedName name="KSDn_6">[9]makro!$G$7</definedName>
    <definedName name="KSDn_6_up">[9]makro!$G$8</definedName>
    <definedName name="KSDn_6n">[9]makro!$G$29</definedName>
    <definedName name="KSDn_6n_up">[9]makro!$G$30</definedName>
    <definedName name="KSDr_2">[9]makro!$C$6</definedName>
    <definedName name="KSDr_2n">[9]makro!$C$28</definedName>
    <definedName name="KSDr_3">[9]makro!$D$6</definedName>
    <definedName name="KSDr_3n">[9]makro!$D$28</definedName>
    <definedName name="KSDr_4">[9]makro!$E$6</definedName>
    <definedName name="KSDr_4n">[9]makro!$E$28</definedName>
    <definedName name="KSDr_5">[9]makro!$F$6</definedName>
    <definedName name="KSDr_5n">[9]makro!$F$28</definedName>
    <definedName name="KSDr_6">[9]makro!$G$6</definedName>
    <definedName name="KSDr_6n">[9]makro!$G$28</definedName>
    <definedName name="ll" hidden="1">{"Tab1",#N/A,FALSE,"P";"Tab2",#N/A,FALSE,"P"}</definedName>
    <definedName name="lll" hidden="1">{"Riqfin97",#N/A,FALSE,"Tran";"Riqfinpro",#N/A,FALSE,"Tran"}</definedName>
    <definedName name="llll" localSheetId="8" hidden="1">[12]M!#REF!</definedName>
    <definedName name="llll" localSheetId="11" hidden="1">[12]M!#REF!</definedName>
    <definedName name="llll" localSheetId="3" hidden="1">[12]M!#REF!</definedName>
    <definedName name="llll" localSheetId="6" hidden="1">[12]M!#REF!</definedName>
    <definedName name="llll" localSheetId="14" hidden="1">[12]M!#REF!</definedName>
    <definedName name="llll" hidden="1">[12]M!#REF!</definedName>
    <definedName name="MB_2">[9]makro!$C$11</definedName>
    <definedName name="MB_2n">[9]makro!$C$33</definedName>
    <definedName name="MB_3">[9]makro!$D$11</definedName>
    <definedName name="MB_3n">[9]makro!$D$33</definedName>
    <definedName name="MB_4">[9]makro!$E$11</definedName>
    <definedName name="MB_4n">[9]makro!$E$33</definedName>
    <definedName name="MB_5">[9]makro!$F$11</definedName>
    <definedName name="MB_5n">[9]makro!$F$33</definedName>
    <definedName name="MB_6">[9]makro!$G$11</definedName>
    <definedName name="MB_6n">[9]makro!$G$33</definedName>
    <definedName name="mf" hidden="1">{"Tab1",#N/A,FALSE,"P";"Tab2",#N/A,FALSE,"P"}</definedName>
    <definedName name="mmm" hidden="1">{"Riqfin97",#N/A,FALSE,"Tran";"Riqfinpro",#N/A,FALSE,"Tran"}</definedName>
    <definedName name="mmmm" hidden="1">{"Tab1",#N/A,FALSE,"P";"Tab2",#N/A,FALSE,"P"}</definedName>
    <definedName name="MOMSAFA" localSheetId="8">#REF!</definedName>
    <definedName name="MOMSAFA" localSheetId="11">#REF!</definedName>
    <definedName name="MOMSAFA" localSheetId="3">#REF!</definedName>
    <definedName name="MOMSAFA" localSheetId="6">#REF!</definedName>
    <definedName name="MOMSAFA" localSheetId="14">#REF!</definedName>
    <definedName name="MOMSAFA">#REF!</definedName>
    <definedName name="MOMSUSRALL" localSheetId="8">#REF!</definedName>
    <definedName name="MOMSUSRALL" localSheetId="11">#REF!</definedName>
    <definedName name="MOMSUSRALL" localSheetId="3">#REF!</definedName>
    <definedName name="MOMSUSRALL" localSheetId="6">#REF!</definedName>
    <definedName name="MOMSUSRALL" localSheetId="14">#REF!</definedName>
    <definedName name="MOMSUSRALL">#REF!</definedName>
    <definedName name="nn" hidden="1">{"Riqfin97",#N/A,FALSE,"Tran";"Riqfinpro",#N/A,FALSE,"Tran"}</definedName>
    <definedName name="nnn" hidden="1">{"Tab1",#N/A,FALSE,"P";"Tab2",#N/A,FALSE,"P"}</definedName>
    <definedName name="oblast">[6]tab!$A$1:$C$52</definedName>
    <definedName name="Obs_conf_code">'[4]0102_QN_V'!$A$520:$A$524</definedName>
    <definedName name="Obs_status_code">'[4]0102_QN_V'!$A$505:$A$517</definedName>
    <definedName name="oo" hidden="1">{"Riqfin97",#N/A,FALSE,"Tran";"Riqfinpro",#N/A,FALSE,"Tran"}</definedName>
    <definedName name="ooo" hidden="1">{"Tab1",#N/A,FALSE,"P";"Tab2",#N/A,FALSE,"P"}</definedName>
    <definedName name="p" hidden="1">{"Riqfin97",#N/A,FALSE,"Tran";"Riqfinpro",#N/A,FALSE,"Tran"}</definedName>
    <definedName name="pat" localSheetId="8" hidden="1">[12]M!#REF!</definedName>
    <definedName name="pat" localSheetId="11" hidden="1">[12]M!#REF!</definedName>
    <definedName name="pat" localSheetId="3" hidden="1">[12]M!#REF!</definedName>
    <definedName name="pat" localSheetId="6" hidden="1">[12]M!#REF!</definedName>
    <definedName name="pat" localSheetId="14" hidden="1">[12]M!#REF!</definedName>
    <definedName name="pat" hidden="1">[12]M!#REF!</definedName>
    <definedName name="pata" hidden="1">{"Tab1",#N/A,FALSE,"P";"Tab2",#N/A,FALSE,"P"}</definedName>
    <definedName name="pp" hidden="1">{"Riqfin97",#N/A,FALSE,"Tran";"Riqfinpro",#N/A,FALSE,"Tran"}</definedName>
    <definedName name="ppp" hidden="1">{"Riqfin97",#N/A,FALSE,"Tran";"Riqfinpro",#N/A,FALSE,"Tran"}</definedName>
    <definedName name="Prices_codes">'[4]0102_QN_V'!$A$534:$A$537</definedName>
    <definedName name="qq" localSheetId="8" hidden="1">'[10]J(Priv.Cap)'!#REF!</definedName>
    <definedName name="qq" localSheetId="11" hidden="1">'[10]J(Priv.Cap)'!#REF!</definedName>
    <definedName name="qq" localSheetId="3" hidden="1">'[10]J(Priv.Cap)'!#REF!</definedName>
    <definedName name="qq" localSheetId="6" hidden="1">'[10]J(Priv.Cap)'!#REF!</definedName>
    <definedName name="qq" localSheetId="14" hidden="1">'[10]J(Priv.Cap)'!#REF!</definedName>
    <definedName name="qq" hidden="1">'[10]J(Priv.Cap)'!#REF!</definedName>
    <definedName name="qrqer" localSheetId="8" hidden="1">'[3]i2-KA'!#REF!</definedName>
    <definedName name="qrqer" localSheetId="11" hidden="1">'[3]i2-KA'!#REF!</definedName>
    <definedName name="qrqer" localSheetId="3" hidden="1">'[3]i2-KA'!#REF!</definedName>
    <definedName name="qrqer" localSheetId="6" hidden="1">'[3]i2-KA'!#REF!</definedName>
    <definedName name="qrqer" localSheetId="14" hidden="1">'[3]i2-KA'!#REF!</definedName>
    <definedName name="qrqer" hidden="1">'[3]i2-KA'!#REF!</definedName>
    <definedName name="qw" localSheetId="8" hidden="1">[2]G!#REF!</definedName>
    <definedName name="qw" localSheetId="11" hidden="1">[2]G!#REF!</definedName>
    <definedName name="qw" localSheetId="3" hidden="1">[2]G!#REF!</definedName>
    <definedName name="qw" localSheetId="6" hidden="1">[2]G!#REF!</definedName>
    <definedName name="qw" localSheetId="14" hidden="1">[2]G!#REF!</definedName>
    <definedName name="qw" hidden="1">[2]G!#REF!</definedName>
    <definedName name="qwqwr" localSheetId="8" hidden="1">#REF!</definedName>
    <definedName name="qwqwr" localSheetId="11" hidden="1">#REF!</definedName>
    <definedName name="qwqwr" localSheetId="3" hidden="1">#REF!</definedName>
    <definedName name="qwqwr" localSheetId="6" hidden="1">#REF!</definedName>
    <definedName name="qwqwr" localSheetId="14" hidden="1">#REF!</definedName>
    <definedName name="qwqwr" hidden="1">#REF!</definedName>
    <definedName name="qwr" localSheetId="8" hidden="1">'[3]i2-KA'!#REF!</definedName>
    <definedName name="qwr" localSheetId="11" hidden="1">'[3]i2-KA'!#REF!</definedName>
    <definedName name="qwr" localSheetId="3" hidden="1">'[3]i2-KA'!#REF!</definedName>
    <definedName name="qwr" localSheetId="6" hidden="1">'[3]i2-KA'!#REF!</definedName>
    <definedName name="qwr" localSheetId="14" hidden="1">'[3]i2-KA'!#REF!</definedName>
    <definedName name="qwr" hidden="1">'[3]i2-KA'!#REF!</definedName>
    <definedName name="qwrerq" localSheetId="8" hidden="1">#REF!</definedName>
    <definedName name="qwrerq" localSheetId="11" hidden="1">#REF!</definedName>
    <definedName name="qwrerq" localSheetId="3" hidden="1">#REF!</definedName>
    <definedName name="qwrerq" localSheetId="6" hidden="1">#REF!</definedName>
    <definedName name="qwrerq" localSheetId="14" hidden="1">#REF!</definedName>
    <definedName name="qwrerq" hidden="1">#REF!</definedName>
    <definedName name="qwrq" localSheetId="8" hidden="1">#REF!</definedName>
    <definedName name="qwrq" localSheetId="11" hidden="1">#REF!</definedName>
    <definedName name="qwrq" localSheetId="3" hidden="1">#REF!</definedName>
    <definedName name="qwrq" localSheetId="6" hidden="1">#REF!</definedName>
    <definedName name="qwrq" localSheetId="14" hidden="1">#REF!</definedName>
    <definedName name="qwrq" hidden="1">#REF!</definedName>
    <definedName name="qwrqrw" localSheetId="8" hidden="1">#REF!</definedName>
    <definedName name="qwrqrw" localSheetId="11" hidden="1">#REF!</definedName>
    <definedName name="qwrqrw" localSheetId="3" hidden="1">#REF!</definedName>
    <definedName name="qwrqrw" localSheetId="6" hidden="1">#REF!</definedName>
    <definedName name="qwrqrw" localSheetId="14" hidden="1">#REF!</definedName>
    <definedName name="qwrqrw" hidden="1">#REF!</definedName>
    <definedName name="qwrqwr" localSheetId="8" hidden="1">#REF!</definedName>
    <definedName name="qwrqwr" localSheetId="11" hidden="1">#REF!</definedName>
    <definedName name="qwrqwr" localSheetId="3" hidden="1">#REF!</definedName>
    <definedName name="qwrqwr" localSheetId="6" hidden="1">#REF!</definedName>
    <definedName name="qwrqwr" localSheetId="14" hidden="1">#REF!</definedName>
    <definedName name="qwrqwr" hidden="1">#REF!</definedName>
    <definedName name="RETSAL" localSheetId="8">'[7]Real ec'!#REF!</definedName>
    <definedName name="RETSAL" localSheetId="11">'[7]Real ec'!#REF!</definedName>
    <definedName name="RETSAL" localSheetId="3">'[7]Real ec'!#REF!</definedName>
    <definedName name="RETSAL" localSheetId="6">'[7]Real ec'!#REF!</definedName>
    <definedName name="RETSAL" localSheetId="14">'[7]Real ec'!#REF!</definedName>
    <definedName name="RETSAL">'[7]Real ec'!#REF!</definedName>
    <definedName name="rr" hidden="1">{"Riqfin97",#N/A,FALSE,"Tran";"Riqfinpro",#N/A,FALSE,"Tran"}</definedName>
    <definedName name="rrr" hidden="1">{"Riqfin97",#N/A,FALSE,"Tran";"Riqfinpro",#N/A,FALSE,"Tran"}</definedName>
    <definedName name="sdffds" localSheetId="8" hidden="1">#REF!</definedName>
    <definedName name="sdffds" localSheetId="11" hidden="1">#REF!</definedName>
    <definedName name="sdffds" localSheetId="3" hidden="1">#REF!</definedName>
    <definedName name="sdffds" localSheetId="6" hidden="1">#REF!</definedName>
    <definedName name="sdffds" localSheetId="14" hidden="1">#REF!</definedName>
    <definedName name="sdffds" hidden="1">#REF!</definedName>
    <definedName name="sdfsdf" localSheetId="8">#REF!</definedName>
    <definedName name="sdfsdf" localSheetId="11">#REF!</definedName>
    <definedName name="sdfsdf" localSheetId="3">#REF!</definedName>
    <definedName name="sdfsdf" localSheetId="6">#REF!</definedName>
    <definedName name="sdfsdf" localSheetId="14">#REF!</definedName>
    <definedName name="sdfsdf">#REF!</definedName>
    <definedName name="sdfsfd" localSheetId="8" hidden="1">#REF!</definedName>
    <definedName name="sdfsfd" localSheetId="11" hidden="1">#REF!</definedName>
    <definedName name="sdfsfd" localSheetId="3" hidden="1">#REF!</definedName>
    <definedName name="sdfsfd" localSheetId="6" hidden="1">#REF!</definedName>
    <definedName name="sdfsfd" localSheetId="14" hidden="1">#REF!</definedName>
    <definedName name="sdfsfd" hidden="1">#REF!</definedName>
    <definedName name="SENTIM" localSheetId="8">'[7]Real ec'!#REF!</definedName>
    <definedName name="SENTIM" localSheetId="11">'[7]Real ec'!#REF!</definedName>
    <definedName name="SENTIM" localSheetId="3">'[7]Real ec'!#REF!</definedName>
    <definedName name="SENTIM" localSheetId="6">'[7]Real ec'!#REF!</definedName>
    <definedName name="SENTIM" localSheetId="14">'[7]Real ec'!#REF!</definedName>
    <definedName name="SENTIM">'[7]Real ec'!#REF!</definedName>
    <definedName name="sss" localSheetId="8" hidden="1">#REF!</definedName>
    <definedName name="sss" localSheetId="11" hidden="1">#REF!</definedName>
    <definedName name="sss" localSheetId="3" hidden="1">#REF!</definedName>
    <definedName name="sss" localSheetId="6" hidden="1">#REF!</definedName>
    <definedName name="sss" localSheetId="14" hidden="1">#REF!</definedName>
    <definedName name="sss" hidden="1">#REF!</definedName>
    <definedName name="Transformation_codes">'[4]0102_QN_V'!$A$540:$A$542</definedName>
    <definedName name="tt" hidden="1">{"Tab1",#N/A,FALSE,"P";"Tab2",#N/A,FALSE,"P"}</definedName>
    <definedName name="ttt" hidden="1">{"Tab1",#N/A,FALSE,"P";"Tab2",#N/A,FALSE,"P"}</definedName>
    <definedName name="ttttt" localSheetId="8" hidden="1">[12]M!#REF!</definedName>
    <definedName name="ttttt" localSheetId="11" hidden="1">[12]M!#REF!</definedName>
    <definedName name="ttttt" localSheetId="3" hidden="1">[12]M!#REF!</definedName>
    <definedName name="ttttt" localSheetId="6" hidden="1">[12]M!#REF!</definedName>
    <definedName name="ttttt" localSheetId="14" hidden="1">[12]M!#REF!</definedName>
    <definedName name="ttttt" hidden="1">[12]M!#REF!</definedName>
    <definedName name="UB_2">[9]makro!$C$14</definedName>
    <definedName name="UB_2n">[9]makro!$C$36</definedName>
    <definedName name="UB_3">[9]makro!$D$14</definedName>
    <definedName name="UB_3n">[9]makro!$D$36</definedName>
    <definedName name="UB_4">[9]makro!$E$14</definedName>
    <definedName name="UB_4n">[9]makro!$E$36</definedName>
    <definedName name="UB_5">[9]makro!$F$14</definedName>
    <definedName name="UB_5n">[9]makro!$F$36</definedName>
    <definedName name="UB_6">[9]makro!$G$14</definedName>
    <definedName name="UB_6n">[9]makro!$G$36</definedName>
    <definedName name="uu" hidden="1">{"Riqfin97",#N/A,FALSE,"Tran";"Riqfinpro",#N/A,FALSE,"Tran"}</definedName>
    <definedName name="uuu" hidden="1">{"Riqfin97",#N/A,FALSE,"Tran";"Riqfinpro",#N/A,FALSE,"Tran"}</definedName>
    <definedName name="vv" hidden="1">{"Tab1",#N/A,FALSE,"P";"Tab2",#N/A,FALSE,"P"}</definedName>
    <definedName name="vvv" hidden="1">{"Tab1",#N/A,FALSE,"P";"Tab2",#N/A,FALSE,"P"}</definedName>
    <definedName name="werer" localSheetId="8" hidden="1">'[3]i2-KA'!#REF!</definedName>
    <definedName name="werer" localSheetId="11" hidden="1">'[3]i2-KA'!#REF!</definedName>
    <definedName name="werer" localSheetId="3" hidden="1">'[3]i2-KA'!#REF!</definedName>
    <definedName name="werer" localSheetId="6" hidden="1">'[3]i2-KA'!#REF!</definedName>
    <definedName name="werer" localSheetId="14" hidden="1">'[3]i2-KA'!#REF!</definedName>
    <definedName name="werer" hidden="1">'[3]i2-KA'!#REF!</definedName>
    <definedName name="wqr" localSheetId="8" hidden="1">'[3]i2-KA'!#REF!</definedName>
    <definedName name="wqr" localSheetId="11" hidden="1">'[3]i2-KA'!#REF!</definedName>
    <definedName name="wqr" localSheetId="3" hidden="1">'[3]i2-KA'!#REF!</definedName>
    <definedName name="wqr" localSheetId="6" hidden="1">'[3]i2-KA'!#REF!</definedName>
    <definedName name="wqr" localSheetId="14" hidden="1">'[3]i2-KA'!#REF!</definedName>
    <definedName name="wqr" hidden="1">'[3]i2-KA'!#REF!</definedName>
    <definedName name="wrn.Program." hidden="1">{"Tab1",#N/A,FALSE,"P";"Tab2",#N/A,FALSE,"P"}</definedName>
    <definedName name="wrn.Riqfin." hidden="1">{"Riqfin97",#N/A,FALSE,"Tran";"Riqfinpro",#N/A,FALSE,"Tran"}</definedName>
    <definedName name="ww" localSheetId="8" hidden="1">[12]M!#REF!</definedName>
    <definedName name="ww" localSheetId="11" hidden="1">[12]M!#REF!</definedName>
    <definedName name="ww" localSheetId="3" hidden="1">[12]M!#REF!</definedName>
    <definedName name="ww" localSheetId="6" hidden="1">[12]M!#REF!</definedName>
    <definedName name="ww" localSheetId="14" hidden="1">[12]M!#REF!</definedName>
    <definedName name="ww" hidden="1">[12]M!#REF!</definedName>
    <definedName name="www" hidden="1">{"Riqfin97",#N/A,FALSE,"Tran";"Riqfinpro",#N/A,FALSE,"Tran"}</definedName>
    <definedName name="xx" hidden="1">{"Riqfin97",#N/A,FALSE,"Tran";"Riqfinpro",#N/A,FALSE,"Tran"}</definedName>
    <definedName name="xxxx" hidden="1">{"Riqfin97",#N/A,FALSE,"Tran";"Riqfinpro",#N/A,FALSE,"Tran"}</definedName>
    <definedName name="YOYSUSRALL" localSheetId="8">#REF!</definedName>
    <definedName name="YOYSUSRALL" localSheetId="11">#REF!</definedName>
    <definedName name="YOYSUSRALL" localSheetId="3">#REF!</definedName>
    <definedName name="YOYSUSRALL" localSheetId="6">#REF!</definedName>
    <definedName name="YOYSUSRALL" localSheetId="14">#REF!</definedName>
    <definedName name="YOYSUSRALL">#REF!</definedName>
    <definedName name="yy" hidden="1">{"Tab1",#N/A,FALSE,"P";"Tab2",#N/A,FALSE,"P"}</definedName>
    <definedName name="yyy" hidden="1">{"Tab1",#N/A,FALSE,"P";"Tab2",#N/A,FALSE,"P"}</definedName>
    <definedName name="yyyy" hidden="1">{"Riqfin97",#N/A,FALSE,"Tran";"Riqfinpro",#N/A,FALSE,"Tran"}</definedName>
    <definedName name="Z_95224721_0485_11D4_BFD1_00508B5F4DA4_.wvu.Cols" localSheetId="8" hidden="1">#REF!</definedName>
    <definedName name="Z_95224721_0485_11D4_BFD1_00508B5F4DA4_.wvu.Cols" localSheetId="11" hidden="1">#REF!</definedName>
    <definedName name="Z_95224721_0485_11D4_BFD1_00508B5F4DA4_.wvu.Cols" localSheetId="3" hidden="1">#REF!</definedName>
    <definedName name="Z_95224721_0485_11D4_BFD1_00508B5F4DA4_.wvu.Cols" localSheetId="6" hidden="1">#REF!</definedName>
    <definedName name="Z_95224721_0485_11D4_BFD1_00508B5F4DA4_.wvu.Cols" localSheetId="14" hidden="1">#REF!</definedName>
    <definedName name="Z_95224721_0485_11D4_BFD1_00508B5F4DA4_.wvu.Cols" hidden="1">#REF!</definedName>
    <definedName name="zz" hidden="1">{"Tab1",#N/A,FALSE,"P";"Tab2",#N/A,FALSE,"P"}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17" l="1"/>
  <c r="G8" i="117"/>
  <c r="F8" i="117"/>
  <c r="E8" i="117"/>
  <c r="D8" i="117"/>
  <c r="F2" i="116" l="1"/>
  <c r="E2" i="116"/>
  <c r="D2" i="116"/>
  <c r="C2" i="116"/>
  <c r="B2" i="116"/>
  <c r="AC7" i="43" l="1"/>
  <c r="AC8" i="43"/>
  <c r="AC6" i="43" s="1"/>
  <c r="AC5" i="43" s="1"/>
  <c r="AC9" i="43"/>
  <c r="AC10" i="43"/>
  <c r="AC11" i="43"/>
  <c r="AC12" i="43"/>
  <c r="AC13" i="43"/>
  <c r="AC14" i="43"/>
  <c r="AC15" i="43"/>
  <c r="AC16" i="43"/>
  <c r="AC17" i="43"/>
  <c r="AC18" i="43"/>
  <c r="AC19" i="43"/>
  <c r="AC20" i="43"/>
  <c r="AC21" i="43"/>
  <c r="AC22" i="43"/>
  <c r="AC23" i="43"/>
  <c r="AC24" i="43"/>
  <c r="AC25" i="43"/>
  <c r="AC27" i="43"/>
  <c r="AC26" i="43" s="1"/>
  <c r="AC29" i="43" s="1"/>
  <c r="AC28" i="43"/>
  <c r="AC30" i="43"/>
  <c r="AC31" i="43"/>
  <c r="AC32" i="43"/>
  <c r="AC34" i="43"/>
  <c r="AC35" i="43"/>
  <c r="AC36" i="43"/>
  <c r="AC37" i="43"/>
  <c r="AC38" i="43"/>
  <c r="AC39" i="43"/>
  <c r="AC40" i="43"/>
  <c r="AC34" i="27"/>
  <c r="AC35" i="27"/>
  <c r="AC36" i="27"/>
  <c r="AC37" i="27"/>
  <c r="AC38" i="27"/>
  <c r="AC39" i="27"/>
  <c r="AC40" i="27"/>
  <c r="AC41" i="27"/>
  <c r="AC42" i="27"/>
  <c r="AC43" i="27"/>
  <c r="AC7" i="27"/>
  <c r="AC8" i="27"/>
  <c r="AC9" i="27"/>
  <c r="AC6" i="27" s="1"/>
  <c r="AC10" i="27"/>
  <c r="AC11" i="27"/>
  <c r="AC13" i="27"/>
  <c r="AC12" i="27" s="1"/>
  <c r="AC14" i="27"/>
  <c r="AC15" i="27"/>
  <c r="AC16" i="27"/>
  <c r="AC17" i="27"/>
  <c r="AC18" i="27"/>
  <c r="AC19" i="27"/>
  <c r="AC20" i="27"/>
  <c r="AC21" i="27"/>
  <c r="AC22" i="27"/>
  <c r="AC23" i="27"/>
  <c r="AC24" i="27"/>
  <c r="AC25" i="27"/>
  <c r="AC27" i="27"/>
  <c r="AC26" i="27" s="1"/>
  <c r="AC28" i="27"/>
  <c r="AC30" i="27"/>
  <c r="AC31" i="27"/>
  <c r="AC32" i="27"/>
  <c r="AC5" i="27" l="1"/>
  <c r="AC29" i="27" s="1"/>
  <c r="B8" i="111" l="1"/>
  <c r="C8" i="111"/>
  <c r="D8" i="111"/>
  <c r="E8" i="111"/>
  <c r="H8" i="107" l="1"/>
  <c r="H9" i="6"/>
  <c r="G8" i="100" l="1"/>
  <c r="D9" i="114" l="1"/>
  <c r="F8" i="107" l="1"/>
  <c r="G8" i="107"/>
  <c r="E8" i="107"/>
  <c r="D8" i="107"/>
  <c r="F8" i="100"/>
  <c r="E8" i="100"/>
  <c r="D8" i="100"/>
  <c r="C8" i="100"/>
  <c r="F8" i="111" l="1"/>
  <c r="F8" i="3" l="1"/>
  <c r="D9" i="6" l="1"/>
  <c r="E9" i="6"/>
  <c r="F9" i="6"/>
  <c r="G9" i="6"/>
  <c r="Z16" i="2" l="1"/>
  <c r="Y16" i="2"/>
  <c r="X16" i="2"/>
  <c r="W16" i="2"/>
  <c r="V16" i="2"/>
  <c r="U16" i="2"/>
  <c r="T16" i="2"/>
  <c r="S16" i="2"/>
  <c r="R16" i="2"/>
  <c r="Q16" i="2"/>
  <c r="P16" i="2"/>
  <c r="O16" i="2"/>
  <c r="N16" i="2"/>
  <c r="M16" i="2"/>
  <c r="L16" i="2"/>
  <c r="K16" i="2"/>
  <c r="J16" i="2"/>
  <c r="I16" i="2"/>
  <c r="H16" i="2"/>
  <c r="G16" i="2"/>
  <c r="F16" i="2"/>
  <c r="E16" i="2"/>
  <c r="D16" i="2"/>
  <c r="C16" i="2"/>
  <c r="B16" i="2"/>
  <c r="F8" i="4"/>
  <c r="AE16" i="2"/>
  <c r="AD16" i="2" l="1"/>
  <c r="AA16" i="2"/>
  <c r="AB16" i="2"/>
  <c r="AC16" i="2"/>
  <c r="P13" i="2"/>
  <c r="P17" i="2" s="1"/>
  <c r="K13" i="2"/>
  <c r="K17" i="2" s="1"/>
  <c r="F13" i="2"/>
  <c r="F17" i="2" s="1"/>
  <c r="AE13" i="2"/>
  <c r="AE17" i="2" s="1"/>
  <c r="AB40" i="43" l="1"/>
  <c r="AA40" i="43"/>
  <c r="Z40" i="43"/>
  <c r="Y40" i="43"/>
  <c r="X40" i="43"/>
  <c r="AB39" i="43"/>
  <c r="AA39" i="43"/>
  <c r="Z39" i="43"/>
  <c r="Y39" i="43"/>
  <c r="X39" i="43"/>
  <c r="AB38" i="43"/>
  <c r="AA38" i="43"/>
  <c r="Z38" i="43"/>
  <c r="Y38" i="43"/>
  <c r="X38" i="43"/>
  <c r="AB37" i="43"/>
  <c r="AA37" i="43"/>
  <c r="Z37" i="43"/>
  <c r="Y37" i="43"/>
  <c r="X37" i="43"/>
  <c r="AB36" i="43"/>
  <c r="AA36" i="43"/>
  <c r="Z36" i="43"/>
  <c r="Y36" i="43"/>
  <c r="X36" i="43"/>
  <c r="AB35" i="43"/>
  <c r="AA35" i="43"/>
  <c r="Z35" i="43"/>
  <c r="Y35" i="43"/>
  <c r="X35" i="43"/>
  <c r="AB34" i="43"/>
  <c r="AA34" i="43"/>
  <c r="Z34" i="43"/>
  <c r="Y34" i="43"/>
  <c r="X34" i="43"/>
  <c r="AB30" i="43"/>
  <c r="AA30" i="43"/>
  <c r="Z30" i="43"/>
  <c r="Y30" i="43"/>
  <c r="X30" i="43"/>
  <c r="AB28" i="43"/>
  <c r="AA28" i="43"/>
  <c r="Z28" i="43"/>
  <c r="Y28" i="43"/>
  <c r="X28" i="43"/>
  <c r="AB27" i="43"/>
  <c r="AA27" i="43"/>
  <c r="Z27" i="43"/>
  <c r="Y27" i="43"/>
  <c r="X27" i="43"/>
  <c r="AB25" i="43"/>
  <c r="AA25" i="43"/>
  <c r="Z25" i="43"/>
  <c r="Y25" i="43"/>
  <c r="X25" i="43"/>
  <c r="AB24" i="43"/>
  <c r="AA24" i="43"/>
  <c r="Z24" i="43"/>
  <c r="Y24" i="43"/>
  <c r="X24" i="43"/>
  <c r="AB23" i="43"/>
  <c r="AA23" i="43"/>
  <c r="Z23" i="43"/>
  <c r="Y23" i="43"/>
  <c r="X23" i="43"/>
  <c r="AB22" i="43"/>
  <c r="AA22" i="43"/>
  <c r="Z22" i="43"/>
  <c r="Y22" i="43"/>
  <c r="X22" i="43"/>
  <c r="AB21" i="43"/>
  <c r="AA21" i="43"/>
  <c r="Z21" i="43"/>
  <c r="Y21" i="43"/>
  <c r="X21" i="43"/>
  <c r="AB20" i="43"/>
  <c r="AA20" i="43"/>
  <c r="Z20" i="43"/>
  <c r="Y20" i="43"/>
  <c r="X20" i="43"/>
  <c r="AB19" i="43"/>
  <c r="AA19" i="43"/>
  <c r="Z19" i="43"/>
  <c r="Y19" i="43"/>
  <c r="X19" i="43"/>
  <c r="AB18" i="43"/>
  <c r="AA18" i="43"/>
  <c r="Z18" i="43"/>
  <c r="Y18" i="43"/>
  <c r="X18" i="43"/>
  <c r="AB17" i="43"/>
  <c r="AA17" i="43"/>
  <c r="Z17" i="43"/>
  <c r="Y17" i="43"/>
  <c r="X17" i="43"/>
  <c r="AB16" i="43"/>
  <c r="AA16" i="43"/>
  <c r="Z16" i="43"/>
  <c r="Y16" i="43"/>
  <c r="X16" i="43"/>
  <c r="AB15" i="43"/>
  <c r="AA15" i="43"/>
  <c r="Z15" i="43"/>
  <c r="Y15" i="43"/>
  <c r="X15" i="43"/>
  <c r="AB14" i="43"/>
  <c r="AA14" i="43"/>
  <c r="Z14" i="43"/>
  <c r="Y14" i="43"/>
  <c r="X14" i="43"/>
  <c r="AB13" i="43"/>
  <c r="AA13" i="43"/>
  <c r="Z13" i="43"/>
  <c r="Y13" i="43"/>
  <c r="X13" i="43"/>
  <c r="X11" i="43"/>
  <c r="X10" i="43"/>
  <c r="X9" i="43"/>
  <c r="X8" i="43"/>
  <c r="AB11" i="43"/>
  <c r="AA11" i="43"/>
  <c r="Z11" i="43"/>
  <c r="Y11" i="43"/>
  <c r="AB10" i="43"/>
  <c r="AA10" i="43"/>
  <c r="Z10" i="43"/>
  <c r="Y10" i="43"/>
  <c r="AB9" i="43"/>
  <c r="AA9" i="43"/>
  <c r="Z9" i="43"/>
  <c r="Y9" i="43"/>
  <c r="AB8" i="43"/>
  <c r="AA8" i="43"/>
  <c r="Z8" i="43"/>
  <c r="Y8" i="43"/>
  <c r="AB7" i="43"/>
  <c r="AA7" i="43"/>
  <c r="Z7" i="43"/>
  <c r="Y7" i="43"/>
  <c r="X7" i="43"/>
  <c r="AB43" i="27"/>
  <c r="AA43" i="27"/>
  <c r="Z43" i="27"/>
  <c r="Y43" i="27"/>
  <c r="X43" i="27"/>
  <c r="AB42" i="27"/>
  <c r="AA42" i="27"/>
  <c r="Z42" i="27"/>
  <c r="Y42" i="27"/>
  <c r="X42" i="27"/>
  <c r="AB41" i="27"/>
  <c r="AA41" i="27"/>
  <c r="Z41" i="27"/>
  <c r="Y41" i="27"/>
  <c r="X41" i="27"/>
  <c r="AB40" i="27"/>
  <c r="AA40" i="27"/>
  <c r="Z40" i="27"/>
  <c r="Y40" i="27"/>
  <c r="X40" i="27"/>
  <c r="AB39" i="27"/>
  <c r="AA39" i="27"/>
  <c r="Z39" i="27"/>
  <c r="Y39" i="27"/>
  <c r="X39" i="27"/>
  <c r="AB38" i="27"/>
  <c r="AA38" i="27"/>
  <c r="Z38" i="27"/>
  <c r="Y38" i="27"/>
  <c r="X38" i="27"/>
  <c r="AB37" i="27"/>
  <c r="AA37" i="27"/>
  <c r="Z37" i="27"/>
  <c r="Y37" i="27"/>
  <c r="X37" i="27"/>
  <c r="AB36" i="27"/>
  <c r="AA36" i="27"/>
  <c r="Z36" i="27"/>
  <c r="Y36" i="27"/>
  <c r="X36" i="27"/>
  <c r="AB35" i="27"/>
  <c r="AA35" i="27"/>
  <c r="Z35" i="27"/>
  <c r="Y35" i="27"/>
  <c r="X35" i="27"/>
  <c r="AB34" i="27"/>
  <c r="AA34" i="27"/>
  <c r="Z34" i="27"/>
  <c r="Y34" i="27"/>
  <c r="X34" i="27"/>
  <c r="AB31" i="27"/>
  <c r="AA31" i="27"/>
  <c r="Z31" i="27"/>
  <c r="Y31" i="27"/>
  <c r="X31" i="27"/>
  <c r="AB30" i="27"/>
  <c r="AA30" i="27"/>
  <c r="Z30" i="27"/>
  <c r="Y30" i="27"/>
  <c r="X30" i="27"/>
  <c r="AB28" i="27"/>
  <c r="AA28" i="27"/>
  <c r="Z28" i="27"/>
  <c r="Y28" i="27"/>
  <c r="X28" i="27"/>
  <c r="AB27" i="27"/>
  <c r="AA27" i="27"/>
  <c r="Z27" i="27"/>
  <c r="Y27" i="27"/>
  <c r="X27" i="27"/>
  <c r="AB25" i="27"/>
  <c r="AA25" i="27"/>
  <c r="Z25" i="27"/>
  <c r="Y25" i="27"/>
  <c r="X25" i="27"/>
  <c r="AB24" i="27"/>
  <c r="AA24" i="27"/>
  <c r="Z24" i="27"/>
  <c r="Y24" i="27"/>
  <c r="X24" i="27"/>
  <c r="AB23" i="27"/>
  <c r="AA23" i="27"/>
  <c r="Z23" i="27"/>
  <c r="Y23" i="27"/>
  <c r="X23" i="27"/>
  <c r="AB22" i="27"/>
  <c r="AA22" i="27"/>
  <c r="Z22" i="27"/>
  <c r="Y22" i="27"/>
  <c r="X22" i="27"/>
  <c r="AB21" i="27"/>
  <c r="AA21" i="27"/>
  <c r="Z21" i="27"/>
  <c r="Y21" i="27"/>
  <c r="X21" i="27"/>
  <c r="AB20" i="27"/>
  <c r="AA20" i="27"/>
  <c r="Z20" i="27"/>
  <c r="Y20" i="27"/>
  <c r="X20" i="27"/>
  <c r="AB19" i="27"/>
  <c r="AA19" i="27"/>
  <c r="Z19" i="27"/>
  <c r="Y19" i="27"/>
  <c r="X19" i="27"/>
  <c r="AB18" i="27"/>
  <c r="AA18" i="27"/>
  <c r="Z18" i="27"/>
  <c r="Y18" i="27"/>
  <c r="X18" i="27"/>
  <c r="AB17" i="27"/>
  <c r="AA17" i="27"/>
  <c r="Z17" i="27"/>
  <c r="Y17" i="27"/>
  <c r="X17" i="27"/>
  <c r="AB16" i="27"/>
  <c r="AA16" i="27"/>
  <c r="Z16" i="27"/>
  <c r="Y16" i="27"/>
  <c r="X16" i="27"/>
  <c r="AB15" i="27"/>
  <c r="AA15" i="27"/>
  <c r="Z15" i="27"/>
  <c r="Y15" i="27"/>
  <c r="X15" i="27"/>
  <c r="AB14" i="27"/>
  <c r="AA14" i="27"/>
  <c r="Z14" i="27"/>
  <c r="Y14" i="27"/>
  <c r="X14" i="27"/>
  <c r="AB13" i="27"/>
  <c r="AA13" i="27"/>
  <c r="Z13" i="27"/>
  <c r="Y13" i="27"/>
  <c r="X13" i="27"/>
  <c r="X11" i="27"/>
  <c r="X10" i="27"/>
  <c r="X9" i="27"/>
  <c r="X8" i="27"/>
  <c r="AB11" i="27"/>
  <c r="AA11" i="27"/>
  <c r="Z11" i="27"/>
  <c r="Y11" i="27"/>
  <c r="AB10" i="27"/>
  <c r="AA10" i="27"/>
  <c r="Z10" i="27"/>
  <c r="Y10" i="27"/>
  <c r="AB9" i="27"/>
  <c r="AA9" i="27"/>
  <c r="Z9" i="27"/>
  <c r="Y9" i="27"/>
  <c r="AB8" i="27"/>
  <c r="AA8" i="27"/>
  <c r="Z8" i="27"/>
  <c r="Y8" i="27"/>
  <c r="AB7" i="27"/>
  <c r="AA7" i="27"/>
  <c r="Z7" i="27"/>
  <c r="Y7" i="27"/>
  <c r="X7" i="27"/>
  <c r="O13" i="2" l="1"/>
  <c r="O17" i="2" s="1"/>
  <c r="N13" i="2"/>
  <c r="N17" i="2" s="1"/>
  <c r="M13" i="2"/>
  <c r="M17" i="2" s="1"/>
  <c r="L13" i="2"/>
  <c r="L17" i="2" s="1"/>
  <c r="J13" i="2"/>
  <c r="J17" i="2" s="1"/>
  <c r="I13" i="2"/>
  <c r="I17" i="2" s="1"/>
  <c r="H13" i="2"/>
  <c r="H17" i="2" s="1"/>
  <c r="G13" i="2"/>
  <c r="G17" i="2" s="1"/>
  <c r="E13" i="2"/>
  <c r="E17" i="2" s="1"/>
  <c r="D13" i="2"/>
  <c r="D17" i="2" s="1"/>
  <c r="C13" i="2"/>
  <c r="C17" i="2" s="1"/>
  <c r="B13" i="2"/>
  <c r="B17" i="2" s="1"/>
  <c r="Z13" i="2"/>
  <c r="Z17" i="2" s="1"/>
  <c r="Y13" i="2"/>
  <c r="Y17" i="2" s="1"/>
  <c r="X13" i="2"/>
  <c r="X17" i="2" s="1"/>
  <c r="W13" i="2"/>
  <c r="W17" i="2" s="1"/>
  <c r="V13" i="2"/>
  <c r="V17" i="2" s="1"/>
  <c r="U13" i="2"/>
  <c r="U17" i="2" s="1"/>
  <c r="T13" i="2"/>
  <c r="T17" i="2" s="1"/>
  <c r="S13" i="2"/>
  <c r="S17" i="2" s="1"/>
  <c r="R13" i="2"/>
  <c r="R17" i="2" s="1"/>
  <c r="Q13" i="2"/>
  <c r="Q17" i="2" s="1"/>
  <c r="AB13" i="2" l="1"/>
  <c r="AB17" i="2" s="1"/>
  <c r="AA13" i="2"/>
  <c r="AA17" i="2" s="1"/>
  <c r="AC13" i="2"/>
  <c r="AD13" i="2"/>
  <c r="AD17" i="2" l="1"/>
  <c r="AC17" i="2"/>
  <c r="W30" i="43" l="1"/>
  <c r="V30" i="43"/>
  <c r="U30" i="43"/>
  <c r="T30" i="43"/>
  <c r="S30" i="43"/>
  <c r="AB26" i="43" l="1"/>
  <c r="S35" i="43"/>
  <c r="T35" i="43"/>
  <c r="U35" i="43"/>
  <c r="V35" i="43"/>
  <c r="W35" i="43"/>
  <c r="S36" i="43"/>
  <c r="T36" i="43"/>
  <c r="U36" i="43"/>
  <c r="V36" i="43"/>
  <c r="W36" i="43"/>
  <c r="S37" i="43"/>
  <c r="T37" i="43"/>
  <c r="U37" i="43"/>
  <c r="V37" i="43"/>
  <c r="W37" i="43"/>
  <c r="S38" i="43"/>
  <c r="T38" i="43"/>
  <c r="U38" i="43"/>
  <c r="V38" i="43"/>
  <c r="W38" i="43"/>
  <c r="S39" i="43"/>
  <c r="T39" i="43"/>
  <c r="U39" i="43"/>
  <c r="V39" i="43"/>
  <c r="W39" i="43"/>
  <c r="S40" i="43"/>
  <c r="T40" i="43"/>
  <c r="U40" i="43"/>
  <c r="V40" i="43"/>
  <c r="W40" i="43"/>
  <c r="T34" i="43"/>
  <c r="U34" i="43"/>
  <c r="V34" i="43"/>
  <c r="W34" i="43"/>
  <c r="S34" i="43"/>
  <c r="S28" i="43"/>
  <c r="T28" i="43"/>
  <c r="U28" i="43"/>
  <c r="V28" i="43"/>
  <c r="W28" i="43"/>
  <c r="T27" i="43"/>
  <c r="U27" i="43"/>
  <c r="V27" i="43"/>
  <c r="W27" i="43"/>
  <c r="S27" i="43"/>
  <c r="V14" i="43"/>
  <c r="S15" i="43"/>
  <c r="T15" i="43"/>
  <c r="U15" i="43"/>
  <c r="V15" i="43"/>
  <c r="W15" i="43"/>
  <c r="S16" i="43"/>
  <c r="T16" i="43"/>
  <c r="U16" i="43"/>
  <c r="V16" i="43"/>
  <c r="W16" i="43"/>
  <c r="S17" i="43"/>
  <c r="T17" i="43"/>
  <c r="U17" i="43"/>
  <c r="V17" i="43"/>
  <c r="W17" i="43"/>
  <c r="S18" i="43"/>
  <c r="T18" i="43"/>
  <c r="U18" i="43"/>
  <c r="V18" i="43"/>
  <c r="W18" i="43"/>
  <c r="S19" i="43"/>
  <c r="T19" i="43"/>
  <c r="U19" i="43"/>
  <c r="V19" i="43"/>
  <c r="W19" i="43"/>
  <c r="S20" i="43"/>
  <c r="T20" i="43"/>
  <c r="U20" i="43"/>
  <c r="V20" i="43"/>
  <c r="W20" i="43"/>
  <c r="S21" i="43"/>
  <c r="T21" i="43"/>
  <c r="U21" i="43"/>
  <c r="V21" i="43"/>
  <c r="W21" i="43"/>
  <c r="S22" i="43"/>
  <c r="T22" i="43"/>
  <c r="U22" i="43"/>
  <c r="V22" i="43"/>
  <c r="W22" i="43"/>
  <c r="S23" i="43"/>
  <c r="T23" i="43"/>
  <c r="U23" i="43"/>
  <c r="V23" i="43"/>
  <c r="W23" i="43"/>
  <c r="S24" i="43"/>
  <c r="T24" i="43"/>
  <c r="U24" i="43"/>
  <c r="V24" i="43"/>
  <c r="W24" i="43"/>
  <c r="S25" i="43"/>
  <c r="T25" i="43"/>
  <c r="U25" i="43"/>
  <c r="V25" i="43"/>
  <c r="W25" i="43"/>
  <c r="T13" i="43"/>
  <c r="U13" i="43"/>
  <c r="V13" i="43"/>
  <c r="W13" i="43"/>
  <c r="S13" i="43"/>
  <c r="T8" i="43"/>
  <c r="U8" i="43"/>
  <c r="V8" i="43"/>
  <c r="W8" i="43"/>
  <c r="T9" i="43"/>
  <c r="U9" i="43"/>
  <c r="V9" i="43"/>
  <c r="W9" i="43"/>
  <c r="T10" i="43"/>
  <c r="U10" i="43"/>
  <c r="V10" i="43"/>
  <c r="W10" i="43"/>
  <c r="T11" i="43"/>
  <c r="U11" i="43"/>
  <c r="V11" i="43"/>
  <c r="W11" i="43"/>
  <c r="S11" i="43"/>
  <c r="S10" i="43"/>
  <c r="S9" i="43"/>
  <c r="S8" i="43"/>
  <c r="W14" i="43"/>
  <c r="T14" i="43"/>
  <c r="V7" i="43"/>
  <c r="W7" i="43"/>
  <c r="S7" i="43"/>
  <c r="V8" i="27"/>
  <c r="V10" i="27"/>
  <c r="S15" i="27"/>
  <c r="V14" i="27"/>
  <c r="T18" i="27"/>
  <c r="U18" i="27"/>
  <c r="T20" i="27"/>
  <c r="S21" i="27"/>
  <c r="W21" i="27"/>
  <c r="T24" i="27"/>
  <c r="U25" i="27"/>
  <c r="V30" i="27"/>
  <c r="W24" i="27"/>
  <c r="U24" i="27"/>
  <c r="V19" i="27"/>
  <c r="T16" i="27"/>
  <c r="V11" i="27"/>
  <c r="U10" i="27"/>
  <c r="S9" i="27"/>
  <c r="U8" i="27"/>
  <c r="V7" i="27"/>
  <c r="AB26" i="27"/>
  <c r="S42" i="27"/>
  <c r="T42" i="27"/>
  <c r="U42" i="27"/>
  <c r="V42" i="27"/>
  <c r="W42" i="27"/>
  <c r="S43" i="27"/>
  <c r="T43" i="27"/>
  <c r="U43" i="27"/>
  <c r="V43" i="27"/>
  <c r="W43" i="27"/>
  <c r="T41" i="27"/>
  <c r="U41" i="27"/>
  <c r="V41" i="27"/>
  <c r="W41" i="27"/>
  <c r="S41" i="27"/>
  <c r="S35" i="27"/>
  <c r="T35" i="27"/>
  <c r="U35" i="27"/>
  <c r="V35" i="27"/>
  <c r="W35" i="27"/>
  <c r="S36" i="27"/>
  <c r="T36" i="27"/>
  <c r="U36" i="27"/>
  <c r="V36" i="27"/>
  <c r="W36" i="27"/>
  <c r="S37" i="27"/>
  <c r="T37" i="27"/>
  <c r="U37" i="27"/>
  <c r="V37" i="27"/>
  <c r="W37" i="27"/>
  <c r="S38" i="27"/>
  <c r="T38" i="27"/>
  <c r="U38" i="27"/>
  <c r="V38" i="27"/>
  <c r="W38" i="27"/>
  <c r="S39" i="27"/>
  <c r="T39" i="27"/>
  <c r="U39" i="27"/>
  <c r="V39" i="27"/>
  <c r="W39" i="27"/>
  <c r="S40" i="27"/>
  <c r="T40" i="27"/>
  <c r="U40" i="27"/>
  <c r="V40" i="27"/>
  <c r="W40" i="27"/>
  <c r="T34" i="27"/>
  <c r="U34" i="27"/>
  <c r="V34" i="27"/>
  <c r="W34" i="27"/>
  <c r="S34" i="27"/>
  <c r="T30" i="27"/>
  <c r="W30" i="27"/>
  <c r="S30" i="27"/>
  <c r="S28" i="27"/>
  <c r="T28" i="27"/>
  <c r="U28" i="27"/>
  <c r="V28" i="27"/>
  <c r="W28" i="27"/>
  <c r="T27" i="27"/>
  <c r="U27" i="27"/>
  <c r="V27" i="27"/>
  <c r="W27" i="27"/>
  <c r="S27" i="27"/>
  <c r="V24" i="27"/>
  <c r="S25" i="27"/>
  <c r="T25" i="27"/>
  <c r="W25" i="27"/>
  <c r="T23" i="27"/>
  <c r="V23" i="27"/>
  <c r="W23" i="27"/>
  <c r="T15" i="27"/>
  <c r="U16" i="27"/>
  <c r="V16" i="27"/>
  <c r="T17" i="27"/>
  <c r="U17" i="27"/>
  <c r="V17" i="27"/>
  <c r="V18" i="27"/>
  <c r="S19" i="27"/>
  <c r="T19" i="27"/>
  <c r="S20" i="27"/>
  <c r="U20" i="27"/>
  <c r="V20" i="27"/>
  <c r="T21" i="27"/>
  <c r="V21" i="27"/>
  <c r="T22" i="27"/>
  <c r="V22" i="27"/>
  <c r="U13" i="27"/>
  <c r="W13" i="27"/>
  <c r="S13" i="27"/>
  <c r="T8" i="27"/>
  <c r="W9" i="27"/>
  <c r="T10" i="27"/>
  <c r="W11" i="27"/>
  <c r="S11" i="27"/>
  <c r="AB6" i="43" l="1"/>
  <c r="Z26" i="27"/>
  <c r="AA26" i="43"/>
  <c r="X26" i="43"/>
  <c r="Y26" i="43"/>
  <c r="Y6" i="43"/>
  <c r="X6" i="43"/>
  <c r="Z6" i="43"/>
  <c r="Z26" i="43"/>
  <c r="Y26" i="27"/>
  <c r="T7" i="43"/>
  <c r="X12" i="43"/>
  <c r="U7" i="43"/>
  <c r="Y12" i="43"/>
  <c r="AA6" i="43"/>
  <c r="AA12" i="43"/>
  <c r="AB12" i="43"/>
  <c r="U14" i="43"/>
  <c r="Z12" i="43"/>
  <c r="S14" i="43"/>
  <c r="T11" i="27"/>
  <c r="T9" i="27"/>
  <c r="T13" i="27"/>
  <c r="Y12" i="27"/>
  <c r="T14" i="27"/>
  <c r="W15" i="27"/>
  <c r="W19" i="27"/>
  <c r="U22" i="27"/>
  <c r="W14" i="27"/>
  <c r="V25" i="27"/>
  <c r="X26" i="27"/>
  <c r="U30" i="27"/>
  <c r="AB6" i="27"/>
  <c r="U9" i="27"/>
  <c r="S10" i="27"/>
  <c r="U11" i="27"/>
  <c r="U15" i="27"/>
  <c r="S18" i="27"/>
  <c r="W18" i="27"/>
  <c r="U19" i="27"/>
  <c r="S22" i="27"/>
  <c r="W22" i="27"/>
  <c r="U23" i="27"/>
  <c r="W10" i="27"/>
  <c r="W20" i="27"/>
  <c r="S16" i="27"/>
  <c r="S24" i="27"/>
  <c r="S8" i="27"/>
  <c r="W8" i="27"/>
  <c r="T7" i="27"/>
  <c r="W16" i="27"/>
  <c r="U21" i="27"/>
  <c r="AB12" i="27"/>
  <c r="V9" i="27"/>
  <c r="V15" i="27"/>
  <c r="V13" i="27"/>
  <c r="W17" i="27"/>
  <c r="S17" i="27"/>
  <c r="S23" i="27"/>
  <c r="Y6" i="27"/>
  <c r="AA26" i="27"/>
  <c r="Y5" i="27" l="1"/>
  <c r="AB5" i="27"/>
  <c r="X5" i="43"/>
  <c r="X29" i="43" s="1"/>
  <c r="AB5" i="43"/>
  <c r="AB29" i="43" s="1"/>
  <c r="Z5" i="43"/>
  <c r="Z29" i="43" s="1"/>
  <c r="Y5" i="43"/>
  <c r="Y29" i="43" s="1"/>
  <c r="AA6" i="27"/>
  <c r="AA5" i="43"/>
  <c r="AA29" i="43" s="1"/>
  <c r="AA12" i="27"/>
  <c r="Z6" i="27"/>
  <c r="U7" i="27"/>
  <c r="W7" i="27"/>
  <c r="S14" i="27"/>
  <c r="X12" i="27"/>
  <c r="Z12" i="27"/>
  <c r="U14" i="27"/>
  <c r="X6" i="27"/>
  <c r="S7" i="27"/>
  <c r="X5" i="27" l="1"/>
  <c r="AA5" i="27"/>
  <c r="Z5" i="27"/>
  <c r="Y29" i="27"/>
  <c r="AA18" i="2" s="1"/>
  <c r="AB29" i="27"/>
  <c r="AD18" i="2" s="1"/>
  <c r="AE18" i="2"/>
  <c r="X29" i="27"/>
  <c r="Z29" i="27" l="1"/>
  <c r="AB18" i="2" s="1"/>
  <c r="AA29" i="27"/>
  <c r="AC18" i="2" s="1"/>
  <c r="S12" i="43"/>
  <c r="X31" i="43" l="1"/>
  <c r="AB31" i="43"/>
  <c r="Y31" i="43"/>
  <c r="Z31" i="43"/>
  <c r="S26" i="43"/>
  <c r="S6" i="43"/>
  <c r="AA31" i="43"/>
  <c r="T12" i="27"/>
  <c r="X32" i="43" l="1"/>
  <c r="Z32" i="43"/>
  <c r="W31" i="43"/>
  <c r="Y32" i="43"/>
  <c r="S31" i="43"/>
  <c r="U31" i="43"/>
  <c r="AB32" i="43"/>
  <c r="AA32" i="43"/>
  <c r="V31" i="43"/>
  <c r="T31" i="43"/>
  <c r="V6" i="27"/>
  <c r="S12" i="27"/>
  <c r="W12" i="27"/>
  <c r="V26" i="27"/>
  <c r="U12" i="27"/>
  <c r="T26" i="27"/>
  <c r="T6" i="27"/>
  <c r="T5" i="27" s="1"/>
  <c r="S6" i="27"/>
  <c r="W6" i="27"/>
  <c r="S26" i="27"/>
  <c r="W26" i="27"/>
  <c r="U6" i="27"/>
  <c r="V12" i="27"/>
  <c r="U26" i="27"/>
  <c r="V5" i="27" l="1"/>
  <c r="U5" i="27"/>
  <c r="W5" i="27"/>
  <c r="S5" i="27"/>
  <c r="S29" i="27"/>
  <c r="T32" i="43"/>
  <c r="V32" i="43"/>
  <c r="U32" i="43"/>
  <c r="W32" i="43"/>
  <c r="S32" i="43"/>
  <c r="S31" i="27"/>
  <c r="S32" i="27" s="1"/>
  <c r="V31" i="27"/>
  <c r="V32" i="27" s="1"/>
  <c r="T31" i="27"/>
  <c r="T32" i="27" s="1"/>
  <c r="X32" i="27"/>
  <c r="W31" i="27"/>
  <c r="W32" i="27" s="1"/>
  <c r="U31" i="27"/>
  <c r="U32" i="27" s="1"/>
  <c r="AA32" i="27"/>
  <c r="Z32" i="27"/>
  <c r="AB32" i="27"/>
  <c r="Y32" i="27"/>
  <c r="U29" i="27" l="1"/>
  <c r="T29" i="27"/>
  <c r="C8" i="3" l="1"/>
  <c r="D8" i="3"/>
  <c r="E8" i="3"/>
  <c r="B8" i="3"/>
  <c r="U12" i="43" l="1"/>
  <c r="W12" i="43"/>
  <c r="W26" i="43"/>
  <c r="T6" i="43"/>
  <c r="S5" i="43"/>
  <c r="S29" i="43" s="1"/>
  <c r="W6" i="43"/>
  <c r="V26" i="43"/>
  <c r="T12" i="43"/>
  <c r="V6" i="43"/>
  <c r="U26" i="43"/>
  <c r="U6" i="43"/>
  <c r="T26" i="43"/>
  <c r="V12" i="43"/>
  <c r="U5" i="43" l="1"/>
  <c r="U29" i="43" s="1"/>
  <c r="V5" i="43"/>
  <c r="V29" i="43" s="1"/>
  <c r="W5" i="43"/>
  <c r="W29" i="43" s="1"/>
  <c r="T5" i="43"/>
  <c r="T29" i="43" s="1"/>
  <c r="W29" i="27" l="1"/>
  <c r="V29" i="27"/>
  <c r="K18" i="2" l="1"/>
  <c r="F18" i="2" l="1"/>
  <c r="C8" i="4" l="1"/>
  <c r="D8" i="4"/>
  <c r="E8" i="4"/>
  <c r="B8" i="4"/>
  <c r="C18" i="2" l="1"/>
  <c r="H18" i="2"/>
  <c r="D18" i="2" l="1"/>
  <c r="I18" i="2"/>
  <c r="E18" i="2"/>
  <c r="J18" i="2"/>
  <c r="G18" i="2"/>
  <c r="B18" i="2"/>
</calcChain>
</file>

<file path=xl/comments1.xml><?xml version="1.0" encoding="utf-8"?>
<comments xmlns="http://schemas.openxmlformats.org/spreadsheetml/2006/main">
  <authors>
    <author>Paur Dusan</author>
  </authors>
  <commentList>
    <comment ref="A4" authorId="0" shapeId="0">
      <text>
        <r>
          <rPr>
            <b/>
            <sz val="9"/>
            <color indexed="81"/>
            <rFont val="Segoe UI"/>
            <family val="2"/>
            <charset val="238"/>
          </rPr>
          <t>IFP:</t>
        </r>
        <r>
          <rPr>
            <sz val="9"/>
            <color indexed="81"/>
            <rFont val="Segoe UI"/>
            <family val="2"/>
            <charset val="238"/>
          </rPr>
          <t xml:space="preserve">
 (mzdová báza)</t>
        </r>
      </text>
    </comment>
    <comment ref="A5" authorId="0" shapeId="0">
      <text>
        <r>
          <rPr>
            <b/>
            <sz val="9"/>
            <color indexed="81"/>
            <rFont val="Segoe UI"/>
            <family val="2"/>
            <charset val="238"/>
          </rPr>
          <t>IFP:</t>
        </r>
        <r>
          <rPr>
            <sz val="9"/>
            <color indexed="81"/>
            <rFont val="Segoe UI"/>
            <family val="2"/>
            <charset val="238"/>
          </rPr>
          <t xml:space="preserve">
nominálne a reálne HDP</t>
        </r>
      </text>
    </comment>
    <comment ref="A6" authorId="0" shapeId="0">
      <text>
        <r>
          <rPr>
            <b/>
            <sz val="9"/>
            <color indexed="81"/>
            <rFont val="Segoe UI"/>
            <family val="2"/>
            <charset val="238"/>
          </rPr>
          <t>IFP:</t>
        </r>
        <r>
          <rPr>
            <sz val="9"/>
            <color indexed="81"/>
            <rFont val="Segoe UI"/>
            <family val="2"/>
            <charset val="238"/>
          </rPr>
          <t xml:space="preserve">
nominálna spotreba domácností, medzispotreba a investície vlády</t>
        </r>
      </text>
    </comment>
  </commentList>
</comments>
</file>

<file path=xl/comments2.xml><?xml version="1.0" encoding="utf-8"?>
<comments xmlns="http://schemas.openxmlformats.org/spreadsheetml/2006/main">
  <authors>
    <author>Paur Dusan</author>
  </authors>
  <commentList>
    <comment ref="A4" authorId="0" shapeId="0">
      <text>
        <r>
          <rPr>
            <b/>
            <sz val="9"/>
            <color indexed="81"/>
            <rFont val="Segoe UI"/>
            <family val="2"/>
            <charset val="238"/>
          </rPr>
          <t>IFP:</t>
        </r>
        <r>
          <rPr>
            <sz val="9"/>
            <color indexed="81"/>
            <rFont val="Segoe UI"/>
            <family val="2"/>
            <charset val="238"/>
          </rPr>
          <t xml:space="preserve">
 (mzdová báza)</t>
        </r>
      </text>
    </comment>
    <comment ref="A5" authorId="0" shapeId="0">
      <text>
        <r>
          <rPr>
            <b/>
            <sz val="9"/>
            <color indexed="81"/>
            <rFont val="Segoe UI"/>
            <family val="2"/>
            <charset val="238"/>
          </rPr>
          <t>IFP:</t>
        </r>
        <r>
          <rPr>
            <sz val="9"/>
            <color indexed="81"/>
            <rFont val="Segoe UI"/>
            <family val="2"/>
            <charset val="238"/>
          </rPr>
          <t xml:space="preserve">
nominálne a reálne HDP</t>
        </r>
      </text>
    </comment>
    <comment ref="A6" authorId="0" shapeId="0">
      <text>
        <r>
          <rPr>
            <b/>
            <sz val="9"/>
            <color indexed="81"/>
            <rFont val="Segoe UI"/>
            <family val="2"/>
            <charset val="238"/>
          </rPr>
          <t>IFP:</t>
        </r>
        <r>
          <rPr>
            <sz val="9"/>
            <color indexed="81"/>
            <rFont val="Segoe UI"/>
            <family val="2"/>
            <charset val="238"/>
          </rPr>
          <t xml:space="preserve">
nominálna spotreba domácností, medzispotreba a investície vlády</t>
        </r>
      </text>
    </comment>
  </commentList>
</comments>
</file>

<file path=xl/sharedStrings.xml><?xml version="1.0" encoding="utf-8"?>
<sst xmlns="http://schemas.openxmlformats.org/spreadsheetml/2006/main" count="224" uniqueCount="135">
  <si>
    <t>Ukazovateľ</t>
  </si>
  <si>
    <t>Daňové príjmy VS spolu</t>
  </si>
  <si>
    <t>Dane z príjmov, ziskov a kapitálového majetku</t>
  </si>
  <si>
    <t>Daň z príjmov fyzických osôb</t>
  </si>
  <si>
    <t>DPFO zo závislej činnosti</t>
  </si>
  <si>
    <t xml:space="preserve">DPFO z  podnikania </t>
  </si>
  <si>
    <t>Daň z príjmov právnických osôb</t>
  </si>
  <si>
    <t>Daň z príjmov vyberaná zrážkou</t>
  </si>
  <si>
    <t>Dane na tovary a služby</t>
  </si>
  <si>
    <t>Daň z pridanej hodnoty</t>
  </si>
  <si>
    <t>Spotrebné dane</t>
  </si>
  <si>
    <t>Z minerálnych olejov</t>
  </si>
  <si>
    <t>Z liehu</t>
  </si>
  <si>
    <t>Z piva</t>
  </si>
  <si>
    <t>Z vína</t>
  </si>
  <si>
    <t>Z tabaku a tabakových výrobkov</t>
  </si>
  <si>
    <t>Z elektrickej energie</t>
  </si>
  <si>
    <t>Zo zemného plynu</t>
  </si>
  <si>
    <t>Z uhlia</t>
  </si>
  <si>
    <t>Dane z medzinárodného obchodu a transakcií</t>
  </si>
  <si>
    <t>Ostatné dane</t>
  </si>
  <si>
    <t>Daňové príjmy a príjmy FSZP spolu</t>
  </si>
  <si>
    <t>SANKCIE</t>
  </si>
  <si>
    <t>Daňové príjmy a príjmy FSZP vrátane sankcií</t>
  </si>
  <si>
    <t>% HDP</t>
  </si>
  <si>
    <t>Štátne finančné aktíva</t>
  </si>
  <si>
    <t xml:space="preserve">Daňové príjmy obcí </t>
  </si>
  <si>
    <t>Daňové príjmy VÚC</t>
  </si>
  <si>
    <t>Daňové príjmy Rozhlasu a televízie Slovenska (RTS)</t>
  </si>
  <si>
    <t>Environmentálny fond</t>
  </si>
  <si>
    <t>Výdavky na verejnoprospešný účel</t>
  </si>
  <si>
    <t>Sociálna poisťovňa (EAO + dlžné)</t>
  </si>
  <si>
    <t>Zdravotné poisťovne (EAO + dlžné)</t>
  </si>
  <si>
    <t>Daňové príjmy VS</t>
  </si>
  <si>
    <t>DPFOzč, SO, ZO (mzdová báza)</t>
  </si>
  <si>
    <t>DPPO, DPFOpod, SD MO, ZD licencie (nominálne a reálne HDP)</t>
  </si>
  <si>
    <t>DPH (nominálna spotreba domácností, medzispotreba a investície vlády)</t>
  </si>
  <si>
    <t>Vplyv zmeny makroekonomických údajov</t>
  </si>
  <si>
    <t>Vplyv zmeny odhadu úspešnosti výberu daní (EDS/level)</t>
  </si>
  <si>
    <t>FSZP* spolu</t>
  </si>
  <si>
    <t>* Fondy sociálneho a zdravotného poistenia</t>
  </si>
  <si>
    <r>
      <t>Sociálna poisťovňa</t>
    </r>
    <r>
      <rPr>
        <sz val="8"/>
        <rFont val="Arial Narrow"/>
        <family val="2"/>
        <charset val="238"/>
      </rPr>
      <t xml:space="preserve"> (EAO + dlžné)</t>
    </r>
  </si>
  <si>
    <r>
      <t>Zdravotné poisťovne</t>
    </r>
    <r>
      <rPr>
        <sz val="8"/>
        <rFont val="Arial Narrow"/>
        <family val="2"/>
        <charset val="238"/>
      </rPr>
      <t xml:space="preserve"> (EAO + dlžné)</t>
    </r>
  </si>
  <si>
    <t>Daňové príjmy ŠR</t>
  </si>
  <si>
    <t>z toho FO</t>
  </si>
  <si>
    <t xml:space="preserve">                         PO</t>
  </si>
  <si>
    <t>HDP, b.c.</t>
  </si>
  <si>
    <t>FSZP spolu *</t>
  </si>
  <si>
    <t>Miestne dane</t>
  </si>
  <si>
    <t>Samostatné účty</t>
  </si>
  <si>
    <t>LEVEL/EDS</t>
  </si>
  <si>
    <t>kvartál</t>
  </si>
  <si>
    <t>MAKRO</t>
  </si>
  <si>
    <t>JEDNORAZOVÉ vplyvy</t>
  </si>
  <si>
    <t>AKTUALIZÁCIE LEGISLATÍVY</t>
  </si>
  <si>
    <t>iné vplyvy</t>
  </si>
  <si>
    <t>celková zmena</t>
  </si>
  <si>
    <t>Dividendy</t>
  </si>
  <si>
    <t>Zmena metodiky ohľadom výpočtu EDS. Tým, že VDP za elektronické služby sa stáva relatívne významnou sumou, táto hodnota by mala byť započítaná do výpočtu EDS. Doteraz sa na výpočet EDS používali dáta z daňových prizdnaní, kde VDP za elektronické služby nebola zahrnutá. Od decembra 2022 sme zahnuti do výpočzu aj VDP za elektronické služby, ktoré získavame z notofikácií. Za rast VDP el. služby môžu hlavne vplyv one-stop-shopov a zmena v legislatíve od 01/07/2021, kde sa ruší oslobodenie od DPH pre tovary a služby do 22 eur, tzv. e-commerce projekt.</t>
  </si>
  <si>
    <t>*Zmena metodiky</t>
  </si>
  <si>
    <t>Schválený RVS na roky 2023 - 2025</t>
  </si>
  <si>
    <t>Rozdiel oproti RVS 23 - 25</t>
  </si>
  <si>
    <t>Celková zmena</t>
  </si>
  <si>
    <t>Tabuľka: Rozdiel aktuálnej prognózy daňových príjmov oproti prognóze zo septembra 2022 (ESA2010, mil. eur)</t>
  </si>
  <si>
    <t>Ostatné SD, medz.obchod, zrážka</t>
  </si>
  <si>
    <t xml:space="preserve">Graf B: Vplyv zmeny EDS na prognózu daňovo-odvodových príjmov (mil. eur) </t>
  </si>
  <si>
    <t xml:space="preserve">Graf A: Vplyv makroekonomickej prognózy na aktualizáciu odhadu daní  (mil. eur) </t>
  </si>
  <si>
    <t>NDS</t>
  </si>
  <si>
    <t>Emisné kvóty</t>
  </si>
  <si>
    <t>Odvod z hazardných hier</t>
  </si>
  <si>
    <t>Celkom</t>
  </si>
  <si>
    <t>Tabuľka: Aktuálna hotovostná prognóza IFP a porovnanie s Rozpočtom VS na roky 2023 - 2025 a s prognózou Výboru zo septembra 2022 (mil. eur, cash)</t>
  </si>
  <si>
    <t>Dôchodky</t>
  </si>
  <si>
    <t>Dávka v nezamestnanosti</t>
  </si>
  <si>
    <t>Nemocenské dávky</t>
  </si>
  <si>
    <t>Graf 6: Efektívna daňová sadzba DPH (%)</t>
  </si>
  <si>
    <t>Graf 4: Zmena vybraných výdavkov oproti predchádzajúcej prognóze (mil. eur)</t>
  </si>
  <si>
    <t>Graf 1:    Medziročné rasty príjmov podľa jednotlivých daní (%)</t>
  </si>
  <si>
    <t>EDS (jún 23)</t>
  </si>
  <si>
    <t>EDS (mar 23)</t>
  </si>
  <si>
    <t>Jan</t>
  </si>
  <si>
    <t>Feb</t>
  </si>
  <si>
    <t>Mar</t>
  </si>
  <si>
    <t>Apr</t>
  </si>
  <si>
    <t>Máj</t>
  </si>
  <si>
    <t>Jún</t>
  </si>
  <si>
    <t>Júl</t>
  </si>
  <si>
    <t>Aug</t>
  </si>
  <si>
    <t>Sep</t>
  </si>
  <si>
    <t>Okt</t>
  </si>
  <si>
    <t>Nov</t>
  </si>
  <si>
    <t>Dec</t>
  </si>
  <si>
    <t>2010 bez predzásobenia</t>
  </si>
  <si>
    <t>2022 bez predzásobenia</t>
  </si>
  <si>
    <t>2023 bez predzásobenia</t>
  </si>
  <si>
    <t>makro</t>
  </si>
  <si>
    <t>EDS / level</t>
  </si>
  <si>
    <t>legislatíva</t>
  </si>
  <si>
    <t>jednorazové vplyvy</t>
  </si>
  <si>
    <t>iné vplvyvy</t>
  </si>
  <si>
    <t>Graf 3: Zmena prognózy daňovo-odvodových príjmov oproti marcu 2023 (v mil. eur)</t>
  </si>
  <si>
    <t>Graf 5: Zmena DPH oproti výboru (marec 2023) (v mil. eur)</t>
  </si>
  <si>
    <t>Graf 8: Zmena daní z trhu práce oproti marceu2023 (v mil. eur)</t>
  </si>
  <si>
    <t xml:space="preserve">Graf C:  Zmena odhadu nedaňových príjmov oproti marcovej prognóze (mil. eur) </t>
  </si>
  <si>
    <t>Tabuľka: Aktuálna akruálna prognóza IFP a porovnanie s  Rozpočtom VS na roky 2023 - 2025 a prognózou Výboru z marca 2023 (mil. eur, ESA2010)</t>
  </si>
  <si>
    <t>Prognóza VpDP (mar 2023)</t>
  </si>
  <si>
    <t>Aktuálna prognóza (jún 2023)</t>
  </si>
  <si>
    <t>Rozdiel oproti VpDP (marec 2023)</t>
  </si>
  <si>
    <t>Graf 2: Medziročné rasty vybraných výdavkov (%)</t>
  </si>
  <si>
    <t>Vplyvy legislatívy (v mil. eur)</t>
  </si>
  <si>
    <t>Nová legislatíva</t>
  </si>
  <si>
    <t>Mimoriadna valorizácia dôchodkov</t>
  </si>
  <si>
    <t>Dočasná zmena rozhodujúceho obdobia pre valorizáciu dôchodkov v 2024</t>
  </si>
  <si>
    <t>Rozšírenie rodičovského dôchodku na rodičov detí vo výsluhovom zabezpečení</t>
  </si>
  <si>
    <t>Dávka materské pre tehotné absolventky stredných a vysokých škôl</t>
  </si>
  <si>
    <t>Upresnenie výpočtu dobu poistenia pre nárok na materské</t>
  </si>
  <si>
    <t>Aktualizovaná legislatíva</t>
  </si>
  <si>
    <t>Súbežné poberanie materskej v čase okolo pôrodu</t>
  </si>
  <si>
    <t>Odchod do dôchodku po 40 rokoch - novopriznaní dôchodcovia</t>
  </si>
  <si>
    <t>Rodičovský bonus</t>
  </si>
  <si>
    <t>Výbor február</t>
  </si>
  <si>
    <t>Výbor jún</t>
  </si>
  <si>
    <t>Aktualizácia legislatívy jún</t>
  </si>
  <si>
    <t xml:space="preserve">Spolu </t>
  </si>
  <si>
    <t>jednorázové vplyvy</t>
  </si>
  <si>
    <t>level/EDS</t>
  </si>
  <si>
    <t>Graf 9: Predzásobenie liehom v rokoch 2010 a 2023 (ESA 2010, v mil. eur)</t>
  </si>
  <si>
    <t>Graf 10: Nedaňové príjmy: porovnanie oproti prognóze z marca 2023 (mil. eur)</t>
  </si>
  <si>
    <t>Graf 11: Vplyv prijatej legislatívy na výdavky na dôchodky</t>
  </si>
  <si>
    <t>Graf 12: Kumulatívny rast príjmu dôchodcu a vývoj podľa pôvodného valorizačného mechanizmu</t>
  </si>
  <si>
    <t>Vývoj podľa inflácie</t>
  </si>
  <si>
    <t>Proporčné opatrenia + podmienené príjmom</t>
  </si>
  <si>
    <t>Proporčné opatrenia + podmienené príjmom + RB, OB</t>
  </si>
  <si>
    <t>Dôchodcovská inflácia</t>
  </si>
  <si>
    <t>Graf 7: Zmena daní z trhu práce oproti marceu2023 (v mil.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</si>
</sst>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 _€_-;\-* #,##0.00\ _€_-;_-* &quot;-&quot;??\ _€_-;_-@_-"/>
    <numFmt numFmtId="165" formatCode="#,##0.0"/>
    <numFmt numFmtId="166" formatCode="#,##0.000"/>
    <numFmt numFmtId="167" formatCode="_-* #,##0.00\ _S_k_-;\-* #,##0.00\ _S_k_-;_-* &quot;-&quot;??\ _S_k_-;_-@_-"/>
    <numFmt numFmtId="168" formatCode="0.0"/>
    <numFmt numFmtId="169" formatCode="#,##0.00000"/>
    <numFmt numFmtId="170" formatCode="#,##0.000000"/>
    <numFmt numFmtId="171" formatCode="_-* #,##0_-;\-* #,##0_-;_-* &quot;-&quot;??_-;_-@_-"/>
  </numFmts>
  <fonts count="44">
    <font>
      <sz val="11"/>
      <color theme="1"/>
      <name val="Garamond"/>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Narrow"/>
      <family val="2"/>
      <charset val="238"/>
    </font>
    <font>
      <sz val="10"/>
      <color theme="1"/>
      <name val="Arial Narrow"/>
      <family val="2"/>
      <charset val="238"/>
    </font>
    <font>
      <sz val="11"/>
      <color theme="1"/>
      <name val="Arial"/>
      <family val="2"/>
      <charset val="238"/>
    </font>
    <font>
      <sz val="10"/>
      <color theme="1"/>
      <name val="Arial Narrow"/>
      <family val="2"/>
      <charset val="238"/>
    </font>
    <font>
      <sz val="11"/>
      <color theme="1"/>
      <name val="Arial"/>
      <family val="2"/>
      <charset val="238"/>
    </font>
    <font>
      <sz val="11"/>
      <name val="Arial"/>
      <family val="2"/>
      <charset val="238"/>
    </font>
    <font>
      <sz val="11"/>
      <color theme="1"/>
      <name val="Arial Narrow"/>
      <family val="2"/>
      <charset val="238"/>
    </font>
    <font>
      <b/>
      <sz val="9"/>
      <color rgb="FFFF0000"/>
      <name val="Arial Narrow"/>
      <family val="2"/>
      <charset val="238"/>
    </font>
    <font>
      <sz val="10"/>
      <name val="Garamond"/>
      <family val="1"/>
      <charset val="238"/>
    </font>
    <font>
      <b/>
      <sz val="9"/>
      <name val="Arial Narrow"/>
      <family val="2"/>
      <charset val="238"/>
    </font>
    <font>
      <sz val="9"/>
      <name val="Arial Narrow"/>
      <family val="2"/>
      <charset val="238"/>
    </font>
    <font>
      <sz val="9"/>
      <color rgb="FFFF0000"/>
      <name val="Arial Narrow"/>
      <family val="2"/>
      <charset val="238"/>
    </font>
    <font>
      <b/>
      <sz val="10"/>
      <color rgb="FF2C9ADC"/>
      <name val="Arial Narrow"/>
      <family val="2"/>
      <charset val="238"/>
    </font>
    <font>
      <sz val="10"/>
      <name val="Arial Narrow"/>
      <family val="2"/>
      <charset val="238"/>
    </font>
    <font>
      <b/>
      <sz val="10"/>
      <name val="Arial Narrow"/>
      <family val="2"/>
      <charset val="238"/>
    </font>
    <font>
      <b/>
      <sz val="8"/>
      <name val="Arial Narrow"/>
      <family val="2"/>
      <charset val="238"/>
    </font>
    <font>
      <sz val="11"/>
      <color rgb="FFFF0000"/>
      <name val="Arial Narrow"/>
      <family val="2"/>
      <charset val="238"/>
    </font>
    <font>
      <sz val="8"/>
      <name val="Arial Narrow"/>
      <family val="2"/>
      <charset val="238"/>
    </font>
    <font>
      <sz val="10"/>
      <name val="Arial"/>
      <family val="2"/>
      <charset val="238"/>
    </font>
    <font>
      <sz val="8"/>
      <name val="Calibri"/>
      <family val="2"/>
      <charset val="238"/>
    </font>
    <font>
      <sz val="10"/>
      <name val="Arial "/>
    </font>
    <font>
      <b/>
      <i/>
      <sz val="10"/>
      <name val="Arial "/>
    </font>
    <font>
      <b/>
      <sz val="10"/>
      <color theme="1"/>
      <name val="Arial Narrow"/>
      <family val="2"/>
      <charset val="238"/>
    </font>
    <font>
      <b/>
      <sz val="11"/>
      <color theme="1"/>
      <name val="Calibri"/>
      <family val="2"/>
      <charset val="238"/>
      <scheme val="minor"/>
    </font>
    <font>
      <sz val="10"/>
      <color rgb="FF2C9ADC"/>
      <name val="NeueHaasGroteskDisp W02 Bd"/>
      <family val="2"/>
      <charset val="238"/>
    </font>
    <font>
      <sz val="9"/>
      <color indexed="81"/>
      <name val="Segoe UI"/>
      <family val="2"/>
      <charset val="238"/>
    </font>
    <font>
      <b/>
      <sz val="9"/>
      <color indexed="81"/>
      <name val="Segoe UI"/>
      <family val="2"/>
      <charset val="238"/>
    </font>
    <font>
      <sz val="10"/>
      <color indexed="8"/>
      <name val="Calibri Light"/>
      <family val="2"/>
      <charset val="238"/>
      <scheme val="major"/>
    </font>
    <font>
      <sz val="11"/>
      <color theme="1"/>
      <name val="Calibri Light"/>
      <family val="2"/>
      <charset val="238"/>
      <scheme val="major"/>
    </font>
    <font>
      <sz val="11"/>
      <color theme="1"/>
      <name val="Garamond"/>
      <family val="2"/>
      <charset val="238"/>
    </font>
    <font>
      <sz val="10"/>
      <name val="Arial CE"/>
      <charset val="238"/>
    </font>
    <font>
      <sz val="9"/>
      <color theme="0"/>
      <name val="NeueHaasGroteskDisp W02 Bd"/>
      <family val="2"/>
      <charset val="238"/>
    </font>
    <font>
      <sz val="9"/>
      <name val="NeueHaasGroteskDisp W02 Bd"/>
      <family val="2"/>
      <charset val="238"/>
    </font>
    <font>
      <sz val="9"/>
      <color rgb="FF000000"/>
      <name val="NeueHaasGroteskDisp W02 Bd"/>
      <family val="2"/>
      <charset val="238"/>
    </font>
    <font>
      <sz val="9"/>
      <name val="NeueHaasGroteskDisp W02"/>
      <family val="2"/>
      <charset val="238"/>
    </font>
    <font>
      <sz val="10"/>
      <color rgb="FF2C9ADC"/>
      <name val="Arial Narrow"/>
      <family val="2"/>
      <charset val="238"/>
    </font>
    <font>
      <sz val="10"/>
      <color indexed="10"/>
      <name val="Arial Narrow"/>
      <family val="2"/>
      <charset val="238"/>
    </font>
  </fonts>
  <fills count="9">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
      <patternFill patternType="solid">
        <fgColor rgb="FF00B0F0"/>
        <bgColor indexed="64"/>
      </patternFill>
    </fill>
  </fills>
  <borders count="33">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8">
    <xf numFmtId="0" fontId="0" fillId="0" borderId="0"/>
    <xf numFmtId="0" fontId="12" fillId="0" borderId="0"/>
    <xf numFmtId="9" fontId="12" fillId="0" borderId="0" applyFont="0" applyFill="0" applyBorder="0" applyAlignment="0" applyProtection="0"/>
    <xf numFmtId="0" fontId="13" fillId="0" borderId="0"/>
    <xf numFmtId="0" fontId="15" fillId="0" borderId="0"/>
    <xf numFmtId="0" fontId="25" fillId="0" borderId="0"/>
    <xf numFmtId="167" fontId="13" fillId="0" borderId="0" applyFont="0" applyFill="0" applyBorder="0" applyAlignment="0" applyProtection="0"/>
    <xf numFmtId="0" fontId="27" fillId="0" borderId="0"/>
    <xf numFmtId="9" fontId="11" fillId="0" borderId="0" applyFont="0" applyFill="0" applyBorder="0" applyAlignment="0" applyProtection="0"/>
    <xf numFmtId="9" fontId="28" fillId="0" borderId="0" applyFont="0" applyFill="0" applyBorder="0" applyAlignment="0" applyProtection="0"/>
    <xf numFmtId="164" fontId="11" fillId="0" borderId="0" applyFont="0" applyFill="0" applyBorder="0" applyAlignment="0" applyProtection="0"/>
    <xf numFmtId="0" fontId="10" fillId="0" borderId="0"/>
    <xf numFmtId="0" fontId="9" fillId="0" borderId="0"/>
    <xf numFmtId="0" fontId="6" fillId="0" borderId="0"/>
    <xf numFmtId="9" fontId="6"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5" fillId="0" borderId="0"/>
    <xf numFmtId="9" fontId="25"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37" fillId="0" borderId="0"/>
    <xf numFmtId="43" fontId="36" fillId="0" borderId="0" applyFont="0" applyFill="0" applyBorder="0" applyAlignment="0" applyProtection="0"/>
  </cellStyleXfs>
  <cellXfs count="197">
    <xf numFmtId="0" fontId="0" fillId="0" borderId="0" xfId="0"/>
    <xf numFmtId="0" fontId="14" fillId="0" borderId="0" xfId="3" applyFont="1" applyFill="1" applyBorder="1" applyAlignment="1">
      <alignment vertical="center"/>
    </xf>
    <xf numFmtId="0" fontId="13" fillId="0" borderId="0" xfId="0" applyFont="1"/>
    <xf numFmtId="0" fontId="17" fillId="5" borderId="19" xfId="4" applyFont="1" applyFill="1" applyBorder="1" applyAlignment="1">
      <alignment horizontal="left" vertical="center"/>
    </xf>
    <xf numFmtId="0" fontId="20" fillId="0" borderId="0" xfId="4" applyFont="1" applyAlignment="1">
      <alignment horizontal="left"/>
    </xf>
    <xf numFmtId="0" fontId="20" fillId="6" borderId="19" xfId="4" applyFont="1" applyFill="1" applyBorder="1"/>
    <xf numFmtId="0" fontId="20" fillId="0" borderId="0" xfId="4" applyFont="1" applyFill="1"/>
    <xf numFmtId="3" fontId="20" fillId="0" borderId="0" xfId="4" applyNumberFormat="1" applyFont="1"/>
    <xf numFmtId="3" fontId="20" fillId="0" borderId="0" xfId="4" applyNumberFormat="1" applyFont="1" applyAlignment="1">
      <alignment horizontal="right" vertical="center"/>
    </xf>
    <xf numFmtId="0" fontId="20" fillId="0" borderId="0" xfId="4" applyFont="1"/>
    <xf numFmtId="0" fontId="16" fillId="0" borderId="19" xfId="4" applyFont="1" applyBorder="1" applyAlignment="1">
      <alignment vertical="center"/>
    </xf>
    <xf numFmtId="0" fontId="16" fillId="5" borderId="19" xfId="4" applyFont="1" applyFill="1" applyBorder="1" applyAlignment="1">
      <alignment horizontal="right" vertical="center" wrapText="1"/>
    </xf>
    <xf numFmtId="3" fontId="21" fillId="0" borderId="19" xfId="4" applyNumberFormat="1" applyFont="1" applyBorder="1" applyAlignment="1">
      <alignment horizontal="right" vertical="center"/>
    </xf>
    <xf numFmtId="0" fontId="20" fillId="0" borderId="0" xfId="4" applyFont="1" applyAlignment="1">
      <alignment horizontal="left" vertical="center"/>
    </xf>
    <xf numFmtId="0" fontId="21" fillId="0" borderId="19" xfId="4" applyFont="1" applyBorder="1" applyAlignment="1">
      <alignment horizontal="left" vertical="center"/>
    </xf>
    <xf numFmtId="0" fontId="18" fillId="0" borderId="0" xfId="3" applyFont="1" applyAlignment="1">
      <alignment vertical="center"/>
    </xf>
    <xf numFmtId="0" fontId="23" fillId="0" borderId="0" xfId="3" applyFont="1"/>
    <xf numFmtId="0" fontId="22" fillId="2" borderId="12" xfId="3" applyFont="1" applyFill="1" applyBorder="1"/>
    <xf numFmtId="3" fontId="22" fillId="0" borderId="0" xfId="3" applyNumberFormat="1" applyFont="1" applyFill="1" applyBorder="1" applyAlignment="1">
      <alignment horizontal="right" vertical="center"/>
    </xf>
    <xf numFmtId="0" fontId="22" fillId="2" borderId="3" xfId="3" applyFont="1" applyFill="1" applyBorder="1"/>
    <xf numFmtId="0" fontId="24" fillId="2" borderId="13" xfId="3" applyFont="1" applyFill="1" applyBorder="1" applyAlignment="1">
      <alignment horizontal="left" indent="2"/>
    </xf>
    <xf numFmtId="3" fontId="24" fillId="0" borderId="0" xfId="3" applyNumberFormat="1" applyFont="1" applyFill="1" applyBorder="1" applyAlignment="1">
      <alignment horizontal="right" vertical="center"/>
    </xf>
    <xf numFmtId="0" fontId="24" fillId="2" borderId="13" xfId="3" applyFont="1" applyFill="1" applyBorder="1" applyAlignment="1">
      <alignment horizontal="left" indent="4"/>
    </xf>
    <xf numFmtId="0" fontId="22" fillId="2" borderId="13" xfId="3" applyFont="1" applyFill="1" applyBorder="1"/>
    <xf numFmtId="3" fontId="24" fillId="0" borderId="9" xfId="3" applyNumberFormat="1" applyFont="1" applyFill="1" applyBorder="1" applyAlignment="1">
      <alignment horizontal="right" vertical="center"/>
    </xf>
    <xf numFmtId="3" fontId="22" fillId="0" borderId="9" xfId="3" applyNumberFormat="1" applyFont="1" applyFill="1" applyBorder="1" applyAlignment="1">
      <alignment horizontal="right" vertical="center"/>
    </xf>
    <xf numFmtId="3" fontId="22" fillId="0" borderId="2" xfId="3" applyNumberFormat="1" applyFont="1" applyFill="1" applyBorder="1" applyAlignment="1">
      <alignment horizontal="right" vertical="center"/>
    </xf>
    <xf numFmtId="3" fontId="22" fillId="0" borderId="15" xfId="3" applyNumberFormat="1" applyFont="1" applyFill="1" applyBorder="1" applyAlignment="1">
      <alignment horizontal="right" vertical="center"/>
    </xf>
    <xf numFmtId="0" fontId="23" fillId="2" borderId="0" xfId="3" applyFont="1" applyFill="1"/>
    <xf numFmtId="0" fontId="24" fillId="2" borderId="0" xfId="3" applyFont="1" applyFill="1"/>
    <xf numFmtId="0" fontId="24" fillId="0" borderId="0" xfId="3" applyFont="1" applyFill="1" applyBorder="1" applyAlignment="1">
      <alignment horizontal="right" vertical="center"/>
    </xf>
    <xf numFmtId="0" fontId="24" fillId="2" borderId="3" xfId="3" applyFont="1" applyFill="1" applyBorder="1" applyAlignment="1">
      <alignment horizontal="left" indent="2"/>
    </xf>
    <xf numFmtId="0" fontId="24" fillId="2" borderId="14" xfId="3" applyFont="1" applyFill="1" applyBorder="1" applyAlignment="1">
      <alignment horizontal="left" indent="2"/>
    </xf>
    <xf numFmtId="0" fontId="24" fillId="2" borderId="14" xfId="3" applyFont="1" applyFill="1" applyBorder="1" applyAlignment="1">
      <alignment horizontal="left"/>
    </xf>
    <xf numFmtId="166" fontId="23" fillId="0" borderId="0" xfId="3" applyNumberFormat="1" applyFont="1"/>
    <xf numFmtId="0" fontId="24" fillId="2" borderId="16" xfId="3" applyFont="1" applyFill="1" applyBorder="1" applyAlignment="1">
      <alignment horizontal="left" indent="2"/>
    </xf>
    <xf numFmtId="3" fontId="24" fillId="0" borderId="10" xfId="3" applyNumberFormat="1" applyFont="1" applyFill="1" applyBorder="1" applyAlignment="1">
      <alignment horizontal="right" vertical="center"/>
    </xf>
    <xf numFmtId="3" fontId="24" fillId="0" borderId="11" xfId="3" applyNumberFormat="1" applyFont="1" applyFill="1" applyBorder="1" applyAlignment="1">
      <alignment horizontal="right" vertical="center"/>
    </xf>
    <xf numFmtId="0" fontId="17" fillId="2" borderId="0" xfId="5" applyFont="1" applyFill="1"/>
    <xf numFmtId="3" fontId="24" fillId="0" borderId="2" xfId="3" applyNumberFormat="1" applyFont="1" applyFill="1" applyBorder="1" applyAlignment="1">
      <alignment horizontal="right" vertical="center"/>
    </xf>
    <xf numFmtId="3" fontId="24" fillId="0" borderId="15" xfId="3" applyNumberFormat="1" applyFont="1" applyFill="1" applyBorder="1" applyAlignment="1">
      <alignment horizontal="right" vertical="center"/>
    </xf>
    <xf numFmtId="0" fontId="19" fillId="0" borderId="2" xfId="4" applyFont="1" applyFill="1" applyBorder="1"/>
    <xf numFmtId="0" fontId="14" fillId="0" borderId="2" xfId="3" applyFont="1" applyFill="1" applyBorder="1" applyAlignment="1">
      <alignment vertical="center"/>
    </xf>
    <xf numFmtId="166" fontId="14" fillId="0" borderId="0" xfId="3" applyNumberFormat="1" applyFont="1" applyFill="1" applyBorder="1" applyAlignment="1">
      <alignment vertical="center"/>
    </xf>
    <xf numFmtId="0" fontId="17" fillId="2" borderId="0" xfId="5" applyFont="1" applyFill="1" applyAlignment="1">
      <alignment horizontal="left" vertical="top" wrapText="1"/>
    </xf>
    <xf numFmtId="0" fontId="22" fillId="2" borderId="13" xfId="3" applyFont="1" applyFill="1" applyBorder="1" applyAlignment="1">
      <alignment vertical="center"/>
    </xf>
    <xf numFmtId="0" fontId="22" fillId="2" borderId="14" xfId="3" applyFont="1" applyFill="1" applyBorder="1" applyAlignment="1">
      <alignment vertical="center"/>
    </xf>
    <xf numFmtId="0" fontId="22" fillId="2" borderId="16" xfId="3" applyFont="1" applyFill="1" applyBorder="1" applyAlignment="1">
      <alignment vertical="center"/>
    </xf>
    <xf numFmtId="0" fontId="22" fillId="3" borderId="16" xfId="3" applyFont="1" applyFill="1" applyBorder="1" applyAlignment="1">
      <alignment vertical="center"/>
    </xf>
    <xf numFmtId="0" fontId="24" fillId="2" borderId="3" xfId="3" applyFont="1" applyFill="1" applyBorder="1" applyAlignment="1">
      <alignment vertical="center"/>
    </xf>
    <xf numFmtId="1" fontId="23" fillId="0" borderId="0" xfId="3" applyNumberFormat="1" applyFont="1"/>
    <xf numFmtId="3" fontId="24" fillId="0" borderId="5" xfId="3" applyNumberFormat="1" applyFont="1" applyFill="1" applyBorder="1" applyAlignment="1">
      <alignment horizontal="right" vertical="center"/>
    </xf>
    <xf numFmtId="3" fontId="24" fillId="0" borderId="6" xfId="3" applyNumberFormat="1" applyFont="1" applyFill="1" applyBorder="1" applyAlignment="1">
      <alignment horizontal="right" vertical="center"/>
    </xf>
    <xf numFmtId="0" fontId="22" fillId="2" borderId="10" xfId="3" applyFont="1" applyFill="1" applyBorder="1" applyAlignment="1">
      <alignment horizontal="right" vertical="center"/>
    </xf>
    <xf numFmtId="0" fontId="22" fillId="2" borderId="11" xfId="3" applyFont="1" applyFill="1" applyBorder="1" applyAlignment="1">
      <alignment horizontal="right" vertical="center"/>
    </xf>
    <xf numFmtId="0" fontId="22" fillId="2" borderId="0" xfId="3" applyFont="1" applyFill="1" applyBorder="1" applyAlignment="1">
      <alignment horizontal="right" vertical="center"/>
    </xf>
    <xf numFmtId="0" fontId="22" fillId="2" borderId="9" xfId="3" applyFont="1" applyFill="1" applyBorder="1" applyAlignment="1">
      <alignment horizontal="right" vertical="center"/>
    </xf>
    <xf numFmtId="165" fontId="22" fillId="0" borderId="2" xfId="3" applyNumberFormat="1" applyFont="1" applyFill="1" applyBorder="1" applyAlignment="1">
      <alignment horizontal="right" vertical="center"/>
    </xf>
    <xf numFmtId="165" fontId="22" fillId="0" borderId="15" xfId="3" applyNumberFormat="1" applyFont="1" applyFill="1" applyBorder="1" applyAlignment="1">
      <alignment horizontal="right" vertical="center"/>
    </xf>
    <xf numFmtId="0" fontId="20" fillId="2" borderId="0" xfId="0" applyFont="1" applyFill="1" applyBorder="1"/>
    <xf numFmtId="0" fontId="20" fillId="2" borderId="0" xfId="0" applyFont="1" applyFill="1"/>
    <xf numFmtId="0" fontId="21" fillId="0" borderId="21" xfId="0" applyFont="1" applyBorder="1"/>
    <xf numFmtId="0" fontId="21" fillId="0" borderId="25" xfId="0" applyFont="1" applyBorder="1"/>
    <xf numFmtId="0" fontId="20" fillId="0" borderId="29" xfId="0" applyFont="1" applyBorder="1" applyAlignment="1">
      <alignment vertical="center"/>
    </xf>
    <xf numFmtId="3" fontId="20" fillId="0" borderId="30" xfId="0" applyNumberFormat="1" applyFont="1" applyFill="1" applyBorder="1" applyAlignment="1">
      <alignment vertical="center"/>
    </xf>
    <xf numFmtId="3" fontId="20" fillId="0" borderId="0" xfId="0" applyNumberFormat="1" applyFont="1" applyFill="1" applyBorder="1" applyAlignment="1">
      <alignment vertical="center"/>
    </xf>
    <xf numFmtId="3" fontId="8" fillId="0" borderId="0" xfId="0" applyNumberFormat="1" applyFont="1" applyFill="1" applyBorder="1" applyAlignment="1">
      <alignment vertical="center"/>
    </xf>
    <xf numFmtId="3" fontId="8" fillId="0" borderId="0" xfId="0" applyNumberFormat="1" applyFont="1" applyBorder="1" applyAlignment="1">
      <alignment vertical="center"/>
    </xf>
    <xf numFmtId="3" fontId="8" fillId="0" borderId="31" xfId="0" applyNumberFormat="1" applyFont="1" applyBorder="1" applyAlignment="1">
      <alignment vertical="center"/>
    </xf>
    <xf numFmtId="0" fontId="20" fillId="0" borderId="29" xfId="0" applyFont="1" applyBorder="1" applyAlignment="1">
      <alignment horizontal="left" vertical="center" indent="2"/>
    </xf>
    <xf numFmtId="0" fontId="20" fillId="0" borderId="29" xfId="0" applyFont="1" applyBorder="1" applyAlignment="1">
      <alignment horizontal="left" vertical="center"/>
    </xf>
    <xf numFmtId="0" fontId="21" fillId="4" borderId="32" xfId="0" applyFont="1" applyFill="1" applyBorder="1" applyAlignment="1">
      <alignment vertical="center"/>
    </xf>
    <xf numFmtId="3" fontId="21" fillId="4" borderId="18" xfId="0" applyNumberFormat="1" applyFont="1" applyFill="1" applyBorder="1" applyAlignment="1">
      <alignment vertical="center"/>
    </xf>
    <xf numFmtId="3" fontId="21" fillId="4" borderId="19" xfId="0" applyNumberFormat="1" applyFont="1" applyFill="1" applyBorder="1" applyAlignment="1">
      <alignment vertical="center"/>
    </xf>
    <xf numFmtId="3" fontId="21" fillId="4" borderId="20" xfId="0" applyNumberFormat="1" applyFont="1" applyFill="1" applyBorder="1" applyAlignment="1">
      <alignment vertical="center"/>
    </xf>
    <xf numFmtId="0" fontId="21" fillId="4" borderId="25" xfId="0" applyFont="1" applyFill="1" applyBorder="1" applyAlignment="1">
      <alignment vertical="center"/>
    </xf>
    <xf numFmtId="20" fontId="20" fillId="2" borderId="0" xfId="0" applyNumberFormat="1" applyFont="1" applyFill="1"/>
    <xf numFmtId="3" fontId="22" fillId="2" borderId="5" xfId="3" applyNumberFormat="1" applyFont="1" applyFill="1" applyBorder="1" applyAlignment="1">
      <alignment horizontal="right" vertical="center"/>
    </xf>
    <xf numFmtId="3" fontId="22" fillId="2" borderId="6" xfId="3" applyNumberFormat="1" applyFont="1" applyFill="1" applyBorder="1" applyAlignment="1">
      <alignment horizontal="right" vertical="center"/>
    </xf>
    <xf numFmtId="3" fontId="22" fillId="2" borderId="0" xfId="3" applyNumberFormat="1" applyFont="1" applyFill="1" applyBorder="1" applyAlignment="1">
      <alignment horizontal="right" vertical="center"/>
    </xf>
    <xf numFmtId="3" fontId="22" fillId="2" borderId="9" xfId="3" applyNumberFormat="1" applyFont="1" applyFill="1" applyBorder="1" applyAlignment="1">
      <alignment horizontal="right" vertical="center"/>
    </xf>
    <xf numFmtId="3" fontId="24" fillId="2" borderId="0" xfId="3" applyNumberFormat="1" applyFont="1" applyFill="1" applyBorder="1" applyAlignment="1">
      <alignment horizontal="right" vertical="center"/>
    </xf>
    <xf numFmtId="3" fontId="24" fillId="2" borderId="9" xfId="3" applyNumberFormat="1" applyFont="1" applyFill="1" applyBorder="1" applyAlignment="1">
      <alignment horizontal="right" vertical="center"/>
    </xf>
    <xf numFmtId="3" fontId="22" fillId="2" borderId="2" xfId="3" applyNumberFormat="1" applyFont="1" applyFill="1" applyBorder="1" applyAlignment="1">
      <alignment horizontal="right" vertical="center"/>
    </xf>
    <xf numFmtId="3" fontId="22" fillId="2" borderId="15" xfId="3" applyNumberFormat="1" applyFont="1" applyFill="1" applyBorder="1" applyAlignment="1">
      <alignment horizontal="right" vertical="center"/>
    </xf>
    <xf numFmtId="3" fontId="22" fillId="2" borderId="10" xfId="3" applyNumberFormat="1" applyFont="1" applyFill="1" applyBorder="1" applyAlignment="1">
      <alignment horizontal="right" vertical="center"/>
    </xf>
    <xf numFmtId="3" fontId="22" fillId="2" borderId="11" xfId="3" applyNumberFormat="1" applyFont="1" applyFill="1" applyBorder="1" applyAlignment="1">
      <alignment horizontal="right" vertical="center"/>
    </xf>
    <xf numFmtId="3" fontId="22" fillId="3" borderId="5" xfId="3" applyNumberFormat="1" applyFont="1" applyFill="1" applyBorder="1" applyAlignment="1">
      <alignment horizontal="right" vertical="center"/>
    </xf>
    <xf numFmtId="3" fontId="22" fillId="3" borderId="6" xfId="3" applyNumberFormat="1" applyFont="1" applyFill="1" applyBorder="1" applyAlignment="1">
      <alignment horizontal="right" vertical="center"/>
    </xf>
    <xf numFmtId="165" fontId="22" fillId="2" borderId="2" xfId="3" applyNumberFormat="1" applyFont="1" applyFill="1" applyBorder="1" applyAlignment="1">
      <alignment horizontal="right" vertical="center"/>
    </xf>
    <xf numFmtId="165" fontId="22" fillId="2" borderId="15" xfId="3" applyNumberFormat="1" applyFont="1" applyFill="1" applyBorder="1" applyAlignment="1">
      <alignment horizontal="right" vertical="center"/>
    </xf>
    <xf numFmtId="0" fontId="26" fillId="2" borderId="5" xfId="3" applyFont="1" applyFill="1" applyBorder="1" applyAlignment="1">
      <alignment horizontal="right" vertical="center"/>
    </xf>
    <xf numFmtId="3" fontId="24" fillId="2" borderId="10" xfId="3" applyNumberFormat="1" applyFont="1" applyFill="1" applyBorder="1" applyAlignment="1">
      <alignment horizontal="right" vertical="center"/>
    </xf>
    <xf numFmtId="3" fontId="24" fillId="2" borderId="11" xfId="3" applyNumberFormat="1" applyFont="1" applyFill="1" applyBorder="1" applyAlignment="1">
      <alignment horizontal="right" vertical="center"/>
    </xf>
    <xf numFmtId="3" fontId="24" fillId="2" borderId="2" xfId="3" applyNumberFormat="1" applyFont="1" applyFill="1" applyBorder="1" applyAlignment="1">
      <alignment horizontal="right" vertical="center"/>
    </xf>
    <xf numFmtId="3" fontId="24" fillId="2" borderId="15" xfId="3" applyNumberFormat="1" applyFont="1" applyFill="1" applyBorder="1" applyAlignment="1">
      <alignment horizontal="right" vertical="center"/>
    </xf>
    <xf numFmtId="168" fontId="23" fillId="0" borderId="0" xfId="3" applyNumberFormat="1" applyFont="1"/>
    <xf numFmtId="3" fontId="8" fillId="0" borderId="30" xfId="0" applyNumberFormat="1" applyFont="1" applyFill="1" applyBorder="1" applyAlignment="1">
      <alignment vertical="center"/>
    </xf>
    <xf numFmtId="3" fontId="8" fillId="0" borderId="30" xfId="0" applyNumberFormat="1" applyFont="1" applyBorder="1" applyAlignment="1">
      <alignment vertical="center"/>
    </xf>
    <xf numFmtId="3" fontId="23" fillId="0" borderId="0" xfId="3" applyNumberFormat="1" applyFont="1"/>
    <xf numFmtId="3" fontId="20" fillId="2" borderId="0" xfId="0" applyNumberFormat="1" applyFont="1" applyFill="1"/>
    <xf numFmtId="3" fontId="22" fillId="2" borderId="4" xfId="3" applyNumberFormat="1" applyFont="1" applyFill="1" applyBorder="1" applyAlignment="1">
      <alignment horizontal="right" vertical="center"/>
    </xf>
    <xf numFmtId="3" fontId="22" fillId="2" borderId="8" xfId="3" applyNumberFormat="1" applyFont="1" applyFill="1" applyBorder="1" applyAlignment="1">
      <alignment horizontal="right" vertical="center"/>
    </xf>
    <xf numFmtId="3" fontId="24" fillId="2" borderId="8" xfId="3" applyNumberFormat="1" applyFont="1" applyFill="1" applyBorder="1" applyAlignment="1">
      <alignment horizontal="right" vertical="center"/>
    </xf>
    <xf numFmtId="3" fontId="22" fillId="2" borderId="1" xfId="3" applyNumberFormat="1" applyFont="1" applyFill="1" applyBorder="1" applyAlignment="1">
      <alignment horizontal="right" vertical="center"/>
    </xf>
    <xf numFmtId="3" fontId="22" fillId="2" borderId="17" xfId="3" applyNumberFormat="1" applyFont="1" applyFill="1" applyBorder="1" applyAlignment="1">
      <alignment horizontal="right" vertical="center"/>
    </xf>
    <xf numFmtId="3" fontId="20" fillId="0" borderId="0" xfId="4" applyNumberFormat="1" applyFont="1" applyBorder="1" applyAlignment="1">
      <alignment horizontal="right" vertical="center"/>
    </xf>
    <xf numFmtId="3" fontId="20" fillId="0" borderId="0" xfId="4" applyNumberFormat="1" applyFont="1" applyFill="1" applyBorder="1"/>
    <xf numFmtId="3" fontId="20" fillId="0" borderId="0" xfId="4" applyNumberFormat="1" applyFont="1" applyFill="1" applyBorder="1" applyAlignment="1">
      <alignment horizontal="right" vertical="center"/>
    </xf>
    <xf numFmtId="169" fontId="20" fillId="2" borderId="0" xfId="0" applyNumberFormat="1" applyFont="1" applyFill="1"/>
    <xf numFmtId="170" fontId="23" fillId="0" borderId="0" xfId="3" applyNumberFormat="1" applyFont="1"/>
    <xf numFmtId="166" fontId="20" fillId="2" borderId="0" xfId="0" applyNumberFormat="1" applyFont="1" applyFill="1"/>
    <xf numFmtId="3" fontId="8" fillId="0" borderId="24" xfId="0" applyNumberFormat="1" applyFont="1" applyBorder="1" applyAlignment="1">
      <alignment vertical="center"/>
    </xf>
    <xf numFmtId="0" fontId="23" fillId="0" borderId="0" xfId="3" applyFont="1" applyBorder="1"/>
    <xf numFmtId="3" fontId="22" fillId="3" borderId="1" xfId="3" applyNumberFormat="1" applyFont="1" applyFill="1" applyBorder="1" applyAlignment="1">
      <alignment horizontal="right" vertical="center"/>
    </xf>
    <xf numFmtId="3" fontId="22" fillId="3" borderId="2" xfId="3" applyNumberFormat="1" applyFont="1" applyFill="1" applyBorder="1" applyAlignment="1">
      <alignment horizontal="right" vertical="center"/>
    </xf>
    <xf numFmtId="3" fontId="22" fillId="3" borderId="15" xfId="3" applyNumberFormat="1" applyFont="1" applyFill="1" applyBorder="1" applyAlignment="1">
      <alignment horizontal="right" vertical="center"/>
    </xf>
    <xf numFmtId="3" fontId="24" fillId="2" borderId="17" xfId="3" applyNumberFormat="1" applyFont="1" applyFill="1" applyBorder="1" applyAlignment="1">
      <alignment horizontal="right" vertical="center"/>
    </xf>
    <xf numFmtId="3" fontId="24" fillId="2" borderId="1" xfId="3" applyNumberFormat="1" applyFont="1" applyFill="1" applyBorder="1" applyAlignment="1">
      <alignment horizontal="right" vertical="center"/>
    </xf>
    <xf numFmtId="0" fontId="7" fillId="0" borderId="0" xfId="0" applyFont="1"/>
    <xf numFmtId="0" fontId="7" fillId="0" borderId="27" xfId="0" applyFont="1" applyBorder="1" applyAlignment="1">
      <alignment horizontal="center" vertical="center" wrapText="1"/>
    </xf>
    <xf numFmtId="165" fontId="22" fillId="2" borderId="1" xfId="3" applyNumberFormat="1" applyFont="1" applyFill="1" applyBorder="1" applyAlignment="1">
      <alignment horizontal="right" vertical="center"/>
    </xf>
    <xf numFmtId="0" fontId="19" fillId="0" borderId="0" xfId="0" applyFont="1" applyFill="1"/>
    <xf numFmtId="3" fontId="22" fillId="0" borderId="8" xfId="3" applyNumberFormat="1" applyFont="1" applyFill="1" applyBorder="1" applyAlignment="1">
      <alignment horizontal="right" vertical="center"/>
    </xf>
    <xf numFmtId="3" fontId="22" fillId="0" borderId="1" xfId="3" applyNumberFormat="1" applyFont="1" applyFill="1" applyBorder="1" applyAlignment="1">
      <alignment horizontal="right" vertical="center"/>
    </xf>
    <xf numFmtId="3" fontId="24" fillId="0" borderId="8" xfId="3" applyNumberFormat="1" applyFont="1" applyFill="1" applyBorder="1" applyAlignment="1">
      <alignment horizontal="right" vertical="center"/>
    </xf>
    <xf numFmtId="3" fontId="22" fillId="3" borderId="4" xfId="3" applyNumberFormat="1" applyFont="1" applyFill="1" applyBorder="1" applyAlignment="1">
      <alignment horizontal="right" vertical="center"/>
    </xf>
    <xf numFmtId="0" fontId="26" fillId="2" borderId="0" xfId="3" applyFont="1" applyFill="1" applyBorder="1" applyAlignment="1">
      <alignment horizontal="right" vertical="center"/>
    </xf>
    <xf numFmtId="3" fontId="24" fillId="0" borderId="17" xfId="3" applyNumberFormat="1" applyFont="1" applyFill="1" applyBorder="1" applyAlignment="1">
      <alignment horizontal="right" vertical="center"/>
    </xf>
    <xf numFmtId="3" fontId="24" fillId="0" borderId="1" xfId="3" applyNumberFormat="1" applyFont="1" applyFill="1" applyBorder="1" applyAlignment="1">
      <alignment horizontal="right" vertical="center"/>
    </xf>
    <xf numFmtId="3" fontId="24" fillId="0" borderId="4" xfId="3" applyNumberFormat="1" applyFont="1" applyFill="1" applyBorder="1" applyAlignment="1">
      <alignment horizontal="right" vertical="center"/>
    </xf>
    <xf numFmtId="165" fontId="22" fillId="0" borderId="1" xfId="3" applyNumberFormat="1" applyFont="1" applyFill="1" applyBorder="1" applyAlignment="1">
      <alignment horizontal="right" vertical="center"/>
    </xf>
    <xf numFmtId="14" fontId="7" fillId="0" borderId="0" xfId="0" applyNumberFormat="1" applyFont="1"/>
    <xf numFmtId="0" fontId="7" fillId="0" borderId="27" xfId="0" applyFont="1" applyBorder="1"/>
    <xf numFmtId="0" fontId="20" fillId="0" borderId="0" xfId="0" applyFont="1" applyFill="1"/>
    <xf numFmtId="10" fontId="7" fillId="0" borderId="0" xfId="0" applyNumberFormat="1" applyFont="1"/>
    <xf numFmtId="10" fontId="7" fillId="0" borderId="0" xfId="0" applyNumberFormat="1" applyFont="1" applyBorder="1"/>
    <xf numFmtId="3" fontId="0" fillId="0" borderId="0" xfId="0" applyNumberFormat="1"/>
    <xf numFmtId="169" fontId="23" fillId="0" borderId="0" xfId="3" applyNumberFormat="1" applyFont="1"/>
    <xf numFmtId="1" fontId="21" fillId="0" borderId="22" xfId="0" applyNumberFormat="1" applyFont="1" applyBorder="1" applyAlignment="1">
      <alignment horizontal="center"/>
    </xf>
    <xf numFmtId="0" fontId="21" fillId="0" borderId="23" xfId="0" applyFont="1" applyBorder="1" applyAlignment="1">
      <alignment horizontal="center"/>
    </xf>
    <xf numFmtId="165" fontId="20" fillId="2" borderId="0" xfId="0" applyNumberFormat="1" applyFont="1" applyFill="1"/>
    <xf numFmtId="0" fontId="30" fillId="2" borderId="0" xfId="24" applyFont="1" applyFill="1"/>
    <xf numFmtId="0" fontId="2" fillId="2" borderId="0" xfId="24" applyFill="1"/>
    <xf numFmtId="0" fontId="24" fillId="2" borderId="0" xfId="3" applyFont="1" applyFill="1" applyBorder="1" applyAlignment="1">
      <alignment horizontal="right" vertical="center"/>
    </xf>
    <xf numFmtId="0" fontId="24" fillId="2" borderId="5" xfId="3" applyFont="1" applyFill="1" applyBorder="1" applyAlignment="1">
      <alignment horizontal="right" vertical="center"/>
    </xf>
    <xf numFmtId="0" fontId="24" fillId="2" borderId="6" xfId="3" applyFont="1" applyFill="1" applyBorder="1" applyAlignment="1">
      <alignment horizontal="right" vertical="center"/>
    </xf>
    <xf numFmtId="0" fontId="31" fillId="0" borderId="0" xfId="0" applyFont="1"/>
    <xf numFmtId="0" fontId="35" fillId="0" borderId="0" xfId="0" applyFont="1"/>
    <xf numFmtId="1" fontId="7" fillId="0" borderId="0" xfId="0" applyNumberFormat="1" applyFont="1"/>
    <xf numFmtId="0" fontId="7" fillId="0" borderId="0" xfId="0" applyFont="1" applyAlignment="1">
      <alignment horizontal="right"/>
    </xf>
    <xf numFmtId="0" fontId="29" fillId="0" borderId="19" xfId="0" applyFont="1" applyBorder="1"/>
    <xf numFmtId="0" fontId="7" fillId="0" borderId="19" xfId="0" applyFont="1" applyBorder="1"/>
    <xf numFmtId="0" fontId="7" fillId="0" borderId="27" xfId="0" applyFont="1" applyBorder="1" applyAlignment="1">
      <alignment horizontal="right"/>
    </xf>
    <xf numFmtId="1" fontId="7" fillId="0" borderId="27" xfId="0" applyNumberFormat="1" applyFont="1" applyBorder="1"/>
    <xf numFmtId="3" fontId="2" fillId="2" borderId="0" xfId="24" applyNumberFormat="1" applyFill="1"/>
    <xf numFmtId="0" fontId="7" fillId="7" borderId="27" xfId="0" applyFont="1" applyFill="1" applyBorder="1"/>
    <xf numFmtId="0" fontId="7" fillId="7" borderId="0" xfId="0" applyFont="1" applyFill="1"/>
    <xf numFmtId="0" fontId="7" fillId="7" borderId="19" xfId="0" applyFont="1" applyFill="1" applyBorder="1"/>
    <xf numFmtId="0" fontId="29" fillId="7" borderId="19" xfId="0" applyFont="1" applyFill="1" applyBorder="1"/>
    <xf numFmtId="0" fontId="7" fillId="7" borderId="0" xfId="0" applyFont="1" applyFill="1" applyAlignment="1">
      <alignment horizontal="right"/>
    </xf>
    <xf numFmtId="1" fontId="7" fillId="7" borderId="0" xfId="0" applyNumberFormat="1" applyFont="1" applyFill="1"/>
    <xf numFmtId="0" fontId="7" fillId="7" borderId="27" xfId="0" applyFont="1" applyFill="1" applyBorder="1" applyAlignment="1">
      <alignment horizontal="right"/>
    </xf>
    <xf numFmtId="1" fontId="7" fillId="7" borderId="27" xfId="0" applyNumberFormat="1" applyFont="1" applyFill="1" applyBorder="1"/>
    <xf numFmtId="168" fontId="7" fillId="0" borderId="0" xfId="0" applyNumberFormat="1" applyFont="1"/>
    <xf numFmtId="0" fontId="29" fillId="0" borderId="27" xfId="0" applyFont="1" applyBorder="1" applyAlignment="1">
      <alignment horizontal="right"/>
    </xf>
    <xf numFmtId="168" fontId="29" fillId="0" borderId="27" xfId="0" applyNumberFormat="1" applyFont="1" applyBorder="1"/>
    <xf numFmtId="171" fontId="7" fillId="0" borderId="0" xfId="27" applyNumberFormat="1" applyFont="1"/>
    <xf numFmtId="171" fontId="7" fillId="0" borderId="0" xfId="27" applyNumberFormat="1" applyFont="1" applyAlignment="1">
      <alignment horizontal="right"/>
    </xf>
    <xf numFmtId="0" fontId="7" fillId="0" borderId="0" xfId="0" applyFont="1" applyBorder="1"/>
    <xf numFmtId="1" fontId="7" fillId="0" borderId="0" xfId="0" applyNumberFormat="1" applyFont="1" applyBorder="1"/>
    <xf numFmtId="0" fontId="7" fillId="0" borderId="0" xfId="0" applyFont="1" applyAlignment="1">
      <alignment horizontal="left"/>
    </xf>
    <xf numFmtId="0" fontId="7" fillId="0" borderId="0" xfId="0" applyFont="1" applyBorder="1" applyAlignment="1">
      <alignment horizontal="left"/>
    </xf>
    <xf numFmtId="0" fontId="29" fillId="0" borderId="19" xfId="0" applyFont="1" applyBorder="1" applyAlignment="1">
      <alignment horizontal="right"/>
    </xf>
    <xf numFmtId="0" fontId="38" fillId="8" borderId="0" xfId="0" applyFont="1" applyFill="1" applyAlignment="1">
      <alignment vertical="center"/>
    </xf>
    <xf numFmtId="0" fontId="38" fillId="8" borderId="0" xfId="0" applyFont="1" applyFill="1" applyAlignment="1">
      <alignment horizontal="center" vertical="center"/>
    </xf>
    <xf numFmtId="0" fontId="39" fillId="0" borderId="0" xfId="0" applyFont="1" applyFill="1" applyAlignment="1">
      <alignment vertical="center"/>
    </xf>
    <xf numFmtId="1" fontId="40" fillId="0" borderId="0" xfId="0" applyNumberFormat="1" applyFont="1" applyFill="1" applyAlignment="1">
      <alignment horizontal="center" vertical="center"/>
    </xf>
    <xf numFmtId="0" fontId="41" fillId="0" borderId="0" xfId="0" applyFont="1" applyAlignment="1">
      <alignment vertical="center" wrapText="1"/>
    </xf>
    <xf numFmtId="1" fontId="41" fillId="0" borderId="0" xfId="0" applyNumberFormat="1" applyFont="1" applyFill="1" applyAlignment="1">
      <alignment horizontal="center" vertical="center" wrapText="1"/>
    </xf>
    <xf numFmtId="0" fontId="39" fillId="0" borderId="0" xfId="0" applyFont="1" applyAlignment="1">
      <alignment vertical="center"/>
    </xf>
    <xf numFmtId="0" fontId="41" fillId="0" borderId="0" xfId="0" applyFont="1" applyFill="1" applyAlignment="1">
      <alignment vertical="center" wrapText="1"/>
    </xf>
    <xf numFmtId="0" fontId="42" fillId="0" borderId="0" xfId="0" applyFont="1" applyBorder="1"/>
    <xf numFmtId="0" fontId="13" fillId="7" borderId="0" xfId="0" applyFont="1" applyFill="1" applyBorder="1"/>
    <xf numFmtId="0" fontId="43" fillId="2" borderId="0" xfId="1" applyFont="1" applyFill="1" applyBorder="1"/>
    <xf numFmtId="0" fontId="7" fillId="7" borderId="0" xfId="0" applyFont="1" applyFill="1" applyBorder="1"/>
    <xf numFmtId="0" fontId="29" fillId="7" borderId="0" xfId="0" applyFont="1" applyFill="1" applyBorder="1"/>
    <xf numFmtId="1" fontId="7" fillId="7" borderId="0" xfId="0" applyNumberFormat="1" applyFont="1" applyFill="1" applyBorder="1"/>
    <xf numFmtId="0" fontId="34" fillId="0" borderId="0" xfId="0" applyFont="1" applyAlignment="1">
      <alignment horizontal="left" vertical="top" wrapText="1"/>
    </xf>
    <xf numFmtId="0" fontId="22" fillId="2" borderId="4"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3" xfId="3" applyFont="1" applyFill="1" applyBorder="1" applyAlignment="1">
      <alignment horizontal="center" vertical="center"/>
    </xf>
    <xf numFmtId="0" fontId="22" fillId="2" borderId="7" xfId="3" applyFont="1" applyFill="1" applyBorder="1" applyAlignment="1">
      <alignment horizontal="center" vertical="center"/>
    </xf>
    <xf numFmtId="0" fontId="21" fillId="0" borderId="2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cellXfs>
  <cellStyles count="28">
    <cellStyle name="čárky 2" xfId="6"/>
    <cellStyle name="Čiarka" xfId="27" builtinId="3"/>
    <cellStyle name="Čiarka 2" xfId="10"/>
    <cellStyle name="Čiarka 3" xfId="20"/>
    <cellStyle name="Normálna" xfId="0" builtinId="0"/>
    <cellStyle name="Normálna 2" xfId="21"/>
    <cellStyle name="Normálna 2 4" xfId="4"/>
    <cellStyle name="Normálna 3" xfId="22"/>
    <cellStyle name="Normálna 4" xfId="24"/>
    <cellStyle name="Normálna 5" xfId="25"/>
    <cellStyle name="Normálne 2" xfId="1"/>
    <cellStyle name="Normálne 2 2" xfId="7"/>
    <cellStyle name="Normálne 3" xfId="5"/>
    <cellStyle name="Normálne 4" xfId="11"/>
    <cellStyle name="normálne 4 2" xfId="15"/>
    <cellStyle name="Normálne 5" xfId="12"/>
    <cellStyle name="Normálne 6" xfId="13"/>
    <cellStyle name="Normálne 7" xfId="16"/>
    <cellStyle name="Normálne 8" xfId="18"/>
    <cellStyle name="normálne_IFP_DANE_20081103" xfId="26"/>
    <cellStyle name="normální 2" xfId="3"/>
    <cellStyle name="Percentá 2" xfId="2"/>
    <cellStyle name="Percentá 2 2" xfId="9"/>
    <cellStyle name="Percentá 3" xfId="8"/>
    <cellStyle name="Percentá 4" xfId="14"/>
    <cellStyle name="Percentá 5" xfId="17"/>
    <cellStyle name="Percentá 6" xfId="19"/>
    <cellStyle name="Percentá 7" xfId="23"/>
  </cellStyles>
  <dxfs count="0"/>
  <tableStyles count="0" defaultTableStyle="TableStyleMedium2" defaultPivotStyle="PivotStyleLight16"/>
  <colors>
    <mruColors>
      <color rgb="FF2EAAE1"/>
      <color rgb="FF686767"/>
      <color rgb="FFF2CA6D"/>
      <color rgb="FF1AA380"/>
      <color rgb="FFE85477"/>
      <color rgb="FF868585"/>
      <color rgb="FFA6A6A6"/>
      <color rgb="FFC8E7F5"/>
      <color rgb="FF2C9ADC"/>
      <color rgb="FF7FC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9108379745214779"/>
          <c:h val="0.85748137319626516"/>
        </c:manualLayout>
      </c:layout>
      <c:barChart>
        <c:barDir val="col"/>
        <c:grouping val="stacked"/>
        <c:varyColors val="0"/>
        <c:ser>
          <c:idx val="0"/>
          <c:order val="0"/>
          <c:tx>
            <c:strRef>
              <c:f>Graf_1!$C$4</c:f>
              <c:strCache>
                <c:ptCount val="1"/>
                <c:pt idx="0">
                  <c:v>makro</c:v>
                </c:pt>
              </c:strCache>
            </c:strRef>
          </c:tx>
          <c:spPr>
            <a:solidFill>
              <a:srgbClr val="2EAAE1"/>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Graf_1!$D$4:$J$4</c15:sqref>
                  </c15:fullRef>
                </c:ext>
              </c:extLst>
              <c:f>Graf_1!$E$4:$J$4</c:f>
              <c:numCache>
                <c:formatCode>0.0</c:formatCode>
                <c:ptCount val="6"/>
                <c:pt idx="0">
                  <c:v>10.953279062233447</c:v>
                </c:pt>
                <c:pt idx="1">
                  <c:v>9.9234071471462233</c:v>
                </c:pt>
                <c:pt idx="2">
                  <c:v>5.9873290706360311</c:v>
                </c:pt>
                <c:pt idx="3">
                  <c:v>5.2868233806624465</c:v>
                </c:pt>
                <c:pt idx="4">
                  <c:v>4.4109368157707314</c:v>
                </c:pt>
                <c:pt idx="5">
                  <c:v>4.6041352524747872</c:v>
                </c:pt>
              </c:numCache>
            </c:numRef>
          </c:val>
          <c:extLst>
            <c:ext xmlns:c16="http://schemas.microsoft.com/office/drawing/2014/chart" uri="{C3380CC4-5D6E-409C-BE32-E72D297353CC}">
              <c16:uniqueId val="{00000000-7B51-4577-AECE-A4DFEEF7C1DA}"/>
            </c:ext>
          </c:extLst>
        </c:ser>
        <c:ser>
          <c:idx val="5"/>
          <c:order val="1"/>
          <c:tx>
            <c:strRef>
              <c:f>Graf_1!$C$5</c:f>
              <c:strCache>
                <c:ptCount val="1"/>
                <c:pt idx="0">
                  <c:v>EDS / level</c:v>
                </c:pt>
              </c:strCache>
            </c:strRef>
          </c:tx>
          <c:spPr>
            <a:solidFill>
              <a:srgbClr val="686767"/>
            </a:solidFill>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4-4AA0-4065-AD58-D6CCC60F3351}"/>
                </c:ext>
              </c:extLst>
            </c:dLbl>
            <c:dLbl>
              <c:idx val="4"/>
              <c:delete val="1"/>
              <c:extLst>
                <c:ext xmlns:c15="http://schemas.microsoft.com/office/drawing/2012/chart" uri="{CE6537A1-D6FC-4f65-9D91-7224C49458BB}"/>
                <c:ext xmlns:c16="http://schemas.microsoft.com/office/drawing/2014/chart" uri="{C3380CC4-5D6E-409C-BE32-E72D297353CC}">
                  <c16:uniqueId val="{00000005-4AA0-4065-AD58-D6CCC60F3351}"/>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Graf_1!$D$5:$J$5</c15:sqref>
                  </c15:fullRef>
                </c:ext>
              </c:extLst>
              <c:f>Graf_1!$E$5:$J$5</c:f>
              <c:numCache>
                <c:formatCode>0.0</c:formatCode>
                <c:ptCount val="6"/>
                <c:pt idx="0">
                  <c:v>-2.3357891203423851</c:v>
                </c:pt>
                <c:pt idx="1">
                  <c:v>-0.7391118062003128</c:v>
                </c:pt>
                <c:pt idx="2">
                  <c:v>-0.75410864795946508</c:v>
                </c:pt>
                <c:pt idx="3">
                  <c:v>-0.15031795976624054</c:v>
                </c:pt>
                <c:pt idx="4">
                  <c:v>-0.18243384993946007</c:v>
                </c:pt>
                <c:pt idx="5">
                  <c:v>0.63870145242420706</c:v>
                </c:pt>
              </c:numCache>
            </c:numRef>
          </c:val>
          <c:extLst>
            <c:ext xmlns:c16="http://schemas.microsoft.com/office/drawing/2014/chart" uri="{C3380CC4-5D6E-409C-BE32-E72D297353CC}">
              <c16:uniqueId val="{00000001-7B51-4577-AECE-A4DFEEF7C1DA}"/>
            </c:ext>
          </c:extLst>
        </c:ser>
        <c:ser>
          <c:idx val="1"/>
          <c:order val="2"/>
          <c:tx>
            <c:strRef>
              <c:f>Graf_1!$C$6</c:f>
              <c:strCache>
                <c:ptCount val="1"/>
                <c:pt idx="0">
                  <c:v>legislatíva</c:v>
                </c:pt>
              </c:strCache>
            </c:strRef>
          </c:tx>
          <c:spPr>
            <a:solidFill>
              <a:srgbClr val="F2CA6D"/>
            </a:solidFill>
          </c:spPr>
          <c:invertIfNegative val="0"/>
          <c:dLbls>
            <c:dLbl>
              <c:idx val="0"/>
              <c:layout>
                <c:manualLayout>
                  <c:x val="2.4067388688327317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AA0-4065-AD58-D6CCC60F3351}"/>
                </c:ext>
              </c:extLst>
            </c:dLbl>
            <c:dLbl>
              <c:idx val="4"/>
              <c:delete val="1"/>
              <c:extLst>
                <c:ext xmlns:c15="http://schemas.microsoft.com/office/drawing/2012/chart" uri="{CE6537A1-D6FC-4f65-9D91-7224C49458BB}"/>
                <c:ext xmlns:c16="http://schemas.microsoft.com/office/drawing/2014/chart" uri="{C3380CC4-5D6E-409C-BE32-E72D297353CC}">
                  <c16:uniqueId val="{0000000B-7B51-4577-AECE-A4DFEEF7C1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Graf_1!$D$6:$I$6</c15:sqref>
                  </c15:fullRef>
                </c:ext>
              </c:extLst>
              <c:f>Graf_1!$E$6:$I$6</c:f>
              <c:numCache>
                <c:formatCode>0.0</c:formatCode>
                <c:ptCount val="5"/>
                <c:pt idx="0">
                  <c:v>1.7829569342672607</c:v>
                </c:pt>
                <c:pt idx="1">
                  <c:v>-1.0976753449356984</c:v>
                </c:pt>
                <c:pt idx="2">
                  <c:v>-0.71216356719637131</c:v>
                </c:pt>
                <c:pt idx="3">
                  <c:v>-0.23385100725421537</c:v>
                </c:pt>
                <c:pt idx="4">
                  <c:v>-9.8993121799362677E-2</c:v>
                </c:pt>
              </c:numCache>
            </c:numRef>
          </c:val>
          <c:extLst>
            <c:ext xmlns:c16="http://schemas.microsoft.com/office/drawing/2014/chart" uri="{C3380CC4-5D6E-409C-BE32-E72D297353CC}">
              <c16:uniqueId val="{00000002-7B51-4577-AECE-A4DFEEF7C1DA}"/>
            </c:ext>
          </c:extLst>
        </c:ser>
        <c:ser>
          <c:idx val="8"/>
          <c:order val="3"/>
          <c:tx>
            <c:strRef>
              <c:f>Graf_1!$C$7</c:f>
              <c:strCache>
                <c:ptCount val="1"/>
                <c:pt idx="0">
                  <c:v>jednorazové vplyvy</c:v>
                </c:pt>
              </c:strCache>
            </c:strRef>
          </c:tx>
          <c:spPr>
            <a:solidFill>
              <a:srgbClr val="E85477"/>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4AA0-4065-AD58-D6CCC60F3351}"/>
                </c:ext>
              </c:extLst>
            </c:dLbl>
            <c:dLbl>
              <c:idx val="1"/>
              <c:delete val="1"/>
              <c:extLst>
                <c:ext xmlns:c15="http://schemas.microsoft.com/office/drawing/2012/chart" uri="{CE6537A1-D6FC-4f65-9D91-7224C49458BB}"/>
                <c:ext xmlns:c16="http://schemas.microsoft.com/office/drawing/2014/chart" uri="{C3380CC4-5D6E-409C-BE32-E72D297353CC}">
                  <c16:uniqueId val="{0000000F-7B51-4577-AECE-A4DFEEF7C1DA}"/>
                </c:ext>
              </c:extLst>
            </c:dLbl>
            <c:dLbl>
              <c:idx val="2"/>
              <c:delete val="1"/>
              <c:extLst>
                <c:ext xmlns:c15="http://schemas.microsoft.com/office/drawing/2012/chart" uri="{CE6537A1-D6FC-4f65-9D91-7224C49458BB}"/>
                <c:ext xmlns:c16="http://schemas.microsoft.com/office/drawing/2014/chart" uri="{C3380CC4-5D6E-409C-BE32-E72D297353CC}">
                  <c16:uniqueId val="{0000000E-7B51-4577-AECE-A4DFEEF7C1DA}"/>
                </c:ext>
              </c:extLst>
            </c:dLbl>
            <c:dLbl>
              <c:idx val="3"/>
              <c:delete val="1"/>
              <c:extLst>
                <c:ext xmlns:c15="http://schemas.microsoft.com/office/drawing/2012/chart" uri="{CE6537A1-D6FC-4f65-9D91-7224C49458BB}"/>
                <c:ext xmlns:c16="http://schemas.microsoft.com/office/drawing/2014/chart" uri="{C3380CC4-5D6E-409C-BE32-E72D297353CC}">
                  <c16:uniqueId val="{0000000D-7B51-4577-AECE-A4DFEEF7C1DA}"/>
                </c:ext>
              </c:extLst>
            </c:dLbl>
            <c:dLbl>
              <c:idx val="4"/>
              <c:delete val="1"/>
              <c:extLst>
                <c:ext xmlns:c15="http://schemas.microsoft.com/office/drawing/2012/chart" uri="{CE6537A1-D6FC-4f65-9D91-7224C49458BB}"/>
                <c:ext xmlns:c16="http://schemas.microsoft.com/office/drawing/2014/chart" uri="{C3380CC4-5D6E-409C-BE32-E72D297353CC}">
                  <c16:uniqueId val="{0000000C-7B51-4577-AECE-A4DFEEF7C1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ext>
            </c:extLst>
          </c:dLbls>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Graf_1!$D$7:$J$7</c15:sqref>
                  </c15:fullRef>
                </c:ext>
              </c:extLst>
              <c:f>Graf_1!$E$7:$J$7</c:f>
              <c:numCache>
                <c:formatCode>0.0</c:formatCode>
                <c:ptCount val="6"/>
                <c:pt idx="0">
                  <c:v>7.8243832322477114E-2</c:v>
                </c:pt>
                <c:pt idx="1">
                  <c:v>0.91928783390353463</c:v>
                </c:pt>
                <c:pt idx="2">
                  <c:v>-0.23589342198757055</c:v>
                </c:pt>
                <c:pt idx="3">
                  <c:v>-7.5998611575978176E-2</c:v>
                </c:pt>
                <c:pt idx="4">
                  <c:v>-0.65880255955125278</c:v>
                </c:pt>
                <c:pt idx="5">
                  <c:v>-0.21798680151177377</c:v>
                </c:pt>
              </c:numCache>
            </c:numRef>
          </c:val>
          <c:extLst>
            <c:ext xmlns:c15="http://schemas.microsoft.com/office/drawing/2012/chart" uri="{02D57815-91ED-43cb-92C2-25804820EDAC}">
              <c15:categoryFilterExceptions>
                <c15:categoryFilterException>
                  <c15:sqref>Graf_1!$D$7</c15:sqref>
                  <c15:dLbl>
                    <c:idx val="-1"/>
                    <c:delete val="1"/>
                    <c:extLst>
                      <c:ext uri="{CE6537A1-D6FC-4f65-9D91-7224C49458BB}"/>
                      <c:ext xmlns:c16="http://schemas.microsoft.com/office/drawing/2014/chart" uri="{C3380CC4-5D6E-409C-BE32-E72D297353CC}">
                        <c16:uniqueId val="{00000000-801B-4A31-8A7E-C853097E4AFA}"/>
                      </c:ext>
                    </c:extLst>
                  </c15:dLbl>
                </c15:categoryFilterException>
              </c15:categoryFilterExceptions>
            </c:ext>
            <c:ext xmlns:c16="http://schemas.microsoft.com/office/drawing/2014/chart" uri="{C3380CC4-5D6E-409C-BE32-E72D297353CC}">
              <c16:uniqueId val="{00000003-7B51-4577-AECE-A4DFEEF7C1DA}"/>
            </c:ext>
          </c:extLst>
        </c:ser>
        <c:ser>
          <c:idx val="2"/>
          <c:order val="5"/>
          <c:tx>
            <c:strRef>
              <c:f>Graf_1!$C$8</c:f>
              <c:strCache>
                <c:ptCount val="1"/>
                <c:pt idx="0">
                  <c:v>iné vplvyvy</c:v>
                </c:pt>
              </c:strCache>
            </c:strRef>
          </c:tx>
          <c:spPr>
            <a:solidFill>
              <a:srgbClr val="1AA380"/>
            </a:solidFill>
          </c:spPr>
          <c:invertIfNegative val="0"/>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Graf_1!$D$8:$J$8</c15:sqref>
                  </c15:fullRef>
                </c:ext>
              </c:extLst>
              <c:f>Graf_1!$E$8:$J$8</c:f>
              <c:numCache>
                <c:formatCode>0.0</c:formatCode>
                <c:ptCount val="6"/>
                <c:pt idx="0">
                  <c:v>-0.22292764621163275</c:v>
                </c:pt>
                <c:pt idx="1">
                  <c:v>0.1729137397512156</c:v>
                </c:pt>
                <c:pt idx="2">
                  <c:v>-9.4199668803438524E-2</c:v>
                </c:pt>
                <c:pt idx="3">
                  <c:v>-1.5324455407422381E-2</c:v>
                </c:pt>
                <c:pt idx="4">
                  <c:v>-3.7810390900435878E-2</c:v>
                </c:pt>
                <c:pt idx="5">
                  <c:v>8.619512742651754E-2</c:v>
                </c:pt>
              </c:numCache>
            </c:numRef>
          </c:val>
          <c:extLst>
            <c:ext xmlns:c16="http://schemas.microsoft.com/office/drawing/2014/chart" uri="{C3380CC4-5D6E-409C-BE32-E72D297353CC}">
              <c16:uniqueId val="{00000000-4AA0-4065-AD58-D6CCC60F3351}"/>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3"/>
          <c:order val="4"/>
          <c:tx>
            <c:strRef>
              <c:f>Graf_1!$C$9</c:f>
              <c:strCache>
                <c:ptCount val="1"/>
                <c:pt idx="0">
                  <c:v>Celková zmena</c:v>
                </c:pt>
              </c:strCache>
            </c:strRef>
          </c:tx>
          <c:spPr>
            <a:ln w="19050">
              <a:solidFill>
                <a:srgbClr val="686767"/>
              </a:solidFill>
            </a:ln>
          </c:spPr>
          <c:marker>
            <c:symbol val="none"/>
          </c:marker>
          <c:dLbls>
            <c:dLbl>
              <c:idx val="0"/>
              <c:layout>
                <c:manualLayout>
                  <c:x val="-4.382084008452012E-2"/>
                  <c:y val="-0.16534703995333916"/>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AA0-4065-AD58-D6CCC60F3351}"/>
                </c:ext>
              </c:extLst>
            </c:dLbl>
            <c:spPr>
              <a:solidFill>
                <a:sysClr val="window" lastClr="FFFFFF"/>
              </a:solidFill>
              <a:ln>
                <a:solidFill>
                  <a:srgbClr val="686767"/>
                </a:solidFill>
              </a:ln>
              <a:effectLst/>
            </c:spPr>
            <c:txPr>
              <a:bodyPr wrap="square" lIns="38100" tIns="19050" rIns="38100" bIns="19050" anchor="ctr">
                <a:spAutoFit/>
              </a:bodyPr>
              <a:lstStyle/>
              <a:p>
                <a:pPr>
                  <a:defRPr b="1">
                    <a:solidFill>
                      <a:sysClr val="windowText" lastClr="000000"/>
                    </a:solidFill>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a:noFill/>
                    </a:ln>
                  </c:spPr>
                </c15:leaderLines>
              </c:ext>
            </c:extLst>
          </c:dLbls>
          <c:cat>
            <c:numRef>
              <c:extLst>
                <c:ext xmlns:c15="http://schemas.microsoft.com/office/drawing/2012/chart" uri="{02D57815-91ED-43cb-92C2-25804820EDAC}">
                  <c15:fullRef>
                    <c15:sqref>Graf_1!$D$3:$J$3</c15:sqref>
                  </c15:fullRef>
                </c:ext>
              </c:extLst>
              <c:f>Graf_1!$E$3:$J$3</c:f>
              <c:numCache>
                <c:formatCode>General</c:formatCode>
                <c:ptCount val="6"/>
                <c:pt idx="0">
                  <c:v>2022</c:v>
                </c:pt>
                <c:pt idx="1">
                  <c:v>2023</c:v>
                </c:pt>
                <c:pt idx="2">
                  <c:v>2024</c:v>
                </c:pt>
                <c:pt idx="3">
                  <c:v>2025</c:v>
                </c:pt>
                <c:pt idx="4">
                  <c:v>2026</c:v>
                </c:pt>
                <c:pt idx="5">
                  <c:v>2027</c:v>
                </c:pt>
              </c:numCache>
            </c:numRef>
          </c:cat>
          <c:val>
            <c:numRef>
              <c:extLst>
                <c:ext xmlns:c15="http://schemas.microsoft.com/office/drawing/2012/chart" uri="{02D57815-91ED-43cb-92C2-25804820EDAC}">
                  <c15:fullRef>
                    <c15:sqref>Graf_1!$D$9:$J$9</c15:sqref>
                  </c15:fullRef>
                </c:ext>
              </c:extLst>
              <c:f>Graf_1!$E$9:$J$9</c:f>
              <c:numCache>
                <c:formatCode>0.0</c:formatCode>
                <c:ptCount val="6"/>
                <c:pt idx="0">
                  <c:v>10.255763062269168</c:v>
                </c:pt>
                <c:pt idx="1">
                  <c:v>9.1788215696649615</c:v>
                </c:pt>
                <c:pt idx="2">
                  <c:v>4.1909637646891866</c:v>
                </c:pt>
                <c:pt idx="3">
                  <c:v>4.8113313466585907</c:v>
                </c:pt>
                <c:pt idx="4">
                  <c:v>3.4328968935802209</c:v>
                </c:pt>
                <c:pt idx="5">
                  <c:v>5.0332509924221966</c:v>
                </c:pt>
              </c:numCache>
            </c:numRef>
          </c:val>
          <c:smooth val="0"/>
          <c:extLst>
            <c:ext xmlns:c16="http://schemas.microsoft.com/office/drawing/2014/chart" uri="{C3380CC4-5D6E-409C-BE32-E72D297353CC}">
              <c16:uniqueId val="{00000009-7B51-4577-AECE-A4DFEEF7C1DA}"/>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0.71385005309450811"/>
          <c:y val="1.0537709335005684E-2"/>
          <c:w val="0.27545202156589632"/>
          <c:h val="0.53599081364829393"/>
        </c:manualLayout>
      </c:layout>
      <c:overlay val="1"/>
    </c:legend>
    <c:plotVisOnly val="1"/>
    <c:dispBlanksAs val="gap"/>
    <c:showDLblsOverMax val="0"/>
  </c:chart>
  <c:spPr>
    <a:ln>
      <a:noFill/>
    </a:ln>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6.0232704332011978E-2"/>
          <c:w val="0.89019685039370078"/>
          <c:h val="0.70801582175603561"/>
        </c:manualLayout>
      </c:layout>
      <c:barChart>
        <c:barDir val="col"/>
        <c:grouping val="stacked"/>
        <c:varyColors val="0"/>
        <c:ser>
          <c:idx val="0"/>
          <c:order val="0"/>
          <c:tx>
            <c:strRef>
              <c:f>Graf_10!$A$4</c:f>
              <c:strCache>
                <c:ptCount val="1"/>
                <c:pt idx="0">
                  <c:v>Dividendy</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Graf_10!$B$3:$E$3</c:f>
              <c:numCache>
                <c:formatCode>General</c:formatCode>
                <c:ptCount val="4"/>
                <c:pt idx="0">
                  <c:v>2023</c:v>
                </c:pt>
                <c:pt idx="1">
                  <c:v>2024</c:v>
                </c:pt>
                <c:pt idx="2">
                  <c:v>2025</c:v>
                </c:pt>
                <c:pt idx="3">
                  <c:v>2026</c:v>
                </c:pt>
              </c:numCache>
            </c:numRef>
          </c:cat>
          <c:val>
            <c:numRef>
              <c:f>Graf_10!$B$4:$E$4</c:f>
              <c:numCache>
                <c:formatCode>0</c:formatCode>
                <c:ptCount val="4"/>
                <c:pt idx="0">
                  <c:v>20.84</c:v>
                </c:pt>
                <c:pt idx="1">
                  <c:v>68.888000000000005</c:v>
                </c:pt>
                <c:pt idx="2">
                  <c:v>27.445</c:v>
                </c:pt>
                <c:pt idx="3">
                  <c:v>15.148999999999999</c:v>
                </c:pt>
              </c:numCache>
            </c:numRef>
          </c:val>
          <c:extLst>
            <c:ext xmlns:c16="http://schemas.microsoft.com/office/drawing/2014/chart" uri="{C3380CC4-5D6E-409C-BE32-E72D297353CC}">
              <c16:uniqueId val="{00000000-B229-41FE-A11D-CBE90F705384}"/>
            </c:ext>
          </c:extLst>
        </c:ser>
        <c:ser>
          <c:idx val="1"/>
          <c:order val="1"/>
          <c:tx>
            <c:strRef>
              <c:f>Graf_10!$A$5</c:f>
              <c:strCache>
                <c:ptCount val="1"/>
                <c:pt idx="0">
                  <c:v>NDS</c:v>
                </c:pt>
              </c:strCache>
            </c:strRef>
          </c:tx>
          <c:spPr>
            <a:solidFill>
              <a:schemeClr val="accent2"/>
            </a:solidFill>
            <a:ln>
              <a:noFill/>
            </a:ln>
            <a:effectLst/>
          </c:spPr>
          <c:invertIfNegative val="0"/>
          <c:cat>
            <c:numRef>
              <c:f>Graf_10!$B$3:$E$3</c:f>
              <c:numCache>
                <c:formatCode>General</c:formatCode>
                <c:ptCount val="4"/>
                <c:pt idx="0">
                  <c:v>2023</c:v>
                </c:pt>
                <c:pt idx="1">
                  <c:v>2024</c:v>
                </c:pt>
                <c:pt idx="2">
                  <c:v>2025</c:v>
                </c:pt>
                <c:pt idx="3">
                  <c:v>2026</c:v>
                </c:pt>
              </c:numCache>
            </c:numRef>
          </c:cat>
          <c:val>
            <c:numRef>
              <c:f>Graf_10!$B$5:$E$5</c:f>
              <c:numCache>
                <c:formatCode>0</c:formatCode>
                <c:ptCount val="4"/>
                <c:pt idx="0">
                  <c:v>8.8810000000000002</c:v>
                </c:pt>
                <c:pt idx="1">
                  <c:v>5.03</c:v>
                </c:pt>
                <c:pt idx="2">
                  <c:v>2.2949999999999999</c:v>
                </c:pt>
                <c:pt idx="3">
                  <c:v>-1.4830000000000001</c:v>
                </c:pt>
              </c:numCache>
            </c:numRef>
          </c:val>
          <c:extLst>
            <c:ext xmlns:c16="http://schemas.microsoft.com/office/drawing/2014/chart" uri="{C3380CC4-5D6E-409C-BE32-E72D297353CC}">
              <c16:uniqueId val="{00000001-B229-41FE-A11D-CBE90F705384}"/>
            </c:ext>
          </c:extLst>
        </c:ser>
        <c:ser>
          <c:idx val="2"/>
          <c:order val="2"/>
          <c:tx>
            <c:strRef>
              <c:f>Graf_10!$A$6</c:f>
              <c:strCache>
                <c:ptCount val="1"/>
                <c:pt idx="0">
                  <c:v>Emisné kvóty</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Graf_10!$B$3:$E$3</c:f>
              <c:numCache>
                <c:formatCode>General</c:formatCode>
                <c:ptCount val="4"/>
                <c:pt idx="0">
                  <c:v>2023</c:v>
                </c:pt>
                <c:pt idx="1">
                  <c:v>2024</c:v>
                </c:pt>
                <c:pt idx="2">
                  <c:v>2025</c:v>
                </c:pt>
                <c:pt idx="3">
                  <c:v>2026</c:v>
                </c:pt>
              </c:numCache>
            </c:numRef>
          </c:cat>
          <c:val>
            <c:numRef>
              <c:f>Graf_10!$B$6:$E$6</c:f>
              <c:numCache>
                <c:formatCode>0</c:formatCode>
                <c:ptCount val="4"/>
                <c:pt idx="0">
                  <c:v>-4.1048999998020009E-4</c:v>
                </c:pt>
                <c:pt idx="1">
                  <c:v>52.9</c:v>
                </c:pt>
                <c:pt idx="2">
                  <c:v>92.162999999999997</c:v>
                </c:pt>
                <c:pt idx="3">
                  <c:v>95.361999999999995</c:v>
                </c:pt>
              </c:numCache>
            </c:numRef>
          </c:val>
          <c:extLst>
            <c:ext xmlns:c16="http://schemas.microsoft.com/office/drawing/2014/chart" uri="{C3380CC4-5D6E-409C-BE32-E72D297353CC}">
              <c16:uniqueId val="{00000002-B229-41FE-A11D-CBE90F705384}"/>
            </c:ext>
          </c:extLst>
        </c:ser>
        <c:ser>
          <c:idx val="3"/>
          <c:order val="3"/>
          <c:tx>
            <c:strRef>
              <c:f>Graf_10!$A$7</c:f>
              <c:strCache>
                <c:ptCount val="1"/>
                <c:pt idx="0">
                  <c:v>Odvod z hazardných hier</c:v>
                </c:pt>
              </c:strCache>
            </c:strRef>
          </c:tx>
          <c:spPr>
            <a:solidFill>
              <a:schemeClr val="accent4"/>
            </a:solidFill>
            <a:ln>
              <a:noFill/>
            </a:ln>
            <a:effectLst/>
          </c:spPr>
          <c:invertIfNegative val="0"/>
          <c:cat>
            <c:numRef>
              <c:f>Graf_10!$B$3:$E$3</c:f>
              <c:numCache>
                <c:formatCode>General</c:formatCode>
                <c:ptCount val="4"/>
                <c:pt idx="0">
                  <c:v>2023</c:v>
                </c:pt>
                <c:pt idx="1">
                  <c:v>2024</c:v>
                </c:pt>
                <c:pt idx="2">
                  <c:v>2025</c:v>
                </c:pt>
                <c:pt idx="3">
                  <c:v>2026</c:v>
                </c:pt>
              </c:numCache>
            </c:numRef>
          </c:cat>
          <c:val>
            <c:numRef>
              <c:f>Graf_10!$B$7:$E$7</c:f>
              <c:numCache>
                <c:formatCode>0</c:formatCode>
                <c:ptCount val="4"/>
                <c:pt idx="0">
                  <c:v>11.317</c:v>
                </c:pt>
                <c:pt idx="1">
                  <c:v>0.224</c:v>
                </c:pt>
                <c:pt idx="2">
                  <c:v>1.0149999999999999</c:v>
                </c:pt>
                <c:pt idx="3">
                  <c:v>0.42799999999999999</c:v>
                </c:pt>
              </c:numCache>
            </c:numRef>
          </c:val>
          <c:extLst>
            <c:ext xmlns:c16="http://schemas.microsoft.com/office/drawing/2014/chart" uri="{C3380CC4-5D6E-409C-BE32-E72D297353CC}">
              <c16:uniqueId val="{00000003-B229-41FE-A11D-CBE90F705384}"/>
            </c:ext>
          </c:extLst>
        </c:ser>
        <c:dLbls>
          <c:showLegendKey val="0"/>
          <c:showVal val="0"/>
          <c:showCatName val="0"/>
          <c:showSerName val="0"/>
          <c:showPercent val="0"/>
          <c:showBubbleSize val="0"/>
        </c:dLbls>
        <c:gapWidth val="150"/>
        <c:overlap val="100"/>
        <c:axId val="630127760"/>
        <c:axId val="630140880"/>
      </c:barChart>
      <c:lineChart>
        <c:grouping val="standard"/>
        <c:varyColors val="0"/>
        <c:ser>
          <c:idx val="4"/>
          <c:order val="4"/>
          <c:tx>
            <c:strRef>
              <c:f>Graf_10!$A$8</c:f>
              <c:strCache>
                <c:ptCount val="1"/>
                <c:pt idx="0">
                  <c:v>Celkom</c:v>
                </c:pt>
              </c:strCache>
            </c:strRef>
          </c:tx>
          <c:spPr>
            <a:ln w="28575" cap="rnd">
              <a:solidFill>
                <a:schemeClr val="tx1"/>
              </a:solidFill>
              <a:round/>
            </a:ln>
            <a:effectLst/>
          </c:spPr>
          <c:marker>
            <c:symbol val="none"/>
          </c:marker>
          <c:dLbls>
            <c:spPr>
              <a:noFill/>
              <a:ln>
                <a:solidFill>
                  <a:srgbClr val="686767">
                    <a:lumMod val="50000"/>
                  </a:srgbClr>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Graf_10!$B$3:$E$3</c:f>
              <c:numCache>
                <c:formatCode>General</c:formatCode>
                <c:ptCount val="4"/>
                <c:pt idx="0">
                  <c:v>2023</c:v>
                </c:pt>
                <c:pt idx="1">
                  <c:v>2024</c:v>
                </c:pt>
                <c:pt idx="2">
                  <c:v>2025</c:v>
                </c:pt>
                <c:pt idx="3">
                  <c:v>2026</c:v>
                </c:pt>
              </c:numCache>
            </c:numRef>
          </c:cat>
          <c:val>
            <c:numRef>
              <c:f>Graf_10!$B$8:$E$8</c:f>
              <c:numCache>
                <c:formatCode>0</c:formatCode>
                <c:ptCount val="4"/>
                <c:pt idx="0">
                  <c:v>41.037589510000018</c:v>
                </c:pt>
                <c:pt idx="1">
                  <c:v>127.042</c:v>
                </c:pt>
                <c:pt idx="2">
                  <c:v>122.91800000000001</c:v>
                </c:pt>
                <c:pt idx="3">
                  <c:v>109.45599999999999</c:v>
                </c:pt>
              </c:numCache>
            </c:numRef>
          </c:val>
          <c:smooth val="0"/>
          <c:extLst>
            <c:ext xmlns:c16="http://schemas.microsoft.com/office/drawing/2014/chart" uri="{C3380CC4-5D6E-409C-BE32-E72D297353CC}">
              <c16:uniqueId val="{00000004-B229-41FE-A11D-CBE90F705384}"/>
            </c:ext>
          </c:extLst>
        </c:ser>
        <c:dLbls>
          <c:showLegendKey val="0"/>
          <c:showVal val="0"/>
          <c:showCatName val="0"/>
          <c:showSerName val="0"/>
          <c:showPercent val="0"/>
          <c:showBubbleSize val="0"/>
        </c:dLbls>
        <c:marker val="1"/>
        <c:smooth val="0"/>
        <c:axId val="630127760"/>
        <c:axId val="630140880"/>
      </c:lineChart>
      <c:catAx>
        <c:axId val="630127760"/>
        <c:scaling>
          <c:orientation val="minMax"/>
        </c:scaling>
        <c:delete val="0"/>
        <c:axPos val="b"/>
        <c:numFmt formatCode="General" sourceLinked="1"/>
        <c:majorTickMark val="none"/>
        <c:minorTickMark val="none"/>
        <c:tickLblPos val="low"/>
        <c:spPr>
          <a:noFill/>
          <a:ln w="9525" cap="flat" cmpd="sng" algn="ctr">
            <a:solidFill>
              <a:srgbClr val="686767">
                <a:lumMod val="50000"/>
              </a:srgb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crossAx val="630140880"/>
        <c:crosses val="autoZero"/>
        <c:auto val="1"/>
        <c:lblAlgn val="ctr"/>
        <c:lblOffset val="100"/>
        <c:noMultiLvlLbl val="0"/>
      </c:catAx>
      <c:valAx>
        <c:axId val="630140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crossAx val="630127760"/>
        <c:crosses val="autoZero"/>
        <c:crossBetween val="between"/>
      </c:valAx>
      <c:spPr>
        <a:noFill/>
        <a:ln>
          <a:noFill/>
        </a:ln>
        <a:effectLst/>
      </c:spPr>
    </c:plotArea>
    <c:legend>
      <c:legendPos val="b"/>
      <c:layout>
        <c:manualLayout>
          <c:xMode val="edge"/>
          <c:yMode val="edge"/>
          <c:x val="7.6993693323879533E-3"/>
          <c:y val="0.85266571408303693"/>
          <c:w val="0.96314260717410327"/>
          <c:h val="0.1350005573627621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v>Výbor február</c:v>
          </c:tx>
          <c:spPr>
            <a:solidFill>
              <a:schemeClr val="tx1"/>
            </a:solidFill>
            <a:ln>
              <a:noFill/>
            </a:ln>
            <a:effectLst/>
          </c:spPr>
          <c:invertIfNegative val="0"/>
          <c:dLbls>
            <c:dLbl>
              <c:idx val="0"/>
              <c:layout/>
              <c:tx>
                <c:rich>
                  <a:bodyPr/>
                  <a:lstStyle/>
                  <a:p>
                    <a:r>
                      <a:rPr lang="en-US"/>
                      <a:t>+</a:t>
                    </a:r>
                    <a:fld id="{6D7A8AE8-4767-4A01-B1F7-70C92536E8A9}"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580-4CA1-ACBF-2CFD982298BB}"/>
                </c:ext>
              </c:extLst>
            </c:dLbl>
            <c:dLbl>
              <c:idx val="1"/>
              <c:layout/>
              <c:tx>
                <c:rich>
                  <a:bodyPr/>
                  <a:lstStyle/>
                  <a:p>
                    <a:r>
                      <a:rPr lang="en-US"/>
                      <a:t>+</a:t>
                    </a:r>
                    <a:fld id="{7E055401-BC82-4AAC-997D-8540349C4DFC}"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0580-4CA1-ACBF-2CFD982298BB}"/>
                </c:ext>
              </c:extLst>
            </c:dLbl>
            <c:dLbl>
              <c:idx val="2"/>
              <c:layout/>
              <c:tx>
                <c:rich>
                  <a:bodyPr/>
                  <a:lstStyle/>
                  <a:p>
                    <a:r>
                      <a:rPr lang="en-US"/>
                      <a:t>+</a:t>
                    </a:r>
                    <a:fld id="{D31C1515-96E7-4B8E-B6F6-D57140A18357}"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0580-4CA1-ACBF-2CFD982298BB}"/>
                </c:ext>
              </c:extLst>
            </c:dLbl>
            <c:dLbl>
              <c:idx val="3"/>
              <c:layout>
                <c:manualLayout>
                  <c:x val="0"/>
                  <c:y val="3.3244481995454E-3"/>
                </c:manualLayout>
              </c:layout>
              <c:tx>
                <c:rich>
                  <a:bodyPr/>
                  <a:lstStyle/>
                  <a:p>
                    <a:r>
                      <a:rPr lang="en-US"/>
                      <a:t>+</a:t>
                    </a:r>
                    <a:fld id="{FCB781D6-CA0C-4320-9BAA-7F21ADEFDBAE}"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0580-4CA1-ACBF-2CFD982298BB}"/>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Calibri Light" panose="020F0302020204030204" pitchFamily="34" charset="0"/>
                    <a:ea typeface="+mn-ea"/>
                    <a:cs typeface="Calibri Light" panose="020F0302020204030204" pitchFamily="34" charset="0"/>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2023</c:v>
              </c:pt>
              <c:pt idx="1">
                <c:v>2024</c:v>
              </c:pt>
              <c:pt idx="2">
                <c:v>2025</c:v>
              </c:pt>
              <c:pt idx="3">
                <c:v>2026</c:v>
              </c:pt>
            </c:numLit>
          </c:cat>
          <c:val>
            <c:numLit>
              <c:formatCode>General</c:formatCode>
              <c:ptCount val="4"/>
              <c:pt idx="0">
                <c:v>278.58202417026939</c:v>
              </c:pt>
              <c:pt idx="1">
                <c:v>346.8158177250499</c:v>
              </c:pt>
              <c:pt idx="2">
                <c:v>429.87032114140823</c:v>
              </c:pt>
              <c:pt idx="3">
                <c:v>437.96202053175585</c:v>
              </c:pt>
            </c:numLit>
          </c:val>
          <c:extLst>
            <c:ext xmlns:c16="http://schemas.microsoft.com/office/drawing/2014/chart" uri="{C3380CC4-5D6E-409C-BE32-E72D297353CC}">
              <c16:uniqueId val="{00000004-0580-4CA1-ACBF-2CFD982298BB}"/>
            </c:ext>
          </c:extLst>
        </c:ser>
        <c:ser>
          <c:idx val="2"/>
          <c:order val="1"/>
          <c:tx>
            <c:v>Výbor jún</c:v>
          </c:tx>
          <c:spPr>
            <a:solidFill>
              <a:schemeClr val="accent1"/>
            </a:solidFill>
            <a:ln>
              <a:noFill/>
            </a:ln>
            <a:effectLst/>
          </c:spPr>
          <c:invertIfNegative val="0"/>
          <c:dLbls>
            <c:dLbl>
              <c:idx val="0"/>
              <c:layout/>
              <c:tx>
                <c:rich>
                  <a:bodyPr/>
                  <a:lstStyle/>
                  <a:p>
                    <a:r>
                      <a:rPr lang="en-US"/>
                      <a:t>+</a:t>
                    </a:r>
                    <a:fld id="{52058B1E-00F6-4516-B9D2-C465DBB6CCCD}"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0580-4CA1-ACBF-2CFD982298BB}"/>
                </c:ext>
              </c:extLst>
            </c:dLbl>
            <c:dLbl>
              <c:idx val="1"/>
              <c:layout/>
              <c:tx>
                <c:rich>
                  <a:bodyPr/>
                  <a:lstStyle/>
                  <a:p>
                    <a:r>
                      <a:rPr lang="en-US"/>
                      <a:t>+</a:t>
                    </a:r>
                    <a:fld id="{9251FF0A-5EF1-4B88-815A-1B28296B3444}"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0580-4CA1-ACBF-2CFD982298BB}"/>
                </c:ext>
              </c:extLst>
            </c:dLbl>
            <c:dLbl>
              <c:idx val="2"/>
              <c:layout/>
              <c:tx>
                <c:rich>
                  <a:bodyPr/>
                  <a:lstStyle/>
                  <a:p>
                    <a:r>
                      <a:rPr lang="en-US"/>
                      <a:t>+</a:t>
                    </a:r>
                    <a:fld id="{44650810-0414-4A7C-8000-A6A3F759D6A5}"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0580-4CA1-ACBF-2CFD982298BB}"/>
                </c:ext>
              </c:extLst>
            </c:dLbl>
            <c:dLbl>
              <c:idx val="3"/>
              <c:layout/>
              <c:tx>
                <c:rich>
                  <a:bodyPr/>
                  <a:lstStyle/>
                  <a:p>
                    <a:r>
                      <a:rPr lang="en-US"/>
                      <a:t>+</a:t>
                    </a:r>
                    <a:fld id="{73BAA28F-EE02-4375-8932-797CB6DBBF9D}" type="VALUE">
                      <a:rPr lang="en-US"/>
                      <a:pPr/>
                      <a:t>[HODNOTA]</a:t>
                    </a:fld>
                    <a:endParaRPr 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0580-4CA1-ACBF-2CFD982298BB}"/>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Calibri Light" panose="020F0302020204030204" pitchFamily="34" charset="0"/>
                    <a:ea typeface="+mn-ea"/>
                    <a:cs typeface="Calibri Light" panose="020F0302020204030204" pitchFamily="34" charset="0"/>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4"/>
              <c:pt idx="0">
                <c:v>2023</c:v>
              </c:pt>
              <c:pt idx="1">
                <c:v>2024</c:v>
              </c:pt>
              <c:pt idx="2">
                <c:v>2025</c:v>
              </c:pt>
              <c:pt idx="3">
                <c:v>2026</c:v>
              </c:pt>
            </c:numLit>
          </c:cat>
          <c:val>
            <c:numLit>
              <c:formatCode>General</c:formatCode>
              <c:ptCount val="4"/>
              <c:pt idx="0">
                <c:v>536.56581150000011</c:v>
              </c:pt>
              <c:pt idx="1">
                <c:v>164.27009081522746</c:v>
              </c:pt>
              <c:pt idx="2">
                <c:v>173.7961594338669</c:v>
              </c:pt>
              <c:pt idx="3">
                <c:v>180.04049493571685</c:v>
              </c:pt>
            </c:numLit>
          </c:val>
          <c:extLst>
            <c:ext xmlns:c16="http://schemas.microsoft.com/office/drawing/2014/chart" uri="{C3380CC4-5D6E-409C-BE32-E72D297353CC}">
              <c16:uniqueId val="{00000009-0580-4CA1-ACBF-2CFD982298BB}"/>
            </c:ext>
          </c:extLst>
        </c:ser>
        <c:ser>
          <c:idx val="4"/>
          <c:order val="2"/>
          <c:tx>
            <c:v>Aktualizácia legislatívy jún</c:v>
          </c:tx>
          <c:spPr>
            <a:solidFill>
              <a:schemeClr val="accent1">
                <a:lumMod val="40000"/>
                <a:lumOff val="60000"/>
              </a:schemeClr>
            </a:solidFill>
            <a:ln>
              <a:noFill/>
            </a:ln>
            <a:effectLst/>
          </c:spPr>
          <c:invertIfNegative val="0"/>
          <c:val>
            <c:numLit>
              <c:formatCode>General</c:formatCode>
              <c:ptCount val="4"/>
              <c:pt idx="0">
                <c:v>24</c:v>
              </c:pt>
              <c:pt idx="1">
                <c:v>14</c:v>
              </c:pt>
              <c:pt idx="2">
                <c:v>14</c:v>
              </c:pt>
              <c:pt idx="3">
                <c:v>13</c:v>
              </c:pt>
            </c:numLit>
          </c:val>
          <c:extLst>
            <c:ext xmlns:c16="http://schemas.microsoft.com/office/drawing/2014/chart" uri="{C3380CC4-5D6E-409C-BE32-E72D297353CC}">
              <c16:uniqueId val="{0000000A-0580-4CA1-ACBF-2CFD982298BB}"/>
            </c:ext>
          </c:extLst>
        </c:ser>
        <c:dLbls>
          <c:showLegendKey val="0"/>
          <c:showVal val="0"/>
          <c:showCatName val="0"/>
          <c:showSerName val="0"/>
          <c:showPercent val="0"/>
          <c:showBubbleSize val="0"/>
        </c:dLbls>
        <c:gapWidth val="150"/>
        <c:overlap val="100"/>
        <c:axId val="671077976"/>
        <c:axId val="671080928"/>
      </c:barChart>
      <c:lineChart>
        <c:grouping val="standard"/>
        <c:varyColors val="0"/>
        <c:ser>
          <c:idx val="3"/>
          <c:order val="3"/>
          <c:tx>
            <c:v>Spolu </c:v>
          </c:tx>
          <c:spPr>
            <a:ln w="28575" cap="rnd">
              <a:solidFill>
                <a:schemeClr val="tx1"/>
              </a:solidFill>
              <a:round/>
            </a:ln>
            <a:effectLst/>
          </c:spPr>
          <c:marker>
            <c:symbol val="none"/>
          </c:marker>
          <c:dLbls>
            <c:dLbl>
              <c:idx val="0"/>
              <c:layout>
                <c:manualLayout>
                  <c:x val="1.7757027721522496E-2"/>
                  <c:y val="-8.15908399040349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80-4CA1-ACBF-2CFD982298BB}"/>
                </c:ext>
              </c:extLst>
            </c:dLbl>
            <c:dLbl>
              <c:idx val="1"/>
              <c:layout>
                <c:manualLayout>
                  <c:x val="1.7222691310850864E-2"/>
                  <c:y val="-0.104603545711162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580-4CA1-ACBF-2CFD982298BB}"/>
                </c:ext>
              </c:extLst>
            </c:dLbl>
            <c:dLbl>
              <c:idx val="2"/>
              <c:layout>
                <c:manualLayout>
                  <c:x val="1.8629357181805369E-2"/>
                  <c:y val="-0.1036212707728874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80-4CA1-ACBF-2CFD982298BB}"/>
                </c:ext>
              </c:extLst>
            </c:dLbl>
            <c:dLbl>
              <c:idx val="3"/>
              <c:layout>
                <c:manualLayout>
                  <c:x val="2.5537514182276851E-2"/>
                  <c:y val="-0.123035067957789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580-4CA1-ACBF-2CFD982298BB}"/>
                </c:ext>
              </c:extLst>
            </c:dLbl>
            <c:numFmt formatCode="#,##0" sourceLinked="0"/>
            <c:spPr>
              <a:noFill/>
              <a:ln>
                <a:solidFill>
                  <a:schemeClr val="tx1"/>
                </a:solid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rgbClr val="868585"/>
                      </a:solidFill>
                      <a:round/>
                    </a:ln>
                    <a:effectLst/>
                  </c:spPr>
                </c15:leaderLines>
              </c:ext>
            </c:extLst>
          </c:dLbls>
          <c:val>
            <c:numLit>
              <c:formatCode>General</c:formatCode>
              <c:ptCount val="4"/>
              <c:pt idx="0">
                <c:v>839.1478356702695</c:v>
              </c:pt>
              <c:pt idx="1">
                <c:v>525.08590854027739</c:v>
              </c:pt>
              <c:pt idx="2">
                <c:v>617.66648057527516</c:v>
              </c:pt>
              <c:pt idx="3">
                <c:v>631.00251546747268</c:v>
              </c:pt>
            </c:numLit>
          </c:val>
          <c:smooth val="0"/>
          <c:extLst>
            <c:ext xmlns:c16="http://schemas.microsoft.com/office/drawing/2014/chart" uri="{C3380CC4-5D6E-409C-BE32-E72D297353CC}">
              <c16:uniqueId val="{0000000F-0580-4CA1-ACBF-2CFD982298BB}"/>
            </c:ext>
          </c:extLst>
        </c:ser>
        <c:dLbls>
          <c:showLegendKey val="0"/>
          <c:showVal val="0"/>
          <c:showCatName val="0"/>
          <c:showSerName val="0"/>
          <c:showPercent val="0"/>
          <c:showBubbleSize val="0"/>
        </c:dLbls>
        <c:marker val="1"/>
        <c:smooth val="0"/>
        <c:axId val="671077976"/>
        <c:axId val="671080928"/>
      </c:lineChart>
      <c:catAx>
        <c:axId val="671077976"/>
        <c:scaling>
          <c:orientation val="minMax"/>
        </c:scaling>
        <c:delete val="0"/>
        <c:axPos val="b"/>
        <c:numFmt formatCode="General" sourceLinked="1"/>
        <c:majorTickMark val="none"/>
        <c:minorTickMark val="none"/>
        <c:tickLblPos val="nextTo"/>
        <c:spPr>
          <a:noFill/>
          <a:ln w="9525" cap="flat" cmpd="sng" algn="ctr">
            <a:solidFill>
              <a:schemeClr val="accent2"/>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crossAx val="671080928"/>
        <c:crosses val="autoZero"/>
        <c:auto val="1"/>
        <c:lblAlgn val="ctr"/>
        <c:lblOffset val="100"/>
        <c:noMultiLvlLbl val="0"/>
      </c:catAx>
      <c:valAx>
        <c:axId val="671080928"/>
        <c:scaling>
          <c:orientation val="minMax"/>
          <c:max val="1000"/>
        </c:scaling>
        <c:delete val="0"/>
        <c:axPos val="l"/>
        <c:majorGridlines>
          <c:spPr>
            <a:ln w="9525" cap="flat" cmpd="sng" algn="ctr">
              <a:solidFill>
                <a:schemeClr val="bg2">
                  <a:lumMod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crossAx val="671077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682981777331458E-2"/>
          <c:y val="4.466438090755976E-2"/>
          <c:w val="0.89790701448483123"/>
          <c:h val="0.87738108787980695"/>
        </c:manualLayout>
      </c:layout>
      <c:lineChart>
        <c:grouping val="standard"/>
        <c:varyColors val="0"/>
        <c:ser>
          <c:idx val="0"/>
          <c:order val="0"/>
          <c:tx>
            <c:strRef>
              <c:f>Graf_12!$A$4</c:f>
              <c:strCache>
                <c:ptCount val="1"/>
                <c:pt idx="0">
                  <c:v>Vývoj podľa inflácie</c:v>
                </c:pt>
              </c:strCache>
            </c:strRef>
          </c:tx>
          <c:spPr>
            <a:ln w="28575" cap="rnd">
              <a:solidFill>
                <a:schemeClr val="accent1"/>
              </a:solidFill>
              <a:prstDash val="sysDot"/>
              <a:round/>
            </a:ln>
            <a:effectLst/>
          </c:spPr>
          <c:marker>
            <c:symbol val="none"/>
          </c:marker>
          <c:cat>
            <c:numRef>
              <c:f>Graf_12!$B$3:$N$3</c:f>
              <c:numCache>
                <c:formatCode>General</c:formatCode>
                <c:ptCount val="13"/>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numCache>
            </c:numRef>
          </c:cat>
          <c:val>
            <c:numRef>
              <c:f>Graf_12!$B$4:$N$4</c:f>
              <c:numCache>
                <c:formatCode>#,##0</c:formatCode>
                <c:ptCount val="13"/>
                <c:pt idx="0">
                  <c:v>100</c:v>
                </c:pt>
                <c:pt idx="1">
                  <c:v>100.40798505486326</c:v>
                </c:pt>
                <c:pt idx="2">
                  <c:v>100.71131077724733</c:v>
                </c:pt>
                <c:pt idx="3">
                  <c:v>101.51700126346532</c:v>
                </c:pt>
                <c:pt idx="4">
                  <c:v>104.15644329631542</c:v>
                </c:pt>
                <c:pt idx="5">
                  <c:v>107.17698015190855</c:v>
                </c:pt>
                <c:pt idx="6">
                  <c:v>109.96358163585818</c:v>
                </c:pt>
                <c:pt idx="7">
                  <c:v>111.37663580446507</c:v>
                </c:pt>
                <c:pt idx="8">
                  <c:v>124.46339051148971</c:v>
                </c:pt>
                <c:pt idx="9">
                  <c:v>140.72622858915554</c:v>
                </c:pt>
                <c:pt idx="10">
                  <c:v>147.91250245028104</c:v>
                </c:pt>
                <c:pt idx="11">
                  <c:v>152.46875111979034</c:v>
                </c:pt>
                <c:pt idx="12">
                  <c:v>156.45141642725514</c:v>
                </c:pt>
              </c:numCache>
            </c:numRef>
          </c:val>
          <c:smooth val="0"/>
          <c:extLst>
            <c:ext xmlns:c16="http://schemas.microsoft.com/office/drawing/2014/chart" uri="{C3380CC4-5D6E-409C-BE32-E72D297353CC}">
              <c16:uniqueId val="{00000000-DEE6-4FB3-A2EE-EF4391B53472}"/>
            </c:ext>
          </c:extLst>
        </c:ser>
        <c:ser>
          <c:idx val="1"/>
          <c:order val="1"/>
          <c:tx>
            <c:strRef>
              <c:f>Graf_12!$A$5</c:f>
              <c:strCache>
                <c:ptCount val="1"/>
                <c:pt idx="0">
                  <c:v>Proporčné opatrenia + podmienené príjmom</c:v>
                </c:pt>
              </c:strCache>
            </c:strRef>
          </c:tx>
          <c:spPr>
            <a:ln w="28575" cap="rnd">
              <a:solidFill>
                <a:schemeClr val="accent1"/>
              </a:solidFill>
              <a:prstDash val="dash"/>
              <a:round/>
            </a:ln>
            <a:effectLst/>
          </c:spPr>
          <c:marker>
            <c:symbol val="none"/>
          </c:marker>
          <c:cat>
            <c:numRef>
              <c:f>Graf_12!$B$3:$N$3</c:f>
              <c:numCache>
                <c:formatCode>General</c:formatCode>
                <c:ptCount val="13"/>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numCache>
            </c:numRef>
          </c:cat>
          <c:val>
            <c:numRef>
              <c:f>Graf_12!$B$5:$N$5</c:f>
              <c:numCache>
                <c:formatCode>#,##0</c:formatCode>
                <c:ptCount val="13"/>
                <c:pt idx="0">
                  <c:v>100</c:v>
                </c:pt>
                <c:pt idx="1">
                  <c:v>100.39907386715477</c:v>
                </c:pt>
                <c:pt idx="2">
                  <c:v>102.12583866284773</c:v>
                </c:pt>
                <c:pt idx="3">
                  <c:v>103.90804519268988</c:v>
                </c:pt>
                <c:pt idx="4">
                  <c:v>107.20260088547558</c:v>
                </c:pt>
                <c:pt idx="5">
                  <c:v>112.44191791736111</c:v>
                </c:pt>
                <c:pt idx="6">
                  <c:v>115.21173451244017</c:v>
                </c:pt>
                <c:pt idx="7">
                  <c:v>119.11299773263907</c:v>
                </c:pt>
                <c:pt idx="8">
                  <c:v>136.55097808542752</c:v>
                </c:pt>
                <c:pt idx="9">
                  <c:v>147.85916943947333</c:v>
                </c:pt>
                <c:pt idx="10">
                  <c:v>155.10021616437612</c:v>
                </c:pt>
                <c:pt idx="11">
                  <c:v>159.7044238891811</c:v>
                </c:pt>
                <c:pt idx="12">
                  <c:v>163.73615083935036</c:v>
                </c:pt>
              </c:numCache>
            </c:numRef>
          </c:val>
          <c:smooth val="0"/>
          <c:extLst>
            <c:ext xmlns:c16="http://schemas.microsoft.com/office/drawing/2014/chart" uri="{C3380CC4-5D6E-409C-BE32-E72D297353CC}">
              <c16:uniqueId val="{00000001-DEE6-4FB3-A2EE-EF4391B53472}"/>
            </c:ext>
          </c:extLst>
        </c:ser>
        <c:ser>
          <c:idx val="2"/>
          <c:order val="2"/>
          <c:tx>
            <c:strRef>
              <c:f>Graf_12!$A$6</c:f>
              <c:strCache>
                <c:ptCount val="1"/>
                <c:pt idx="0">
                  <c:v>Proporčné opatrenia + podmienené príjmom + RB, OB</c:v>
                </c:pt>
              </c:strCache>
            </c:strRef>
          </c:tx>
          <c:spPr>
            <a:ln w="28575" cap="rnd">
              <a:solidFill>
                <a:schemeClr val="accent1"/>
              </a:solidFill>
              <a:round/>
            </a:ln>
            <a:effectLst/>
          </c:spPr>
          <c:marker>
            <c:symbol val="none"/>
          </c:marker>
          <c:cat>
            <c:numRef>
              <c:f>Graf_12!$B$3:$N$3</c:f>
              <c:numCache>
                <c:formatCode>General</c:formatCode>
                <c:ptCount val="13"/>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numCache>
            </c:numRef>
          </c:cat>
          <c:val>
            <c:numRef>
              <c:f>Graf_12!$B$6:$N$6</c:f>
              <c:numCache>
                <c:formatCode>#,##0</c:formatCode>
                <c:ptCount val="13"/>
                <c:pt idx="0">
                  <c:v>100</c:v>
                </c:pt>
                <c:pt idx="1">
                  <c:v>100.39907386715477</c:v>
                </c:pt>
                <c:pt idx="2">
                  <c:v>102.12583866284773</c:v>
                </c:pt>
                <c:pt idx="3">
                  <c:v>103.90804519268988</c:v>
                </c:pt>
                <c:pt idx="4">
                  <c:v>107.20260088547558</c:v>
                </c:pt>
                <c:pt idx="5">
                  <c:v>112.44191791736111</c:v>
                </c:pt>
                <c:pt idx="6">
                  <c:v>115.21173451244017</c:v>
                </c:pt>
                <c:pt idx="7">
                  <c:v>124.44393370852448</c:v>
                </c:pt>
                <c:pt idx="8">
                  <c:v>144.29789424558422</c:v>
                </c:pt>
                <c:pt idx="9">
                  <c:v>156.20101805453885</c:v>
                </c:pt>
                <c:pt idx="10">
                  <c:v>164.2672936685087</c:v>
                </c:pt>
                <c:pt idx="11">
                  <c:v>169.51761083359096</c:v>
                </c:pt>
                <c:pt idx="12">
                  <c:v>174.11868174598482</c:v>
                </c:pt>
              </c:numCache>
            </c:numRef>
          </c:val>
          <c:smooth val="0"/>
          <c:extLst>
            <c:ext xmlns:c16="http://schemas.microsoft.com/office/drawing/2014/chart" uri="{C3380CC4-5D6E-409C-BE32-E72D297353CC}">
              <c16:uniqueId val="{00000002-DEE6-4FB3-A2EE-EF4391B53472}"/>
            </c:ext>
          </c:extLst>
        </c:ser>
        <c:ser>
          <c:idx val="3"/>
          <c:order val="3"/>
          <c:tx>
            <c:strRef>
              <c:f>Graf_12!$A$7</c:f>
              <c:strCache>
                <c:ptCount val="1"/>
                <c:pt idx="0">
                  <c:v>Dôchodcovská inflácia</c:v>
                </c:pt>
              </c:strCache>
            </c:strRef>
          </c:tx>
          <c:spPr>
            <a:ln w="28575" cap="rnd">
              <a:solidFill>
                <a:schemeClr val="accent2"/>
              </a:solidFill>
              <a:round/>
            </a:ln>
            <a:effectLst/>
          </c:spPr>
          <c:marker>
            <c:symbol val="none"/>
          </c:marker>
          <c:cat>
            <c:numRef>
              <c:f>Graf_12!$B$3:$N$3</c:f>
              <c:numCache>
                <c:formatCode>General</c:formatCode>
                <c:ptCount val="13"/>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numCache>
            </c:numRef>
          </c:cat>
          <c:val>
            <c:numRef>
              <c:f>Graf_12!$B$7:$N$7</c:f>
              <c:numCache>
                <c:formatCode>#,##0</c:formatCode>
                <c:ptCount val="13"/>
                <c:pt idx="0">
                  <c:v>100</c:v>
                </c:pt>
                <c:pt idx="1">
                  <c:v>99.322571346209273</c:v>
                </c:pt>
                <c:pt idx="2">
                  <c:v>100.52368598058999</c:v>
                </c:pt>
                <c:pt idx="3">
                  <c:v>103.07485346401461</c:v>
                </c:pt>
                <c:pt idx="4">
                  <c:v>106.25060055731718</c:v>
                </c:pt>
                <c:pt idx="5">
                  <c:v>108.55164792927836</c:v>
                </c:pt>
                <c:pt idx="6">
                  <c:v>111.74010069201756</c:v>
                </c:pt>
                <c:pt idx="7">
                  <c:v>127.27463019273766</c:v>
                </c:pt>
                <c:pt idx="8">
                  <c:v>141.97124256081102</c:v>
                </c:pt>
                <c:pt idx="9">
                  <c:v>149.05126603157692</c:v>
                </c:pt>
                <c:pt idx="10">
                  <c:v>153.68874455465649</c:v>
                </c:pt>
                <c:pt idx="11">
                  <c:v>157.63933216566653</c:v>
                </c:pt>
                <c:pt idx="12">
                  <c:v>161.71449394618884</c:v>
                </c:pt>
              </c:numCache>
            </c:numRef>
          </c:val>
          <c:smooth val="0"/>
          <c:extLst>
            <c:ext xmlns:c16="http://schemas.microsoft.com/office/drawing/2014/chart" uri="{C3380CC4-5D6E-409C-BE32-E72D297353CC}">
              <c16:uniqueId val="{00000003-DEE6-4FB3-A2EE-EF4391B53472}"/>
            </c:ext>
          </c:extLst>
        </c:ser>
        <c:dLbls>
          <c:showLegendKey val="0"/>
          <c:showVal val="0"/>
          <c:showCatName val="0"/>
          <c:showSerName val="0"/>
          <c:showPercent val="0"/>
          <c:showBubbleSize val="0"/>
        </c:dLbls>
        <c:smooth val="0"/>
        <c:axId val="352310968"/>
        <c:axId val="352311296"/>
      </c:lineChart>
      <c:catAx>
        <c:axId val="352310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sk-SK"/>
          </a:p>
        </c:txPr>
        <c:crossAx val="352311296"/>
        <c:crosses val="autoZero"/>
        <c:auto val="1"/>
        <c:lblAlgn val="ctr"/>
        <c:lblOffset val="100"/>
        <c:noMultiLvlLbl val="0"/>
      </c:catAx>
      <c:valAx>
        <c:axId val="352311296"/>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sk-SK"/>
          </a:p>
        </c:txPr>
        <c:crossAx val="352310968"/>
        <c:crosses val="autoZero"/>
        <c:crossBetween val="between"/>
      </c:valAx>
      <c:spPr>
        <a:noFill/>
        <a:ln>
          <a:noFill/>
        </a:ln>
        <a:effectLst/>
      </c:spPr>
    </c:plotArea>
    <c:legend>
      <c:legendPos val="b"/>
      <c:layout>
        <c:manualLayout>
          <c:xMode val="edge"/>
          <c:yMode val="edge"/>
          <c:x val="8.0789143270611721E-2"/>
          <c:y val="4.5804489585558009E-2"/>
          <c:w val="0.58531440743077168"/>
          <c:h val="0.2679882037437512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j-lt"/>
        </a:defRPr>
      </a:pPr>
      <a:endParaRPr lang="sk-SK"/>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9108379745214779"/>
          <c:h val="0.85748137319626516"/>
        </c:manualLayout>
      </c:layout>
      <c:barChart>
        <c:barDir val="col"/>
        <c:grouping val="stacked"/>
        <c:varyColors val="0"/>
        <c:ser>
          <c:idx val="0"/>
          <c:order val="0"/>
          <c:tx>
            <c:strRef>
              <c:f>Graf_A!$A$4</c:f>
              <c:strCache>
                <c:ptCount val="1"/>
                <c:pt idx="0">
                  <c:v>DPFOzč, SO, ZO (mzdová báza)</c:v>
                </c:pt>
              </c:strCache>
            </c:strRef>
          </c:tx>
          <c:spPr>
            <a:solidFill>
              <a:srgbClr val="686767"/>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Graf_A!$B$3:$F$3</c:f>
              <c:numCache>
                <c:formatCode>General</c:formatCode>
                <c:ptCount val="5"/>
                <c:pt idx="0">
                  <c:v>2022</c:v>
                </c:pt>
                <c:pt idx="1">
                  <c:v>2023</c:v>
                </c:pt>
                <c:pt idx="2">
                  <c:v>2024</c:v>
                </c:pt>
                <c:pt idx="3">
                  <c:v>2025</c:v>
                </c:pt>
                <c:pt idx="4">
                  <c:v>2026</c:v>
                </c:pt>
              </c:numCache>
            </c:numRef>
          </c:cat>
          <c:val>
            <c:numRef>
              <c:f>Graf_A!$B$4:$F$4</c:f>
              <c:numCache>
                <c:formatCode>#,##0</c:formatCode>
                <c:ptCount val="5"/>
                <c:pt idx="0">
                  <c:v>-65.289789156388252</c:v>
                </c:pt>
                <c:pt idx="1">
                  <c:v>-214.2602675048615</c:v>
                </c:pt>
                <c:pt idx="2">
                  <c:v>-502.86518134275371</c:v>
                </c:pt>
                <c:pt idx="3">
                  <c:v>-626.50650922688317</c:v>
                </c:pt>
                <c:pt idx="4">
                  <c:v>-564.00484569228047</c:v>
                </c:pt>
              </c:numCache>
            </c:numRef>
          </c:val>
          <c:extLst>
            <c:ext xmlns:c16="http://schemas.microsoft.com/office/drawing/2014/chart" uri="{C3380CC4-5D6E-409C-BE32-E72D297353CC}">
              <c16:uniqueId val="{00000000-61B4-45F2-9F68-68C029D4B910}"/>
            </c:ext>
          </c:extLst>
        </c:ser>
        <c:ser>
          <c:idx val="5"/>
          <c:order val="1"/>
          <c:tx>
            <c:strRef>
              <c:f>Graf_A!$A$6</c:f>
              <c:strCache>
                <c:ptCount val="1"/>
                <c:pt idx="0">
                  <c:v>DPH (nominálna spotreba domácností, medzispotreba a investície vlády)</c:v>
                </c:pt>
              </c:strCache>
            </c:strRef>
          </c:tx>
          <c:spPr>
            <a:solidFill>
              <a:srgbClr val="2EAAE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Graf_A!$B$3:$F$3</c:f>
              <c:numCache>
                <c:formatCode>General</c:formatCode>
                <c:ptCount val="5"/>
                <c:pt idx="0">
                  <c:v>2022</c:v>
                </c:pt>
                <c:pt idx="1">
                  <c:v>2023</c:v>
                </c:pt>
                <c:pt idx="2">
                  <c:v>2024</c:v>
                </c:pt>
                <c:pt idx="3">
                  <c:v>2025</c:v>
                </c:pt>
                <c:pt idx="4">
                  <c:v>2026</c:v>
                </c:pt>
              </c:numCache>
            </c:numRef>
          </c:cat>
          <c:val>
            <c:numRef>
              <c:f>Graf_A!$B$6:$F$6</c:f>
              <c:numCache>
                <c:formatCode>#,##0</c:formatCode>
                <c:ptCount val="5"/>
                <c:pt idx="0">
                  <c:v>-80.787935141767761</c:v>
                </c:pt>
                <c:pt idx="1">
                  <c:v>-65.700610703766543</c:v>
                </c:pt>
                <c:pt idx="2">
                  <c:v>-308.04556984136821</c:v>
                </c:pt>
                <c:pt idx="3">
                  <c:v>-503.78841632688511</c:v>
                </c:pt>
                <c:pt idx="4">
                  <c:v>-451.92078214026111</c:v>
                </c:pt>
              </c:numCache>
            </c:numRef>
          </c:val>
          <c:extLst>
            <c:ext xmlns:c16="http://schemas.microsoft.com/office/drawing/2014/chart" uri="{C3380CC4-5D6E-409C-BE32-E72D297353CC}">
              <c16:uniqueId val="{00000002-61B4-45F2-9F68-68C029D4B910}"/>
            </c:ext>
          </c:extLst>
        </c:ser>
        <c:ser>
          <c:idx val="1"/>
          <c:order val="2"/>
          <c:tx>
            <c:strRef>
              <c:f>Graf_A!$A$5</c:f>
              <c:strCache>
                <c:ptCount val="1"/>
                <c:pt idx="0">
                  <c:v>DPPO, DPFOpod, SD MO, ZD licencie (nominálne a reálne HDP)</c:v>
                </c:pt>
              </c:strCache>
            </c:strRef>
          </c:tx>
          <c:spPr>
            <a:solidFill>
              <a:srgbClr val="1AA380"/>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Graf_A!$B$3:$F$3</c:f>
              <c:numCache>
                <c:formatCode>General</c:formatCode>
                <c:ptCount val="5"/>
                <c:pt idx="0">
                  <c:v>2022</c:v>
                </c:pt>
                <c:pt idx="1">
                  <c:v>2023</c:v>
                </c:pt>
                <c:pt idx="2">
                  <c:v>2024</c:v>
                </c:pt>
                <c:pt idx="3">
                  <c:v>2025</c:v>
                </c:pt>
                <c:pt idx="4">
                  <c:v>2026</c:v>
                </c:pt>
              </c:numCache>
            </c:numRef>
          </c:cat>
          <c:val>
            <c:numRef>
              <c:f>Graf_A!$B$5:$F$5</c:f>
              <c:numCache>
                <c:formatCode>#,##0</c:formatCode>
                <c:ptCount val="5"/>
                <c:pt idx="0">
                  <c:v>-1.2186017779474274</c:v>
                </c:pt>
                <c:pt idx="1">
                  <c:v>81.814182652780332</c:v>
                </c:pt>
                <c:pt idx="2">
                  <c:v>94.602985044585438</c:v>
                </c:pt>
                <c:pt idx="3">
                  <c:v>41.964250664192605</c:v>
                </c:pt>
                <c:pt idx="4">
                  <c:v>21.588558448801329</c:v>
                </c:pt>
              </c:numCache>
            </c:numRef>
          </c:val>
          <c:extLst>
            <c:ext xmlns:c16="http://schemas.microsoft.com/office/drawing/2014/chart" uri="{C3380CC4-5D6E-409C-BE32-E72D297353CC}">
              <c16:uniqueId val="{00000003-61B4-45F2-9F68-68C029D4B910}"/>
            </c:ext>
          </c:extLst>
        </c:ser>
        <c:ser>
          <c:idx val="8"/>
          <c:order val="3"/>
          <c:tx>
            <c:strRef>
              <c:f>Graf_A!$A$7</c:f>
              <c:strCache>
                <c:ptCount val="1"/>
                <c:pt idx="0">
                  <c:v>Ostatné SD, medz.obchod, zrážka</c:v>
                </c:pt>
              </c:strCache>
            </c:strRef>
          </c:tx>
          <c:spPr>
            <a:solidFill>
              <a:srgbClr val="F2CA6D"/>
            </a:solidFill>
          </c:spPr>
          <c:invertIfNegative val="0"/>
          <c:cat>
            <c:numRef>
              <c:f>Graf_A!$B$3:$F$3</c:f>
              <c:numCache>
                <c:formatCode>General</c:formatCode>
                <c:ptCount val="5"/>
                <c:pt idx="0">
                  <c:v>2022</c:v>
                </c:pt>
                <c:pt idx="1">
                  <c:v>2023</c:v>
                </c:pt>
                <c:pt idx="2">
                  <c:v>2024</c:v>
                </c:pt>
                <c:pt idx="3">
                  <c:v>2025</c:v>
                </c:pt>
                <c:pt idx="4">
                  <c:v>2026</c:v>
                </c:pt>
              </c:numCache>
            </c:numRef>
          </c:cat>
          <c:val>
            <c:numRef>
              <c:f>Graf_A!$B$7:$F$7</c:f>
              <c:numCache>
                <c:formatCode>#,##0</c:formatCode>
                <c:ptCount val="5"/>
                <c:pt idx="0">
                  <c:v>0.98076522054423987</c:v>
                </c:pt>
                <c:pt idx="1">
                  <c:v>-9.2078618985096892</c:v>
                </c:pt>
                <c:pt idx="2">
                  <c:v>-22.331718216476887</c:v>
                </c:pt>
                <c:pt idx="3">
                  <c:v>-17.921136824490453</c:v>
                </c:pt>
                <c:pt idx="4">
                  <c:v>-11.29880880837386</c:v>
                </c:pt>
              </c:numCache>
            </c:numRef>
          </c:val>
          <c:extLst>
            <c:ext xmlns:c16="http://schemas.microsoft.com/office/drawing/2014/chart" uri="{C3380CC4-5D6E-409C-BE32-E72D297353CC}">
              <c16:uniqueId val="{00000001-61B4-45F2-9F68-68C029D4B910}"/>
            </c:ext>
          </c:extLst>
        </c:ser>
        <c:dLbls>
          <c:showLegendKey val="0"/>
          <c:showVal val="0"/>
          <c:showCatName val="0"/>
          <c:showSerName val="0"/>
          <c:showPercent val="0"/>
          <c:showBubbleSize val="0"/>
        </c:dLbls>
        <c:gapWidth val="150"/>
        <c:overlap val="100"/>
        <c:axId val="308019264"/>
        <c:axId val="308019656"/>
      </c:barChart>
      <c:lineChart>
        <c:grouping val="standard"/>
        <c:varyColors val="0"/>
        <c:ser>
          <c:idx val="3"/>
          <c:order val="4"/>
          <c:tx>
            <c:strRef>
              <c:f>Graf_A!$A$8</c:f>
              <c:strCache>
                <c:ptCount val="1"/>
                <c:pt idx="0">
                  <c:v>Vplyv zmeny makroekonomických údajov</c:v>
                </c:pt>
              </c:strCache>
            </c:strRef>
          </c:tx>
          <c:marker>
            <c:symbol val="none"/>
          </c:marker>
          <c:dLbls>
            <c:dLbl>
              <c:idx val="0"/>
              <c:layout>
                <c:manualLayout>
                  <c:x val="-3.4891338215103998E-2"/>
                  <c:y val="6.5877136460572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A-4BB2-8866-7CFCF34187A7}"/>
                </c:ext>
              </c:extLst>
            </c:dLbl>
            <c:dLbl>
              <c:idx val="1"/>
              <c:layout>
                <c:manualLayout>
                  <c:x val="-3.4846826935583997E-2"/>
                  <c:y val="9.84123339357289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3-465D-A0F0-EDB3856B083F}"/>
                </c:ext>
              </c:extLst>
            </c:dLbl>
            <c:dLbl>
              <c:idx val="2"/>
              <c:layout>
                <c:manualLayout>
                  <c:x val="-3.1739216120192405E-2"/>
                  <c:y val="8.6582887932000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3-465D-A0F0-EDB3856B083F}"/>
                </c:ext>
              </c:extLst>
            </c:dLbl>
            <c:dLbl>
              <c:idx val="3"/>
              <c:layout>
                <c:manualLayout>
                  <c:x val="-4.8624876709260731E-2"/>
                  <c:y val="9.19884858217021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41-43C4-AC9A-1BBC9C3F8902}"/>
                </c:ext>
              </c:extLst>
            </c:dLbl>
            <c:dLbl>
              <c:idx val="4"/>
              <c:layout>
                <c:manualLayout>
                  <c:x val="-4.1218545821216521E-2"/>
                  <c:y val="-5.108196377092103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FCA-4BB2-8866-7CFCF34187A7}"/>
                </c:ext>
              </c:extLst>
            </c:dLbl>
            <c:spPr>
              <a:solidFill>
                <a:sysClr val="window" lastClr="FFFFFF"/>
              </a:solidFill>
              <a:ln>
                <a:solidFill>
                  <a:sysClr val="window" lastClr="FFFFFF">
                    <a:lumMod val="50000"/>
                  </a:sysClr>
                </a:solidFill>
              </a:ln>
              <a:effectLst/>
            </c:spPr>
            <c:txPr>
              <a:bodyPr wrap="square" lIns="38100" tIns="19050" rIns="38100" bIns="19050" anchor="ctr">
                <a:spAutoFit/>
              </a:bodyPr>
              <a:lstStyle/>
              <a:p>
                <a:pPr>
                  <a:defRPr b="1"/>
                </a:pPr>
                <a:endParaRPr lang="sk-SK"/>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Graf_A!$B$3:$F$3</c:f>
              <c:numCache>
                <c:formatCode>General</c:formatCode>
                <c:ptCount val="5"/>
                <c:pt idx="0">
                  <c:v>2022</c:v>
                </c:pt>
                <c:pt idx="1">
                  <c:v>2023</c:v>
                </c:pt>
                <c:pt idx="2">
                  <c:v>2024</c:v>
                </c:pt>
                <c:pt idx="3">
                  <c:v>2025</c:v>
                </c:pt>
                <c:pt idx="4">
                  <c:v>2026</c:v>
                </c:pt>
              </c:numCache>
            </c:numRef>
          </c:cat>
          <c:val>
            <c:numRef>
              <c:f>Graf_A!$B$8:$F$8</c:f>
              <c:numCache>
                <c:formatCode>#,##0</c:formatCode>
                <c:ptCount val="5"/>
                <c:pt idx="0">
                  <c:v>-146.3155608555592</c:v>
                </c:pt>
                <c:pt idx="1">
                  <c:v>-207.3545574543574</c:v>
                </c:pt>
                <c:pt idx="2">
                  <c:v>-738.63948435601344</c:v>
                </c:pt>
                <c:pt idx="3">
                  <c:v>-1106.2518117140662</c:v>
                </c:pt>
                <c:pt idx="4">
                  <c:v>-1005.6358781921142</c:v>
                </c:pt>
              </c:numCache>
            </c:numRef>
          </c:val>
          <c:smooth val="0"/>
          <c:extLst>
            <c:ext xmlns:c16="http://schemas.microsoft.com/office/drawing/2014/chart" uri="{C3380CC4-5D6E-409C-BE32-E72D297353CC}">
              <c16:uniqueId val="{00000005-61B4-45F2-9F68-68C029D4B910}"/>
            </c:ext>
          </c:extLst>
        </c:ser>
        <c:dLbls>
          <c:showLegendKey val="0"/>
          <c:showVal val="0"/>
          <c:showCatName val="0"/>
          <c:showSerName val="0"/>
          <c:showPercent val="0"/>
          <c:showBubbleSize val="0"/>
        </c:dLbls>
        <c:marker val="1"/>
        <c:smooth val="0"/>
        <c:axId val="308019264"/>
        <c:axId val="308019656"/>
      </c:lineChart>
      <c:catAx>
        <c:axId val="308019264"/>
        <c:scaling>
          <c:orientation val="minMax"/>
        </c:scaling>
        <c:delete val="0"/>
        <c:axPos val="b"/>
        <c:numFmt formatCode="General" sourceLinked="1"/>
        <c:majorTickMark val="none"/>
        <c:minorTickMark val="none"/>
        <c:tickLblPos val="low"/>
        <c:spPr>
          <a:ln>
            <a:solidFill>
              <a:srgbClr val="131D2B"/>
            </a:solidFill>
          </a:ln>
        </c:spPr>
        <c:crossAx val="308019656"/>
        <c:crosses val="autoZero"/>
        <c:auto val="1"/>
        <c:lblAlgn val="ctr"/>
        <c:lblOffset val="100"/>
        <c:noMultiLvlLbl val="0"/>
      </c:catAx>
      <c:valAx>
        <c:axId val="308019656"/>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txPr>
          <a:bodyPr/>
          <a:lstStyle/>
          <a:p>
            <a:pPr>
              <a:defRPr>
                <a:solidFill>
                  <a:schemeClr val="tx1">
                    <a:lumMod val="50000"/>
                    <a:lumOff val="50000"/>
                  </a:schemeClr>
                </a:solidFill>
              </a:defRPr>
            </a:pPr>
            <a:endParaRPr lang="sk-SK"/>
          </a:p>
        </c:txPr>
        <c:crossAx val="308019264"/>
        <c:crosses val="autoZero"/>
        <c:crossBetween val="between"/>
      </c:valAx>
    </c:plotArea>
    <c:legend>
      <c:legendPos val="r"/>
      <c:layout>
        <c:manualLayout>
          <c:xMode val="edge"/>
          <c:yMode val="edge"/>
          <c:x val="0.7520181210225434"/>
          <c:y val="1.0537709335005684E-2"/>
          <c:w val="0.24798198084071502"/>
          <c:h val="0.9297622230701672"/>
        </c:manualLayout>
      </c:layout>
      <c:overlay val="1"/>
    </c:legend>
    <c:plotVisOnly val="1"/>
    <c:dispBlanksAs val="gap"/>
    <c:showDLblsOverMax val="0"/>
  </c:chart>
  <c:spPr>
    <a:ln>
      <a:noFill/>
    </a:ln>
  </c:spPr>
  <c:txPr>
    <a:bodyPr/>
    <a:lstStyle/>
    <a:p>
      <a:pPr>
        <a:defRPr sz="1000">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9108379745214779"/>
          <c:h val="0.85748137319626516"/>
        </c:manualLayout>
      </c:layout>
      <c:barChart>
        <c:barDir val="col"/>
        <c:grouping val="stacked"/>
        <c:varyColors val="0"/>
        <c:ser>
          <c:idx val="0"/>
          <c:order val="0"/>
          <c:tx>
            <c:strRef>
              <c:f>Graf_B!$A$4</c:f>
              <c:strCache>
                <c:ptCount val="1"/>
                <c:pt idx="0">
                  <c:v>DPFOzč, SO, ZO (mzdová báza)</c:v>
                </c:pt>
              </c:strCache>
            </c:strRef>
          </c:tx>
          <c:spPr>
            <a:solidFill>
              <a:srgbClr val="686767"/>
            </a:solidFill>
          </c:spPr>
          <c:invertIfNegative val="0"/>
          <c:dLbls>
            <c:spPr>
              <a:noFill/>
              <a:ln>
                <a:noFill/>
              </a:ln>
              <a:effectLst/>
            </c:spPr>
            <c:txPr>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Graf_B!$B$3:$E$3</c:f>
              <c:numCache>
                <c:formatCode>General</c:formatCode>
                <c:ptCount val="4"/>
                <c:pt idx="0">
                  <c:v>2022</c:v>
                </c:pt>
                <c:pt idx="1">
                  <c:v>2023</c:v>
                </c:pt>
                <c:pt idx="2">
                  <c:v>2024</c:v>
                </c:pt>
                <c:pt idx="3">
                  <c:v>2025</c:v>
                </c:pt>
              </c:numCache>
            </c:numRef>
          </c:cat>
          <c:val>
            <c:numRef>
              <c:f>Graf_B!$B$4:$F$4</c:f>
              <c:numCache>
                <c:formatCode>#,##0</c:formatCode>
                <c:ptCount val="5"/>
                <c:pt idx="0">
                  <c:v>15.06424338476385</c:v>
                </c:pt>
                <c:pt idx="1">
                  <c:v>72.027846814873612</c:v>
                </c:pt>
                <c:pt idx="2">
                  <c:v>-0.73647752801900879</c:v>
                </c:pt>
                <c:pt idx="3">
                  <c:v>16.882607482001383</c:v>
                </c:pt>
                <c:pt idx="4">
                  <c:v>57.181059903289508</c:v>
                </c:pt>
              </c:numCache>
            </c:numRef>
          </c:val>
          <c:extLst>
            <c:ext xmlns:c16="http://schemas.microsoft.com/office/drawing/2014/chart" uri="{C3380CC4-5D6E-409C-BE32-E72D297353CC}">
              <c16:uniqueId val="{00000002-578A-494B-99DF-B34E24E89901}"/>
            </c:ext>
          </c:extLst>
        </c:ser>
        <c:ser>
          <c:idx val="5"/>
          <c:order val="1"/>
          <c:tx>
            <c:strRef>
              <c:f>Graf_B!$A$5</c:f>
              <c:strCache>
                <c:ptCount val="1"/>
                <c:pt idx="0">
                  <c:v>DPPO, DPFOpod, SD MO, ZD licencie (nominálne a reálne HDP)</c:v>
                </c:pt>
              </c:strCache>
            </c:strRef>
          </c:tx>
          <c:spPr>
            <a:solidFill>
              <a:srgbClr val="1AA380"/>
            </a:solidFill>
          </c:spPr>
          <c:invertIfNegative val="0"/>
          <c:dLbls>
            <c:numFmt formatCode="#,##0" sourceLinked="0"/>
            <c:spPr>
              <a:noFill/>
              <a:ln>
                <a:noFill/>
              </a:ln>
              <a:effectLst/>
            </c:spPr>
            <c:txPr>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Graf_B!$B$3:$E$3</c:f>
              <c:numCache>
                <c:formatCode>General</c:formatCode>
                <c:ptCount val="4"/>
                <c:pt idx="0">
                  <c:v>2022</c:v>
                </c:pt>
                <c:pt idx="1">
                  <c:v>2023</c:v>
                </c:pt>
                <c:pt idx="2">
                  <c:v>2024</c:v>
                </c:pt>
                <c:pt idx="3">
                  <c:v>2025</c:v>
                </c:pt>
              </c:numCache>
            </c:numRef>
          </c:cat>
          <c:val>
            <c:numRef>
              <c:f>Graf_B!$B$5:$F$5</c:f>
              <c:numCache>
                <c:formatCode>#,##0</c:formatCode>
                <c:ptCount val="5"/>
                <c:pt idx="0">
                  <c:v>39.282318017946942</c:v>
                </c:pt>
                <c:pt idx="1">
                  <c:v>-135.03193607049002</c:v>
                </c:pt>
                <c:pt idx="2">
                  <c:v>-144.47349589265093</c:v>
                </c:pt>
                <c:pt idx="3">
                  <c:v>-137.28654940136164</c:v>
                </c:pt>
                <c:pt idx="4">
                  <c:v>-148.39463733289676</c:v>
                </c:pt>
              </c:numCache>
            </c:numRef>
          </c:val>
          <c:extLst>
            <c:ext xmlns:c16="http://schemas.microsoft.com/office/drawing/2014/chart" uri="{C3380CC4-5D6E-409C-BE32-E72D297353CC}">
              <c16:uniqueId val="{00000004-578A-494B-99DF-B34E24E89901}"/>
            </c:ext>
          </c:extLst>
        </c:ser>
        <c:ser>
          <c:idx val="1"/>
          <c:order val="2"/>
          <c:tx>
            <c:strRef>
              <c:f>Graf_B!$A$6</c:f>
              <c:strCache>
                <c:ptCount val="1"/>
                <c:pt idx="0">
                  <c:v>DPH (nominálna spotreba domácností, medzispotreba a investície vlády)</c:v>
                </c:pt>
              </c:strCache>
            </c:strRef>
          </c:tx>
          <c:spPr>
            <a:solidFill>
              <a:srgbClr val="2EAAE1"/>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Graf_B!$B$3:$E$3</c:f>
              <c:numCache>
                <c:formatCode>General</c:formatCode>
                <c:ptCount val="4"/>
                <c:pt idx="0">
                  <c:v>2022</c:v>
                </c:pt>
                <c:pt idx="1">
                  <c:v>2023</c:v>
                </c:pt>
                <c:pt idx="2">
                  <c:v>2024</c:v>
                </c:pt>
                <c:pt idx="3">
                  <c:v>2025</c:v>
                </c:pt>
              </c:numCache>
            </c:numRef>
          </c:cat>
          <c:val>
            <c:numRef>
              <c:f>Graf_B!$B$6:$F$6</c:f>
              <c:numCache>
                <c:formatCode>#,##0</c:formatCode>
                <c:ptCount val="5"/>
                <c:pt idx="0">
                  <c:v>186.21539606176808</c:v>
                </c:pt>
                <c:pt idx="1">
                  <c:v>118.25473561707624</c:v>
                </c:pt>
                <c:pt idx="2">
                  <c:v>124.93049660791733</c:v>
                </c:pt>
                <c:pt idx="3">
                  <c:v>135.93400962003724</c:v>
                </c:pt>
                <c:pt idx="4">
                  <c:v>66.837204089035168</c:v>
                </c:pt>
              </c:numCache>
            </c:numRef>
          </c:val>
          <c:extLst>
            <c:ext xmlns:c16="http://schemas.microsoft.com/office/drawing/2014/chart" uri="{C3380CC4-5D6E-409C-BE32-E72D297353CC}">
              <c16:uniqueId val="{00000006-578A-494B-99DF-B34E24E89901}"/>
            </c:ext>
          </c:extLst>
        </c:ser>
        <c:ser>
          <c:idx val="8"/>
          <c:order val="3"/>
          <c:tx>
            <c:strRef>
              <c:f>Graf_B!$A$7</c:f>
              <c:strCache>
                <c:ptCount val="1"/>
                <c:pt idx="0">
                  <c:v>Ostatné SD, medz.obchod, zrážka</c:v>
                </c:pt>
              </c:strCache>
            </c:strRef>
          </c:tx>
          <c:spPr>
            <a:solidFill>
              <a:srgbClr val="F2CA6D"/>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Graf_B!$B$3:$E$3</c:f>
              <c:numCache>
                <c:formatCode>General</c:formatCode>
                <c:ptCount val="4"/>
                <c:pt idx="0">
                  <c:v>2022</c:v>
                </c:pt>
                <c:pt idx="1">
                  <c:v>2023</c:v>
                </c:pt>
                <c:pt idx="2">
                  <c:v>2024</c:v>
                </c:pt>
                <c:pt idx="3">
                  <c:v>2025</c:v>
                </c:pt>
              </c:numCache>
            </c:numRef>
          </c:cat>
          <c:val>
            <c:numRef>
              <c:f>Graf_B!$B$7:$F$7</c:f>
              <c:numCache>
                <c:formatCode>#,##0</c:formatCode>
                <c:ptCount val="5"/>
                <c:pt idx="0">
                  <c:v>-1.0757652205442898</c:v>
                </c:pt>
                <c:pt idx="1">
                  <c:v>3.311133681081214</c:v>
                </c:pt>
                <c:pt idx="2">
                  <c:v>9.9855316488618815</c:v>
                </c:pt>
                <c:pt idx="3">
                  <c:v>9.7210633669341426</c:v>
                </c:pt>
                <c:pt idx="4">
                  <c:v>7.264793312591614</c:v>
                </c:pt>
              </c:numCache>
            </c:numRef>
          </c:val>
          <c:extLst>
            <c:ext xmlns:c16="http://schemas.microsoft.com/office/drawing/2014/chart" uri="{C3380CC4-5D6E-409C-BE32-E72D297353CC}">
              <c16:uniqueId val="{00000008-578A-494B-99DF-B34E24E89901}"/>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2"/>
          <c:order val="4"/>
          <c:tx>
            <c:strRef>
              <c:f>Graf_B!$A$8</c:f>
              <c:strCache>
                <c:ptCount val="1"/>
                <c:pt idx="0">
                  <c:v>Vplyv zmeny odhadu úspešnosti výberu daní (EDS/level)</c:v>
                </c:pt>
              </c:strCache>
            </c:strRef>
          </c:tx>
          <c:marker>
            <c:symbol val="none"/>
          </c:marker>
          <c:dLbls>
            <c:dLbl>
              <c:idx val="0"/>
              <c:layout>
                <c:manualLayout>
                  <c:x val="-3.9110942245573141E-2"/>
                  <c:y val="-4.14455380577428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7F-43FC-A944-3DC66F98A21C}"/>
                </c:ext>
              </c:extLst>
            </c:dLbl>
            <c:dLbl>
              <c:idx val="1"/>
              <c:layout>
                <c:manualLayout>
                  <c:x val="-2.9076436517487154E-2"/>
                  <c:y val="-0.306727690288713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7F-43FC-A944-3DC66F98A21C}"/>
                </c:ext>
              </c:extLst>
            </c:dLbl>
            <c:dLbl>
              <c:idx val="2"/>
              <c:layout>
                <c:manualLayout>
                  <c:x val="-4.1114533737872376E-2"/>
                  <c:y val="0.16217233119880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A-4CD4-965D-AC57A4169B76}"/>
                </c:ext>
              </c:extLst>
            </c:dLbl>
            <c:dLbl>
              <c:idx val="3"/>
              <c:layout>
                <c:manualLayout>
                  <c:x val="-2.6856108491890084E-2"/>
                  <c:y val="-0.298186351706036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A-4CD4-965D-AC57A4169B76}"/>
                </c:ext>
              </c:extLst>
            </c:dLbl>
            <c:spPr>
              <a:solidFill>
                <a:srgbClr val="FFFFFF"/>
              </a:solidFill>
              <a:ln>
                <a:solidFill>
                  <a:srgbClr val="686767"/>
                </a:solidFill>
              </a:ln>
              <a:effectLst/>
            </c:spPr>
            <c:txPr>
              <a:bodyPr wrap="square" lIns="38100" tIns="19050" rIns="38100" bIns="19050" anchor="ctr">
                <a:spAutoFit/>
              </a:bodyPr>
              <a:lstStyle/>
              <a:p>
                <a:pPr>
                  <a:defRPr b="1">
                    <a:solidFill>
                      <a:sysClr val="windowText" lastClr="000000"/>
                    </a:solidFill>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Graf_B!$B$3:$F$3</c:f>
              <c:numCache>
                <c:formatCode>General</c:formatCode>
                <c:ptCount val="5"/>
                <c:pt idx="0">
                  <c:v>2022</c:v>
                </c:pt>
                <c:pt idx="1">
                  <c:v>2023</c:v>
                </c:pt>
                <c:pt idx="2">
                  <c:v>2024</c:v>
                </c:pt>
                <c:pt idx="3">
                  <c:v>2025</c:v>
                </c:pt>
                <c:pt idx="4">
                  <c:v>2026</c:v>
                </c:pt>
              </c:numCache>
            </c:numRef>
          </c:cat>
          <c:val>
            <c:numRef>
              <c:f>Graf_B!$B$8:$F$8</c:f>
              <c:numCache>
                <c:formatCode>#,##0</c:formatCode>
                <c:ptCount val="5"/>
                <c:pt idx="0">
                  <c:v>239.48619224393457</c:v>
                </c:pt>
                <c:pt idx="1">
                  <c:v>58.561780042541045</c:v>
                </c:pt>
                <c:pt idx="2">
                  <c:v>-10.293945163890724</c:v>
                </c:pt>
                <c:pt idx="3">
                  <c:v>25.251131067611137</c:v>
                </c:pt>
                <c:pt idx="4">
                  <c:v>-17.111580027980473</c:v>
                </c:pt>
              </c:numCache>
            </c:numRef>
          </c:val>
          <c:smooth val="0"/>
          <c:extLst>
            <c:ext xmlns:c16="http://schemas.microsoft.com/office/drawing/2014/chart" uri="{C3380CC4-5D6E-409C-BE32-E72D297353CC}">
              <c16:uniqueId val="{0000000A-578A-494B-99DF-B34E24E89901}"/>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0.69743670866721463"/>
          <c:y val="4.0481426233862999E-2"/>
          <c:w val="0.30256329133278553"/>
          <c:h val="0.91401330445757945"/>
        </c:manualLayout>
      </c:layout>
      <c:overlay val="1"/>
    </c:legend>
    <c:plotVisOnly val="1"/>
    <c:dispBlanksAs val="gap"/>
    <c:showDLblsOverMax val="0"/>
  </c:chart>
  <c:spPr>
    <a:ln>
      <a:noFill/>
    </a:ln>
  </c:spPr>
  <c:txPr>
    <a:bodyPr/>
    <a:lstStyle/>
    <a:p>
      <a:pPr>
        <a:defRPr sz="1000">
          <a:solidFill>
            <a:srgbClr val="646464"/>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9108379745214779"/>
          <c:h val="0.85748137319626516"/>
        </c:manualLayout>
      </c:layout>
      <c:barChart>
        <c:barDir val="col"/>
        <c:grouping val="stacked"/>
        <c:varyColors val="0"/>
        <c:ser>
          <c:idx val="0"/>
          <c:order val="0"/>
          <c:tx>
            <c:strRef>
              <c:f>Graf_C!$A$4</c:f>
              <c:strCache>
                <c:ptCount val="1"/>
                <c:pt idx="0">
                  <c:v>Dividendy</c:v>
                </c:pt>
              </c:strCache>
            </c:strRef>
          </c:tx>
          <c:spPr>
            <a:solidFill>
              <a:srgbClr val="2EAAE1"/>
            </a:solidFill>
          </c:spPr>
          <c:invertIfNegative val="0"/>
          <c:dLbls>
            <c:spPr>
              <a:noFill/>
              <a:ln>
                <a:noFill/>
              </a:ln>
              <a:effectLst/>
            </c:spPr>
            <c:txPr>
              <a:bodyPr/>
              <a:lstStyle/>
              <a:p>
                <a:pPr>
                  <a:defRPr>
                    <a:solidFill>
                      <a:sysClr val="windowText" lastClr="000000"/>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Graf_C!$B$3:$F$3</c15:sqref>
                  </c15:fullRef>
                </c:ext>
              </c:extLst>
              <c:f>Graf_C!$C$3:$F$3</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Graf_C!$B$4:$F$4</c15:sqref>
                  </c15:fullRef>
                </c:ext>
              </c:extLst>
              <c:f>Graf_C!$C$4:$F$4</c:f>
              <c:numCache>
                <c:formatCode>#,##0</c:formatCode>
                <c:ptCount val="4"/>
                <c:pt idx="0">
                  <c:v>20.84</c:v>
                </c:pt>
                <c:pt idx="1">
                  <c:v>68.888000000000005</c:v>
                </c:pt>
                <c:pt idx="2">
                  <c:v>27.445</c:v>
                </c:pt>
                <c:pt idx="3">
                  <c:v>15.148999999999999</c:v>
                </c:pt>
              </c:numCache>
            </c:numRef>
          </c:val>
          <c:extLst>
            <c:ext xmlns:c16="http://schemas.microsoft.com/office/drawing/2014/chart" uri="{C3380CC4-5D6E-409C-BE32-E72D297353CC}">
              <c16:uniqueId val="{00000000-23AB-4CE5-B652-F4049B17FDE4}"/>
            </c:ext>
          </c:extLst>
        </c:ser>
        <c:ser>
          <c:idx val="5"/>
          <c:order val="1"/>
          <c:tx>
            <c:strRef>
              <c:f>Graf_C!$A$5</c:f>
              <c:strCache>
                <c:ptCount val="1"/>
                <c:pt idx="0">
                  <c:v>NDS</c:v>
                </c:pt>
              </c:strCache>
            </c:strRef>
          </c:tx>
          <c:spPr>
            <a:solidFill>
              <a:srgbClr val="686767"/>
            </a:solidFill>
          </c:spPr>
          <c:invertIfNegative val="0"/>
          <c:dLbls>
            <c:numFmt formatCode="#,##0" sourceLinked="0"/>
            <c:spPr>
              <a:noFill/>
              <a:ln>
                <a:noFill/>
              </a:ln>
              <a:effectLst/>
            </c:spPr>
            <c:txPr>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Graf_C!$B$3:$F$3</c15:sqref>
                  </c15:fullRef>
                </c:ext>
              </c:extLst>
              <c:f>Graf_C!$C$3:$F$3</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Graf_C!$B$5:$F$5</c15:sqref>
                  </c15:fullRef>
                </c:ext>
              </c:extLst>
              <c:f>Graf_C!$C$5:$F$5</c:f>
              <c:numCache>
                <c:formatCode>#,##0</c:formatCode>
                <c:ptCount val="4"/>
                <c:pt idx="0">
                  <c:v>8.8810000000000002</c:v>
                </c:pt>
                <c:pt idx="1">
                  <c:v>5.03</c:v>
                </c:pt>
                <c:pt idx="2">
                  <c:v>2.2949999999999999</c:v>
                </c:pt>
                <c:pt idx="3">
                  <c:v>-1.4830000000000001</c:v>
                </c:pt>
              </c:numCache>
            </c:numRef>
          </c:val>
          <c:extLst>
            <c:ext xmlns:c16="http://schemas.microsoft.com/office/drawing/2014/chart" uri="{C3380CC4-5D6E-409C-BE32-E72D297353CC}">
              <c16:uniqueId val="{00000001-23AB-4CE5-B652-F4049B17FDE4}"/>
            </c:ext>
          </c:extLst>
        </c:ser>
        <c:ser>
          <c:idx val="1"/>
          <c:order val="2"/>
          <c:tx>
            <c:strRef>
              <c:f>Graf_C!$A$6</c:f>
              <c:strCache>
                <c:ptCount val="1"/>
                <c:pt idx="0">
                  <c:v>Emisné kvóty</c:v>
                </c:pt>
              </c:strCache>
            </c:strRef>
          </c:tx>
          <c:spPr>
            <a:solidFill>
              <a:srgbClr val="1AA380"/>
            </a:solid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Graf_C!$B$3:$F$3</c15:sqref>
                  </c15:fullRef>
                </c:ext>
              </c:extLst>
              <c:f>Graf_C!$C$3:$F$3</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Graf_C!$B$6:$F$6</c15:sqref>
                  </c15:fullRef>
                </c:ext>
              </c:extLst>
              <c:f>Graf_C!$C$6:$F$6</c:f>
              <c:numCache>
                <c:formatCode>#,##0</c:formatCode>
                <c:ptCount val="4"/>
                <c:pt idx="0">
                  <c:v>-4.1048999998020009E-4</c:v>
                </c:pt>
                <c:pt idx="1">
                  <c:v>52.9</c:v>
                </c:pt>
                <c:pt idx="2">
                  <c:v>92.162999999999997</c:v>
                </c:pt>
                <c:pt idx="3">
                  <c:v>95.361999999999995</c:v>
                </c:pt>
              </c:numCache>
            </c:numRef>
          </c:val>
          <c:extLst>
            <c:ext xmlns:c16="http://schemas.microsoft.com/office/drawing/2014/chart" uri="{C3380CC4-5D6E-409C-BE32-E72D297353CC}">
              <c16:uniqueId val="{00000002-23AB-4CE5-B652-F4049B17FDE4}"/>
            </c:ext>
          </c:extLst>
        </c:ser>
        <c:ser>
          <c:idx val="8"/>
          <c:order val="3"/>
          <c:tx>
            <c:strRef>
              <c:f>Graf_C!$A$7</c:f>
              <c:strCache>
                <c:ptCount val="1"/>
                <c:pt idx="0">
                  <c:v>Odvod z hazardných hier</c:v>
                </c:pt>
              </c:strCache>
            </c:strRef>
          </c:tx>
          <c:spPr>
            <a:solidFill>
              <a:srgbClr val="F2CA6D"/>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DEE3-4B6D-9EC2-1AEBC1B5BC63}"/>
                </c:ext>
              </c:extLst>
            </c:dLbl>
            <c:dLbl>
              <c:idx val="2"/>
              <c:delete val="1"/>
              <c:extLst>
                <c:ext xmlns:c15="http://schemas.microsoft.com/office/drawing/2012/chart" uri="{CE6537A1-D6FC-4f65-9D91-7224C49458BB}"/>
                <c:ext xmlns:c16="http://schemas.microsoft.com/office/drawing/2014/chart" uri="{C3380CC4-5D6E-409C-BE32-E72D297353CC}">
                  <c16:uniqueId val="{00000001-DEE3-4B6D-9EC2-1AEBC1B5BC6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Graf_C!$B$3:$F$3</c15:sqref>
                  </c15:fullRef>
                </c:ext>
              </c:extLst>
              <c:f>Graf_C!$C$3:$F$3</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Graf_C!$B$7:$F$7</c15:sqref>
                  </c15:fullRef>
                </c:ext>
              </c:extLst>
              <c:f>Graf_C!$C$7:$F$7</c:f>
              <c:numCache>
                <c:formatCode>#,##0</c:formatCode>
                <c:ptCount val="4"/>
                <c:pt idx="0">
                  <c:v>11.317</c:v>
                </c:pt>
                <c:pt idx="1">
                  <c:v>0.224</c:v>
                </c:pt>
                <c:pt idx="2">
                  <c:v>1.0149999999999999</c:v>
                </c:pt>
                <c:pt idx="3">
                  <c:v>0.42799999999999999</c:v>
                </c:pt>
              </c:numCache>
            </c:numRef>
          </c:val>
          <c:extLst>
            <c:ext xmlns:c16="http://schemas.microsoft.com/office/drawing/2014/chart" uri="{C3380CC4-5D6E-409C-BE32-E72D297353CC}">
              <c16:uniqueId val="{00000003-23AB-4CE5-B652-F4049B17FDE4}"/>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2"/>
          <c:order val="4"/>
          <c:tx>
            <c:strRef>
              <c:f>Graf_C!$A$8</c:f>
              <c:strCache>
                <c:ptCount val="1"/>
                <c:pt idx="0">
                  <c:v>Celkom</c:v>
                </c:pt>
              </c:strCache>
            </c:strRef>
          </c:tx>
          <c:marker>
            <c:symbol val="none"/>
          </c:marker>
          <c:dLbls>
            <c:dLbl>
              <c:idx val="0"/>
              <c:layout>
                <c:manualLayout>
                  <c:x val="-3.0755788278452573E-2"/>
                  <c:y val="-0.1087391392886234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AB-4CE5-B652-F4049B17FDE4}"/>
                </c:ext>
              </c:extLst>
            </c:dLbl>
            <c:dLbl>
              <c:idx val="1"/>
              <c:layout>
                <c:manualLayout>
                  <c:x val="-4.1114594052197577E-2"/>
                  <c:y val="-7.1161089238845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AB-4CE5-B652-F4049B17FDE4}"/>
                </c:ext>
              </c:extLst>
            </c:dLbl>
            <c:dLbl>
              <c:idx val="2"/>
              <c:layout>
                <c:manualLayout>
                  <c:x val="1.4279035197294409E-2"/>
                  <c:y val="-2.2180627206082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AB-4CE5-B652-F4049B17FDE4}"/>
                </c:ext>
              </c:extLst>
            </c:dLbl>
            <c:spPr>
              <a:solidFill>
                <a:srgbClr val="FFFFFF"/>
              </a:solidFill>
              <a:ln>
                <a:solidFill>
                  <a:srgbClr val="686767"/>
                </a:solidFill>
              </a:ln>
              <a:effectLst/>
            </c:spPr>
            <c:txPr>
              <a:bodyPr wrap="square" lIns="38100" tIns="19050" rIns="38100" bIns="19050" anchor="ctr">
                <a:spAutoFit/>
              </a:bodyPr>
              <a:lstStyle/>
              <a:p>
                <a:pPr>
                  <a:defRPr b="1">
                    <a:solidFill>
                      <a:sysClr val="windowText" lastClr="000000"/>
                    </a:solidFill>
                  </a:defRPr>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Graf_C!$B$3:$F$3</c15:sqref>
                  </c15:fullRef>
                </c:ext>
              </c:extLst>
              <c:f>Graf_C!$C$3:$F$3</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Graf_C!$B$8:$F$8</c15:sqref>
                  </c15:fullRef>
                </c:ext>
              </c:extLst>
              <c:f>Graf_C!$C$8:$F$8</c:f>
              <c:numCache>
                <c:formatCode>#,##0</c:formatCode>
                <c:ptCount val="4"/>
                <c:pt idx="0">
                  <c:v>41.037589510000018</c:v>
                </c:pt>
                <c:pt idx="1">
                  <c:v>127.04200000000002</c:v>
                </c:pt>
                <c:pt idx="2">
                  <c:v>122.91799999999999</c:v>
                </c:pt>
                <c:pt idx="3">
                  <c:v>109.45599999999999</c:v>
                </c:pt>
              </c:numCache>
            </c:numRef>
          </c:val>
          <c:smooth val="0"/>
          <c:extLst>
            <c:ext xmlns:c15="http://schemas.microsoft.com/office/drawing/2012/chart" uri="{02D57815-91ED-43cb-92C2-25804820EDAC}">
              <c15:categoryFilterExceptions>
                <c15:categoryFilterException>
                  <c15:sqref>Graf_C!$B$8</c15:sqref>
                  <c15:dLbl>
                    <c:idx val="-1"/>
                    <c:layout>
                      <c:manualLayout>
                        <c:x val="-3.0757540006400793E-2"/>
                        <c:y val="5.8554167797990692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AD9-4B11-9E42-726FEF5F698C}"/>
                      </c:ext>
                    </c:extLst>
                  </c15:dLbl>
                </c15:categoryFilterException>
              </c15:categoryFilterExceptions>
            </c:ext>
            <c:ext xmlns:c16="http://schemas.microsoft.com/office/drawing/2014/chart" uri="{C3380CC4-5D6E-409C-BE32-E72D297353CC}">
              <c16:uniqueId val="{00000008-23AB-4CE5-B652-F4049B17FDE4}"/>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txPr>
          <a:bodyPr/>
          <a:lstStyle/>
          <a:p>
            <a:pPr>
              <a:defRPr>
                <a:solidFill>
                  <a:sysClr val="windowText" lastClr="000000"/>
                </a:solidFill>
              </a:defRPr>
            </a:pPr>
            <a:endParaRPr lang="sk-SK"/>
          </a:p>
        </c:tx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txPr>
          <a:bodyPr/>
          <a:lstStyle/>
          <a:p>
            <a:pPr>
              <a:defRPr>
                <a:solidFill>
                  <a:sysClr val="windowText" lastClr="000000"/>
                </a:solidFill>
              </a:defRPr>
            </a:pPr>
            <a:endParaRPr lang="sk-SK"/>
          </a:p>
        </c:txPr>
        <c:crossAx val="647333560"/>
        <c:crosses val="autoZero"/>
        <c:crossBetween val="between"/>
      </c:valAx>
    </c:plotArea>
    <c:legend>
      <c:legendPos val="r"/>
      <c:layout>
        <c:manualLayout>
          <c:xMode val="edge"/>
          <c:yMode val="edge"/>
          <c:x val="0.69743670866721463"/>
          <c:y val="4.0481426233862999E-2"/>
          <c:w val="0.30256329133278553"/>
          <c:h val="0.91401330445757945"/>
        </c:manualLayout>
      </c:layout>
      <c:overlay val="1"/>
    </c:legend>
    <c:plotVisOnly val="1"/>
    <c:dispBlanksAs val="gap"/>
    <c:showDLblsOverMax val="0"/>
  </c:chart>
  <c:spPr>
    <a:ln>
      <a:noFill/>
    </a:ln>
  </c:spPr>
  <c:txPr>
    <a:bodyPr/>
    <a:lstStyle/>
    <a:p>
      <a:pPr>
        <a:defRPr sz="1000">
          <a:solidFill>
            <a:srgbClr val="646464"/>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Graf_2!$C$4</c:f>
              <c:strCache>
                <c:ptCount val="1"/>
                <c:pt idx="0">
                  <c:v>Dôchodky</c:v>
                </c:pt>
              </c:strCache>
            </c:strRef>
          </c:tx>
          <c:spPr>
            <a:solidFill>
              <a:srgbClr val="2EAAE1"/>
            </a:solidFill>
            <a:ln>
              <a:solidFill>
                <a:srgbClr val="2EAAE1"/>
              </a:solidFill>
            </a:ln>
            <a:effectLst/>
          </c:spPr>
          <c:invertIfNegative val="0"/>
          <c:cat>
            <c:numRef>
              <c:f>Graf_2!$D$3:$I$3</c:f>
              <c:numCache>
                <c:formatCode>General</c:formatCode>
                <c:ptCount val="6"/>
                <c:pt idx="0">
                  <c:v>2022</c:v>
                </c:pt>
                <c:pt idx="1">
                  <c:v>2023</c:v>
                </c:pt>
                <c:pt idx="2">
                  <c:v>2024</c:v>
                </c:pt>
                <c:pt idx="3">
                  <c:v>2025</c:v>
                </c:pt>
                <c:pt idx="4">
                  <c:v>2026</c:v>
                </c:pt>
                <c:pt idx="5">
                  <c:v>2027</c:v>
                </c:pt>
              </c:numCache>
            </c:numRef>
          </c:cat>
          <c:val>
            <c:numRef>
              <c:f>Graf_2!$D$4:$I$4</c:f>
              <c:numCache>
                <c:formatCode>0</c:formatCode>
                <c:ptCount val="6"/>
                <c:pt idx="0">
                  <c:v>1.8985815284461935</c:v>
                </c:pt>
                <c:pt idx="1">
                  <c:v>20.066445664982766</c:v>
                </c:pt>
                <c:pt idx="2">
                  <c:v>9.059081003731114</c:v>
                </c:pt>
                <c:pt idx="3">
                  <c:v>5.8347557130231147</c:v>
                </c:pt>
                <c:pt idx="4">
                  <c:v>3.6205403947623402</c:v>
                </c:pt>
                <c:pt idx="5">
                  <c:v>3.4215548482921307</c:v>
                </c:pt>
              </c:numCache>
            </c:numRef>
          </c:val>
          <c:extLst>
            <c:ext xmlns:c16="http://schemas.microsoft.com/office/drawing/2014/chart" uri="{C3380CC4-5D6E-409C-BE32-E72D297353CC}">
              <c16:uniqueId val="{00000000-644E-452E-82F0-442F67AA6D13}"/>
            </c:ext>
          </c:extLst>
        </c:ser>
        <c:ser>
          <c:idx val="2"/>
          <c:order val="1"/>
          <c:tx>
            <c:strRef>
              <c:f>Graf_2!$C$6</c:f>
              <c:strCache>
                <c:ptCount val="1"/>
                <c:pt idx="0">
                  <c:v>Nemocenské dávky</c:v>
                </c:pt>
              </c:strCache>
            </c:strRef>
          </c:tx>
          <c:spPr>
            <a:solidFill>
              <a:schemeClr val="tx2"/>
            </a:solidFill>
            <a:ln>
              <a:solidFill>
                <a:schemeClr val="tx2"/>
              </a:solidFill>
            </a:ln>
            <a:effectLst/>
          </c:spPr>
          <c:invertIfNegative val="0"/>
          <c:cat>
            <c:numRef>
              <c:f>Graf_2!$D$3:$I$3</c:f>
              <c:numCache>
                <c:formatCode>General</c:formatCode>
                <c:ptCount val="6"/>
                <c:pt idx="0">
                  <c:v>2022</c:v>
                </c:pt>
                <c:pt idx="1">
                  <c:v>2023</c:v>
                </c:pt>
                <c:pt idx="2">
                  <c:v>2024</c:v>
                </c:pt>
                <c:pt idx="3">
                  <c:v>2025</c:v>
                </c:pt>
                <c:pt idx="4">
                  <c:v>2026</c:v>
                </c:pt>
                <c:pt idx="5">
                  <c:v>2027</c:v>
                </c:pt>
              </c:numCache>
            </c:numRef>
          </c:cat>
          <c:val>
            <c:numRef>
              <c:f>Graf_2!$D$6:$I$6</c:f>
              <c:numCache>
                <c:formatCode>0</c:formatCode>
                <c:ptCount val="6"/>
                <c:pt idx="0">
                  <c:v>-1.0258011084148253</c:v>
                </c:pt>
                <c:pt idx="1">
                  <c:v>0.57898323719252354</c:v>
                </c:pt>
                <c:pt idx="2">
                  <c:v>1.1573346330878482</c:v>
                </c:pt>
                <c:pt idx="3">
                  <c:v>0.93027714525796756</c:v>
                </c:pt>
                <c:pt idx="4">
                  <c:v>0.75690373206568029</c:v>
                </c:pt>
                <c:pt idx="5">
                  <c:v>0.59008462821531993</c:v>
                </c:pt>
              </c:numCache>
            </c:numRef>
          </c:val>
          <c:extLst>
            <c:ext xmlns:c16="http://schemas.microsoft.com/office/drawing/2014/chart" uri="{C3380CC4-5D6E-409C-BE32-E72D297353CC}">
              <c16:uniqueId val="{00000002-644E-452E-82F0-442F67AA6D13}"/>
            </c:ext>
          </c:extLst>
        </c:ser>
        <c:ser>
          <c:idx val="1"/>
          <c:order val="2"/>
          <c:tx>
            <c:strRef>
              <c:f>Graf_2!$C$5</c:f>
              <c:strCache>
                <c:ptCount val="1"/>
                <c:pt idx="0">
                  <c:v>Dávka v nezamestnanosti</c:v>
                </c:pt>
              </c:strCache>
            </c:strRef>
          </c:tx>
          <c:spPr>
            <a:solidFill>
              <a:schemeClr val="accent4"/>
            </a:solidFill>
            <a:ln>
              <a:solidFill>
                <a:schemeClr val="accent4"/>
              </a:solidFill>
            </a:ln>
            <a:effectLst/>
          </c:spPr>
          <c:invertIfNegative val="0"/>
          <c:cat>
            <c:numRef>
              <c:f>Graf_2!$D$3:$I$3</c:f>
              <c:numCache>
                <c:formatCode>General</c:formatCode>
                <c:ptCount val="6"/>
                <c:pt idx="0">
                  <c:v>2022</c:v>
                </c:pt>
                <c:pt idx="1">
                  <c:v>2023</c:v>
                </c:pt>
                <c:pt idx="2">
                  <c:v>2024</c:v>
                </c:pt>
                <c:pt idx="3">
                  <c:v>2025</c:v>
                </c:pt>
                <c:pt idx="4">
                  <c:v>2026</c:v>
                </c:pt>
                <c:pt idx="5">
                  <c:v>2027</c:v>
                </c:pt>
              </c:numCache>
            </c:numRef>
          </c:cat>
          <c:val>
            <c:numRef>
              <c:f>Graf_2!$D$5:$I$5</c:f>
              <c:numCache>
                <c:formatCode>0</c:formatCode>
                <c:ptCount val="6"/>
                <c:pt idx="0">
                  <c:v>-0.53513457109641416</c:v>
                </c:pt>
                <c:pt idx="1">
                  <c:v>0.20154567331808784</c:v>
                </c:pt>
                <c:pt idx="2">
                  <c:v>0.11328463202195373</c:v>
                </c:pt>
                <c:pt idx="3">
                  <c:v>1.1305286175213548E-2</c:v>
                </c:pt>
                <c:pt idx="4">
                  <c:v>2.5562612161538587E-2</c:v>
                </c:pt>
                <c:pt idx="5">
                  <c:v>7.7336210328987853E-2</c:v>
                </c:pt>
              </c:numCache>
            </c:numRef>
          </c:val>
          <c:extLst>
            <c:ext xmlns:c16="http://schemas.microsoft.com/office/drawing/2014/chart" uri="{C3380CC4-5D6E-409C-BE32-E72D297353CC}">
              <c16:uniqueId val="{00000001-644E-452E-82F0-442F67AA6D13}"/>
            </c:ext>
          </c:extLst>
        </c:ser>
        <c:dLbls>
          <c:showLegendKey val="0"/>
          <c:showVal val="0"/>
          <c:showCatName val="0"/>
          <c:showSerName val="0"/>
          <c:showPercent val="0"/>
          <c:showBubbleSize val="0"/>
        </c:dLbls>
        <c:gapWidth val="219"/>
        <c:overlap val="100"/>
        <c:axId val="601314864"/>
        <c:axId val="601313880"/>
      </c:barChart>
      <c:lineChart>
        <c:grouping val="standard"/>
        <c:varyColors val="0"/>
        <c:ser>
          <c:idx val="3"/>
          <c:order val="3"/>
          <c:tx>
            <c:strRef>
              <c:f>Graf_2!$C$7</c:f>
              <c:strCache>
                <c:ptCount val="1"/>
                <c:pt idx="0">
                  <c:v>Celková zmena</c:v>
                </c:pt>
              </c:strCache>
            </c:strRef>
          </c:tx>
          <c:spPr>
            <a:ln w="28575" cap="rnd">
              <a:solidFill>
                <a:schemeClr val="tx1"/>
              </a:solidFill>
              <a:round/>
            </a:ln>
            <a:effectLst/>
          </c:spPr>
          <c:marker>
            <c:symbol val="none"/>
          </c:marker>
          <c:dLbls>
            <c:dLbl>
              <c:idx val="0"/>
              <c:layout>
                <c:manualLayout>
                  <c:x val="-4.5454545454545456E-2"/>
                  <c:y val="-5.8565162735832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4E-452E-82F0-442F67AA6D13}"/>
                </c:ext>
              </c:extLst>
            </c:dLbl>
            <c:dLbl>
              <c:idx val="1"/>
              <c:layout>
                <c:manualLayout>
                  <c:x val="-3.0303030303030304E-2"/>
                  <c:y val="-7.418253946538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4E-452E-82F0-442F67AA6D13}"/>
                </c:ext>
              </c:extLst>
            </c:dLbl>
            <c:dLbl>
              <c:idx val="2"/>
              <c:layout>
                <c:manualLayout>
                  <c:x val="-2.2727272727272822E-2"/>
                  <c:y val="-5.85651627358323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4E-452E-82F0-442F67AA6D13}"/>
                </c:ext>
              </c:extLst>
            </c:dLbl>
            <c:dLbl>
              <c:idx val="3"/>
              <c:layout>
                <c:manualLayout>
                  <c:x val="7.5757575757574832E-3"/>
                  <c:y val="-3.9043441823888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4E-452E-82F0-442F67AA6D13}"/>
                </c:ext>
              </c:extLst>
            </c:dLbl>
            <c:dLbl>
              <c:idx val="4"/>
              <c:layout>
                <c:manualLayout>
                  <c:x val="-5.0505050505050509E-3"/>
                  <c:y val="-6.24695069182212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4E-452E-82F0-442F67AA6D13}"/>
                </c:ext>
              </c:extLst>
            </c:dLbl>
            <c:dLbl>
              <c:idx val="5"/>
              <c:layout>
                <c:manualLayout>
                  <c:x val="3.7878787878787692E-2"/>
                  <c:y val="3.5139097641499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4E-452E-82F0-442F67AA6D13}"/>
                </c:ext>
              </c:extLst>
            </c:dLbl>
            <c:numFmt formatCode="#,##0.0" sourceLinked="0"/>
            <c:spPr>
              <a:noFill/>
              <a:ln>
                <a:solidFill>
                  <a:srgbClr val="686767"/>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j-lt"/>
                    <a:ea typeface="+mn-ea"/>
                    <a:cs typeface="+mn-cs"/>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Graf_2!$D$3:$I$3</c:f>
              <c:numCache>
                <c:formatCode>General</c:formatCode>
                <c:ptCount val="6"/>
                <c:pt idx="0">
                  <c:v>2022</c:v>
                </c:pt>
                <c:pt idx="1">
                  <c:v>2023</c:v>
                </c:pt>
                <c:pt idx="2">
                  <c:v>2024</c:v>
                </c:pt>
                <c:pt idx="3">
                  <c:v>2025</c:v>
                </c:pt>
                <c:pt idx="4">
                  <c:v>2026</c:v>
                </c:pt>
                <c:pt idx="5">
                  <c:v>2027</c:v>
                </c:pt>
              </c:numCache>
            </c:numRef>
          </c:cat>
          <c:val>
            <c:numRef>
              <c:f>Graf_2!$D$7:$I$7</c:f>
              <c:numCache>
                <c:formatCode>0</c:formatCode>
                <c:ptCount val="6"/>
                <c:pt idx="0">
                  <c:v>0.33764584893497607</c:v>
                </c:pt>
                <c:pt idx="1">
                  <c:v>20.84697457549337</c:v>
                </c:pt>
                <c:pt idx="2">
                  <c:v>10.32970026884092</c:v>
                </c:pt>
                <c:pt idx="3">
                  <c:v>6.7763381444562922</c:v>
                </c:pt>
                <c:pt idx="4">
                  <c:v>4.4030067389895535</c:v>
                </c:pt>
                <c:pt idx="5">
                  <c:v>4.0889756868364442</c:v>
                </c:pt>
              </c:numCache>
            </c:numRef>
          </c:val>
          <c:smooth val="0"/>
          <c:extLst>
            <c:ext xmlns:c16="http://schemas.microsoft.com/office/drawing/2014/chart" uri="{C3380CC4-5D6E-409C-BE32-E72D297353CC}">
              <c16:uniqueId val="{00000003-644E-452E-82F0-442F67AA6D13}"/>
            </c:ext>
          </c:extLst>
        </c:ser>
        <c:dLbls>
          <c:showLegendKey val="0"/>
          <c:showVal val="0"/>
          <c:showCatName val="0"/>
          <c:showSerName val="0"/>
          <c:showPercent val="0"/>
          <c:showBubbleSize val="0"/>
        </c:dLbls>
        <c:marker val="1"/>
        <c:smooth val="0"/>
        <c:axId val="601314864"/>
        <c:axId val="601313880"/>
      </c:lineChart>
      <c:catAx>
        <c:axId val="601314864"/>
        <c:scaling>
          <c:orientation val="minMax"/>
        </c:scaling>
        <c:delete val="0"/>
        <c:axPos val="b"/>
        <c:numFmt formatCode="General" sourceLinked="1"/>
        <c:majorTickMark val="none"/>
        <c:minorTickMark val="none"/>
        <c:tickLblPos val="low"/>
        <c:spPr>
          <a:noFill/>
          <a:ln w="9525" cap="flat" cmpd="sng" algn="ctr">
            <a:solidFill>
              <a:schemeClr val="tx1">
                <a:lumMod val="5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sk-SK"/>
          </a:p>
        </c:txPr>
        <c:crossAx val="601313880"/>
        <c:crosses val="autoZero"/>
        <c:auto val="1"/>
        <c:lblAlgn val="ctr"/>
        <c:lblOffset val="100"/>
        <c:noMultiLvlLbl val="0"/>
      </c:catAx>
      <c:valAx>
        <c:axId val="601313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sk-SK"/>
          </a:p>
        </c:txPr>
        <c:crossAx val="60131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j-lt"/>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j-lt"/>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59108379745214779"/>
          <c:h val="0.85748137319626516"/>
        </c:manualLayout>
      </c:layout>
      <c:barChart>
        <c:barDir val="col"/>
        <c:grouping val="stacked"/>
        <c:varyColors val="0"/>
        <c:ser>
          <c:idx val="0"/>
          <c:order val="0"/>
          <c:tx>
            <c:strRef>
              <c:f>Graf_3!$C$4</c:f>
              <c:strCache>
                <c:ptCount val="1"/>
                <c:pt idx="0">
                  <c:v>legislatíva</c:v>
                </c:pt>
              </c:strCache>
            </c:strRef>
          </c:tx>
          <c:spPr>
            <a:solidFill>
              <a:srgbClr val="F2CA6D"/>
            </a:solidFill>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4-9D49-4A07-BFE0-7C4F10A1F81E}"/>
                </c:ext>
              </c:extLst>
            </c:dLbl>
            <c:dLbl>
              <c:idx val="3"/>
              <c:delete val="1"/>
              <c:extLst>
                <c:ext xmlns:c15="http://schemas.microsoft.com/office/drawing/2012/chart" uri="{CE6537A1-D6FC-4f65-9D91-7224C49458BB}"/>
                <c:ext xmlns:c16="http://schemas.microsoft.com/office/drawing/2014/chart" uri="{C3380CC4-5D6E-409C-BE32-E72D297353CC}">
                  <c16:uniqueId val="{00000005-9D49-4A07-BFE0-7C4F10A1F81E}"/>
                </c:ext>
              </c:extLst>
            </c:dLbl>
            <c:dLbl>
              <c:idx val="4"/>
              <c:delete val="1"/>
              <c:extLst>
                <c:ext xmlns:c15="http://schemas.microsoft.com/office/drawing/2012/chart" uri="{CE6537A1-D6FC-4f65-9D91-7224C49458BB}"/>
                <c:ext xmlns:c16="http://schemas.microsoft.com/office/drawing/2014/chart" uri="{C3380CC4-5D6E-409C-BE32-E72D297353CC}">
                  <c16:uniqueId val="{00000003-9D49-4A07-BFE0-7C4F10A1F81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Graf_3!$D$3:$H$3</c:f>
              <c:numCache>
                <c:formatCode>General</c:formatCode>
                <c:ptCount val="5"/>
                <c:pt idx="0">
                  <c:v>2022</c:v>
                </c:pt>
                <c:pt idx="1">
                  <c:v>2023</c:v>
                </c:pt>
                <c:pt idx="2">
                  <c:v>2024</c:v>
                </c:pt>
                <c:pt idx="3">
                  <c:v>2025</c:v>
                </c:pt>
                <c:pt idx="4">
                  <c:v>2026</c:v>
                </c:pt>
              </c:numCache>
            </c:numRef>
          </c:cat>
          <c:val>
            <c:numRef>
              <c:f>Graf_3!$D$4:$H$4</c:f>
              <c:numCache>
                <c:formatCode>0</c:formatCode>
                <c:ptCount val="5"/>
                <c:pt idx="0">
                  <c:v>0.40952893857144229</c:v>
                </c:pt>
                <c:pt idx="1">
                  <c:v>-112.93325926300399</c:v>
                </c:pt>
                <c:pt idx="2">
                  <c:v>-4.0035890547198232</c:v>
                </c:pt>
                <c:pt idx="3">
                  <c:v>11.359214355673345</c:v>
                </c:pt>
                <c:pt idx="4">
                  <c:v>12.81613177125436</c:v>
                </c:pt>
              </c:numCache>
            </c:numRef>
          </c:val>
          <c:extLst>
            <c:ext xmlns:c16="http://schemas.microsoft.com/office/drawing/2014/chart" uri="{C3380CC4-5D6E-409C-BE32-E72D297353CC}">
              <c16:uniqueId val="{0000001C-8E49-4EF9-9134-BC2A7EAEFD29}"/>
            </c:ext>
          </c:extLst>
        </c:ser>
        <c:ser>
          <c:idx val="5"/>
          <c:order val="1"/>
          <c:tx>
            <c:strRef>
              <c:f>Graf_3!$C$5</c:f>
              <c:strCache>
                <c:ptCount val="1"/>
                <c:pt idx="0">
                  <c:v>jednorazové vplyvy</c:v>
                </c:pt>
              </c:strCache>
            </c:strRef>
          </c:tx>
          <c:spPr>
            <a:solidFill>
              <a:srgbClr val="E85477"/>
            </a:solidFill>
          </c:spPr>
          <c:invertIfNegative val="0"/>
          <c:dLbls>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49-4A07-BFE0-7C4F10A1F81E}"/>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D49-4A07-BFE0-7C4F10A1F8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Graf_3!$D$3:$H$3</c:f>
              <c:numCache>
                <c:formatCode>General</c:formatCode>
                <c:ptCount val="5"/>
                <c:pt idx="0">
                  <c:v>2022</c:v>
                </c:pt>
                <c:pt idx="1">
                  <c:v>2023</c:v>
                </c:pt>
                <c:pt idx="2">
                  <c:v>2024</c:v>
                </c:pt>
                <c:pt idx="3">
                  <c:v>2025</c:v>
                </c:pt>
                <c:pt idx="4">
                  <c:v>2026</c:v>
                </c:pt>
              </c:numCache>
            </c:numRef>
          </c:cat>
          <c:val>
            <c:numRef>
              <c:f>Graf_3!$D$5:$H$5</c:f>
              <c:numCache>
                <c:formatCode>0</c:formatCode>
                <c:ptCount val="5"/>
                <c:pt idx="0">
                  <c:v>5.6408300000002779E-3</c:v>
                </c:pt>
                <c:pt idx="1">
                  <c:v>222.24492561723244</c:v>
                </c:pt>
                <c:pt idx="2">
                  <c:v>15.162465452232848</c:v>
                </c:pt>
                <c:pt idx="3">
                  <c:v>95.291494756156396</c:v>
                </c:pt>
                <c:pt idx="4">
                  <c:v>43.586672318588796</c:v>
                </c:pt>
              </c:numCache>
            </c:numRef>
          </c:val>
          <c:extLst>
            <c:ext xmlns:c16="http://schemas.microsoft.com/office/drawing/2014/chart" uri="{C3380CC4-5D6E-409C-BE32-E72D297353CC}">
              <c16:uniqueId val="{0000001E-8E49-4EF9-9134-BC2A7EAEFD29}"/>
            </c:ext>
          </c:extLst>
        </c:ser>
        <c:ser>
          <c:idx val="1"/>
          <c:order val="2"/>
          <c:tx>
            <c:strRef>
              <c:f>Graf_3!$C$6</c:f>
              <c:strCache>
                <c:ptCount val="1"/>
                <c:pt idx="0">
                  <c:v>iné vplyvy</c:v>
                </c:pt>
              </c:strCache>
            </c:strRef>
          </c:tx>
          <c:spPr>
            <a:solidFill>
              <a:srgbClr val="1AA380"/>
            </a:solidFill>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D49-4A07-BFE0-7C4F10A1F8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Graf_3!$D$3:$H$3</c:f>
              <c:numCache>
                <c:formatCode>General</c:formatCode>
                <c:ptCount val="5"/>
                <c:pt idx="0">
                  <c:v>2022</c:v>
                </c:pt>
                <c:pt idx="1">
                  <c:v>2023</c:v>
                </c:pt>
                <c:pt idx="2">
                  <c:v>2024</c:v>
                </c:pt>
                <c:pt idx="3">
                  <c:v>2025</c:v>
                </c:pt>
                <c:pt idx="4">
                  <c:v>2026</c:v>
                </c:pt>
              </c:numCache>
            </c:numRef>
          </c:cat>
          <c:val>
            <c:numRef>
              <c:f>Graf_3!$D$6:$H$6</c:f>
              <c:numCache>
                <c:formatCode>0</c:formatCode>
                <c:ptCount val="5"/>
                <c:pt idx="0">
                  <c:v>-148.70002676142596</c:v>
                </c:pt>
                <c:pt idx="1">
                  <c:v>46.891871495012282</c:v>
                </c:pt>
                <c:pt idx="2">
                  <c:v>21.866553122389377</c:v>
                </c:pt>
                <c:pt idx="3">
                  <c:v>32.237971534625487</c:v>
                </c:pt>
                <c:pt idx="4">
                  <c:v>21.222654130254</c:v>
                </c:pt>
              </c:numCache>
            </c:numRef>
          </c:val>
          <c:extLst>
            <c:ext xmlns:c16="http://schemas.microsoft.com/office/drawing/2014/chart" uri="{C3380CC4-5D6E-409C-BE32-E72D297353CC}">
              <c16:uniqueId val="{00000020-8E49-4EF9-9134-BC2A7EAEFD29}"/>
            </c:ext>
          </c:extLst>
        </c:ser>
        <c:ser>
          <c:idx val="8"/>
          <c:order val="3"/>
          <c:tx>
            <c:strRef>
              <c:f>Graf_3!$C$7</c:f>
              <c:strCache>
                <c:ptCount val="1"/>
                <c:pt idx="0">
                  <c:v>makro</c:v>
                </c:pt>
              </c:strCache>
            </c:strRef>
          </c:tx>
          <c:spPr>
            <a:solidFill>
              <a:srgbClr val="2EAAE1"/>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Graf_3!$D$3:$H$3</c:f>
              <c:numCache>
                <c:formatCode>General</c:formatCode>
                <c:ptCount val="5"/>
                <c:pt idx="0">
                  <c:v>2022</c:v>
                </c:pt>
                <c:pt idx="1">
                  <c:v>2023</c:v>
                </c:pt>
                <c:pt idx="2">
                  <c:v>2024</c:v>
                </c:pt>
                <c:pt idx="3">
                  <c:v>2025</c:v>
                </c:pt>
                <c:pt idx="4">
                  <c:v>2026</c:v>
                </c:pt>
              </c:numCache>
            </c:numRef>
          </c:cat>
          <c:val>
            <c:numRef>
              <c:f>Graf_3!$D$7:$H$7</c:f>
              <c:numCache>
                <c:formatCode>0</c:formatCode>
                <c:ptCount val="5"/>
                <c:pt idx="0">
                  <c:v>-146.3155608555592</c:v>
                </c:pt>
                <c:pt idx="1">
                  <c:v>-207.3545574543574</c:v>
                </c:pt>
                <c:pt idx="2">
                  <c:v>-738.63948435601333</c:v>
                </c:pt>
                <c:pt idx="3">
                  <c:v>-1106.2518117140662</c:v>
                </c:pt>
                <c:pt idx="4">
                  <c:v>-1005.6358781921142</c:v>
                </c:pt>
              </c:numCache>
            </c:numRef>
          </c:val>
          <c:extLst>
            <c:ext xmlns:c16="http://schemas.microsoft.com/office/drawing/2014/chart" uri="{C3380CC4-5D6E-409C-BE32-E72D297353CC}">
              <c16:uniqueId val="{00000022-8E49-4EF9-9134-BC2A7EAEFD29}"/>
            </c:ext>
          </c:extLst>
        </c:ser>
        <c:ser>
          <c:idx val="2"/>
          <c:order val="4"/>
          <c:tx>
            <c:strRef>
              <c:f>Graf_3!$C$8</c:f>
              <c:strCache>
                <c:ptCount val="1"/>
                <c:pt idx="0">
                  <c:v>level/EDS</c:v>
                </c:pt>
              </c:strCache>
            </c:strRef>
          </c:tx>
          <c:spPr>
            <a:solidFill>
              <a:srgbClr val="686767"/>
            </a:solidFill>
            <a:ln w="19050">
              <a:no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1-9D49-4A07-BFE0-7C4F10A1F81E}"/>
                </c:ext>
              </c:extLst>
            </c:dLbl>
            <c:dLbl>
              <c:idx val="3"/>
              <c:delete val="1"/>
              <c:extLst>
                <c:ext xmlns:c15="http://schemas.microsoft.com/office/drawing/2012/chart" uri="{CE6537A1-D6FC-4f65-9D91-7224C49458BB}"/>
                <c:ext xmlns:c16="http://schemas.microsoft.com/office/drawing/2014/chart" uri="{C3380CC4-5D6E-409C-BE32-E72D297353CC}">
                  <c16:uniqueId val="{00000006-9D49-4A07-BFE0-7C4F10A1F81E}"/>
                </c:ext>
              </c:extLst>
            </c:dLbl>
            <c:dLbl>
              <c:idx val="4"/>
              <c:delete val="1"/>
              <c:extLst>
                <c:ext xmlns:c15="http://schemas.microsoft.com/office/drawing/2012/chart" uri="{CE6537A1-D6FC-4f65-9D91-7224C49458BB}"/>
                <c:ext xmlns:c16="http://schemas.microsoft.com/office/drawing/2014/chart" uri="{C3380CC4-5D6E-409C-BE32-E72D297353CC}">
                  <c16:uniqueId val="{00000009-9D49-4A07-BFE0-7C4F10A1F81E}"/>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Graf_3!$D$3:$H$3</c:f>
              <c:numCache>
                <c:formatCode>General</c:formatCode>
                <c:ptCount val="5"/>
                <c:pt idx="0">
                  <c:v>2022</c:v>
                </c:pt>
                <c:pt idx="1">
                  <c:v>2023</c:v>
                </c:pt>
                <c:pt idx="2">
                  <c:v>2024</c:v>
                </c:pt>
                <c:pt idx="3">
                  <c:v>2025</c:v>
                </c:pt>
                <c:pt idx="4">
                  <c:v>2026</c:v>
                </c:pt>
              </c:numCache>
            </c:numRef>
          </c:cat>
          <c:val>
            <c:numRef>
              <c:f>Graf_3!$D$8:$H$8</c:f>
              <c:numCache>
                <c:formatCode>0</c:formatCode>
                <c:ptCount val="5"/>
                <c:pt idx="0">
                  <c:v>239.48619224393457</c:v>
                </c:pt>
                <c:pt idx="1">
                  <c:v>58.562019605113747</c:v>
                </c:pt>
                <c:pt idx="2">
                  <c:v>-10.293945163890735</c:v>
                </c:pt>
                <c:pt idx="3">
                  <c:v>25.251131067611176</c:v>
                </c:pt>
                <c:pt idx="4">
                  <c:v>-17.111580027980484</c:v>
                </c:pt>
              </c:numCache>
            </c:numRef>
          </c:val>
          <c:extLst>
            <c:ext xmlns:c16="http://schemas.microsoft.com/office/drawing/2014/chart" uri="{C3380CC4-5D6E-409C-BE32-E72D297353CC}">
              <c16:uniqueId val="{00000027-8E49-4EF9-9134-BC2A7EAEFD29}"/>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3"/>
          <c:order val="5"/>
          <c:tx>
            <c:strRef>
              <c:f>Graf_3!$C$9</c:f>
              <c:strCache>
                <c:ptCount val="1"/>
                <c:pt idx="0">
                  <c:v>Celková zmena</c:v>
                </c:pt>
              </c:strCache>
            </c:strRef>
          </c:tx>
          <c:spPr>
            <a:ln>
              <a:solidFill>
                <a:srgbClr val="686767"/>
              </a:solidFill>
            </a:ln>
          </c:spPr>
          <c:marker>
            <c:symbol val="none"/>
          </c:marker>
          <c:dLbls>
            <c:dLbl>
              <c:idx val="0"/>
              <c:layout>
                <c:manualLayout>
                  <c:x val="-5.1382168662195644E-2"/>
                  <c:y val="-0.20136745108904519"/>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9-8E49-4EF9-9134-BC2A7EAEFD29}"/>
                </c:ext>
              </c:extLst>
            </c:dLbl>
            <c:dLbl>
              <c:idx val="1"/>
              <c:layout>
                <c:manualLayout>
                  <c:x val="-2.8830268057648028E-2"/>
                  <c:y val="-0.21254775444736074"/>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A-8E49-4EF9-9134-BC2A7EAEFD29}"/>
                </c:ext>
              </c:extLst>
            </c:dLbl>
            <c:dLbl>
              <c:idx val="2"/>
              <c:layout>
                <c:manualLayout>
                  <c:x val="-3.87494653940944E-2"/>
                  <c:y val="0.1946409842560026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2B-8E49-4EF9-9134-BC2A7EAEFD29}"/>
                </c:ext>
              </c:extLst>
            </c:dLbl>
            <c:dLbl>
              <c:idx val="3"/>
              <c:layout>
                <c:manualLayout>
                  <c:x val="-4.2858144536987115E-2"/>
                  <c:y val="0.12491688538932616"/>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2C-8E49-4EF9-9134-BC2A7EAEFD29}"/>
                </c:ext>
              </c:extLst>
            </c:dLbl>
            <c:dLbl>
              <c:idx val="4"/>
              <c:layout>
                <c:manualLayout>
                  <c:x val="-4.4205918303533355E-2"/>
                  <c:y val="0.1051622193059201"/>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D49-4A07-BFE0-7C4F10A1F81E}"/>
                </c:ext>
              </c:extLst>
            </c:dLbl>
            <c:spPr>
              <a:solidFill>
                <a:srgbClr val="FFFFFF"/>
              </a:solidFill>
              <a:ln>
                <a:solidFill>
                  <a:srgbClr val="686767"/>
                </a:solidFill>
              </a:ln>
              <a:effectLst/>
            </c:spPr>
            <c:txPr>
              <a:bodyPr wrap="square" lIns="38100" tIns="19050" rIns="38100" bIns="19050" anchor="ctr">
                <a:spAutoFit/>
              </a:bodyPr>
              <a:lstStyle/>
              <a:p>
                <a:pPr>
                  <a:defRPr b="1"/>
                </a:pPr>
                <a:endParaRPr lang="sk-SK"/>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Graf_3!$D$3:$H$3</c:f>
              <c:numCache>
                <c:formatCode>General</c:formatCode>
                <c:ptCount val="5"/>
                <c:pt idx="0">
                  <c:v>2022</c:v>
                </c:pt>
                <c:pt idx="1">
                  <c:v>2023</c:v>
                </c:pt>
                <c:pt idx="2">
                  <c:v>2024</c:v>
                </c:pt>
                <c:pt idx="3">
                  <c:v>2025</c:v>
                </c:pt>
                <c:pt idx="4">
                  <c:v>2026</c:v>
                </c:pt>
              </c:numCache>
            </c:numRef>
          </c:cat>
          <c:val>
            <c:numRef>
              <c:f>Graf_3!$D$9:$H$9</c:f>
              <c:numCache>
                <c:formatCode>0</c:formatCode>
                <c:ptCount val="5"/>
                <c:pt idx="0">
                  <c:v>-55.114225604479145</c:v>
                </c:pt>
                <c:pt idx="1">
                  <c:v>7.4109999999970597</c:v>
                </c:pt>
                <c:pt idx="2">
                  <c:v>-715.90800000000161</c:v>
                </c:pt>
                <c:pt idx="3">
                  <c:v>-942.11199999999985</c:v>
                </c:pt>
                <c:pt idx="4">
                  <c:v>-945.12199999999757</c:v>
                </c:pt>
              </c:numCache>
            </c:numRef>
          </c:val>
          <c:smooth val="0"/>
          <c:extLst>
            <c:ext xmlns:c16="http://schemas.microsoft.com/office/drawing/2014/chart" uri="{C3380CC4-5D6E-409C-BE32-E72D297353CC}">
              <c16:uniqueId val="{0000002D-8E49-4EF9-9134-BC2A7EAEFD29}"/>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0.71385005309450811"/>
          <c:y val="1.0537709335005684E-2"/>
          <c:w val="0.28614994690549178"/>
          <c:h val="0.95657104808801552"/>
        </c:manualLayout>
      </c:layout>
      <c:overlay val="1"/>
    </c:legend>
    <c:plotVisOnly val="1"/>
    <c:dispBlanksAs val="gap"/>
    <c:showDLblsOverMax val="0"/>
  </c:chart>
  <c:spPr>
    <a:ln>
      <a:noFill/>
    </a:ln>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05149852658E-2"/>
          <c:y val="4.1067731116943715E-2"/>
          <c:w val="0.59108379745214779"/>
          <c:h val="0.85748137319626516"/>
        </c:manualLayout>
      </c:layout>
      <c:barChart>
        <c:barDir val="col"/>
        <c:grouping val="stacked"/>
        <c:varyColors val="0"/>
        <c:ser>
          <c:idx val="5"/>
          <c:order val="0"/>
          <c:tx>
            <c:strRef>
              <c:f>Graf_4!$C$5</c:f>
              <c:strCache>
                <c:ptCount val="1"/>
                <c:pt idx="0">
                  <c:v>Dávka v nezamestnanosti</c:v>
                </c:pt>
              </c:strCache>
            </c:strRef>
          </c:tx>
          <c:spPr>
            <a:solidFill>
              <a:srgbClr val="F2CA6D"/>
            </a:solidFill>
            <a:ln>
              <a:solidFill>
                <a:srgbClr val="F2CA6D"/>
              </a:solidFill>
            </a:ln>
          </c:spPr>
          <c:invertIfNegative val="0"/>
          <c:cat>
            <c:numRef>
              <c:f>Graf_4!$D$3:$G$3</c:f>
              <c:numCache>
                <c:formatCode>General</c:formatCode>
                <c:ptCount val="4"/>
                <c:pt idx="0">
                  <c:v>2023</c:v>
                </c:pt>
                <c:pt idx="1">
                  <c:v>2024</c:v>
                </c:pt>
                <c:pt idx="2">
                  <c:v>2025</c:v>
                </c:pt>
                <c:pt idx="3">
                  <c:v>2026</c:v>
                </c:pt>
              </c:numCache>
            </c:numRef>
          </c:cat>
          <c:val>
            <c:numRef>
              <c:f>Graf_4!$D$5:$G$5</c:f>
              <c:numCache>
                <c:formatCode>0</c:formatCode>
                <c:ptCount val="4"/>
                <c:pt idx="0">
                  <c:v>8.7429581488663928</c:v>
                </c:pt>
                <c:pt idx="1">
                  <c:v>8.4788750864832423</c:v>
                </c:pt>
                <c:pt idx="2">
                  <c:v>-5.2318350012226915</c:v>
                </c:pt>
                <c:pt idx="3">
                  <c:v>-26.737980625956766</c:v>
                </c:pt>
              </c:numCache>
            </c:numRef>
          </c:val>
          <c:extLst>
            <c:ext xmlns:c16="http://schemas.microsoft.com/office/drawing/2014/chart" uri="{C3380CC4-5D6E-409C-BE32-E72D297353CC}">
              <c16:uniqueId val="{00000001-3E9C-45D6-9986-FF5DF0D9BA58}"/>
            </c:ext>
          </c:extLst>
        </c:ser>
        <c:ser>
          <c:idx val="1"/>
          <c:order val="1"/>
          <c:tx>
            <c:strRef>
              <c:f>Graf_4!$C$6</c:f>
              <c:strCache>
                <c:ptCount val="1"/>
                <c:pt idx="0">
                  <c:v>Nemocenské dávky</c:v>
                </c:pt>
              </c:strCache>
            </c:strRef>
          </c:tx>
          <c:spPr>
            <a:solidFill>
              <a:srgbClr val="868585"/>
            </a:solidFill>
            <a:ln>
              <a:solidFill>
                <a:srgbClr val="868585"/>
              </a:solidFill>
            </a:ln>
          </c:spPr>
          <c:invertIfNegative val="0"/>
          <c:cat>
            <c:numRef>
              <c:f>Graf_4!$D$3:$G$3</c:f>
              <c:numCache>
                <c:formatCode>General</c:formatCode>
                <c:ptCount val="4"/>
                <c:pt idx="0">
                  <c:v>2023</c:v>
                </c:pt>
                <c:pt idx="1">
                  <c:v>2024</c:v>
                </c:pt>
                <c:pt idx="2">
                  <c:v>2025</c:v>
                </c:pt>
                <c:pt idx="3">
                  <c:v>2026</c:v>
                </c:pt>
              </c:numCache>
            </c:numRef>
          </c:cat>
          <c:val>
            <c:numRef>
              <c:f>Graf_4!$D$6:$G$6</c:f>
              <c:numCache>
                <c:formatCode>0</c:formatCode>
                <c:ptCount val="4"/>
                <c:pt idx="0">
                  <c:v>-11.364502034984181</c:v>
                </c:pt>
                <c:pt idx="1">
                  <c:v>-24.850057334797388</c:v>
                </c:pt>
                <c:pt idx="2">
                  <c:v>-35.255397218466044</c:v>
                </c:pt>
                <c:pt idx="3">
                  <c:v>-45.934449690013317</c:v>
                </c:pt>
              </c:numCache>
            </c:numRef>
          </c:val>
          <c:extLst>
            <c:ext xmlns:c16="http://schemas.microsoft.com/office/drawing/2014/chart" uri="{C3380CC4-5D6E-409C-BE32-E72D297353CC}">
              <c16:uniqueId val="{00000002-3E9C-45D6-9986-FF5DF0D9BA58}"/>
            </c:ext>
          </c:extLst>
        </c:ser>
        <c:ser>
          <c:idx val="0"/>
          <c:order val="2"/>
          <c:tx>
            <c:strRef>
              <c:f>Graf_4!$C$4</c:f>
              <c:strCache>
                <c:ptCount val="1"/>
                <c:pt idx="0">
                  <c:v>Dôchodky</c:v>
                </c:pt>
              </c:strCache>
            </c:strRef>
          </c:tx>
          <c:spPr>
            <a:solidFill>
              <a:srgbClr val="2EAAE1"/>
            </a:solidFill>
            <a:ln>
              <a:solidFill>
                <a:srgbClr val="2EAAE1"/>
              </a:solidFill>
            </a:ln>
          </c:spPr>
          <c:invertIfNegative val="0"/>
          <c:cat>
            <c:numRef>
              <c:f>Graf_4!$D$3:$G$3</c:f>
              <c:numCache>
                <c:formatCode>General</c:formatCode>
                <c:ptCount val="4"/>
                <c:pt idx="0">
                  <c:v>2023</c:v>
                </c:pt>
                <c:pt idx="1">
                  <c:v>2024</c:v>
                </c:pt>
                <c:pt idx="2">
                  <c:v>2025</c:v>
                </c:pt>
                <c:pt idx="3">
                  <c:v>2026</c:v>
                </c:pt>
              </c:numCache>
            </c:numRef>
          </c:cat>
          <c:val>
            <c:numRef>
              <c:f>Graf_4!$D$4:$G$4</c:f>
              <c:numCache>
                <c:formatCode>0</c:formatCode>
                <c:ptCount val="4"/>
                <c:pt idx="0">
                  <c:v>589.4352456958602</c:v>
                </c:pt>
                <c:pt idx="1">
                  <c:v>207.72652802927348</c:v>
                </c:pt>
                <c:pt idx="2">
                  <c:v>105.07720668303098</c:v>
                </c:pt>
                <c:pt idx="3">
                  <c:v>-38.935472083169607</c:v>
                </c:pt>
              </c:numCache>
            </c:numRef>
          </c:val>
          <c:extLst>
            <c:ext xmlns:c16="http://schemas.microsoft.com/office/drawing/2014/chart" uri="{C3380CC4-5D6E-409C-BE32-E72D297353CC}">
              <c16:uniqueId val="{00000000-3E9C-45D6-9986-FF5DF0D9BA58}"/>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3"/>
          <c:order val="3"/>
          <c:tx>
            <c:strRef>
              <c:f>Graf_4!$C$7</c:f>
              <c:strCache>
                <c:ptCount val="1"/>
                <c:pt idx="0">
                  <c:v>Celková zmena</c:v>
                </c:pt>
              </c:strCache>
            </c:strRef>
          </c:tx>
          <c:spPr>
            <a:ln>
              <a:solidFill>
                <a:srgbClr val="686767"/>
              </a:solidFill>
            </a:ln>
          </c:spPr>
          <c:marker>
            <c:symbol val="none"/>
          </c:marker>
          <c:dLbls>
            <c:dLbl>
              <c:idx val="0"/>
              <c:layout>
                <c:manualLayout>
                  <c:x val="-8.2669774581426436E-2"/>
                  <c:y val="7.17807669874599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E9C-45D6-9986-FF5DF0D9BA58}"/>
                </c:ext>
              </c:extLst>
            </c:dLbl>
            <c:dLbl>
              <c:idx val="1"/>
              <c:layout>
                <c:manualLayout>
                  <c:x val="2.65247259255048E-2"/>
                  <c:y val="2.356335666375036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3E9C-45D6-9986-FF5DF0D9BA58}"/>
                </c:ext>
              </c:extLst>
            </c:dLbl>
            <c:dLbl>
              <c:idx val="2"/>
              <c:layout>
                <c:manualLayout>
                  <c:x val="3.1045889119455744E-2"/>
                  <c:y val="3.5824219889180511E-2"/>
                </c:manualLayout>
              </c:layout>
              <c:spPr>
                <a:solidFill>
                  <a:srgbClr val="FFFFFF"/>
                </a:solidFill>
                <a:ln>
                  <a:solidFill>
                    <a:srgbClr val="686767"/>
                  </a:solidFill>
                </a:ln>
                <a:effectLst/>
              </c:spPr>
              <c:txPr>
                <a:bodyPr wrap="square" lIns="38100" tIns="19050" rIns="38100" bIns="19050" anchor="ctr">
                  <a:noAutofit/>
                </a:bodyPr>
                <a:lstStyle/>
                <a:p>
                  <a:pPr>
                    <a:defRPr/>
                  </a:pPr>
                  <a:endParaRPr lang="sk-SK"/>
                </a:p>
              </c:txPr>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layout>
                    <c:manualLayout>
                      <c:w val="6.280394553568891E-2"/>
                      <c:h val="8.9953703703703702E-2"/>
                    </c:manualLayout>
                  </c15:layout>
                </c:ext>
                <c:ext xmlns:c16="http://schemas.microsoft.com/office/drawing/2014/chart" uri="{C3380CC4-5D6E-409C-BE32-E72D297353CC}">
                  <c16:uniqueId val="{00000007-3E9C-45D6-9986-FF5DF0D9BA58}"/>
                </c:ext>
              </c:extLst>
            </c:dLbl>
            <c:dLbl>
              <c:idx val="3"/>
              <c:layout>
                <c:manualLayout>
                  <c:x val="2.453054379032937E-2"/>
                  <c:y val="4.5465150189559636E-3"/>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8-3E9C-45D6-9986-FF5DF0D9BA58}"/>
                </c:ext>
              </c:extLst>
            </c:dLbl>
            <c:spPr>
              <a:solidFill>
                <a:srgbClr val="FFFFFF"/>
              </a:solidFill>
              <a:ln>
                <a:solidFill>
                  <a:srgbClr val="686767"/>
                </a:solid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cat>
            <c:numRef>
              <c:f>Graf_4!$D$3:$G$3</c:f>
              <c:numCache>
                <c:formatCode>General</c:formatCode>
                <c:ptCount val="4"/>
                <c:pt idx="0">
                  <c:v>2023</c:v>
                </c:pt>
                <c:pt idx="1">
                  <c:v>2024</c:v>
                </c:pt>
                <c:pt idx="2">
                  <c:v>2025</c:v>
                </c:pt>
                <c:pt idx="3">
                  <c:v>2026</c:v>
                </c:pt>
              </c:numCache>
            </c:numRef>
          </c:cat>
          <c:val>
            <c:numRef>
              <c:f>Graf_4!$D$7:$G$7</c:f>
              <c:numCache>
                <c:formatCode>0</c:formatCode>
                <c:ptCount val="4"/>
                <c:pt idx="0">
                  <c:v>586.8137018097425</c:v>
                </c:pt>
                <c:pt idx="1">
                  <c:v>191.35534578095934</c:v>
                </c:pt>
                <c:pt idx="2">
                  <c:v>64.589974463342244</c:v>
                </c:pt>
                <c:pt idx="3">
                  <c:v>-111.60790239913968</c:v>
                </c:pt>
              </c:numCache>
            </c:numRef>
          </c:val>
          <c:smooth val="0"/>
          <c:extLst>
            <c:ext xmlns:c16="http://schemas.microsoft.com/office/drawing/2014/chart" uri="{C3380CC4-5D6E-409C-BE32-E72D297353CC}">
              <c16:uniqueId val="{00000009-3E9C-45D6-9986-FF5DF0D9BA58}"/>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0.71385005309450811"/>
          <c:y val="1.0537709335005684E-2"/>
          <c:w val="0.28614994690549178"/>
          <c:h val="0.95657104808801552"/>
        </c:manualLayout>
      </c:layout>
      <c:overlay val="1"/>
    </c:legend>
    <c:plotVisOnly val="1"/>
    <c:dispBlanksAs val="gap"/>
    <c:showDLblsOverMax val="0"/>
  </c:chart>
  <c:spPr>
    <a:ln>
      <a:noFill/>
    </a:ln>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lrMapOvr bg1="dk1" tx1="lt1" bg2="dk2" tx2="lt2" accent1="accent1" accent2="accent2" accent3="accent3" accent4="accent4" accent5="accent5" accent6="accent6" hlink="hlink" folHlink="folHlink"/>
  <c:chart>
    <c:autoTitleDeleted val="1"/>
    <c:plotArea>
      <c:layout/>
      <c:barChart>
        <c:barDir val="col"/>
        <c:grouping val="stacked"/>
        <c:varyColors val="0"/>
        <c:ser>
          <c:idx val="0"/>
          <c:order val="0"/>
          <c:tx>
            <c:strRef>
              <c:f>Graf_5!$B$3</c:f>
              <c:strCache>
                <c:ptCount val="1"/>
                <c:pt idx="0">
                  <c:v>legislatíva</c:v>
                </c:pt>
              </c:strCache>
            </c:strRef>
          </c:tx>
          <c:spPr>
            <a:solidFill>
              <a:srgbClr val="F2CA6D"/>
            </a:solidFill>
            <a:ln>
              <a:noFill/>
            </a:ln>
            <a:effectLst/>
          </c:spPr>
          <c:invertIfNegative val="0"/>
          <c:dPt>
            <c:idx val="11"/>
            <c:invertIfNegative val="0"/>
            <c:bubble3D val="0"/>
            <c:spPr>
              <a:solidFill>
                <a:srgbClr val="F2CA6D"/>
              </a:solidFill>
              <a:ln>
                <a:noFill/>
              </a:ln>
              <a:effectLst/>
            </c:spPr>
            <c:extLst>
              <c:ext xmlns:c16="http://schemas.microsoft.com/office/drawing/2014/chart" uri="{C3380CC4-5D6E-409C-BE32-E72D297353CC}">
                <c16:uniqueId val="{00000001-5F56-4120-9E39-BCE0B2667760}"/>
              </c:ext>
            </c:extLst>
          </c:dPt>
          <c:dLbls>
            <c:delete val="1"/>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Graf_5!$C$3:$G$3</c15:sqref>
                  </c15:fullRef>
                </c:ext>
              </c:extLst>
              <c:f>Graf_5!$D$3:$G$3</c:f>
              <c:numCache>
                <c:formatCode>_-* #\ ##0_-;\-* #\ ##0_-;_-* "-"??_-;_-@_-</c:formatCode>
                <c:ptCount val="4"/>
                <c:pt idx="0">
                  <c:v>-3.1965999999999997</c:v>
                </c:pt>
                <c:pt idx="1">
                  <c:v>0.35740000000000144</c:v>
                </c:pt>
                <c:pt idx="2">
                  <c:v>0.42740000000000145</c:v>
                </c:pt>
                <c:pt idx="3">
                  <c:v>0.45520000000000072</c:v>
                </c:pt>
              </c:numCache>
            </c:numRef>
          </c:val>
          <c:extLst>
            <c:ext xmlns:c16="http://schemas.microsoft.com/office/drawing/2014/chart" uri="{C3380CC4-5D6E-409C-BE32-E72D297353CC}">
              <c16:uniqueId val="{00000002-5F56-4120-9E39-BCE0B2667760}"/>
            </c:ext>
          </c:extLst>
        </c:ser>
        <c:ser>
          <c:idx val="1"/>
          <c:order val="1"/>
          <c:tx>
            <c:strRef>
              <c:f>Graf_5!$B$4</c:f>
              <c:strCache>
                <c:ptCount val="1"/>
                <c:pt idx="0">
                  <c:v>jednorazové vplyvy</c:v>
                </c:pt>
              </c:strCache>
            </c:strRef>
          </c:tx>
          <c:spPr>
            <a:solidFill>
              <a:srgbClr val="E85477"/>
            </a:solidFill>
            <a:ln>
              <a:noFill/>
            </a:ln>
            <a:effectLst/>
          </c:spPr>
          <c:invertIfNegative val="0"/>
          <c:dPt>
            <c:idx val="11"/>
            <c:invertIfNegative val="0"/>
            <c:bubble3D val="0"/>
            <c:extLst>
              <c:ext xmlns:c16="http://schemas.microsoft.com/office/drawing/2014/chart" uri="{C3380CC4-5D6E-409C-BE32-E72D297353CC}">
                <c16:uniqueId val="{00000004-5F56-4120-9E39-BCE0B2667760}"/>
              </c:ext>
            </c:extLst>
          </c:dPt>
          <c:dLbls>
            <c:dLbl>
              <c:idx val="1"/>
              <c:delete val="1"/>
              <c:extLst>
                <c:ext xmlns:c15="http://schemas.microsoft.com/office/drawing/2012/chart" uri="{CE6537A1-D6FC-4f65-9D91-7224C49458BB}"/>
                <c:ext xmlns:c16="http://schemas.microsoft.com/office/drawing/2014/chart" uri="{C3380CC4-5D6E-409C-BE32-E72D297353CC}">
                  <c16:uniqueId val="{00000006-215C-4DE1-B563-4BAD8898150C}"/>
                </c:ext>
              </c:extLst>
            </c:dLbl>
            <c:dLbl>
              <c:idx val="3"/>
              <c:delete val="1"/>
              <c:extLst>
                <c:ext xmlns:c15="http://schemas.microsoft.com/office/drawing/2012/chart" uri="{CE6537A1-D6FC-4f65-9D91-7224C49458BB}"/>
                <c:ext xmlns:c16="http://schemas.microsoft.com/office/drawing/2014/chart" uri="{C3380CC4-5D6E-409C-BE32-E72D297353CC}">
                  <c16:uniqueId val="{00000010-EB5F-4C5C-A49E-9A9EE03D2118}"/>
                </c:ext>
              </c:extLst>
            </c:dLbl>
            <c:spPr>
              <a:noFill/>
              <a:ln>
                <a:noFill/>
              </a:ln>
              <a:effectLst/>
            </c:spPr>
            <c:txPr>
              <a:bodyPr wrap="square" lIns="38100" tIns="19050" rIns="38100" bIns="19050" anchor="ctr">
                <a:spAutoFit/>
              </a:bodyPr>
              <a:lstStyle/>
              <a:p>
                <a:pPr>
                  <a:defRPr sz="800"/>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Graf_5!$C$4:$G$4</c15:sqref>
                  </c15:fullRef>
                </c:ext>
              </c:extLst>
              <c:f>Graf_5!$D$4:$G$4</c:f>
              <c:numCache>
                <c:formatCode>_-* #\ ##0_-;\-* #\ ##0_-;_-* "-"??_-;_-@_-</c:formatCode>
                <c:ptCount val="4"/>
                <c:pt idx="0">
                  <c:v>201.4977422838991</c:v>
                </c:pt>
                <c:pt idx="1">
                  <c:v>-3.3717881100485105E-2</c:v>
                </c:pt>
                <c:pt idx="2">
                  <c:v>80.095311422823059</c:v>
                </c:pt>
                <c:pt idx="3">
                  <c:v>39.286672318588799</c:v>
                </c:pt>
              </c:numCache>
            </c:numRef>
          </c:val>
          <c:extLst>
            <c:ext xmlns:c15="http://schemas.microsoft.com/office/drawing/2012/chart" uri="{02D57815-91ED-43cb-92C2-25804820EDAC}">
              <c15:categoryFilterExceptions>
                <c15:categoryFilterException>
                  <c15:sqref>Graf_5!$C$4</c15:sqref>
                  <c15:dLbl>
                    <c:idx val="-1"/>
                    <c:delete val="1"/>
                    <c:extLst>
                      <c:ext uri="{CE6537A1-D6FC-4f65-9D91-7224C49458BB}"/>
                      <c:ext xmlns:c16="http://schemas.microsoft.com/office/drawing/2014/chart" uri="{C3380CC4-5D6E-409C-BE32-E72D297353CC}">
                        <c16:uniqueId val="{00000003-86BD-49A4-93BE-39E12C62D941}"/>
                      </c:ext>
                    </c:extLst>
                  </c15:dLbl>
                </c15:categoryFilterException>
              </c15:categoryFilterExceptions>
            </c:ext>
            <c:ext xmlns:c16="http://schemas.microsoft.com/office/drawing/2014/chart" uri="{C3380CC4-5D6E-409C-BE32-E72D297353CC}">
              <c16:uniqueId val="{00000005-5F56-4120-9E39-BCE0B2667760}"/>
            </c:ext>
          </c:extLst>
        </c:ser>
        <c:ser>
          <c:idx val="2"/>
          <c:order val="2"/>
          <c:tx>
            <c:strRef>
              <c:f>Graf_5!$B$5</c:f>
              <c:strCache>
                <c:ptCount val="1"/>
                <c:pt idx="0">
                  <c:v>iné vplyvy</c:v>
                </c:pt>
              </c:strCache>
            </c:strRef>
          </c:tx>
          <c:spPr>
            <a:solidFill>
              <a:srgbClr val="1AA380"/>
            </a:solidFill>
            <a:ln>
              <a:noFill/>
            </a:ln>
            <a:effectLst/>
          </c:spPr>
          <c:invertIfNegative val="0"/>
          <c:dLbls>
            <c:delete val="1"/>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Graf_5!$C$5:$G$5</c15:sqref>
                  </c15:fullRef>
                </c:ext>
              </c:extLst>
              <c:f>Graf_5!$D$5:$G$5</c:f>
              <c:numCache>
                <c:formatCode>_-* #\ ##0_-;\-* #\ ##0_-;_-* "-"??_-;_-@_-</c:formatCode>
                <c:ptCount val="4"/>
                <c:pt idx="0">
                  <c:v>46.844132802790057</c:v>
                </c:pt>
                <c:pt idx="1">
                  <c:v>20.918007414056046</c:v>
                </c:pt>
                <c:pt idx="2">
                  <c:v>28.118253718752474</c:v>
                </c:pt>
                <c:pt idx="3">
                  <c:v>21.222654130254</c:v>
                </c:pt>
              </c:numCache>
            </c:numRef>
          </c:val>
          <c:extLst>
            <c:ext xmlns:c16="http://schemas.microsoft.com/office/drawing/2014/chart" uri="{C3380CC4-5D6E-409C-BE32-E72D297353CC}">
              <c16:uniqueId val="{00000006-5F56-4120-9E39-BCE0B2667760}"/>
            </c:ext>
          </c:extLst>
        </c:ser>
        <c:ser>
          <c:idx val="3"/>
          <c:order val="3"/>
          <c:tx>
            <c:strRef>
              <c:f>Graf_5!$B$6</c:f>
              <c:strCache>
                <c:ptCount val="1"/>
                <c:pt idx="0">
                  <c:v>makro</c:v>
                </c:pt>
              </c:strCache>
            </c:strRef>
          </c:tx>
          <c:spPr>
            <a:solidFill>
              <a:srgbClr val="2EAAE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92EF-4892-AF86-3307D447B0BB}"/>
                </c:ext>
              </c:extLst>
            </c:dLbl>
            <c:dLbl>
              <c:idx val="1"/>
              <c:layout>
                <c:manualLayout>
                  <c:x val="-2.105243573397086E-3"/>
                  <c:y val="-6.1141695863410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5C-4DE1-B563-4BAD8898150C}"/>
                </c:ext>
              </c:extLst>
            </c:dLbl>
            <c:dLbl>
              <c:idx val="2"/>
              <c:layout>
                <c:manualLayout>
                  <c:x val="0"/>
                  <c:y val="-8.34842876945282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B5F-4C5C-A49E-9A9EE03D2118}"/>
                </c:ext>
              </c:extLst>
            </c:dLbl>
            <c:dLbl>
              <c:idx val="3"/>
              <c:layout>
                <c:manualLayout>
                  <c:x val="0"/>
                  <c:y val="2.5409205881932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5C-4DE1-B563-4BAD8898150C}"/>
                </c:ext>
              </c:extLst>
            </c:dLbl>
            <c:spPr>
              <a:noFill/>
              <a:ln>
                <a:noFill/>
              </a:ln>
              <a:effectLst/>
            </c:spPr>
            <c:txPr>
              <a:bodyPr wrap="square" lIns="38100" tIns="19050" rIns="38100" bIns="19050" anchor="ctr">
                <a:spAutoFit/>
              </a:bodyPr>
              <a:lstStyle/>
              <a:p>
                <a:pPr>
                  <a:defRPr sz="800"/>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Graf_5!$C$6:$G$6</c15:sqref>
                  </c15:fullRef>
                </c:ext>
              </c:extLst>
              <c:f>Graf_5!$D$6:$G$6</c:f>
              <c:numCache>
                <c:formatCode>_-* #\ ##0_-;\-* #\ ##0_-;_-* "-"??_-;_-@_-</c:formatCode>
                <c:ptCount val="4"/>
                <c:pt idx="0">
                  <c:v>-64.685763825085886</c:v>
                </c:pt>
                <c:pt idx="1">
                  <c:v>-303.15929732011091</c:v>
                </c:pt>
                <c:pt idx="2">
                  <c:v>-481.78444330530544</c:v>
                </c:pt>
                <c:pt idx="3">
                  <c:v>-426.0687316680316</c:v>
                </c:pt>
              </c:numCache>
            </c:numRef>
          </c:val>
          <c:extLst>
            <c:ext xmlns:c16="http://schemas.microsoft.com/office/drawing/2014/chart" uri="{C3380CC4-5D6E-409C-BE32-E72D297353CC}">
              <c16:uniqueId val="{00000007-5F56-4120-9E39-BCE0B2667760}"/>
            </c:ext>
          </c:extLst>
        </c:ser>
        <c:ser>
          <c:idx val="4"/>
          <c:order val="4"/>
          <c:tx>
            <c:strRef>
              <c:f>Graf_5!$B$7</c:f>
              <c:strCache>
                <c:ptCount val="1"/>
                <c:pt idx="0">
                  <c:v>level/EDS</c:v>
                </c:pt>
              </c:strCache>
            </c:strRef>
          </c:tx>
          <c:spPr>
            <a:solidFill>
              <a:srgbClr val="686767"/>
            </a:solidFill>
            <a:ln w="38100">
              <a:noFill/>
            </a:ln>
            <a:effectLst/>
          </c:spPr>
          <c:invertIfNegative val="0"/>
          <c:dLbls>
            <c:dLbl>
              <c:idx val="0"/>
              <c:layout>
                <c:manualLayout>
                  <c:x val="-4.2105270137632843E-3"/>
                  <c:y val="-1.0889292196007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5C-4DE1-B563-4BAD8898150C}"/>
                </c:ext>
              </c:extLst>
            </c:dLbl>
            <c:dLbl>
              <c:idx val="1"/>
              <c:layout>
                <c:manualLayout>
                  <c:x val="-6.315790520644965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5C-4DE1-B563-4BAD8898150C}"/>
                </c:ext>
              </c:extLst>
            </c:dLbl>
            <c:dLbl>
              <c:idx val="2"/>
              <c:layout>
                <c:manualLayout>
                  <c:x val="-4.210444129373327E-3"/>
                  <c:y val="3.6299069694328136E-3"/>
                </c:manualLayout>
              </c:layout>
              <c:showLegendKey val="0"/>
              <c:showVal val="1"/>
              <c:showCatName val="0"/>
              <c:showSerName val="0"/>
              <c:showPercent val="0"/>
              <c:showBubbleSize val="0"/>
              <c:extLst>
                <c:ext xmlns:c15="http://schemas.microsoft.com/office/drawing/2012/chart" uri="{CE6537A1-D6FC-4f65-9D91-7224C49458BB}">
                  <c15:layout>
                    <c:manualLayout>
                      <c:w val="4.9105188413624261E-2"/>
                      <c:h val="6.110722094402446E-2"/>
                    </c:manualLayout>
                  </c15:layout>
                </c:ext>
                <c:ext xmlns:c16="http://schemas.microsoft.com/office/drawing/2014/chart" uri="{C3380CC4-5D6E-409C-BE32-E72D297353CC}">
                  <c16:uniqueId val="{0000000B-215C-4DE1-B563-4BAD8898150C}"/>
                </c:ext>
              </c:extLst>
            </c:dLbl>
            <c:dLbl>
              <c:idx val="3"/>
              <c:delete val="1"/>
              <c:extLst>
                <c:ext xmlns:c15="http://schemas.microsoft.com/office/drawing/2012/chart" uri="{CE6537A1-D6FC-4f65-9D91-7224C49458BB}"/>
                <c:ext xmlns:c16="http://schemas.microsoft.com/office/drawing/2014/chart" uri="{C3380CC4-5D6E-409C-BE32-E72D297353CC}">
                  <c16:uniqueId val="{0000000C-215C-4DE1-B563-4BAD8898150C}"/>
                </c:ext>
              </c:extLst>
            </c:dLbl>
            <c:spPr>
              <a:noFill/>
              <a:ln>
                <a:noFill/>
              </a:ln>
              <a:effectLst/>
            </c:spPr>
            <c:txPr>
              <a:bodyPr wrap="square" lIns="38100" tIns="19050" rIns="38100" bIns="19050" anchor="ctr">
                <a:spAutoFit/>
              </a:bodyPr>
              <a:lstStyle/>
              <a:p>
                <a:pPr>
                  <a:defRPr sz="800"/>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Graf_5!$C$7:$G$7</c15:sqref>
                  </c15:fullRef>
                </c:ext>
              </c:extLst>
              <c:f>Graf_5!$D$7:$G$7</c:f>
              <c:numCache>
                <c:formatCode>_-* #\ ##0_-;\-* #\ ##0_-;_-* "-"??_-;_-@_-</c:formatCode>
                <c:ptCount val="4"/>
                <c:pt idx="0">
                  <c:v>116.29248873839501</c:v>
                </c:pt>
                <c:pt idx="1">
                  <c:v>120.22660778715421</c:v>
                </c:pt>
                <c:pt idx="2">
                  <c:v>115.82647816373031</c:v>
                </c:pt>
                <c:pt idx="3">
                  <c:v>41.255205219189882</c:v>
                </c:pt>
              </c:numCache>
            </c:numRef>
          </c:val>
          <c:extLst>
            <c:ext xmlns:c15="http://schemas.microsoft.com/office/drawing/2012/chart" uri="{02D57815-91ED-43cb-92C2-25804820EDAC}">
              <c15:categoryFilterExceptions>
                <c15:categoryFilterException>
                  <c15:sqref>Graf_5!$C$7</c15:sqref>
                  <c15:dLbl>
                    <c:idx val="-1"/>
                    <c:layout>
                      <c:manualLayout>
                        <c:x val="-1.7347234759768071E-18"/>
                        <c:y val="-3.4694469519536142E-18"/>
                      </c:manualLayout>
                    </c:layout>
                    <c:showLegendKey val="0"/>
                    <c:showVal val="1"/>
                    <c:showCatName val="0"/>
                    <c:showSerName val="0"/>
                    <c:showPercent val="0"/>
                    <c:showBubbleSize val="0"/>
                    <c:extLst>
                      <c:ext uri="{CE6537A1-D6FC-4f65-9D91-7224C49458BB}">
                        <c15:layout>
                          <c:manualLayout>
                            <c:w val="5.3315715427387549E-2"/>
                            <c:h val="6.110722094402446E-2"/>
                          </c:manualLayout>
                        </c15:layout>
                      </c:ext>
                      <c:ext xmlns:c16="http://schemas.microsoft.com/office/drawing/2014/chart" uri="{C3380CC4-5D6E-409C-BE32-E72D297353CC}">
                        <c16:uniqueId val="{00000004-86BD-49A4-93BE-39E12C62D941}"/>
                      </c:ext>
                    </c:extLst>
                  </c15:dLbl>
                </c15:categoryFilterException>
              </c15:categoryFilterExceptions>
            </c:ext>
            <c:ext xmlns:c16="http://schemas.microsoft.com/office/drawing/2014/chart" uri="{C3380CC4-5D6E-409C-BE32-E72D297353CC}">
              <c16:uniqueId val="{00000008-5F56-4120-9E39-BCE0B2667760}"/>
            </c:ext>
          </c:extLst>
        </c:ser>
        <c:dLbls>
          <c:showLegendKey val="0"/>
          <c:showVal val="1"/>
          <c:showCatName val="0"/>
          <c:showSerName val="0"/>
          <c:showPercent val="0"/>
          <c:showBubbleSize val="0"/>
        </c:dLbls>
        <c:gapWidth val="150"/>
        <c:overlap val="100"/>
        <c:axId val="505549072"/>
        <c:axId val="505550712"/>
      </c:barChart>
      <c:lineChart>
        <c:grouping val="standard"/>
        <c:varyColors val="0"/>
        <c:ser>
          <c:idx val="5"/>
          <c:order val="5"/>
          <c:tx>
            <c:strRef>
              <c:f>Graf_5!$B$8</c:f>
              <c:strCache>
                <c:ptCount val="1"/>
                <c:pt idx="0">
                  <c:v>Celková zmena</c:v>
                </c:pt>
              </c:strCache>
            </c:strRef>
          </c:tx>
          <c:spPr>
            <a:ln w="28575" cap="rnd">
              <a:solidFill>
                <a:srgbClr val="868585"/>
              </a:solidFill>
              <a:round/>
            </a:ln>
            <a:effectLst/>
          </c:spPr>
          <c:marker>
            <c:symbol val="none"/>
          </c:marker>
          <c:dLbls>
            <c:dLbl>
              <c:idx val="0"/>
              <c:layout>
                <c:manualLayout>
                  <c:x val="1.6842108055053137E-2"/>
                  <c:y val="-3.327245289936259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5F-4C5C-A49E-9A9EE03D2118}"/>
                </c:ext>
              </c:extLst>
            </c:dLbl>
            <c:dLbl>
              <c:idx val="1"/>
              <c:layout>
                <c:manualLayout>
                  <c:x val="-2.1052635068816421E-3"/>
                  <c:y val="-3.2667876588021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5F-4C5C-A49E-9A9EE03D2118}"/>
                </c:ext>
              </c:extLst>
            </c:dLbl>
            <c:dLbl>
              <c:idx val="2"/>
              <c:layout>
                <c:manualLayout>
                  <c:x val="-4.2105270137632843E-3"/>
                  <c:y val="-3.9927404718693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5F-4C5C-A49E-9A9EE03D2118}"/>
                </c:ext>
              </c:extLst>
            </c:dLbl>
            <c:spPr>
              <a:solidFill>
                <a:srgbClr val="FFFFFF"/>
              </a:solidFill>
              <a:ln>
                <a:solidFill>
                  <a:srgbClr val="131D2B">
                    <a:lumMod val="65000"/>
                    <a:lumOff val="35000"/>
                  </a:srgbClr>
                </a:solidFill>
              </a:ln>
              <a:effectLst/>
            </c:spPr>
            <c:txPr>
              <a:bodyPr/>
              <a:lstStyle/>
              <a:p>
                <a:pPr>
                  <a:defRPr b="1"/>
                </a:pPr>
                <a:endParaRPr lang="sk-S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extLst>
                <c:ext xmlns:c15="http://schemas.microsoft.com/office/drawing/2012/chart" uri="{02D57815-91ED-43cb-92C2-25804820EDAC}">
                  <c15:fullRef>
                    <c15:sqref>Graf_5!$C$2:$G$2</c15:sqref>
                  </c15:fullRef>
                </c:ext>
              </c:extLst>
              <c:f>Graf_5!$D$2:$G$2</c:f>
              <c:numCache>
                <c:formatCode>General</c:formatCode>
                <c:ptCount val="4"/>
                <c:pt idx="0">
                  <c:v>2023</c:v>
                </c:pt>
                <c:pt idx="1">
                  <c:v>2024</c:v>
                </c:pt>
                <c:pt idx="2">
                  <c:v>2025</c:v>
                </c:pt>
                <c:pt idx="3">
                  <c:v>2026</c:v>
                </c:pt>
              </c:numCache>
            </c:numRef>
          </c:cat>
          <c:val>
            <c:numRef>
              <c:extLst>
                <c:ext xmlns:c15="http://schemas.microsoft.com/office/drawing/2012/chart" uri="{02D57815-91ED-43cb-92C2-25804820EDAC}">
                  <c15:fullRef>
                    <c15:sqref>Graf_5!$C$8:$G$8</c15:sqref>
                  </c15:fullRef>
                </c:ext>
              </c:extLst>
              <c:f>Graf_5!$D$8:$G$8</c:f>
              <c:numCache>
                <c:formatCode>0</c:formatCode>
                <c:ptCount val="4"/>
                <c:pt idx="0">
                  <c:v>296.75199999999825</c:v>
                </c:pt>
                <c:pt idx="1">
                  <c:v>-161.69100000000117</c:v>
                </c:pt>
                <c:pt idx="2">
                  <c:v>-257.31699999999961</c:v>
                </c:pt>
                <c:pt idx="3">
                  <c:v>-323.84899999999897</c:v>
                </c:pt>
              </c:numCache>
            </c:numRef>
          </c:val>
          <c:smooth val="0"/>
          <c:extLst>
            <c:ext xmlns:c16="http://schemas.microsoft.com/office/drawing/2014/chart" uri="{C3380CC4-5D6E-409C-BE32-E72D297353CC}">
              <c16:uniqueId val="{00000009-5F56-4120-9E39-BCE0B2667760}"/>
            </c:ext>
          </c:extLst>
        </c:ser>
        <c:dLbls>
          <c:showLegendKey val="0"/>
          <c:showVal val="1"/>
          <c:showCatName val="0"/>
          <c:showSerName val="0"/>
          <c:showPercent val="0"/>
          <c:showBubbleSize val="0"/>
        </c:dLbls>
        <c:marker val="1"/>
        <c:smooth val="0"/>
        <c:axId val="505549072"/>
        <c:axId val="505550712"/>
      </c:lineChart>
      <c:catAx>
        <c:axId val="505549072"/>
        <c:scaling>
          <c:orientation val="minMax"/>
        </c:scaling>
        <c:delete val="0"/>
        <c:axPos val="b"/>
        <c:majorGridlines/>
        <c:numFmt formatCode="0" sourceLinked="0"/>
        <c:majorTickMark val="none"/>
        <c:minorTickMark val="none"/>
        <c:tickLblPos val="low"/>
        <c:spPr>
          <a:noFill/>
          <a:ln w="9525" cap="flat" cmpd="sng" algn="ctr">
            <a:solidFill>
              <a:srgbClr val="131D2B"/>
            </a:solidFill>
            <a:round/>
          </a:ln>
          <a:effectLst/>
        </c:spPr>
        <c:txPr>
          <a:bodyPr rot="-60000000" spcFirstLastPara="1" vertOverflow="ellipsis" vert="horz" wrap="square" anchor="ctr" anchorCtr="1"/>
          <a:lstStyle/>
          <a:p>
            <a:pPr>
              <a:defRPr sz="1200" b="0" i="0" u="none" strike="noStrike" kern="1200" baseline="0">
                <a:solidFill>
                  <a:schemeClr val="accent6"/>
                </a:solidFill>
                <a:latin typeface="Calibri Light" panose="020F0302020204030204" pitchFamily="34" charset="0"/>
                <a:ea typeface="+mn-ea"/>
                <a:cs typeface="Calibri Light" panose="020F0302020204030204" pitchFamily="34" charset="0"/>
              </a:defRPr>
            </a:pPr>
            <a:endParaRPr lang="sk-SK"/>
          </a:p>
        </c:txPr>
        <c:crossAx val="505550712"/>
        <c:crosses val="autoZero"/>
        <c:auto val="1"/>
        <c:lblAlgn val="ctr"/>
        <c:lblOffset val="100"/>
        <c:noMultiLvlLbl val="0"/>
      </c:catAx>
      <c:valAx>
        <c:axId val="505550712"/>
        <c:scaling>
          <c:orientation val="minMax"/>
          <c:max val="450"/>
          <c:min val="-550"/>
        </c:scaling>
        <c:delete val="0"/>
        <c:axPos val="l"/>
        <c:majorGridlines>
          <c:spPr>
            <a:ln w="9525" cap="flat" cmpd="sng" algn="ctr">
              <a:solidFill>
                <a:schemeClr val="tx1">
                  <a:lumMod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6"/>
                </a:solidFill>
                <a:latin typeface="Calibri Light" panose="020F0302020204030204" pitchFamily="34" charset="0"/>
                <a:ea typeface="+mn-ea"/>
                <a:cs typeface="Calibri Light" panose="020F0302020204030204" pitchFamily="34" charset="0"/>
              </a:defRPr>
            </a:pPr>
            <a:endParaRPr lang="sk-SK"/>
          </a:p>
        </c:txPr>
        <c:crossAx val="505549072"/>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accent6"/>
              </a:solidFill>
              <a:latin typeface="Calibri Light" panose="020F0302020204030204" pitchFamily="34" charset="0"/>
              <a:ea typeface="+mn-ea"/>
              <a:cs typeface="Calibri Light" panose="020F0302020204030204" pitchFamily="34" charset="0"/>
            </a:defRPr>
          </a:pPr>
          <a:endParaRPr lang="sk-SK"/>
        </a:p>
      </c:txPr>
    </c:legend>
    <c:plotVisOnly val="1"/>
    <c:dispBlanksAs val="gap"/>
    <c:showDLblsOverMax val="0"/>
  </c:chart>
  <c:spPr>
    <a:noFill/>
    <a:ln w="9525" cap="flat" cmpd="sng" algn="ctr">
      <a:noFill/>
      <a:round/>
    </a:ln>
    <a:effectLst/>
  </c:spPr>
  <c:txPr>
    <a:bodyPr/>
    <a:lstStyle/>
    <a:p>
      <a:pPr>
        <a:defRPr/>
      </a:pPr>
      <a:endParaRPr lang="sk-SK"/>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09492563429571"/>
          <c:y val="3.6458880139982511E-2"/>
          <c:w val="0.85334951881014875"/>
          <c:h val="0.73820209973753281"/>
        </c:manualLayout>
      </c:layout>
      <c:lineChart>
        <c:grouping val="standard"/>
        <c:varyColors val="0"/>
        <c:ser>
          <c:idx val="0"/>
          <c:order val="0"/>
          <c:tx>
            <c:strRef>
              <c:f>Graf_6!$B$3</c:f>
              <c:strCache>
                <c:ptCount val="1"/>
                <c:pt idx="0">
                  <c:v>EDS (jún 23)</c:v>
                </c:pt>
              </c:strCache>
            </c:strRef>
          </c:tx>
          <c:spPr>
            <a:ln w="19050" cap="rnd">
              <a:solidFill>
                <a:srgbClr val="2EAAE1"/>
              </a:solidFill>
              <a:round/>
            </a:ln>
            <a:effectLst/>
          </c:spPr>
          <c:marker>
            <c:symbol val="none"/>
          </c:marker>
          <c:dLbls>
            <c:dLbl>
              <c:idx val="60"/>
              <c:layout>
                <c:manualLayout>
                  <c:x val="-9.1463414634147464E-3"/>
                  <c:y val="-5.7416267942583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B0-4C7D-A7E6-9F6152133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Graf_6!$A$4:$A$64</c:f>
              <c:numCache>
                <c:formatCode>m/d/yyyy</c:formatCode>
                <c:ptCount val="6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numCache>
            </c:numRef>
          </c:cat>
          <c:val>
            <c:numRef>
              <c:f>Graf_6!$B$4:$B$64</c:f>
              <c:numCache>
                <c:formatCode>0.00%</c:formatCode>
                <c:ptCount val="61"/>
                <c:pt idx="0">
                  <c:v>0.14724264846841398</c:v>
                </c:pt>
                <c:pt idx="1">
                  <c:v>0.14458522840945479</c:v>
                </c:pt>
                <c:pt idx="2">
                  <c:v>0.14866258198906743</c:v>
                </c:pt>
                <c:pt idx="3">
                  <c:v>0.15095936028370746</c:v>
                </c:pt>
                <c:pt idx="4">
                  <c:v>0.1337825664450551</c:v>
                </c:pt>
                <c:pt idx="5">
                  <c:v>0.1322118127670788</c:v>
                </c:pt>
                <c:pt idx="6">
                  <c:v>0.13530300827580052</c:v>
                </c:pt>
                <c:pt idx="7">
                  <c:v>0.13697140672738048</c:v>
                </c:pt>
                <c:pt idx="8">
                  <c:v>0.12998705413225256</c:v>
                </c:pt>
                <c:pt idx="9">
                  <c:v>0.13291070933722682</c:v>
                </c:pt>
                <c:pt idx="10">
                  <c:v>0.13171545761118161</c:v>
                </c:pt>
                <c:pt idx="11">
                  <c:v>0.12620276531039709</c:v>
                </c:pt>
                <c:pt idx="12">
                  <c:v>0.13237995276256281</c:v>
                </c:pt>
                <c:pt idx="13">
                  <c:v>0.1259775891823168</c:v>
                </c:pt>
                <c:pt idx="14">
                  <c:v>0.12785995408967432</c:v>
                </c:pt>
                <c:pt idx="15">
                  <c:v>0.12493341777187369</c:v>
                </c:pt>
                <c:pt idx="16">
                  <c:v>0.12471646852851359</c:v>
                </c:pt>
                <c:pt idx="17">
                  <c:v>0.1209003953787266</c:v>
                </c:pt>
                <c:pt idx="18">
                  <c:v>0.1185580335131835</c:v>
                </c:pt>
                <c:pt idx="19">
                  <c:v>0.12211579340978358</c:v>
                </c:pt>
                <c:pt idx="20">
                  <c:v>0.12352752121247419</c:v>
                </c:pt>
                <c:pt idx="21">
                  <c:v>0.13140036837794786</c:v>
                </c:pt>
                <c:pt idx="22">
                  <c:v>0.13094207502042041</c:v>
                </c:pt>
                <c:pt idx="23">
                  <c:v>0.13043348389780349</c:v>
                </c:pt>
                <c:pt idx="24">
                  <c:v>0.14083029089331173</c:v>
                </c:pt>
                <c:pt idx="25">
                  <c:v>0.13959704687203237</c:v>
                </c:pt>
                <c:pt idx="26">
                  <c:v>0.13813757765284551</c:v>
                </c:pt>
                <c:pt idx="27">
                  <c:v>0.14161100002700741</c:v>
                </c:pt>
                <c:pt idx="28">
                  <c:v>0.14386620151122653</c:v>
                </c:pt>
                <c:pt idx="29">
                  <c:v>0.14181309732469843</c:v>
                </c:pt>
                <c:pt idx="30">
                  <c:v>0.1431654453503941</c:v>
                </c:pt>
                <c:pt idx="31">
                  <c:v>0.13939969677374958</c:v>
                </c:pt>
                <c:pt idx="32">
                  <c:v>0.14430367686977583</c:v>
                </c:pt>
                <c:pt idx="33">
                  <c:v>0.14793962155199353</c:v>
                </c:pt>
                <c:pt idx="34">
                  <c:v>0.14795091532195911</c:v>
                </c:pt>
                <c:pt idx="35">
                  <c:v>0.15045448133140107</c:v>
                </c:pt>
                <c:pt idx="36">
                  <c:v>0.14750213691845809</c:v>
                </c:pt>
                <c:pt idx="37">
                  <c:v>0.145918156216372</c:v>
                </c:pt>
                <c:pt idx="38">
                  <c:v>0.14849727229655135</c:v>
                </c:pt>
                <c:pt idx="39">
                  <c:v>0.15682100956529987</c:v>
                </c:pt>
                <c:pt idx="40">
                  <c:v>0.14765137912852455</c:v>
                </c:pt>
                <c:pt idx="41">
                  <c:v>0.1515500335827705</c:v>
                </c:pt>
                <c:pt idx="42">
                  <c:v>0.14846412184916319</c:v>
                </c:pt>
                <c:pt idx="43">
                  <c:v>0.15009628864678431</c:v>
                </c:pt>
                <c:pt idx="44">
                  <c:v>0.15266889202880188</c:v>
                </c:pt>
                <c:pt idx="45">
                  <c:v>0.15190206359847452</c:v>
                </c:pt>
                <c:pt idx="46">
                  <c:v>0.15550938184695964</c:v>
                </c:pt>
                <c:pt idx="47">
                  <c:v>0.15593132683035671</c:v>
                </c:pt>
                <c:pt idx="48">
                  <c:v>0.15203479835060565</c:v>
                </c:pt>
                <c:pt idx="49">
                  <c:v>0.14648381969131058</c:v>
                </c:pt>
                <c:pt idx="50">
                  <c:v>0.15720377738854471</c:v>
                </c:pt>
                <c:pt idx="51">
                  <c:v>0.15561295339806377</c:v>
                </c:pt>
                <c:pt idx="52">
                  <c:v>0.15225815280630298</c:v>
                </c:pt>
                <c:pt idx="53">
                  <c:v>0.15974424546692761</c:v>
                </c:pt>
                <c:pt idx="54">
                  <c:v>0.1617215540437601</c:v>
                </c:pt>
                <c:pt idx="55">
                  <c:v>0.16013407865795551</c:v>
                </c:pt>
                <c:pt idx="56">
                  <c:v>0.15576328252125377</c:v>
                </c:pt>
                <c:pt idx="57">
                  <c:v>0.15621794496669447</c:v>
                </c:pt>
                <c:pt idx="58">
                  <c:v>0.15236840181576014</c:v>
                </c:pt>
                <c:pt idx="59">
                  <c:v>0.15481243785318835</c:v>
                </c:pt>
                <c:pt idx="60">
                  <c:v>0.15966703903655752</c:v>
                </c:pt>
              </c:numCache>
            </c:numRef>
          </c:val>
          <c:smooth val="0"/>
          <c:extLst>
            <c:ext xmlns:c16="http://schemas.microsoft.com/office/drawing/2014/chart" uri="{C3380CC4-5D6E-409C-BE32-E72D297353CC}">
              <c16:uniqueId val="{00000000-6ABE-4108-9170-478DEADE7830}"/>
            </c:ext>
          </c:extLst>
        </c:ser>
        <c:ser>
          <c:idx val="1"/>
          <c:order val="1"/>
          <c:tx>
            <c:strRef>
              <c:f>Graf_6!$C$3</c:f>
              <c:strCache>
                <c:ptCount val="1"/>
                <c:pt idx="0">
                  <c:v>EDS (mar 23)</c:v>
                </c:pt>
              </c:strCache>
            </c:strRef>
          </c:tx>
          <c:spPr>
            <a:ln w="22225" cap="rnd">
              <a:solidFill>
                <a:schemeClr val="bg1">
                  <a:lumMod val="50000"/>
                </a:schemeClr>
              </a:solidFill>
              <a:round/>
            </a:ln>
            <a:effectLst/>
          </c:spPr>
          <c:marker>
            <c:symbol val="none"/>
          </c:marker>
          <c:dLbls>
            <c:dLbl>
              <c:idx val="59"/>
              <c:layout>
                <c:manualLayout>
                  <c:x val="-6.0975609756097563E-3"/>
                  <c:y val="9.5693779904306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B0-4C7D-A7E6-9F6152133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Graf_6!$A$4:$A$64</c:f>
              <c:numCache>
                <c:formatCode>m/d/yyyy</c:formatCode>
                <c:ptCount val="61"/>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pt idx="19">
                  <c:v>41244</c:v>
                </c:pt>
                <c:pt idx="20">
                  <c:v>41334</c:v>
                </c:pt>
                <c:pt idx="21">
                  <c:v>41426</c:v>
                </c:pt>
                <c:pt idx="22">
                  <c:v>41518</c:v>
                </c:pt>
                <c:pt idx="23">
                  <c:v>41609</c:v>
                </c:pt>
                <c:pt idx="24">
                  <c:v>41699</c:v>
                </c:pt>
                <c:pt idx="25">
                  <c:v>41791</c:v>
                </c:pt>
                <c:pt idx="26">
                  <c:v>41883</c:v>
                </c:pt>
                <c:pt idx="27">
                  <c:v>41974</c:v>
                </c:pt>
                <c:pt idx="28">
                  <c:v>42064</c:v>
                </c:pt>
                <c:pt idx="29">
                  <c:v>42156</c:v>
                </c:pt>
                <c:pt idx="30">
                  <c:v>42248</c:v>
                </c:pt>
                <c:pt idx="31">
                  <c:v>42339</c:v>
                </c:pt>
                <c:pt idx="32">
                  <c:v>42430</c:v>
                </c:pt>
                <c:pt idx="33">
                  <c:v>42522</c:v>
                </c:pt>
                <c:pt idx="34">
                  <c:v>42614</c:v>
                </c:pt>
                <c:pt idx="35">
                  <c:v>42705</c:v>
                </c:pt>
                <c:pt idx="36">
                  <c:v>42795</c:v>
                </c:pt>
                <c:pt idx="37">
                  <c:v>42887</c:v>
                </c:pt>
                <c:pt idx="38">
                  <c:v>42979</c:v>
                </c:pt>
                <c:pt idx="39">
                  <c:v>43070</c:v>
                </c:pt>
                <c:pt idx="40">
                  <c:v>43160</c:v>
                </c:pt>
                <c:pt idx="41">
                  <c:v>43252</c:v>
                </c:pt>
                <c:pt idx="42">
                  <c:v>43344</c:v>
                </c:pt>
                <c:pt idx="43">
                  <c:v>43435</c:v>
                </c:pt>
                <c:pt idx="44">
                  <c:v>43525</c:v>
                </c:pt>
                <c:pt idx="45">
                  <c:v>43617</c:v>
                </c:pt>
                <c:pt idx="46">
                  <c:v>43709</c:v>
                </c:pt>
                <c:pt idx="47">
                  <c:v>43800</c:v>
                </c:pt>
                <c:pt idx="48">
                  <c:v>43891</c:v>
                </c:pt>
                <c:pt idx="49">
                  <c:v>43983</c:v>
                </c:pt>
                <c:pt idx="50">
                  <c:v>44075</c:v>
                </c:pt>
                <c:pt idx="51">
                  <c:v>44166</c:v>
                </c:pt>
                <c:pt idx="52">
                  <c:v>44256</c:v>
                </c:pt>
                <c:pt idx="53">
                  <c:v>44348</c:v>
                </c:pt>
                <c:pt idx="54">
                  <c:v>44440</c:v>
                </c:pt>
                <c:pt idx="55">
                  <c:v>44531</c:v>
                </c:pt>
                <c:pt idx="56">
                  <c:v>44621</c:v>
                </c:pt>
                <c:pt idx="57">
                  <c:v>44713</c:v>
                </c:pt>
                <c:pt idx="58">
                  <c:v>44805</c:v>
                </c:pt>
                <c:pt idx="59">
                  <c:v>44896</c:v>
                </c:pt>
                <c:pt idx="60">
                  <c:v>44986</c:v>
                </c:pt>
              </c:numCache>
            </c:numRef>
          </c:cat>
          <c:val>
            <c:numRef>
              <c:f>Graf_6!$C$4:$C$64</c:f>
              <c:numCache>
                <c:formatCode>0.00%</c:formatCode>
                <c:ptCount val="61"/>
                <c:pt idx="0">
                  <c:v>0.148015904973683</c:v>
                </c:pt>
                <c:pt idx="1">
                  <c:v>0.14477853070239155</c:v>
                </c:pt>
                <c:pt idx="2">
                  <c:v>0.14843291644136886</c:v>
                </c:pt>
                <c:pt idx="3">
                  <c:v>0.15024734425231828</c:v>
                </c:pt>
                <c:pt idx="4">
                  <c:v>0.13427847519221506</c:v>
                </c:pt>
                <c:pt idx="5">
                  <c:v>0.13240755456475789</c:v>
                </c:pt>
                <c:pt idx="6">
                  <c:v>0.13530024859471551</c:v>
                </c:pt>
                <c:pt idx="7">
                  <c:v>0.13625412417190561</c:v>
                </c:pt>
                <c:pt idx="8">
                  <c:v>0.13004267164227931</c:v>
                </c:pt>
                <c:pt idx="9">
                  <c:v>0.13291254862099386</c:v>
                </c:pt>
                <c:pt idx="10">
                  <c:v>0.13192207062404401</c:v>
                </c:pt>
                <c:pt idx="11">
                  <c:v>0.12594855598862922</c:v>
                </c:pt>
                <c:pt idx="12">
                  <c:v>0.13243837195201946</c:v>
                </c:pt>
                <c:pt idx="13">
                  <c:v>0.12588998132022336</c:v>
                </c:pt>
                <c:pt idx="14">
                  <c:v>0.12797100240937356</c:v>
                </c:pt>
                <c:pt idx="15">
                  <c:v>0.12485852998322203</c:v>
                </c:pt>
                <c:pt idx="16">
                  <c:v>0.12484672556500119</c:v>
                </c:pt>
                <c:pt idx="17">
                  <c:v>0.12087180503265468</c:v>
                </c:pt>
                <c:pt idx="18">
                  <c:v>0.11860271733016886</c:v>
                </c:pt>
                <c:pt idx="19">
                  <c:v>0.1219698320777417</c:v>
                </c:pt>
                <c:pt idx="20">
                  <c:v>0.12360099891653695</c:v>
                </c:pt>
                <c:pt idx="21">
                  <c:v>0.13142933320674446</c:v>
                </c:pt>
                <c:pt idx="22">
                  <c:v>0.13096457878736939</c:v>
                </c:pt>
                <c:pt idx="23">
                  <c:v>0.13030607926015095</c:v>
                </c:pt>
                <c:pt idx="24">
                  <c:v>0.14087120013914603</c:v>
                </c:pt>
                <c:pt idx="25">
                  <c:v>0.13965267310954002</c:v>
                </c:pt>
                <c:pt idx="26">
                  <c:v>0.13810670358723195</c:v>
                </c:pt>
                <c:pt idx="27">
                  <c:v>0.14154788534522553</c:v>
                </c:pt>
                <c:pt idx="28">
                  <c:v>0.14383399661220631</c:v>
                </c:pt>
                <c:pt idx="29">
                  <c:v>0.14187887988037196</c:v>
                </c:pt>
                <c:pt idx="30">
                  <c:v>0.14310914931963295</c:v>
                </c:pt>
                <c:pt idx="31">
                  <c:v>0.13942045584949242</c:v>
                </c:pt>
                <c:pt idx="32">
                  <c:v>0.14434608642020488</c:v>
                </c:pt>
                <c:pt idx="33">
                  <c:v>0.14806630041829708</c:v>
                </c:pt>
                <c:pt idx="34">
                  <c:v>0.14777654608432486</c:v>
                </c:pt>
                <c:pt idx="35">
                  <c:v>0.1504585428367069</c:v>
                </c:pt>
                <c:pt idx="36">
                  <c:v>0.14774503872885814</c:v>
                </c:pt>
                <c:pt idx="37">
                  <c:v>0.14597828924650408</c:v>
                </c:pt>
                <c:pt idx="38">
                  <c:v>0.14826116475533424</c:v>
                </c:pt>
                <c:pt idx="39">
                  <c:v>0.15675153009990161</c:v>
                </c:pt>
                <c:pt idx="40">
                  <c:v>0.14778894036173656</c:v>
                </c:pt>
                <c:pt idx="41">
                  <c:v>0.15125522905017155</c:v>
                </c:pt>
                <c:pt idx="42">
                  <c:v>0.14802560568164047</c:v>
                </c:pt>
                <c:pt idx="43">
                  <c:v>0.14989048723722567</c:v>
                </c:pt>
                <c:pt idx="44">
                  <c:v>0.1527524321963237</c:v>
                </c:pt>
                <c:pt idx="45">
                  <c:v>0.15142361438737464</c:v>
                </c:pt>
                <c:pt idx="46">
                  <c:v>0.15502180363338233</c:v>
                </c:pt>
                <c:pt idx="47">
                  <c:v>0.15569008686667823</c:v>
                </c:pt>
                <c:pt idx="48">
                  <c:v>0.15245912185142368</c:v>
                </c:pt>
                <c:pt idx="49">
                  <c:v>0.14621318210510972</c:v>
                </c:pt>
                <c:pt idx="50">
                  <c:v>0.15697054581671191</c:v>
                </c:pt>
                <c:pt idx="51">
                  <c:v>0.15498803917090825</c:v>
                </c:pt>
                <c:pt idx="52">
                  <c:v>0.15299717397968568</c:v>
                </c:pt>
                <c:pt idx="53">
                  <c:v>0.15973933890388223</c:v>
                </c:pt>
                <c:pt idx="54">
                  <c:v>0.16158541383917158</c:v>
                </c:pt>
                <c:pt idx="55">
                  <c:v>0.15901394584358977</c:v>
                </c:pt>
                <c:pt idx="56">
                  <c:v>0.15625056021665767</c:v>
                </c:pt>
                <c:pt idx="57">
                  <c:v>0.15597410026253467</c:v>
                </c:pt>
                <c:pt idx="58">
                  <c:v>0.15139322691630763</c:v>
                </c:pt>
                <c:pt idx="59">
                  <c:v>0.15270231351147373</c:v>
                </c:pt>
              </c:numCache>
            </c:numRef>
          </c:val>
          <c:smooth val="0"/>
          <c:extLst>
            <c:ext xmlns:c16="http://schemas.microsoft.com/office/drawing/2014/chart" uri="{C3380CC4-5D6E-409C-BE32-E72D297353CC}">
              <c16:uniqueId val="{00000003-DD79-4D85-86F9-6D7A5565B37A}"/>
            </c:ext>
          </c:extLst>
        </c:ser>
        <c:dLbls>
          <c:showLegendKey val="0"/>
          <c:showVal val="0"/>
          <c:showCatName val="0"/>
          <c:showSerName val="0"/>
          <c:showPercent val="0"/>
          <c:showBubbleSize val="0"/>
        </c:dLbls>
        <c:smooth val="0"/>
        <c:axId val="971032664"/>
        <c:axId val="971030696"/>
      </c:lineChart>
      <c:dateAx>
        <c:axId val="971032664"/>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k-SK"/>
          </a:p>
        </c:txPr>
        <c:crossAx val="971030696"/>
        <c:crosses val="autoZero"/>
        <c:auto val="1"/>
        <c:lblOffset val="100"/>
        <c:baseTimeUnit val="months"/>
      </c:dateAx>
      <c:valAx>
        <c:axId val="971030696"/>
        <c:scaling>
          <c:orientation val="minMax"/>
          <c:min val="0.115000000000000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k-SK"/>
          </a:p>
        </c:txPr>
        <c:crossAx val="971032664"/>
        <c:crosses val="autoZero"/>
        <c:crossBetween val="between"/>
      </c:valAx>
      <c:spPr>
        <a:noFill/>
        <a:ln>
          <a:noFill/>
        </a:ln>
        <a:effectLst/>
      </c:spPr>
    </c:plotArea>
    <c:legend>
      <c:legendPos val="t"/>
      <c:layout>
        <c:manualLayout>
          <c:xMode val="edge"/>
          <c:yMode val="edge"/>
          <c:x val="0.21152152118324266"/>
          <c:y val="2.7777777777777776E-2"/>
          <c:w val="0.28122527367005956"/>
          <c:h val="0.178891986587800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9729366537962196"/>
          <c:h val="0.66869083842395793"/>
        </c:manualLayout>
      </c:layout>
      <c:barChart>
        <c:barDir val="col"/>
        <c:grouping val="stacked"/>
        <c:varyColors val="0"/>
        <c:ser>
          <c:idx val="0"/>
          <c:order val="0"/>
          <c:tx>
            <c:strRef>
              <c:f>Graf_7!$C$4</c:f>
              <c:strCache>
                <c:ptCount val="1"/>
                <c:pt idx="0">
                  <c:v>jednorázové vplyvy</c:v>
                </c:pt>
              </c:strCache>
            </c:strRef>
          </c:tx>
          <c:spPr>
            <a:solidFill>
              <a:srgbClr val="E85477"/>
            </a:solidFill>
          </c:spPr>
          <c:invertIfNegative val="0"/>
          <c:cat>
            <c:numRef>
              <c:f>Graf_7!$D$2:$H$2</c:f>
              <c:numCache>
                <c:formatCode>General</c:formatCode>
                <c:ptCount val="5"/>
                <c:pt idx="0">
                  <c:v>2022</c:v>
                </c:pt>
                <c:pt idx="1">
                  <c:v>2023</c:v>
                </c:pt>
                <c:pt idx="2">
                  <c:v>2024</c:v>
                </c:pt>
                <c:pt idx="3">
                  <c:v>2025</c:v>
                </c:pt>
                <c:pt idx="4">
                  <c:v>2026</c:v>
                </c:pt>
              </c:numCache>
            </c:numRef>
          </c:cat>
          <c:val>
            <c:numRef>
              <c:f>Graf_7!$D$4:$H$4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EC43-450B-9859-FAF1A29ADE35}"/>
            </c:ext>
          </c:extLst>
        </c:ser>
        <c:ser>
          <c:idx val="5"/>
          <c:order val="1"/>
          <c:tx>
            <c:strRef>
              <c:f>Graf_7!$C$5</c:f>
              <c:strCache>
                <c:ptCount val="1"/>
                <c:pt idx="0">
                  <c:v>iné vplyvy</c:v>
                </c:pt>
              </c:strCache>
            </c:strRef>
          </c:tx>
          <c:spPr>
            <a:solidFill>
              <a:srgbClr val="1AA380"/>
            </a:solidFill>
          </c:spPr>
          <c:invertIfNegative val="0"/>
          <c:cat>
            <c:numRef>
              <c:f>Graf_7!$D$2:$H$2</c:f>
              <c:numCache>
                <c:formatCode>General</c:formatCode>
                <c:ptCount val="5"/>
                <c:pt idx="0">
                  <c:v>2022</c:v>
                </c:pt>
                <c:pt idx="1">
                  <c:v>2023</c:v>
                </c:pt>
                <c:pt idx="2">
                  <c:v>2024</c:v>
                </c:pt>
                <c:pt idx="3">
                  <c:v>2025</c:v>
                </c:pt>
                <c:pt idx="4">
                  <c:v>2026</c:v>
                </c:pt>
              </c:numCache>
            </c:numRef>
          </c:cat>
          <c:val>
            <c:numRef>
              <c:f>Graf_7!$D$5:$H$5</c:f>
              <c:numCache>
                <c:formatCode>0</c:formatCode>
                <c:ptCount val="5"/>
                <c:pt idx="0">
                  <c:v>0.35872893857142846</c:v>
                </c:pt>
                <c:pt idx="1">
                  <c:v>0.35872893857142846</c:v>
                </c:pt>
                <c:pt idx="2">
                  <c:v>0.35872893857142846</c:v>
                </c:pt>
                <c:pt idx="3">
                  <c:v>0.35872893857142846</c:v>
                </c:pt>
                <c:pt idx="4">
                  <c:v>0.35872893857142846</c:v>
                </c:pt>
              </c:numCache>
            </c:numRef>
          </c:val>
          <c:extLst>
            <c:ext xmlns:c16="http://schemas.microsoft.com/office/drawing/2014/chart" uri="{C3380CC4-5D6E-409C-BE32-E72D297353CC}">
              <c16:uniqueId val="{00000001-EC43-450B-9859-FAF1A29ADE35}"/>
            </c:ext>
          </c:extLst>
        </c:ser>
        <c:ser>
          <c:idx val="1"/>
          <c:order val="2"/>
          <c:tx>
            <c:strRef>
              <c:f>Graf_7!$C$6</c:f>
              <c:strCache>
                <c:ptCount val="1"/>
                <c:pt idx="0">
                  <c:v>makro</c:v>
                </c:pt>
              </c:strCache>
            </c:strRef>
          </c:tx>
          <c:spPr>
            <a:solidFill>
              <a:srgbClr val="2EAAE1"/>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EC43-450B-9859-FAF1A29ADE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Graf_7!$D$2:$H$2</c:f>
              <c:numCache>
                <c:formatCode>General</c:formatCode>
                <c:ptCount val="5"/>
                <c:pt idx="0">
                  <c:v>2022</c:v>
                </c:pt>
                <c:pt idx="1">
                  <c:v>2023</c:v>
                </c:pt>
                <c:pt idx="2">
                  <c:v>2024</c:v>
                </c:pt>
                <c:pt idx="3">
                  <c:v>2025</c:v>
                </c:pt>
                <c:pt idx="4">
                  <c:v>2026</c:v>
                </c:pt>
              </c:numCache>
            </c:numRef>
          </c:cat>
          <c:val>
            <c:numRef>
              <c:f>Graf_7!$D$6:$H$6</c:f>
              <c:numCache>
                <c:formatCode>0</c:formatCode>
                <c:ptCount val="5"/>
                <c:pt idx="0">
                  <c:v>-1.2945779738076046</c:v>
                </c:pt>
                <c:pt idx="1">
                  <c:v>74.951050447421267</c:v>
                </c:pt>
                <c:pt idx="2">
                  <c:v>93.829651748664759</c:v>
                </c:pt>
                <c:pt idx="3">
                  <c:v>38.139403344910747</c:v>
                </c:pt>
                <c:pt idx="4">
                  <c:v>16.100710101331998</c:v>
                </c:pt>
              </c:numCache>
            </c:numRef>
          </c:val>
          <c:extLst>
            <c:ext xmlns:c16="http://schemas.microsoft.com/office/drawing/2014/chart" uri="{C3380CC4-5D6E-409C-BE32-E72D297353CC}">
              <c16:uniqueId val="{00000003-EC43-450B-9859-FAF1A29ADE35}"/>
            </c:ext>
          </c:extLst>
        </c:ser>
        <c:ser>
          <c:idx val="8"/>
          <c:order val="3"/>
          <c:tx>
            <c:strRef>
              <c:f>Graf_7!$C$7</c:f>
              <c:strCache>
                <c:ptCount val="1"/>
                <c:pt idx="0">
                  <c:v>level/EDS</c:v>
                </c:pt>
              </c:strCache>
            </c:strRef>
          </c:tx>
          <c:spPr>
            <a:solidFill>
              <a:srgbClr val="686767"/>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Graf_7!$D$2:$H$2</c:f>
              <c:numCache>
                <c:formatCode>General</c:formatCode>
                <c:ptCount val="5"/>
                <c:pt idx="0">
                  <c:v>2022</c:v>
                </c:pt>
                <c:pt idx="1">
                  <c:v>2023</c:v>
                </c:pt>
                <c:pt idx="2">
                  <c:v>2024</c:v>
                </c:pt>
                <c:pt idx="3">
                  <c:v>2025</c:v>
                </c:pt>
                <c:pt idx="4">
                  <c:v>2026</c:v>
                </c:pt>
              </c:numCache>
            </c:numRef>
          </c:cat>
          <c:val>
            <c:numRef>
              <c:f>Graf_7!$D$7:$H$7</c:f>
              <c:numCache>
                <c:formatCode>0</c:formatCode>
                <c:ptCount val="5"/>
                <c:pt idx="0">
                  <c:v>38.353577973807113</c:v>
                </c:pt>
                <c:pt idx="1">
                  <c:v>-123.88882321623252</c:v>
                </c:pt>
                <c:pt idx="2">
                  <c:v>-136.16539174866503</c:v>
                </c:pt>
                <c:pt idx="3">
                  <c:v>-130.67140334491043</c:v>
                </c:pt>
                <c:pt idx="4">
                  <c:v>-152.06571010133229</c:v>
                </c:pt>
              </c:numCache>
            </c:numRef>
          </c:val>
          <c:extLst>
            <c:ext xmlns:c16="http://schemas.microsoft.com/office/drawing/2014/chart" uri="{C3380CC4-5D6E-409C-BE32-E72D297353CC}">
              <c16:uniqueId val="{00000004-EC43-450B-9859-FAF1A29ADE35}"/>
            </c:ext>
          </c:extLst>
        </c:ser>
        <c:ser>
          <c:idx val="2"/>
          <c:order val="5"/>
          <c:tx>
            <c:strRef>
              <c:f>Graf_7!$C$3</c:f>
              <c:strCache>
                <c:ptCount val="1"/>
                <c:pt idx="0">
                  <c:v>legislatíva</c:v>
                </c:pt>
              </c:strCache>
            </c:strRef>
          </c:tx>
          <c:spPr>
            <a:solidFill>
              <a:srgbClr val="F2CA6D"/>
            </a:solidFill>
            <a:ln w="1905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EC43-450B-9859-FAF1A29ADE35}"/>
                </c:ext>
              </c:extLst>
            </c:dLbl>
            <c:dLbl>
              <c:idx val="2"/>
              <c:delete val="1"/>
              <c:extLst>
                <c:ext xmlns:c15="http://schemas.microsoft.com/office/drawing/2012/chart" uri="{CE6537A1-D6FC-4f65-9D91-7224C49458BB}"/>
                <c:ext xmlns:c16="http://schemas.microsoft.com/office/drawing/2014/chart" uri="{C3380CC4-5D6E-409C-BE32-E72D297353CC}">
                  <c16:uniqueId val="{00000006-EC43-450B-9859-FAF1A29ADE35}"/>
                </c:ext>
              </c:extLst>
            </c:dLbl>
            <c:dLbl>
              <c:idx val="3"/>
              <c:delete val="1"/>
              <c:extLst>
                <c:ext xmlns:c15="http://schemas.microsoft.com/office/drawing/2012/chart" uri="{CE6537A1-D6FC-4f65-9D91-7224C49458BB}"/>
                <c:ext xmlns:c16="http://schemas.microsoft.com/office/drawing/2014/chart" uri="{C3380CC4-5D6E-409C-BE32-E72D297353CC}">
                  <c16:uniqueId val="{00000007-EC43-450B-9859-FAF1A29ADE35}"/>
                </c:ext>
              </c:extLst>
            </c:dLbl>
            <c:dLbl>
              <c:idx val="4"/>
              <c:delete val="1"/>
              <c:extLst>
                <c:ext xmlns:c15="http://schemas.microsoft.com/office/drawing/2012/chart" uri="{CE6537A1-D6FC-4f65-9D91-7224C49458BB}"/>
                <c:ext xmlns:c16="http://schemas.microsoft.com/office/drawing/2014/chart" uri="{C3380CC4-5D6E-409C-BE32-E72D297353CC}">
                  <c16:uniqueId val="{00000008-EC43-450B-9859-FAF1A29ADE3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Graf_7!$D$2:$H$2</c:f>
              <c:numCache>
                <c:formatCode>General</c:formatCode>
                <c:ptCount val="5"/>
                <c:pt idx="0">
                  <c:v>2022</c:v>
                </c:pt>
                <c:pt idx="1">
                  <c:v>2023</c:v>
                </c:pt>
                <c:pt idx="2">
                  <c:v>2024</c:v>
                </c:pt>
                <c:pt idx="3">
                  <c:v>2025</c:v>
                </c:pt>
                <c:pt idx="4">
                  <c:v>2026</c:v>
                </c:pt>
              </c:numCache>
            </c:numRef>
          </c:cat>
          <c:val>
            <c:numRef>
              <c:f>Graf_7!$D$3:$H$3</c:f>
              <c:numCache>
                <c:formatCode>0</c:formatCode>
                <c:ptCount val="5"/>
                <c:pt idx="0">
                  <c:v>0</c:v>
                </c:pt>
                <c:pt idx="1">
                  <c:v>22.135772768811634</c:v>
                </c:pt>
                <c:pt idx="2">
                  <c:v>1.1747400000000008</c:v>
                </c:pt>
                <c:pt idx="3">
                  <c:v>0</c:v>
                </c:pt>
                <c:pt idx="4">
                  <c:v>0</c:v>
                </c:pt>
              </c:numCache>
            </c:numRef>
          </c:val>
          <c:extLst>
            <c:ext xmlns:c16="http://schemas.microsoft.com/office/drawing/2014/chart" uri="{C3380CC4-5D6E-409C-BE32-E72D297353CC}">
              <c16:uniqueId val="{00000009-EC43-450B-9859-FAF1A29ADE35}"/>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3"/>
          <c:order val="4"/>
          <c:tx>
            <c:strRef>
              <c:f>Graf_7!$C$8</c:f>
              <c:strCache>
                <c:ptCount val="1"/>
                <c:pt idx="0">
                  <c:v>Celková zmena</c:v>
                </c:pt>
              </c:strCache>
            </c:strRef>
          </c:tx>
          <c:spPr>
            <a:ln w="19050">
              <a:solidFill>
                <a:srgbClr val="686767"/>
              </a:solidFill>
            </a:ln>
          </c:spPr>
          <c:marker>
            <c:symbol val="none"/>
          </c:marker>
          <c:dLbls>
            <c:spPr>
              <a:solidFill>
                <a:srgbClr val="FFFFFF"/>
              </a:solidFill>
              <a:ln>
                <a:solidFill>
                  <a:srgbClr val="686767"/>
                </a:solidFill>
              </a:ln>
              <a:effectLst/>
            </c:spPr>
            <c:txPr>
              <a:bodyPr wrap="square" lIns="38100" tIns="19050" rIns="38100" bIns="19050" anchor="ctr">
                <a:spAutoFit/>
              </a:bodyPr>
              <a:lstStyle/>
              <a:p>
                <a:pPr>
                  <a:defRPr b="1">
                    <a:solidFill>
                      <a:sysClr val="windowText" lastClr="000000"/>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Graf_7!$D$2:$H$2</c:f>
              <c:numCache>
                <c:formatCode>General</c:formatCode>
                <c:ptCount val="5"/>
                <c:pt idx="0">
                  <c:v>2022</c:v>
                </c:pt>
                <c:pt idx="1">
                  <c:v>2023</c:v>
                </c:pt>
                <c:pt idx="2">
                  <c:v>2024</c:v>
                </c:pt>
                <c:pt idx="3">
                  <c:v>2025</c:v>
                </c:pt>
                <c:pt idx="4">
                  <c:v>2026</c:v>
                </c:pt>
              </c:numCache>
            </c:numRef>
          </c:cat>
          <c:val>
            <c:numRef>
              <c:f>Graf_7!$D$8:$H$8</c:f>
              <c:numCache>
                <c:formatCode>0</c:formatCode>
                <c:ptCount val="5"/>
                <c:pt idx="0">
                  <c:v>37.417728938570939</c:v>
                </c:pt>
                <c:pt idx="1">
                  <c:v>-26.443271061428192</c:v>
                </c:pt>
                <c:pt idx="2">
                  <c:v>-40.80227106142884</c:v>
                </c:pt>
                <c:pt idx="3">
                  <c:v>-92.173271061428252</c:v>
                </c:pt>
                <c:pt idx="4">
                  <c:v>-135.60627106142886</c:v>
                </c:pt>
              </c:numCache>
            </c:numRef>
          </c:val>
          <c:smooth val="0"/>
          <c:extLst>
            <c:ext xmlns:c16="http://schemas.microsoft.com/office/drawing/2014/chart" uri="{C3380CC4-5D6E-409C-BE32-E72D297353CC}">
              <c16:uniqueId val="{0000000A-EC43-450B-9859-FAF1A29ADE35}"/>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5.2179770355258004E-2"/>
          <c:y val="0.84042954807640191"/>
          <c:w val="0.947820229644742"/>
          <c:h val="0.12708614962952636"/>
        </c:manualLayout>
      </c:layout>
      <c:overlay val="1"/>
    </c:legend>
    <c:plotVisOnly val="1"/>
    <c:dispBlanksAs val="gap"/>
    <c:showDLblsOverMax val="0"/>
  </c:chart>
  <c:spPr>
    <a:ln>
      <a:noFill/>
    </a:ln>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424577545784296E-2"/>
          <c:y val="6.4556399476614096E-2"/>
          <c:w val="0.85232578529396885"/>
          <c:h val="0.64902515504146052"/>
        </c:manualLayout>
      </c:layout>
      <c:barChart>
        <c:barDir val="col"/>
        <c:grouping val="stacked"/>
        <c:varyColors val="0"/>
        <c:ser>
          <c:idx val="0"/>
          <c:order val="0"/>
          <c:tx>
            <c:strRef>
              <c:f>Graf_8!$C$4</c:f>
              <c:strCache>
                <c:ptCount val="1"/>
                <c:pt idx="0">
                  <c:v>jednorazové vplyvy</c:v>
                </c:pt>
              </c:strCache>
            </c:strRef>
          </c:tx>
          <c:spPr>
            <a:solidFill>
              <a:srgbClr val="E85477"/>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6B9-4701-BF41-5EBD61BAFCF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Graf_8!$D$2:$H$2</c:f>
              <c:numCache>
                <c:formatCode>General</c:formatCode>
                <c:ptCount val="5"/>
                <c:pt idx="0">
                  <c:v>2022</c:v>
                </c:pt>
                <c:pt idx="1">
                  <c:v>2023</c:v>
                </c:pt>
                <c:pt idx="2">
                  <c:v>2024</c:v>
                </c:pt>
                <c:pt idx="3">
                  <c:v>2025</c:v>
                </c:pt>
                <c:pt idx="4">
                  <c:v>2026</c:v>
                </c:pt>
              </c:numCache>
            </c:numRef>
          </c:cat>
          <c:val>
            <c:numRef>
              <c:f>Graf_8!$D$4:$H$4</c:f>
              <c:numCache>
                <c:formatCode>0</c:formatCode>
                <c:ptCount val="5"/>
                <c:pt idx="0">
                  <c:v>0</c:v>
                </c:pt>
                <c:pt idx="1">
                  <c:v>10.896183333333333</c:v>
                </c:pt>
                <c:pt idx="2">
                  <c:v>10.896183333333333</c:v>
                </c:pt>
                <c:pt idx="3">
                  <c:v>10.896183333333333</c:v>
                </c:pt>
                <c:pt idx="4">
                  <c:v>0</c:v>
                </c:pt>
              </c:numCache>
            </c:numRef>
          </c:val>
          <c:extLst>
            <c:ext xmlns:c16="http://schemas.microsoft.com/office/drawing/2014/chart" uri="{C3380CC4-5D6E-409C-BE32-E72D297353CC}">
              <c16:uniqueId val="{00000000-D31B-4F5F-9F99-857B223B6736}"/>
            </c:ext>
          </c:extLst>
        </c:ser>
        <c:ser>
          <c:idx val="5"/>
          <c:order val="1"/>
          <c:tx>
            <c:strRef>
              <c:f>Graf_8!$C$5</c:f>
              <c:strCache>
                <c:ptCount val="1"/>
                <c:pt idx="0">
                  <c:v>iné vplyvy</c:v>
                </c:pt>
              </c:strCache>
            </c:strRef>
          </c:tx>
          <c:spPr>
            <a:solidFill>
              <a:srgbClr val="1AA380"/>
            </a:solidFill>
          </c:spPr>
          <c:invertIfNegative val="0"/>
          <c:cat>
            <c:numRef>
              <c:f>Graf_8!$D$2:$H$2</c:f>
              <c:numCache>
                <c:formatCode>General</c:formatCode>
                <c:ptCount val="5"/>
                <c:pt idx="0">
                  <c:v>2022</c:v>
                </c:pt>
                <c:pt idx="1">
                  <c:v>2023</c:v>
                </c:pt>
                <c:pt idx="2">
                  <c:v>2024</c:v>
                </c:pt>
                <c:pt idx="3">
                  <c:v>2025</c:v>
                </c:pt>
                <c:pt idx="4">
                  <c:v>2026</c:v>
                </c:pt>
              </c:numCache>
            </c:numRef>
          </c:cat>
          <c:val>
            <c:numRef>
              <c:f>Graf_8!$D$5:$H$5</c:f>
              <c:numCache>
                <c:formatCode>0</c:formatCode>
                <c:ptCount val="5"/>
                <c:pt idx="0">
                  <c:v>0.35872893857142846</c:v>
                </c:pt>
                <c:pt idx="1">
                  <c:v>4.7738692222221289E-2</c:v>
                </c:pt>
                <c:pt idx="2">
                  <c:v>-0.19145429166666691</c:v>
                </c:pt>
                <c:pt idx="3">
                  <c:v>-0.18028218412698332</c:v>
                </c:pt>
                <c:pt idx="4">
                  <c:v>0</c:v>
                </c:pt>
              </c:numCache>
            </c:numRef>
          </c:val>
          <c:extLst>
            <c:ext xmlns:c16="http://schemas.microsoft.com/office/drawing/2014/chart" uri="{C3380CC4-5D6E-409C-BE32-E72D297353CC}">
              <c16:uniqueId val="{00000001-D31B-4F5F-9F99-857B223B6736}"/>
            </c:ext>
          </c:extLst>
        </c:ser>
        <c:ser>
          <c:idx val="1"/>
          <c:order val="2"/>
          <c:tx>
            <c:strRef>
              <c:f>Graf_8!$C$6</c:f>
              <c:strCache>
                <c:ptCount val="1"/>
                <c:pt idx="0">
                  <c:v>makro</c:v>
                </c:pt>
              </c:strCache>
            </c:strRef>
          </c:tx>
          <c:spPr>
            <a:solidFill>
              <a:srgbClr val="2EAAE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Graf_8!$D$2:$H$2</c:f>
              <c:numCache>
                <c:formatCode>General</c:formatCode>
                <c:ptCount val="5"/>
                <c:pt idx="0">
                  <c:v>2022</c:v>
                </c:pt>
                <c:pt idx="1">
                  <c:v>2023</c:v>
                </c:pt>
                <c:pt idx="2">
                  <c:v>2024</c:v>
                </c:pt>
                <c:pt idx="3">
                  <c:v>2025</c:v>
                </c:pt>
                <c:pt idx="4">
                  <c:v>2026</c:v>
                </c:pt>
              </c:numCache>
            </c:numRef>
          </c:cat>
          <c:val>
            <c:numRef>
              <c:f>Graf_8!$D$6:$H$6</c:f>
              <c:numCache>
                <c:formatCode>0</c:formatCode>
                <c:ptCount val="5"/>
                <c:pt idx="0">
                  <c:v>-65.289789156388252</c:v>
                </c:pt>
                <c:pt idx="1">
                  <c:v>-214.2602675048615</c:v>
                </c:pt>
                <c:pt idx="2">
                  <c:v>-502.86518134275371</c:v>
                </c:pt>
                <c:pt idx="3">
                  <c:v>-626.50650922688317</c:v>
                </c:pt>
                <c:pt idx="4">
                  <c:v>-564.00484569228047</c:v>
                </c:pt>
              </c:numCache>
            </c:numRef>
          </c:val>
          <c:extLst>
            <c:ext xmlns:c16="http://schemas.microsoft.com/office/drawing/2014/chart" uri="{C3380CC4-5D6E-409C-BE32-E72D297353CC}">
              <c16:uniqueId val="{00000002-D31B-4F5F-9F99-857B223B6736}"/>
            </c:ext>
          </c:extLst>
        </c:ser>
        <c:ser>
          <c:idx val="8"/>
          <c:order val="3"/>
          <c:tx>
            <c:strRef>
              <c:f>Graf_8!$C$7</c:f>
              <c:strCache>
                <c:ptCount val="1"/>
                <c:pt idx="0">
                  <c:v>level/EDS</c:v>
                </c:pt>
              </c:strCache>
            </c:strRef>
          </c:tx>
          <c:spPr>
            <a:solidFill>
              <a:srgbClr val="686767"/>
            </a:solidFill>
            <a:ln>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96B9-4701-BF41-5EBD61BAFCFA}"/>
                </c:ext>
              </c:extLst>
            </c:dLbl>
            <c:dLbl>
              <c:idx val="2"/>
              <c:delete val="1"/>
              <c:extLst>
                <c:ext xmlns:c15="http://schemas.microsoft.com/office/drawing/2012/chart" uri="{CE6537A1-D6FC-4f65-9D91-7224C49458BB}"/>
                <c:ext xmlns:c16="http://schemas.microsoft.com/office/drawing/2014/chart" uri="{C3380CC4-5D6E-409C-BE32-E72D297353CC}">
                  <c16:uniqueId val="{00000006-96B9-4701-BF41-5EBD61BAFCFA}"/>
                </c:ext>
              </c:extLst>
            </c:dLbl>
            <c:dLbl>
              <c:idx val="3"/>
              <c:delete val="1"/>
              <c:extLst>
                <c:ext xmlns:c15="http://schemas.microsoft.com/office/drawing/2012/chart" uri="{CE6537A1-D6FC-4f65-9D91-7224C49458BB}"/>
                <c:ext xmlns:c16="http://schemas.microsoft.com/office/drawing/2014/chart" uri="{C3380CC4-5D6E-409C-BE32-E72D297353CC}">
                  <c16:uniqueId val="{00000005-96B9-4701-BF41-5EBD61BAFCFA}"/>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Graf_8!$D$2:$H$2</c:f>
              <c:numCache>
                <c:formatCode>General</c:formatCode>
                <c:ptCount val="5"/>
                <c:pt idx="0">
                  <c:v>2022</c:v>
                </c:pt>
                <c:pt idx="1">
                  <c:v>2023</c:v>
                </c:pt>
                <c:pt idx="2">
                  <c:v>2024</c:v>
                </c:pt>
                <c:pt idx="3">
                  <c:v>2025</c:v>
                </c:pt>
                <c:pt idx="4">
                  <c:v>2026</c:v>
                </c:pt>
              </c:numCache>
            </c:numRef>
          </c:cat>
          <c:val>
            <c:numRef>
              <c:f>Graf_8!$D$7:$H$7</c:f>
              <c:numCache>
                <c:formatCode>0</c:formatCode>
                <c:ptCount val="5"/>
                <c:pt idx="0">
                  <c:v>15.06424338476385</c:v>
                </c:pt>
                <c:pt idx="1">
                  <c:v>72.027846814873612</c:v>
                </c:pt>
                <c:pt idx="2">
                  <c:v>-0.73647752801900879</c:v>
                </c:pt>
                <c:pt idx="3">
                  <c:v>16.882607482001383</c:v>
                </c:pt>
                <c:pt idx="4">
                  <c:v>57.181059903289508</c:v>
                </c:pt>
              </c:numCache>
            </c:numRef>
          </c:val>
          <c:extLst>
            <c:ext xmlns:c16="http://schemas.microsoft.com/office/drawing/2014/chart" uri="{C3380CC4-5D6E-409C-BE32-E72D297353CC}">
              <c16:uniqueId val="{00000003-D31B-4F5F-9F99-857B223B6736}"/>
            </c:ext>
          </c:extLst>
        </c:ser>
        <c:ser>
          <c:idx val="2"/>
          <c:order val="5"/>
          <c:tx>
            <c:strRef>
              <c:f>Graf_8!$C$3</c:f>
              <c:strCache>
                <c:ptCount val="1"/>
                <c:pt idx="0">
                  <c:v>legislatíva</c:v>
                </c:pt>
              </c:strCache>
            </c:strRef>
          </c:tx>
          <c:spPr>
            <a:solidFill>
              <a:srgbClr val="F2CA6D"/>
            </a:solidFill>
            <a:ln w="19050">
              <a:no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6B9-4701-BF41-5EBD61BAFCFA}"/>
                </c:ext>
              </c:extLst>
            </c:dLbl>
            <c:dLbl>
              <c:idx val="1"/>
              <c:delete val="1"/>
              <c:extLst>
                <c:ext xmlns:c15="http://schemas.microsoft.com/office/drawing/2012/chart" uri="{CE6537A1-D6FC-4f65-9D91-7224C49458BB}"/>
                <c:ext xmlns:c16="http://schemas.microsoft.com/office/drawing/2014/chart" uri="{C3380CC4-5D6E-409C-BE32-E72D297353CC}">
                  <c16:uniqueId val="{00000000-96B9-4701-BF41-5EBD61BAFCFA}"/>
                </c:ext>
              </c:extLst>
            </c:dLbl>
            <c:spPr>
              <a:noFill/>
              <a:ln>
                <a:noFill/>
              </a:ln>
              <a:effectLst/>
            </c:spPr>
            <c:txPr>
              <a:bodyPr wrap="square" lIns="38100" tIns="19050" rIns="38100" bIns="19050" anchor="ctr">
                <a:spAutoFit/>
              </a:bodyPr>
              <a:lstStyle/>
              <a:p>
                <a:pPr>
                  <a:defRPr>
                    <a:solidFill>
                      <a:schemeClr val="bg1"/>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Graf_8!$D$2:$H$2</c:f>
              <c:numCache>
                <c:formatCode>General</c:formatCode>
                <c:ptCount val="5"/>
                <c:pt idx="0">
                  <c:v>2022</c:v>
                </c:pt>
                <c:pt idx="1">
                  <c:v>2023</c:v>
                </c:pt>
                <c:pt idx="2">
                  <c:v>2024</c:v>
                </c:pt>
                <c:pt idx="3">
                  <c:v>2025</c:v>
                </c:pt>
                <c:pt idx="4">
                  <c:v>2026</c:v>
                </c:pt>
              </c:numCache>
            </c:numRef>
          </c:cat>
          <c:val>
            <c:numRef>
              <c:f>Graf_8!$D$3:$H$3</c:f>
              <c:numCache>
                <c:formatCode>0</c:formatCode>
                <c:ptCount val="5"/>
                <c:pt idx="0">
                  <c:v>0.35872893857143934</c:v>
                </c:pt>
                <c:pt idx="1">
                  <c:v>-10.972501335569733</c:v>
                </c:pt>
                <c:pt idx="2">
                  <c:v>3.8869298291042518</c:v>
                </c:pt>
                <c:pt idx="3">
                  <c:v>13.225000595674986</c:v>
                </c:pt>
                <c:pt idx="4">
                  <c:v>17.38978578899415</c:v>
                </c:pt>
              </c:numCache>
            </c:numRef>
          </c:val>
          <c:extLst>
            <c:ext xmlns:c16="http://schemas.microsoft.com/office/drawing/2014/chart" uri="{C3380CC4-5D6E-409C-BE32-E72D297353CC}">
              <c16:uniqueId val="{0000000A-D31B-4F5F-9F99-857B223B6736}"/>
            </c:ext>
          </c:extLst>
        </c:ser>
        <c:dLbls>
          <c:showLegendKey val="0"/>
          <c:showVal val="0"/>
          <c:showCatName val="0"/>
          <c:showSerName val="0"/>
          <c:showPercent val="0"/>
          <c:showBubbleSize val="0"/>
        </c:dLbls>
        <c:gapWidth val="150"/>
        <c:overlap val="100"/>
        <c:axId val="647333560"/>
        <c:axId val="693858280"/>
      </c:barChart>
      <c:lineChart>
        <c:grouping val="standard"/>
        <c:varyColors val="0"/>
        <c:ser>
          <c:idx val="3"/>
          <c:order val="4"/>
          <c:tx>
            <c:strRef>
              <c:f>Graf_8!$C$8</c:f>
              <c:strCache>
                <c:ptCount val="1"/>
                <c:pt idx="0">
                  <c:v>Celková zmena</c:v>
                </c:pt>
              </c:strCache>
            </c:strRef>
          </c:tx>
          <c:spPr>
            <a:ln w="19050">
              <a:solidFill>
                <a:srgbClr val="686767"/>
              </a:solidFill>
            </a:ln>
          </c:spPr>
          <c:marker>
            <c:symbol val="none"/>
          </c:marker>
          <c:dLbls>
            <c:spPr>
              <a:solidFill>
                <a:srgbClr val="FFFFFF"/>
              </a:solidFill>
              <a:ln>
                <a:solidFill>
                  <a:srgbClr val="686767"/>
                </a:solidFill>
              </a:ln>
              <a:effectLst/>
            </c:spPr>
            <c:txPr>
              <a:bodyPr wrap="square" lIns="38100" tIns="19050" rIns="38100" bIns="19050" anchor="ctr">
                <a:spAutoFit/>
              </a:bodyPr>
              <a:lstStyle/>
              <a:p>
                <a:pPr>
                  <a:defRPr b="1">
                    <a:solidFill>
                      <a:sysClr val="windowText" lastClr="000000"/>
                    </a:solidFill>
                  </a:defRPr>
                </a:pPr>
                <a:endParaRPr lang="sk-SK"/>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Graf_8!$D$2:$H$2</c:f>
              <c:numCache>
                <c:formatCode>General</c:formatCode>
                <c:ptCount val="5"/>
                <c:pt idx="0">
                  <c:v>2022</c:v>
                </c:pt>
                <c:pt idx="1">
                  <c:v>2023</c:v>
                </c:pt>
                <c:pt idx="2">
                  <c:v>2024</c:v>
                </c:pt>
                <c:pt idx="3">
                  <c:v>2025</c:v>
                </c:pt>
                <c:pt idx="4">
                  <c:v>2026</c:v>
                </c:pt>
              </c:numCache>
            </c:numRef>
          </c:cat>
          <c:val>
            <c:numRef>
              <c:f>Graf_8!$D$8:$H$8</c:f>
              <c:numCache>
                <c:formatCode>0</c:formatCode>
                <c:ptCount val="5"/>
                <c:pt idx="0">
                  <c:v>-49.508087894481541</c:v>
                </c:pt>
                <c:pt idx="1">
                  <c:v>-142.26100000000207</c:v>
                </c:pt>
                <c:pt idx="2">
                  <c:v>-489.01000000000181</c:v>
                </c:pt>
                <c:pt idx="3">
                  <c:v>-585.68300000000045</c:v>
                </c:pt>
                <c:pt idx="4">
                  <c:v>-489.43399999999684</c:v>
                </c:pt>
              </c:numCache>
            </c:numRef>
          </c:val>
          <c:smooth val="0"/>
          <c:extLst>
            <c:ext xmlns:c16="http://schemas.microsoft.com/office/drawing/2014/chart" uri="{C3380CC4-5D6E-409C-BE32-E72D297353CC}">
              <c16:uniqueId val="{00000009-D31B-4F5F-9F99-857B223B6736}"/>
            </c:ext>
          </c:extLst>
        </c:ser>
        <c:dLbls>
          <c:showLegendKey val="0"/>
          <c:showVal val="0"/>
          <c:showCatName val="0"/>
          <c:showSerName val="0"/>
          <c:showPercent val="0"/>
          <c:showBubbleSize val="0"/>
        </c:dLbls>
        <c:marker val="1"/>
        <c:smooth val="0"/>
        <c:axId val="647333560"/>
        <c:axId val="693858280"/>
      </c:lineChart>
      <c:catAx>
        <c:axId val="647333560"/>
        <c:scaling>
          <c:orientation val="minMax"/>
        </c:scaling>
        <c:delete val="0"/>
        <c:axPos val="b"/>
        <c:numFmt formatCode="General" sourceLinked="1"/>
        <c:majorTickMark val="none"/>
        <c:minorTickMark val="none"/>
        <c:tickLblPos val="low"/>
        <c:spPr>
          <a:ln>
            <a:solidFill>
              <a:srgbClr val="131D2B"/>
            </a:solidFill>
          </a:ln>
        </c:spPr>
        <c:crossAx val="693858280"/>
        <c:crosses val="autoZero"/>
        <c:auto val="1"/>
        <c:lblAlgn val="ctr"/>
        <c:lblOffset val="100"/>
        <c:noMultiLvlLbl val="0"/>
      </c:catAx>
      <c:valAx>
        <c:axId val="693858280"/>
        <c:scaling>
          <c:orientation val="minMax"/>
        </c:scaling>
        <c:delete val="0"/>
        <c:axPos val="l"/>
        <c:majorGridlines>
          <c:spPr>
            <a:ln>
              <a:solidFill>
                <a:srgbClr val="868585">
                  <a:lumMod val="40000"/>
                  <a:lumOff val="60000"/>
                </a:srgbClr>
              </a:solidFill>
              <a:prstDash val="sysDot"/>
            </a:ln>
          </c:spPr>
        </c:majorGridlines>
        <c:numFmt formatCode="#,##0" sourceLinked="0"/>
        <c:majorTickMark val="out"/>
        <c:minorTickMark val="none"/>
        <c:tickLblPos val="nextTo"/>
        <c:spPr>
          <a:ln>
            <a:noFill/>
          </a:ln>
        </c:spPr>
        <c:crossAx val="647333560"/>
        <c:crosses val="autoZero"/>
        <c:crossBetween val="between"/>
      </c:valAx>
    </c:plotArea>
    <c:legend>
      <c:legendPos val="r"/>
      <c:layout>
        <c:manualLayout>
          <c:xMode val="edge"/>
          <c:yMode val="edge"/>
          <c:x val="4.789711510900533E-2"/>
          <c:y val="0.80503131798790639"/>
          <c:w val="0.95210288489099459"/>
          <c:h val="0.16248437971802196"/>
        </c:manualLayout>
      </c:layout>
      <c:overlay val="1"/>
    </c:legend>
    <c:plotVisOnly val="1"/>
    <c:dispBlanksAs val="gap"/>
    <c:showDLblsOverMax val="0"/>
  </c:chart>
  <c:spPr>
    <a:ln>
      <a:noFill/>
    </a:ln>
  </c:spPr>
  <c:txPr>
    <a:bodyPr/>
    <a:lstStyle/>
    <a:p>
      <a:pPr>
        <a:defRPr sz="1100">
          <a:solidFill>
            <a:sysClr val="windowText" lastClr="000000"/>
          </a:solidFill>
          <a:latin typeface="Calibri Light" panose="020F0302020204030204" pitchFamily="34" charset="0"/>
          <a:cs typeface="Calibri Light" panose="020F0302020204030204" pitchFamily="34" charset="0"/>
        </a:defRPr>
      </a:pPr>
      <a:endParaRPr lang="sk-SK"/>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63425723792175E-2"/>
          <c:y val="3.9477817956422384E-2"/>
          <c:w val="0.90776787461796737"/>
          <c:h val="0.86982835569810901"/>
        </c:manualLayout>
      </c:layout>
      <c:lineChart>
        <c:grouping val="standard"/>
        <c:varyColors val="0"/>
        <c:ser>
          <c:idx val="0"/>
          <c:order val="0"/>
          <c:tx>
            <c:v>2010</c:v>
          </c:tx>
          <c:spPr>
            <a:ln w="19050" cap="rnd">
              <a:solidFill>
                <a:srgbClr val="686767"/>
              </a:solidFill>
              <a:round/>
            </a:ln>
            <a:effectLst/>
          </c:spPr>
          <c:marker>
            <c:symbol val="none"/>
          </c:marker>
          <c:cat>
            <c:strRef>
              <c:f>'Graf 9'!$D$3:$O$3</c:f>
              <c:strCache>
                <c:ptCount val="12"/>
                <c:pt idx="0">
                  <c:v>Jan</c:v>
                </c:pt>
                <c:pt idx="1">
                  <c:v>Feb</c:v>
                </c:pt>
                <c:pt idx="2">
                  <c:v>Mar</c:v>
                </c:pt>
                <c:pt idx="3">
                  <c:v>Apr</c:v>
                </c:pt>
                <c:pt idx="4">
                  <c:v>Máj</c:v>
                </c:pt>
                <c:pt idx="5">
                  <c:v>Jún</c:v>
                </c:pt>
                <c:pt idx="6">
                  <c:v>Júl</c:v>
                </c:pt>
                <c:pt idx="7">
                  <c:v>Aug</c:v>
                </c:pt>
                <c:pt idx="8">
                  <c:v>Sep</c:v>
                </c:pt>
                <c:pt idx="9">
                  <c:v>Okt</c:v>
                </c:pt>
                <c:pt idx="10">
                  <c:v>Nov</c:v>
                </c:pt>
                <c:pt idx="11">
                  <c:v>Dec</c:v>
                </c:pt>
              </c:strCache>
            </c:strRef>
          </c:cat>
          <c:val>
            <c:numRef>
              <c:f>'Graf 9'!$D$4:$O$4</c:f>
              <c:numCache>
                <c:formatCode>0</c:formatCode>
                <c:ptCount val="12"/>
                <c:pt idx="0">
                  <c:v>26.26507209</c:v>
                </c:pt>
                <c:pt idx="1">
                  <c:v>66.203253030000013</c:v>
                </c:pt>
                <c:pt idx="2">
                  <c:v>3.0560704099999998</c:v>
                </c:pt>
                <c:pt idx="3">
                  <c:v>3.2409480399999997</c:v>
                </c:pt>
                <c:pt idx="4">
                  <c:v>4.3688331600000012</c:v>
                </c:pt>
                <c:pt idx="5">
                  <c:v>6.65108956</c:v>
                </c:pt>
                <c:pt idx="6">
                  <c:v>7.9023277099999998</c:v>
                </c:pt>
                <c:pt idx="7">
                  <c:v>10.78464775</c:v>
                </c:pt>
                <c:pt idx="8">
                  <c:v>12.768214830000002</c:v>
                </c:pt>
                <c:pt idx="9">
                  <c:v>14.344849969999999</c:v>
                </c:pt>
                <c:pt idx="10">
                  <c:v>18.145522450000005</c:v>
                </c:pt>
                <c:pt idx="11">
                  <c:v>23.149731870000004</c:v>
                </c:pt>
              </c:numCache>
            </c:numRef>
          </c:val>
          <c:smooth val="0"/>
          <c:extLst>
            <c:ext xmlns:c16="http://schemas.microsoft.com/office/drawing/2014/chart" uri="{C3380CC4-5D6E-409C-BE32-E72D297353CC}">
              <c16:uniqueId val="{00000000-7511-42CD-AA77-C0DF003A3AD0}"/>
            </c:ext>
          </c:extLst>
        </c:ser>
        <c:ser>
          <c:idx val="1"/>
          <c:order val="1"/>
          <c:tx>
            <c:v>2010 bez predzásobenia</c:v>
          </c:tx>
          <c:spPr>
            <a:ln w="19050" cap="rnd">
              <a:solidFill>
                <a:srgbClr val="F2CA6D"/>
              </a:solidFill>
              <a:round/>
            </a:ln>
            <a:effectLst/>
          </c:spPr>
          <c:marker>
            <c:symbol val="none"/>
          </c:marker>
          <c:cat>
            <c:strRef>
              <c:f>'Graf 9'!$D$3:$O$3</c:f>
              <c:strCache>
                <c:ptCount val="12"/>
                <c:pt idx="0">
                  <c:v>Jan</c:v>
                </c:pt>
                <c:pt idx="1">
                  <c:v>Feb</c:v>
                </c:pt>
                <c:pt idx="2">
                  <c:v>Mar</c:v>
                </c:pt>
                <c:pt idx="3">
                  <c:v>Apr</c:v>
                </c:pt>
                <c:pt idx="4">
                  <c:v>Máj</c:v>
                </c:pt>
                <c:pt idx="5">
                  <c:v>Jún</c:v>
                </c:pt>
                <c:pt idx="6">
                  <c:v>Júl</c:v>
                </c:pt>
                <c:pt idx="7">
                  <c:v>Aug</c:v>
                </c:pt>
                <c:pt idx="8">
                  <c:v>Sep</c:v>
                </c:pt>
                <c:pt idx="9">
                  <c:v>Okt</c:v>
                </c:pt>
                <c:pt idx="10">
                  <c:v>Nov</c:v>
                </c:pt>
                <c:pt idx="11">
                  <c:v>Dec</c:v>
                </c:pt>
              </c:strCache>
            </c:strRef>
          </c:cat>
          <c:val>
            <c:numRef>
              <c:f>'Graf 9'!$D$5:$O$5</c:f>
              <c:numCache>
                <c:formatCode>0</c:formatCode>
                <c:ptCount val="12"/>
                <c:pt idx="0">
                  <c:v>14.2312247164685</c:v>
                </c:pt>
                <c:pt idx="1">
                  <c:v>14.679358324144999</c:v>
                </c:pt>
                <c:pt idx="2">
                  <c:v>18.638942823441504</c:v>
                </c:pt>
                <c:pt idx="3">
                  <c:v>14.7105981553878</c:v>
                </c:pt>
                <c:pt idx="4">
                  <c:v>15.5903378661788</c:v>
                </c:pt>
                <c:pt idx="5">
                  <c:v>16.225035422209999</c:v>
                </c:pt>
                <c:pt idx="6">
                  <c:v>15.9106918896683</c:v>
                </c:pt>
                <c:pt idx="7">
                  <c:v>17.720922801695497</c:v>
                </c:pt>
                <c:pt idx="8">
                  <c:v>16.8333735053235</c:v>
                </c:pt>
                <c:pt idx="9">
                  <c:v>18.321601835146499</c:v>
                </c:pt>
                <c:pt idx="10">
                  <c:v>21.160169033500001</c:v>
                </c:pt>
                <c:pt idx="11">
                  <c:v>23.149731870000004</c:v>
                </c:pt>
              </c:numCache>
            </c:numRef>
          </c:val>
          <c:smooth val="0"/>
          <c:extLst>
            <c:ext xmlns:c16="http://schemas.microsoft.com/office/drawing/2014/chart" uri="{C3380CC4-5D6E-409C-BE32-E72D297353CC}">
              <c16:uniqueId val="{00000001-7511-42CD-AA77-C0DF003A3AD0}"/>
            </c:ext>
          </c:extLst>
        </c:ser>
        <c:ser>
          <c:idx val="5"/>
          <c:order val="2"/>
          <c:tx>
            <c:v>2022 bez predzásobenia</c:v>
          </c:tx>
          <c:spPr>
            <a:ln w="19050" cap="rnd">
              <a:solidFill>
                <a:srgbClr val="1AA380"/>
              </a:solidFill>
              <a:round/>
            </a:ln>
            <a:effectLst/>
          </c:spPr>
          <c:marker>
            <c:symbol val="none"/>
          </c:marker>
          <c:cat>
            <c:strRef>
              <c:f>'Graf 9'!$D$3:$O$3</c:f>
              <c:strCache>
                <c:ptCount val="12"/>
                <c:pt idx="0">
                  <c:v>Jan</c:v>
                </c:pt>
                <c:pt idx="1">
                  <c:v>Feb</c:v>
                </c:pt>
                <c:pt idx="2">
                  <c:v>Mar</c:v>
                </c:pt>
                <c:pt idx="3">
                  <c:v>Apr</c:v>
                </c:pt>
                <c:pt idx="4">
                  <c:v>Máj</c:v>
                </c:pt>
                <c:pt idx="5">
                  <c:v>Jún</c:v>
                </c:pt>
                <c:pt idx="6">
                  <c:v>Júl</c:v>
                </c:pt>
                <c:pt idx="7">
                  <c:v>Aug</c:v>
                </c:pt>
                <c:pt idx="8">
                  <c:v>Sep</c:v>
                </c:pt>
                <c:pt idx="9">
                  <c:v>Okt</c:v>
                </c:pt>
                <c:pt idx="10">
                  <c:v>Nov</c:v>
                </c:pt>
                <c:pt idx="11">
                  <c:v>Dec</c:v>
                </c:pt>
              </c:strCache>
            </c:strRef>
          </c:cat>
          <c:val>
            <c:numRef>
              <c:f>'Graf 9'!$D$6:$O$6</c:f>
              <c:numCache>
                <c:formatCode>0</c:formatCode>
                <c:ptCount val="12"/>
                <c:pt idx="0">
                  <c:v>15.135504309999998</c:v>
                </c:pt>
                <c:pt idx="1">
                  <c:v>14.797770959999999</c:v>
                </c:pt>
                <c:pt idx="2">
                  <c:v>19.743970150000003</c:v>
                </c:pt>
                <c:pt idx="3">
                  <c:v>17.673130510000004</c:v>
                </c:pt>
                <c:pt idx="4">
                  <c:v>18.176658470000003</c:v>
                </c:pt>
                <c:pt idx="5">
                  <c:v>17.335128269999998</c:v>
                </c:pt>
                <c:pt idx="6">
                  <c:v>16.136695029999998</c:v>
                </c:pt>
                <c:pt idx="7">
                  <c:v>18.849505999598524</c:v>
                </c:pt>
                <c:pt idx="8">
                  <c:v>18.732322886507855</c:v>
                </c:pt>
                <c:pt idx="9">
                  <c:v>19.959082808642282</c:v>
                </c:pt>
                <c:pt idx="10">
                  <c:v>22.298432517473813</c:v>
                </c:pt>
                <c:pt idx="11">
                  <c:v>24.847116119685602</c:v>
                </c:pt>
              </c:numCache>
            </c:numRef>
          </c:val>
          <c:smooth val="0"/>
          <c:extLst>
            <c:ext xmlns:c16="http://schemas.microsoft.com/office/drawing/2014/chart" uri="{C3380CC4-5D6E-409C-BE32-E72D297353CC}">
              <c16:uniqueId val="{00000002-7511-42CD-AA77-C0DF003A3AD0}"/>
            </c:ext>
          </c:extLst>
        </c:ser>
        <c:ser>
          <c:idx val="2"/>
          <c:order val="3"/>
          <c:tx>
            <c:v>2023</c:v>
          </c:tx>
          <c:spPr>
            <a:ln w="19050" cap="rnd">
              <a:solidFill>
                <a:srgbClr val="2EAAE1"/>
              </a:solidFill>
              <a:round/>
            </a:ln>
            <a:effectLst/>
          </c:spPr>
          <c:marker>
            <c:symbol val="none"/>
          </c:marker>
          <c:dPt>
            <c:idx val="0"/>
            <c:marker>
              <c:symbol val="circle"/>
              <c:size val="5"/>
              <c:spPr>
                <a:solidFill>
                  <a:srgbClr val="2EAAE1"/>
                </a:solidFill>
                <a:ln w="9525">
                  <a:solidFill>
                    <a:srgbClr val="2EAAE1"/>
                  </a:solidFill>
                </a:ln>
                <a:effectLst/>
              </c:spPr>
            </c:marker>
            <c:bubble3D val="0"/>
            <c:extLst>
              <c:ext xmlns:c16="http://schemas.microsoft.com/office/drawing/2014/chart" uri="{C3380CC4-5D6E-409C-BE32-E72D297353CC}">
                <c16:uniqueId val="{00000003-7511-42CD-AA77-C0DF003A3AD0}"/>
              </c:ext>
            </c:extLst>
          </c:dPt>
          <c:dPt>
            <c:idx val="1"/>
            <c:marker>
              <c:symbol val="circle"/>
              <c:size val="5"/>
              <c:spPr>
                <a:solidFill>
                  <a:srgbClr val="2EAAE1"/>
                </a:solidFill>
                <a:ln w="9525">
                  <a:solidFill>
                    <a:srgbClr val="2EAAE1"/>
                  </a:solidFill>
                </a:ln>
                <a:effectLst/>
              </c:spPr>
            </c:marker>
            <c:bubble3D val="0"/>
            <c:extLst>
              <c:ext xmlns:c16="http://schemas.microsoft.com/office/drawing/2014/chart" uri="{C3380CC4-5D6E-409C-BE32-E72D297353CC}">
                <c16:uniqueId val="{00000004-7511-42CD-AA77-C0DF003A3AD0}"/>
              </c:ext>
            </c:extLst>
          </c:dPt>
          <c:dPt>
            <c:idx val="2"/>
            <c:marker>
              <c:symbol val="circle"/>
              <c:size val="5"/>
              <c:spPr>
                <a:solidFill>
                  <a:srgbClr val="2EAAE1"/>
                </a:solidFill>
                <a:ln w="9525">
                  <a:solidFill>
                    <a:srgbClr val="2EAAE1"/>
                  </a:solidFill>
                </a:ln>
                <a:effectLst/>
              </c:spPr>
            </c:marker>
            <c:bubble3D val="0"/>
            <c:extLst>
              <c:ext xmlns:c16="http://schemas.microsoft.com/office/drawing/2014/chart" uri="{C3380CC4-5D6E-409C-BE32-E72D297353CC}">
                <c16:uniqueId val="{00000005-7511-42CD-AA77-C0DF003A3AD0}"/>
              </c:ext>
            </c:extLst>
          </c:dPt>
          <c:dPt>
            <c:idx val="3"/>
            <c:marker>
              <c:symbol val="circle"/>
              <c:size val="5"/>
              <c:spPr>
                <a:solidFill>
                  <a:srgbClr val="2EAAE1"/>
                </a:solidFill>
                <a:ln w="9525">
                  <a:solidFill>
                    <a:srgbClr val="2EAAE1"/>
                  </a:solidFill>
                </a:ln>
                <a:effectLst/>
              </c:spPr>
            </c:marker>
            <c:bubble3D val="0"/>
            <c:extLst>
              <c:ext xmlns:c16="http://schemas.microsoft.com/office/drawing/2014/chart" uri="{C3380CC4-5D6E-409C-BE32-E72D297353CC}">
                <c16:uniqueId val="{00000006-7511-42CD-AA77-C0DF003A3AD0}"/>
              </c:ext>
            </c:extLst>
          </c:dPt>
          <c:cat>
            <c:strRef>
              <c:f>'Graf 9'!$D$3:$O$3</c:f>
              <c:strCache>
                <c:ptCount val="12"/>
                <c:pt idx="0">
                  <c:v>Jan</c:v>
                </c:pt>
                <c:pt idx="1">
                  <c:v>Feb</c:v>
                </c:pt>
                <c:pt idx="2">
                  <c:v>Mar</c:v>
                </c:pt>
                <c:pt idx="3">
                  <c:v>Apr</c:v>
                </c:pt>
                <c:pt idx="4">
                  <c:v>Máj</c:v>
                </c:pt>
                <c:pt idx="5">
                  <c:v>Jún</c:v>
                </c:pt>
                <c:pt idx="6">
                  <c:v>Júl</c:v>
                </c:pt>
                <c:pt idx="7">
                  <c:v>Aug</c:v>
                </c:pt>
                <c:pt idx="8">
                  <c:v>Sep</c:v>
                </c:pt>
                <c:pt idx="9">
                  <c:v>Okt</c:v>
                </c:pt>
                <c:pt idx="10">
                  <c:v>Nov</c:v>
                </c:pt>
                <c:pt idx="11">
                  <c:v>Dec</c:v>
                </c:pt>
              </c:strCache>
            </c:strRef>
          </c:cat>
          <c:val>
            <c:numRef>
              <c:f>'Graf 9'!$D$7:$O$7</c:f>
              <c:numCache>
                <c:formatCode>0</c:formatCode>
                <c:ptCount val="12"/>
                <c:pt idx="0">
                  <c:v>17.589446550000002</c:v>
                </c:pt>
                <c:pt idx="1">
                  <c:v>30.550005909999999</c:v>
                </c:pt>
                <c:pt idx="2">
                  <c:v>65.042148339999997</c:v>
                </c:pt>
                <c:pt idx="3">
                  <c:v>2.5525918600000006</c:v>
                </c:pt>
                <c:pt idx="4">
                  <c:v>6.0124507145940749</c:v>
                </c:pt>
                <c:pt idx="5">
                  <c:v>8.2065628871031446</c:v>
                </c:pt>
                <c:pt idx="6">
                  <c:v>9.8275930096445894</c:v>
                </c:pt>
                <c:pt idx="7">
                  <c:v>12.336798454544164</c:v>
                </c:pt>
                <c:pt idx="8">
                  <c:v>14.609039735669377</c:v>
                </c:pt>
                <c:pt idx="9">
                  <c:v>18.620876614048793</c:v>
                </c:pt>
                <c:pt idx="10">
                  <c:v>23.147457912095575</c:v>
                </c:pt>
                <c:pt idx="11">
                  <c:v>30.601247704211076</c:v>
                </c:pt>
              </c:numCache>
            </c:numRef>
          </c:val>
          <c:smooth val="0"/>
          <c:extLst>
            <c:ext xmlns:c16="http://schemas.microsoft.com/office/drawing/2014/chart" uri="{C3380CC4-5D6E-409C-BE32-E72D297353CC}">
              <c16:uniqueId val="{00000007-7511-42CD-AA77-C0DF003A3AD0}"/>
            </c:ext>
          </c:extLst>
        </c:ser>
        <c:ser>
          <c:idx val="3"/>
          <c:order val="4"/>
          <c:tx>
            <c:v>2023 bez predzásobenia</c:v>
          </c:tx>
          <c:spPr>
            <a:ln w="19050" cap="rnd">
              <a:solidFill>
                <a:srgbClr val="E85477"/>
              </a:solidFill>
              <a:round/>
            </a:ln>
            <a:effectLst/>
          </c:spPr>
          <c:marker>
            <c:symbol val="none"/>
          </c:marker>
          <c:cat>
            <c:strRef>
              <c:f>'Graf 9'!$D$3:$O$3</c:f>
              <c:strCache>
                <c:ptCount val="12"/>
                <c:pt idx="0">
                  <c:v>Jan</c:v>
                </c:pt>
                <c:pt idx="1">
                  <c:v>Feb</c:v>
                </c:pt>
                <c:pt idx="2">
                  <c:v>Mar</c:v>
                </c:pt>
                <c:pt idx="3">
                  <c:v>Apr</c:v>
                </c:pt>
                <c:pt idx="4">
                  <c:v>Máj</c:v>
                </c:pt>
                <c:pt idx="5">
                  <c:v>Jún</c:v>
                </c:pt>
                <c:pt idx="6">
                  <c:v>Júl</c:v>
                </c:pt>
                <c:pt idx="7">
                  <c:v>Aug</c:v>
                </c:pt>
                <c:pt idx="8">
                  <c:v>Sep</c:v>
                </c:pt>
                <c:pt idx="9">
                  <c:v>Okt</c:v>
                </c:pt>
                <c:pt idx="10">
                  <c:v>Nov</c:v>
                </c:pt>
                <c:pt idx="11">
                  <c:v>Dec</c:v>
                </c:pt>
              </c:strCache>
            </c:strRef>
          </c:cat>
          <c:val>
            <c:numRef>
              <c:f>'Graf 9'!$D$8:$O$8</c:f>
              <c:numCache>
                <c:formatCode>0</c:formatCode>
                <c:ptCount val="12"/>
                <c:pt idx="0">
                  <c:v>15.222501805422088</c:v>
                </c:pt>
                <c:pt idx="1">
                  <c:v>15.577127321663921</c:v>
                </c:pt>
                <c:pt idx="2">
                  <c:v>19.74057802004063</c:v>
                </c:pt>
                <c:pt idx="3">
                  <c:v>17.293917565249664</c:v>
                </c:pt>
                <c:pt idx="4">
                  <c:v>19.012450714594074</c:v>
                </c:pt>
                <c:pt idx="5">
                  <c:v>19.706562887103143</c:v>
                </c:pt>
                <c:pt idx="6">
                  <c:v>19.827593009644588</c:v>
                </c:pt>
                <c:pt idx="7">
                  <c:v>21.336798454544166</c:v>
                </c:pt>
                <c:pt idx="8">
                  <c:v>22.609039735669381</c:v>
                </c:pt>
                <c:pt idx="9">
                  <c:v>24.620876614048793</c:v>
                </c:pt>
                <c:pt idx="10">
                  <c:v>27.147457912095575</c:v>
                </c:pt>
                <c:pt idx="11">
                  <c:v>31.223315704211075</c:v>
                </c:pt>
              </c:numCache>
            </c:numRef>
          </c:val>
          <c:smooth val="0"/>
          <c:extLst>
            <c:ext xmlns:c16="http://schemas.microsoft.com/office/drawing/2014/chart" uri="{C3380CC4-5D6E-409C-BE32-E72D297353CC}">
              <c16:uniqueId val="{00000008-7511-42CD-AA77-C0DF003A3AD0}"/>
            </c:ext>
          </c:extLst>
        </c:ser>
        <c:dLbls>
          <c:showLegendKey val="0"/>
          <c:showVal val="0"/>
          <c:showCatName val="0"/>
          <c:showSerName val="0"/>
          <c:showPercent val="0"/>
          <c:showBubbleSize val="0"/>
        </c:dLbls>
        <c:smooth val="0"/>
        <c:axId val="754725960"/>
        <c:axId val="754728256"/>
      </c:lineChart>
      <c:catAx>
        <c:axId val="754725960"/>
        <c:scaling>
          <c:orientation val="minMax"/>
        </c:scaling>
        <c:delete val="0"/>
        <c:axPos val="b"/>
        <c:numFmt formatCode="General" sourceLinked="1"/>
        <c:majorTickMark val="none"/>
        <c:minorTickMark val="none"/>
        <c:tickLblPos val="nextTo"/>
        <c:spPr>
          <a:noFill/>
          <a:ln w="9525" cap="flat" cmpd="sng" algn="ctr">
            <a:solidFill>
              <a:schemeClr val="accent2"/>
            </a:solidFill>
            <a:round/>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j-lt"/>
                <a:ea typeface="+mn-ea"/>
                <a:cs typeface="+mn-cs"/>
              </a:defRPr>
            </a:pPr>
            <a:endParaRPr lang="sk-SK"/>
          </a:p>
        </c:txPr>
        <c:crossAx val="754728256"/>
        <c:crosses val="autoZero"/>
        <c:auto val="1"/>
        <c:lblAlgn val="ctr"/>
        <c:lblOffset val="100"/>
        <c:noMultiLvlLbl val="0"/>
      </c:catAx>
      <c:valAx>
        <c:axId val="754728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mj-lt"/>
                <a:ea typeface="+mn-ea"/>
                <a:cs typeface="+mn-cs"/>
              </a:defRPr>
            </a:pPr>
            <a:endParaRPr lang="sk-SK"/>
          </a:p>
        </c:txPr>
        <c:crossAx val="754725960"/>
        <c:crosses val="autoZero"/>
        <c:crossBetween val="between"/>
      </c:valAx>
      <c:spPr>
        <a:noFill/>
        <a:ln>
          <a:noFill/>
        </a:ln>
        <a:effectLst/>
      </c:spPr>
    </c:plotArea>
    <c:legend>
      <c:legendPos val="r"/>
      <c:layout>
        <c:manualLayout>
          <c:xMode val="edge"/>
          <c:yMode val="edge"/>
          <c:x val="0.60921485674711306"/>
          <c:y val="5.4374902486889462E-2"/>
          <c:w val="0.3257755830234414"/>
          <c:h val="0.325116670788309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95000"/>
                  <a:lumOff val="5000"/>
                </a:schemeClr>
              </a:solidFill>
              <a:latin typeface="+mj-lt"/>
              <a:ea typeface="+mn-ea"/>
              <a:cs typeface="+mn-cs"/>
            </a:defRPr>
          </a:pPr>
          <a:endParaRPr lang="sk-SK"/>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lumMod val="95000"/>
              <a:lumOff val="5000"/>
            </a:schemeClr>
          </a:solidFill>
          <a:latin typeface="+mj-lt"/>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hyperlink" Target="#Obsah!A1"/></Relationships>
</file>

<file path=xl/drawings/_rels/drawing17.xml.rels><?xml version="1.0" encoding="UTF-8" standalone="yes"?>
<Relationships xmlns="http://schemas.openxmlformats.org/package/2006/relationships"><Relationship Id="rId1" Type="http://schemas.openxmlformats.org/officeDocument/2006/relationships/hyperlink" Target="#Obsah!A1"/></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400050</xdr:colOff>
      <xdr:row>12</xdr:row>
      <xdr:rowOff>157162</xdr:rowOff>
    </xdr:from>
    <xdr:to>
      <xdr:col>10</xdr:col>
      <xdr:colOff>190500</xdr:colOff>
      <xdr:row>29</xdr:row>
      <xdr:rowOff>147637</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13</xdr:row>
      <xdr:rowOff>38100</xdr:rowOff>
    </xdr:from>
    <xdr:to>
      <xdr:col>6</xdr:col>
      <xdr:colOff>561975</xdr:colOff>
      <xdr:row>24</xdr:row>
      <xdr:rowOff>200025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317502</xdr:colOff>
      <xdr:row>8</xdr:row>
      <xdr:rowOff>79375</xdr:rowOff>
    </xdr:from>
    <xdr:to>
      <xdr:col>5</xdr:col>
      <xdr:colOff>246064</xdr:colOff>
      <xdr:row>23</xdr:row>
      <xdr:rowOff>150812</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488156</xdr:colOff>
      <xdr:row>9</xdr:row>
      <xdr:rowOff>39290</xdr:rowOff>
    </xdr:from>
    <xdr:to>
      <xdr:col>8</xdr:col>
      <xdr:colOff>488157</xdr:colOff>
      <xdr:row>25</xdr:row>
      <xdr:rowOff>119062</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357186</xdr:colOff>
      <xdr:row>10</xdr:row>
      <xdr:rowOff>133350</xdr:rowOff>
    </xdr:from>
    <xdr:to>
      <xdr:col>5</xdr:col>
      <xdr:colOff>514350</xdr:colOff>
      <xdr:row>27</xdr:row>
      <xdr:rowOff>152399</xdr:rowOff>
    </xdr:to>
    <xdr:graphicFrame macro="">
      <xdr:nvGraphicFramePr>
        <xdr:cNvPr id="4" name="Graf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2476500</xdr:colOff>
      <xdr:row>11</xdr:row>
      <xdr:rowOff>31750</xdr:rowOff>
    </xdr:from>
    <xdr:to>
      <xdr:col>7</xdr:col>
      <xdr:colOff>349249</xdr:colOff>
      <xdr:row>27</xdr:row>
      <xdr:rowOff>31750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2476500</xdr:colOff>
      <xdr:row>11</xdr:row>
      <xdr:rowOff>31750</xdr:rowOff>
    </xdr:from>
    <xdr:to>
      <xdr:col>7</xdr:col>
      <xdr:colOff>349249</xdr:colOff>
      <xdr:row>27</xdr:row>
      <xdr:rowOff>31750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xdr:row>
      <xdr:rowOff>44450</xdr:rowOff>
    </xdr:to>
    <xdr:sp macro="" textlink="">
      <xdr:nvSpPr>
        <xdr:cNvPr id="2" name="Zaoblený obdĺžnik 1">
          <a:hlinkClick xmlns:r="http://schemas.openxmlformats.org/officeDocument/2006/relationships" r:id="rId1"/>
        </xdr:cNvPr>
        <xdr:cNvSpPr/>
      </xdr:nvSpPr>
      <xdr:spPr>
        <a:xfrm>
          <a:off x="0" y="0"/>
          <a:ext cx="60960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xdr:row>
      <xdr:rowOff>44450</xdr:rowOff>
    </xdr:to>
    <xdr:sp macro="" textlink="">
      <xdr:nvSpPr>
        <xdr:cNvPr id="2" name="Zaoblený obdĺžnik 1">
          <a:hlinkClick xmlns:r="http://schemas.openxmlformats.org/officeDocument/2006/relationships" r:id="rId1"/>
        </xdr:cNvPr>
        <xdr:cNvSpPr/>
      </xdr:nvSpPr>
      <xdr:spPr>
        <a:xfrm>
          <a:off x="0" y="0"/>
          <a:ext cx="0" cy="254000"/>
        </a:xfrm>
        <a:prstGeom prst="roundRect">
          <a:avLst/>
        </a:prstGeom>
        <a:solidFill>
          <a:srgbClr val="299ADC"/>
        </a:solidFill>
        <a:ln w="25400" cap="flat" cmpd="sng" algn="ctr">
          <a:noFill/>
          <a:prstDash val="solid"/>
        </a:ln>
        <a:effectLst/>
        <a:extLs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k-SK" sz="1000" b="1">
              <a:solidFill>
                <a:srgbClr val="FFFFFF"/>
              </a:solidFill>
            </a:rPr>
            <a:t>Obsah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32385</xdr:colOff>
      <xdr:row>10</xdr:row>
      <xdr:rowOff>70485</xdr:rowOff>
    </xdr:from>
    <xdr:to>
      <xdr:col>13</xdr:col>
      <xdr:colOff>131445</xdr:colOff>
      <xdr:row>30</xdr:row>
      <xdr:rowOff>84772</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400050</xdr:colOff>
      <xdr:row>12</xdr:row>
      <xdr:rowOff>157162</xdr:rowOff>
    </xdr:from>
    <xdr:to>
      <xdr:col>10</xdr:col>
      <xdr:colOff>190500</xdr:colOff>
      <xdr:row>29</xdr:row>
      <xdr:rowOff>147637</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400050</xdr:colOff>
      <xdr:row>10</xdr:row>
      <xdr:rowOff>157162</xdr:rowOff>
    </xdr:from>
    <xdr:to>
      <xdr:col>10</xdr:col>
      <xdr:colOff>190500</xdr:colOff>
      <xdr:row>27</xdr:row>
      <xdr:rowOff>147637</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241300</xdr:colOff>
      <xdr:row>9</xdr:row>
      <xdr:rowOff>127000</xdr:rowOff>
    </xdr:from>
    <xdr:to>
      <xdr:col>11</xdr:col>
      <xdr:colOff>126999</xdr:colOff>
      <xdr:row>30</xdr:row>
      <xdr:rowOff>158750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66675</xdr:colOff>
      <xdr:row>4</xdr:row>
      <xdr:rowOff>104775</xdr:rowOff>
    </xdr:from>
    <xdr:to>
      <xdr:col>15</xdr:col>
      <xdr:colOff>238125</xdr:colOff>
      <xdr:row>18</xdr:row>
      <xdr:rowOff>180975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123824</xdr:colOff>
      <xdr:row>10</xdr:row>
      <xdr:rowOff>104775</xdr:rowOff>
    </xdr:from>
    <xdr:to>
      <xdr:col>11</xdr:col>
      <xdr:colOff>311149</xdr:colOff>
      <xdr:row>27</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203200</xdr:colOff>
      <xdr:row>10</xdr:row>
      <xdr:rowOff>61912</xdr:rowOff>
    </xdr:from>
    <xdr:to>
      <xdr:col>13</xdr:col>
      <xdr:colOff>38100</xdr:colOff>
      <xdr:row>27</xdr:row>
      <xdr:rowOff>52387</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15</xdr:row>
      <xdr:rowOff>0</xdr:rowOff>
    </xdr:from>
    <xdr:to>
      <xdr:col>13</xdr:col>
      <xdr:colOff>546100</xdr:colOff>
      <xdr:row>38</xdr:row>
      <xdr:rowOff>44449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ATA\C3\CZE\REER\REERTOT99%20revis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eur\DATA\CA\CRI\EXTERNAL\Output\CRI-BOP-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ATA\O2\MKD\REP\TABLES\red98\Mk-red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CA\CRI\Dbase\Dinput\CRI-INPUT-ABO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eur\DATA\CA\CRI\EXTERNAL\Output\Other-2002\CRI-INPUT-ABOP-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PA\CHL\SECTORS\BOP\Bop02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WIN\Temporary%20Internet%20Files\OLK3035\Bopfeb00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f.mfsr.sk\DfsRoot\ADRESARE\IFP_NEW\3_MAKRO\3_3_Databaza\FD\for%20GDP\vstupy\3Q2020\NAMAIN_T0102_Q_SK_2020Q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C3\SVN\BOP\SV%20BO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pskfap00002\research\research\macro\macr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f.mfsr.sk\DfsRoot\ADRESARE\IFP_NEW\3_MAKRO\3_3_Databaza\real_ec2013.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WINDOWS\TEMP\CRI-BOP-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FP_NEW/1_DANE/1_05_Vybor/EDV/2020_zasadnutia/DV_2020_02/1-PROGNOZA/Prispevky_k_prognoze_202002_medziroc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row r="1">
          <cell r="F1" t="str">
            <v>CPI111</v>
          </cell>
        </row>
        <row r="11">
          <cell r="C11" t="str">
            <v>Mar90</v>
          </cell>
        </row>
        <row r="14">
          <cell r="C14" t="str">
            <v>Jun</v>
          </cell>
        </row>
        <row r="17">
          <cell r="C17" t="str">
            <v>Sep</v>
          </cell>
        </row>
        <row r="20">
          <cell r="C20" t="str">
            <v>Dec</v>
          </cell>
        </row>
        <row r="23">
          <cell r="C23" t="str">
            <v>Mar91</v>
          </cell>
        </row>
        <row r="26">
          <cell r="C26" t="str">
            <v>Jun</v>
          </cell>
        </row>
        <row r="29">
          <cell r="C29" t="str">
            <v>Sep</v>
          </cell>
        </row>
        <row r="32">
          <cell r="C32" t="str">
            <v>Dec</v>
          </cell>
        </row>
        <row r="35">
          <cell r="C35" t="str">
            <v>Mar92</v>
          </cell>
        </row>
        <row r="38">
          <cell r="C38" t="str">
            <v>Jun</v>
          </cell>
        </row>
        <row r="41">
          <cell r="C41" t="str">
            <v>Sep</v>
          </cell>
        </row>
        <row r="44">
          <cell r="C44" t="str">
            <v>Dec</v>
          </cell>
        </row>
        <row r="47">
          <cell r="C47" t="str">
            <v>Mar93</v>
          </cell>
        </row>
        <row r="50">
          <cell r="C50" t="str">
            <v>Jun</v>
          </cell>
        </row>
        <row r="53">
          <cell r="C53" t="str">
            <v>Sep</v>
          </cell>
        </row>
        <row r="56">
          <cell r="C56" t="str">
            <v>Dec</v>
          </cell>
        </row>
        <row r="59">
          <cell r="C59" t="str">
            <v>Mar94</v>
          </cell>
        </row>
        <row r="62">
          <cell r="C62" t="str">
            <v>Jun</v>
          </cell>
        </row>
        <row r="65">
          <cell r="C65" t="str">
            <v>Sep</v>
          </cell>
        </row>
        <row r="68">
          <cell r="C68" t="str">
            <v>Dec</v>
          </cell>
        </row>
        <row r="71">
          <cell r="C71" t="str">
            <v>Mar95</v>
          </cell>
        </row>
        <row r="74">
          <cell r="C74" t="str">
            <v>Jun</v>
          </cell>
        </row>
        <row r="140">
          <cell r="BK140">
            <v>90.145299612313636</v>
          </cell>
          <cell r="BN140">
            <v>112.36460206325194</v>
          </cell>
        </row>
        <row r="146">
          <cell r="BR146" t="str">
            <v>$NULCG6</v>
          </cell>
        </row>
        <row r="147">
          <cell r="BB147" t="str">
            <v>Index, Jan-Sept 1990=100</v>
          </cell>
        </row>
        <row r="149">
          <cell r="AY149" t="str">
            <v>Index, Jan-Sept 1990=100</v>
          </cell>
          <cell r="BR149" t="str">
            <v>$NULCG6</v>
          </cell>
        </row>
        <row r="150">
          <cell r="AY150" t="str">
            <v>NEER</v>
          </cell>
          <cell r="AZ150" t="str">
            <v>REER</v>
          </cell>
          <cell r="BB150" t="str">
            <v>REER</v>
          </cell>
        </row>
        <row r="151">
          <cell r="AY151" t="str">
            <v>(czech/</v>
          </cell>
          <cell r="AZ151" t="str">
            <v>(CPI based)</v>
          </cell>
          <cell r="BB151" t="str">
            <v>(PPI based)</v>
          </cell>
        </row>
        <row r="152">
          <cell r="AY152" t="str">
            <v>$nomxrg6)</v>
          </cell>
        </row>
        <row r="153">
          <cell r="AY153" t="str">
            <v>neer</v>
          </cell>
          <cell r="AZ153" t="str">
            <v>reerc</v>
          </cell>
          <cell r="BB153" t="str">
            <v>reerp</v>
          </cell>
        </row>
        <row r="154">
          <cell r="AY154">
            <v>102.86789797269462</v>
          </cell>
          <cell r="AZ154">
            <v>1.009642963192813</v>
          </cell>
          <cell r="BB154">
            <v>99.628468216542174</v>
          </cell>
          <cell r="BR154">
            <v>95.691962942667203</v>
          </cell>
        </row>
        <row r="155">
          <cell r="AY155">
            <v>99.947925183606046</v>
          </cell>
          <cell r="AZ155">
            <v>0.90584955274081691</v>
          </cell>
          <cell r="BB155">
            <v>95.434709131531818</v>
          </cell>
          <cell r="BR155">
            <v>97.295901743191223</v>
          </cell>
        </row>
        <row r="156">
          <cell r="AY156">
            <v>100.91072848615903</v>
          </cell>
          <cell r="AZ156">
            <v>1.0486060074945365</v>
          </cell>
          <cell r="BB156">
            <v>95.744050870788996</v>
          </cell>
          <cell r="BR156">
            <v>96.411216455223325</v>
          </cell>
        </row>
        <row r="157">
          <cell r="AY157">
            <v>100.37548391924503</v>
          </cell>
          <cell r="AZ157">
            <v>1.0096271689377452</v>
          </cell>
          <cell r="BB157">
            <v>95.834237220419894</v>
          </cell>
          <cell r="BR157">
            <v>98.084662018047695</v>
          </cell>
        </row>
        <row r="158">
          <cell r="AY158">
            <v>100.24539209966674</v>
          </cell>
          <cell r="AZ158">
            <v>1.0162113742847021</v>
          </cell>
          <cell r="BB158">
            <v>96.390366140930439</v>
          </cell>
          <cell r="BR158">
            <v>100.4380590649068</v>
          </cell>
        </row>
        <row r="159">
          <cell r="AY159">
            <v>99.406466786284071</v>
          </cell>
          <cell r="AZ159">
            <v>1.0058013162293933</v>
          </cell>
          <cell r="BB159">
            <v>96.891987257323052</v>
          </cell>
          <cell r="BR159">
            <v>99.255834884469436</v>
          </cell>
        </row>
        <row r="160">
          <cell r="AY160">
            <v>99.043344271983258</v>
          </cell>
          <cell r="AZ160">
            <v>0.99825031296119759</v>
          </cell>
          <cell r="BB160">
            <v>104.75520681254494</v>
          </cell>
          <cell r="BR160">
            <v>101.59603165985909</v>
          </cell>
        </row>
        <row r="161">
          <cell r="AY161">
            <v>98.224383732714244</v>
          </cell>
          <cell r="AZ161">
            <v>0.90352240973764386</v>
          </cell>
          <cell r="BB161">
            <v>106.43162390008962</v>
          </cell>
          <cell r="BR161">
            <v>105.45309736673832</v>
          </cell>
        </row>
        <row r="162">
          <cell r="AY162">
            <v>99.270019289441464</v>
          </cell>
          <cell r="AZ162">
            <v>0.91320229072180292</v>
          </cell>
          <cell r="BB162">
            <v>108.51287026828214</v>
          </cell>
          <cell r="BR162">
            <v>105.77323386489692</v>
          </cell>
        </row>
        <row r="163">
          <cell r="AY163">
            <v>75.108316466956168</v>
          </cell>
          <cell r="AZ163">
            <v>0.74689509092898387</v>
          </cell>
          <cell r="BB163">
            <v>83.098393824811879</v>
          </cell>
          <cell r="BR163">
            <v>109.03270591450871</v>
          </cell>
        </row>
        <row r="164">
          <cell r="AY164">
            <v>62.85120983133713</v>
          </cell>
          <cell r="AZ164">
            <v>0.69176599641183467</v>
          </cell>
          <cell r="BB164">
            <v>70.658774539049006</v>
          </cell>
          <cell r="BR164">
            <v>111.45691523948409</v>
          </cell>
        </row>
        <row r="165">
          <cell r="AY165">
            <v>61.776502297974325</v>
          </cell>
          <cell r="AZ165">
            <v>0.63812772138269314</v>
          </cell>
          <cell r="BB165">
            <v>69.310923367402808</v>
          </cell>
          <cell r="BR165">
            <v>111.18025598994335</v>
          </cell>
        </row>
        <row r="166">
          <cell r="AY166">
            <v>54.558086574227595</v>
          </cell>
          <cell r="AZ166">
            <v>0.52270821897392594</v>
          </cell>
          <cell r="BB166">
            <v>74.876734071685775</v>
          </cell>
          <cell r="BR166">
            <v>110.29792595046035</v>
          </cell>
        </row>
        <row r="167">
          <cell r="AY167">
            <v>54.015349274176515</v>
          </cell>
          <cell r="AZ167">
            <v>0.47988117591450397</v>
          </cell>
          <cell r="BB167">
            <v>77.700151743643303</v>
          </cell>
          <cell r="BR167">
            <v>112.61713711212916</v>
          </cell>
        </row>
        <row r="168">
          <cell r="AY168">
            <v>55.290903978447936</v>
          </cell>
          <cell r="AZ168">
            <v>0.56039049020909004</v>
          </cell>
          <cell r="BB168">
            <v>82.650913539433446</v>
          </cell>
          <cell r="BR168">
            <v>106.1393269872501</v>
          </cell>
        </row>
        <row r="169">
          <cell r="AY169">
            <v>55.912880617050263</v>
          </cell>
          <cell r="AZ169">
            <v>0.54919522992492209</v>
          </cell>
          <cell r="BB169">
            <v>85.696392246293911</v>
          </cell>
          <cell r="BR169">
            <v>102.14514072132152</v>
          </cell>
        </row>
        <row r="170">
          <cell r="AY170">
            <v>56.055952541289635</v>
          </cell>
          <cell r="AZ170">
            <v>0.55724065940892986</v>
          </cell>
          <cell r="BB170">
            <v>88.494629135030536</v>
          </cell>
          <cell r="BR170">
            <v>102.4437403724986</v>
          </cell>
        </row>
        <row r="171">
          <cell r="AY171">
            <v>56.615537036050299</v>
          </cell>
          <cell r="AZ171">
            <v>0.55913778196545905</v>
          </cell>
          <cell r="BB171">
            <v>91.651718075236374</v>
          </cell>
          <cell r="BR171">
            <v>98.610193879527401</v>
          </cell>
        </row>
        <row r="172">
          <cell r="AY172">
            <v>56.49905789331369</v>
          </cell>
          <cell r="AZ172">
            <v>0.55047749176402194</v>
          </cell>
          <cell r="BB172">
            <v>91.357517662392098</v>
          </cell>
          <cell r="BR172">
            <v>97.854489402868367</v>
          </cell>
        </row>
        <row r="173">
          <cell r="AY173">
            <v>56.157780520566568</v>
          </cell>
          <cell r="AZ173">
            <v>0.50339852751922243</v>
          </cell>
          <cell r="BB173">
            <v>91.426603220650108</v>
          </cell>
          <cell r="BR173">
            <v>99.735028326539265</v>
          </cell>
        </row>
        <row r="174">
          <cell r="AY174">
            <v>55.715493594823606</v>
          </cell>
          <cell r="AZ174">
            <v>0.49966963053337499</v>
          </cell>
          <cell r="BB174">
            <v>91.31354856636348</v>
          </cell>
          <cell r="BR174">
            <v>102.7981466749476</v>
          </cell>
        </row>
        <row r="175">
          <cell r="AY175">
            <v>55.752640753576912</v>
          </cell>
          <cell r="AZ175">
            <v>0.53751826927998125</v>
          </cell>
          <cell r="BB175">
            <v>91.889365073420862</v>
          </cell>
          <cell r="BR175">
            <v>104.02007099628467</v>
          </cell>
        </row>
        <row r="176">
          <cell r="AY176">
            <v>55.215393479311601</v>
          </cell>
          <cell r="AZ176">
            <v>0.58819341531803637</v>
          </cell>
          <cell r="BB176">
            <v>91.827677077459356</v>
          </cell>
          <cell r="BR176">
            <v>108.32028665722207</v>
          </cell>
        </row>
        <row r="177">
          <cell r="AY177">
            <v>54.700026761852506</v>
          </cell>
          <cell r="AZ177">
            <v>0.54520374429306806</v>
          </cell>
          <cell r="BB177">
            <v>91.481117726075098</v>
          </cell>
          <cell r="BR177">
            <v>111.37038443362279</v>
          </cell>
        </row>
        <row r="178">
          <cell r="AY178">
            <v>55.259209273165851</v>
          </cell>
          <cell r="AZ178">
            <v>0.50191922404464284</v>
          </cell>
          <cell r="BB178">
            <v>90.926560824615621</v>
          </cell>
          <cell r="BR178">
            <v>110.47021413309579</v>
          </cell>
        </row>
        <row r="179">
          <cell r="AY179">
            <v>55.725338712473693</v>
          </cell>
          <cell r="AZ179">
            <v>0.47289124089802442</v>
          </cell>
          <cell r="BB179">
            <v>91.014189822846134</v>
          </cell>
          <cell r="BR179">
            <v>107.69599003388875</v>
          </cell>
        </row>
        <row r="180">
          <cell r="AY180">
            <v>56.338311050802439</v>
          </cell>
          <cell r="AZ180">
            <v>0.53779372040718754</v>
          </cell>
          <cell r="BB180">
            <v>92.232958779605141</v>
          </cell>
          <cell r="BR180">
            <v>105.59519621476437</v>
          </cell>
        </row>
        <row r="181">
          <cell r="AY181">
            <v>56.12819460661035</v>
          </cell>
          <cell r="AZ181">
            <v>0.52031027090067539</v>
          </cell>
          <cell r="BB181">
            <v>92.772626968143811</v>
          </cell>
          <cell r="BR181">
            <v>106.78641712218815</v>
          </cell>
        </row>
        <row r="182">
          <cell r="AY182">
            <v>55.606727354075247</v>
          </cell>
          <cell r="AZ182">
            <v>0.52875625203352927</v>
          </cell>
          <cell r="BB182">
            <v>93.001698001445021</v>
          </cell>
          <cell r="BR182">
            <v>108.9704112267649</v>
          </cell>
        </row>
        <row r="183">
          <cell r="AY183">
            <v>54.97563313774311</v>
          </cell>
          <cell r="AZ183">
            <v>0.51822981815012714</v>
          </cell>
          <cell r="BB183">
            <v>92.865824432529138</v>
          </cell>
          <cell r="BR183">
            <v>112.47219189814078</v>
          </cell>
        </row>
        <row r="184">
          <cell r="AY184">
            <v>56.029281527488742</v>
          </cell>
          <cell r="AZ184">
            <v>0.52196485425297834</v>
          </cell>
          <cell r="BB184">
            <v>96.507376411799996</v>
          </cell>
          <cell r="BR184">
            <v>118.53657121506585</v>
          </cell>
        </row>
        <row r="185">
          <cell r="AY185">
            <v>53.501955004322753</v>
          </cell>
          <cell r="AZ185">
            <v>0.46212444178161682</v>
          </cell>
          <cell r="BB185">
            <v>93.135226312378833</v>
          </cell>
          <cell r="BR185">
            <v>121.89324328227858</v>
          </cell>
        </row>
        <row r="186">
          <cell r="AY186">
            <v>53.984185077433558</v>
          </cell>
          <cell r="AZ186">
            <v>0.46461534940216043</v>
          </cell>
          <cell r="BB186">
            <v>95.833387244499704</v>
          </cell>
          <cell r="BR186">
            <v>121.40140706967321</v>
          </cell>
        </row>
        <row r="187">
          <cell r="AY187">
            <v>55.479366182888569</v>
          </cell>
          <cell r="AZ187">
            <v>0.51685485848213586</v>
          </cell>
          <cell r="BB187">
            <v>100.72685496254793</v>
          </cell>
          <cell r="BR187">
            <v>117.53701277641271</v>
          </cell>
        </row>
        <row r="188">
          <cell r="AY188">
            <v>56.527811581069173</v>
          </cell>
          <cell r="AZ188">
            <v>0.58733078310468356</v>
          </cell>
          <cell r="BB188">
            <v>104.49852848523471</v>
          </cell>
          <cell r="BR188">
            <v>111.00441158319794</v>
          </cell>
        </row>
        <row r="189">
          <cell r="AY189">
            <v>56.466318920958159</v>
          </cell>
          <cell r="AZ189">
            <v>0.54467255674537707</v>
          </cell>
          <cell r="BB189">
            <v>104.67214134739345</v>
          </cell>
          <cell r="BR189">
            <v>110.92576832344108</v>
          </cell>
        </row>
        <row r="190">
          <cell r="AY190">
            <v>57.115684349787053</v>
          </cell>
          <cell r="AZ190">
            <v>0.49491628187393039</v>
          </cell>
          <cell r="BB190">
            <v>112.23791113848783</v>
          </cell>
          <cell r="BR190">
            <v>108.29879700559285</v>
          </cell>
        </row>
        <row r="191">
          <cell r="AY191">
            <v>57.945082835354</v>
          </cell>
          <cell r="AZ191">
            <v>0.47334006101170639</v>
          </cell>
          <cell r="BB191">
            <v>114.56545813830773</v>
          </cell>
          <cell r="BR191">
            <v>106.39483427575698</v>
          </cell>
        </row>
        <row r="192">
          <cell r="AY192">
            <v>58.149865425301343</v>
          </cell>
          <cell r="AZ192">
            <v>0.52731149208694328</v>
          </cell>
          <cell r="BB192">
            <v>115.57642065439403</v>
          </cell>
          <cell r="BR192">
            <v>106.1576239233615</v>
          </cell>
        </row>
        <row r="193">
          <cell r="AY193">
            <v>57.421529417366635</v>
          </cell>
          <cell r="AZ193">
            <v>0.50876388469734279</v>
          </cell>
          <cell r="BB193">
            <v>115.19325046803561</v>
          </cell>
          <cell r="BR193">
            <v>109.74526011834655</v>
          </cell>
        </row>
        <row r="194">
          <cell r="AY194">
            <v>57.129121222526145</v>
          </cell>
          <cell r="AZ194">
            <v>0.52822287627554354</v>
          </cell>
          <cell r="BB194">
            <v>115.95632307977576</v>
          </cell>
          <cell r="BR194">
            <v>110.06813666962888</v>
          </cell>
        </row>
        <row r="195">
          <cell r="AY195">
            <v>57.489793283476899</v>
          </cell>
          <cell r="AZ195">
            <v>0.52333103896538491</v>
          </cell>
          <cell r="BB195">
            <v>118.01739555428223</v>
          </cell>
          <cell r="BR195">
            <v>107.7680015111452</v>
          </cell>
        </row>
        <row r="196">
          <cell r="AY196">
            <v>57.996384480229487</v>
          </cell>
          <cell r="AZ196">
            <v>0.51958168623795009</v>
          </cell>
          <cell r="BB196">
            <v>120.40677174589869</v>
          </cell>
          <cell r="BR196">
            <v>104.2409149423403</v>
          </cell>
        </row>
        <row r="197">
          <cell r="AY197">
            <v>58.01054950005409</v>
          </cell>
          <cell r="AZ197">
            <v>0.48548465689332138</v>
          </cell>
          <cell r="BB197">
            <v>121.74527216982113</v>
          </cell>
          <cell r="BR197">
            <v>104.91547321491366</v>
          </cell>
        </row>
        <row r="198">
          <cell r="AY198">
            <v>57.6212361845689</v>
          </cell>
          <cell r="AZ198">
            <v>0.47719119328193266</v>
          </cell>
          <cell r="BB198">
            <v>122.59863817796432</v>
          </cell>
          <cell r="BR198">
            <v>108.69752125842918</v>
          </cell>
        </row>
        <row r="199">
          <cell r="AY199">
            <v>58.217291803783475</v>
          </cell>
          <cell r="AZ199">
            <v>0.52092006293441795</v>
          </cell>
          <cell r="BB199">
            <v>125.19071254430838</v>
          </cell>
          <cell r="BR199">
            <v>107.19885986473182</v>
          </cell>
        </row>
        <row r="200">
          <cell r="AY200">
            <v>58.506040312859533</v>
          </cell>
          <cell r="AZ200">
            <v>0.5901055816720554</v>
          </cell>
          <cell r="BB200">
            <v>126.22005615382726</v>
          </cell>
          <cell r="BR200">
            <v>104.02696339393587</v>
          </cell>
        </row>
        <row r="201">
          <cell r="AY201">
            <v>58.539475852722923</v>
          </cell>
          <cell r="AZ201">
            <v>0.54002173907925877</v>
          </cell>
          <cell r="BB201">
            <v>127.78599258269801</v>
          </cell>
          <cell r="BR201">
            <v>104.22766650071105</v>
          </cell>
        </row>
        <row r="202">
          <cell r="AY202">
            <v>58.686797979728709</v>
          </cell>
          <cell r="AZ202">
            <v>0.49219152015457668</v>
          </cell>
          <cell r="BB202">
            <v>127.24782485090257</v>
          </cell>
          <cell r="BR202">
            <v>103.71768974334496</v>
          </cell>
        </row>
        <row r="203">
          <cell r="AY203">
            <v>58.512051153900032</v>
          </cell>
          <cell r="AZ203">
            <v>0.46583880811168621</v>
          </cell>
          <cell r="BB203">
            <v>126.72927078211971</v>
          </cell>
          <cell r="BR203">
            <v>104.93841999759694</v>
          </cell>
        </row>
        <row r="204">
          <cell r="AY204">
            <v>58.256436021626691</v>
          </cell>
          <cell r="AZ204">
            <v>0.50706163561399498</v>
          </cell>
          <cell r="BB204">
            <v>126.75091583400464</v>
          </cell>
          <cell r="BR204">
            <v>106.36789359219681</v>
          </cell>
        </row>
        <row r="205">
          <cell r="AY205">
            <v>58.152780907580237</v>
          </cell>
          <cell r="AZ205">
            <v>0.49976394690650044</v>
          </cell>
          <cell r="BB205">
            <v>127.58613590811495</v>
          </cell>
          <cell r="BR205">
            <v>105.38392749462197</v>
          </cell>
        </row>
        <row r="206">
          <cell r="AY206">
            <v>57.830853856170549</v>
          </cell>
          <cell r="AZ206">
            <v>0.52513312910879206</v>
          </cell>
          <cell r="BB206">
            <v>128.02554913621626</v>
          </cell>
          <cell r="BR206">
            <v>106.81663562281649</v>
          </cell>
        </row>
        <row r="207">
          <cell r="AY207">
            <v>57.637037001166128</v>
          </cell>
          <cell r="AZ207">
            <v>0.51348097145076543</v>
          </cell>
          <cell r="BB207">
            <v>129.04483366657445</v>
          </cell>
          <cell r="BR207">
            <v>108.43120270275897</v>
          </cell>
        </row>
        <row r="208">
          <cell r="AY208">
            <v>57.364944804937565</v>
          </cell>
          <cell r="AZ208">
            <v>0.50145143880579912</v>
          </cell>
          <cell r="BB208">
            <v>129.4242727774234</v>
          </cell>
          <cell r="BR208">
            <v>111.89946758639846</v>
          </cell>
        </row>
        <row r="209">
          <cell r="AY209">
            <v>57.418668150083597</v>
          </cell>
          <cell r="AZ209">
            <v>0.47119476502599783</v>
          </cell>
          <cell r="BB209">
            <v>131.11893325059657</v>
          </cell>
          <cell r="BR209">
            <v>111.98683846709983</v>
          </cell>
        </row>
        <row r="210">
          <cell r="AY210">
            <v>57.217147304037255</v>
          </cell>
          <cell r="AZ210">
            <v>0.46201037289063729</v>
          </cell>
          <cell r="BB210">
            <v>132.03606809057149</v>
          </cell>
          <cell r="BR210">
            <v>113.10657987465447</v>
          </cell>
        </row>
        <row r="211">
          <cell r="BB211">
            <v>132.42813896018779</v>
          </cell>
          <cell r="BR211">
            <v>115.24376319109841</v>
          </cell>
        </row>
        <row r="212">
          <cell r="BB212">
            <v>133.55623384377358</v>
          </cell>
        </row>
      </sheetData>
      <sheetData sheetId="15" refreshError="1"/>
      <sheetData sheetId="16"/>
      <sheetData sheetId="17"/>
      <sheetData sheetId="18"/>
      <sheetData sheetId="19" refreshError="1"/>
      <sheetData sheetId="20" refreshError="1"/>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mak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TAB34"/>
      <sheetName val="tech_prac"/>
      <sheetName val="J(Priv.Cap)"/>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DP"/>
      <sheetName val="LS"/>
      <sheetName val="ZPIZ"/>
      <sheetName val="ZZZS"/>
      <sheetName val="Haver"/>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KA2"/>
      <sheetName val="my table"/>
      <sheetName val="i3-LQ"/>
      <sheetName val="Debt"/>
      <sheetName val="Assu"/>
      <sheetName val="BOP"/>
      <sheetName val="Assu. summary"/>
      <sheetName val="output"/>
      <sheetName val="outmacro"/>
      <sheetName val="WEO"/>
      <sheetName val="trade-struct"/>
      <sheetName val="dir-trade"/>
    </sheetNames>
    <sheetDataSet>
      <sheetData sheetId="0"/>
      <sheetData sheetId="1" refreshError="1"/>
      <sheetData sheetId="2"/>
      <sheetData sheetId="3"/>
      <sheetData sheetId="4" refreshError="1"/>
      <sheetData sheetId="5" refreshError="1"/>
      <sheetData sheetId="6"/>
      <sheetData sheetId="7"/>
      <sheetData sheetId="8"/>
      <sheetData sheetId="9"/>
      <sheetData sheetId="10" refreshError="1"/>
      <sheetData sheetId="11"/>
      <sheetData sheetId="12" refreshError="1"/>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2_QN_V"/>
      <sheetName val="0102_QN_Y"/>
      <sheetName val="0102_QN_L"/>
      <sheetName val="0102_QS_V"/>
      <sheetName val="0102_QS_L"/>
      <sheetName val="Parameters"/>
    </sheetNames>
    <sheetDataSet>
      <sheetData sheetId="0">
        <row r="505">
          <cell r="A505" t="str">
            <v>A</v>
          </cell>
        </row>
        <row r="506">
          <cell r="A506" t="str">
            <v>B</v>
          </cell>
        </row>
        <row r="507">
          <cell r="A507" t="str">
            <v>D</v>
          </cell>
        </row>
        <row r="508">
          <cell r="A508" t="str">
            <v>E</v>
          </cell>
        </row>
        <row r="509">
          <cell r="A509" t="str">
            <v>F</v>
          </cell>
        </row>
        <row r="510">
          <cell r="A510" t="str">
            <v>I</v>
          </cell>
        </row>
        <row r="511">
          <cell r="A511" t="str">
            <v>J</v>
          </cell>
        </row>
        <row r="512">
          <cell r="A512" t="str">
            <v>L</v>
          </cell>
        </row>
        <row r="513">
          <cell r="A513" t="str">
            <v>M</v>
          </cell>
        </row>
        <row r="514">
          <cell r="A514" t="str">
            <v>N</v>
          </cell>
        </row>
        <row r="515">
          <cell r="A515" t="str">
            <v>P</v>
          </cell>
        </row>
        <row r="516">
          <cell r="A516" t="str">
            <v>U</v>
          </cell>
        </row>
        <row r="517">
          <cell r="A517" t="str">
            <v>V</v>
          </cell>
        </row>
        <row r="520">
          <cell r="A520" t="str">
            <v>F</v>
          </cell>
        </row>
        <row r="521">
          <cell r="A521" t="str">
            <v>N</v>
          </cell>
        </row>
        <row r="522">
          <cell r="A522" t="str">
            <v>C</v>
          </cell>
        </row>
        <row r="523">
          <cell r="A523" t="str">
            <v>D</v>
          </cell>
        </row>
        <row r="524">
          <cell r="A524" t="str">
            <v>S</v>
          </cell>
        </row>
        <row r="527">
          <cell r="A527" t="str">
            <v>C</v>
          </cell>
        </row>
        <row r="528">
          <cell r="A528" t="str">
            <v>N</v>
          </cell>
        </row>
        <row r="529">
          <cell r="A529" t="str">
            <v>S</v>
          </cell>
        </row>
        <row r="530">
          <cell r="A530" t="str">
            <v>W</v>
          </cell>
        </row>
        <row r="531">
          <cell r="A531" t="str">
            <v>Y</v>
          </cell>
        </row>
        <row r="534">
          <cell r="A534" t="str">
            <v>L</v>
          </cell>
        </row>
        <row r="535">
          <cell r="A535" t="str">
            <v>V</v>
          </cell>
        </row>
        <row r="536">
          <cell r="A536" t="str">
            <v>Y</v>
          </cell>
        </row>
        <row r="537">
          <cell r="A537" t="str">
            <v>_Z</v>
          </cell>
        </row>
        <row r="540">
          <cell r="A540" t="str">
            <v>N</v>
          </cell>
        </row>
        <row r="541">
          <cell r="A541" t="str">
            <v>GO1</v>
          </cell>
        </row>
        <row r="542">
          <cell r="A542" t="str">
            <v>GO4</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ontrolSheet"/>
      <sheetName val="i1-CA"/>
      <sheetName val="i2-KA"/>
      <sheetName val="i3-LQ"/>
      <sheetName val="KA2"/>
      <sheetName val="my table"/>
      <sheetName val="Debt"/>
      <sheetName val="Assu"/>
      <sheetName val="2000-prelim"/>
      <sheetName val="BOP"/>
      <sheetName val="output"/>
      <sheetName val="staff report table"/>
      <sheetName val="Assu. summary"/>
      <sheetName val="outmacro"/>
      <sheetName val="trade-struct"/>
      <sheetName val="dir-trade"/>
      <sheetName val="i-REER"/>
      <sheetName val="Príloha _10 M"/>
    </sheetNames>
    <sheetDataSet>
      <sheetData sheetId="0"/>
      <sheetData sheetId="1" refreshError="1"/>
      <sheetData sheetId="2"/>
      <sheetData sheetId="3"/>
      <sheetData sheetId="4"/>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 seasonality"/>
      <sheetName val="MacroData"/>
      <sheetName val="tab"/>
      <sheetName val="inflation"/>
      <sheetName val="global economics"/>
      <sheetName val="KEY ECON FORECASTS"/>
      <sheetName val="ing fn"/>
      <sheetName val="graphs"/>
      <sheetName val="CHART DATA 2"/>
      <sheetName val="Sheet3"/>
      <sheetName val="Sheet4"/>
      <sheetName val="Bi-Monthly Tab"/>
      <sheetName val="Vulnerability"/>
      <sheetName val="forecasts"/>
      <sheetName val="CHART DATA 1"/>
      <sheetName val="fiscalpolicy"/>
      <sheetName val="fiscal side"/>
      <sheetName val="Sheet1"/>
      <sheetName val="Sheet2"/>
      <sheetName val="new table"/>
      <sheetName val="Sheet5"/>
      <sheetName val="gdp"/>
      <sheetName val="stat office"/>
      <sheetName val="ING_Lon"/>
      <sheetName val="Sheet6"/>
      <sheetName val="SSQ data"/>
      <sheetName val="investments"/>
      <sheetName val="Tabelle1"/>
      <sheetName val="CEE"/>
      <sheetName val="all"/>
      <sheetName val="Jano2"/>
      <sheetName val="IR"/>
      <sheetName val="annual report"/>
      <sheetName val="global econ 2"/>
      <sheetName val="Temporary"/>
      <sheetName val="for weekly"/>
      <sheetName val="for Ella - Equity"/>
      <sheetName val="output1 &amp; for models"/>
      <sheetName val="macro"/>
      <sheetName val="quarterly output"/>
    </sheetNames>
    <sheetDataSet>
      <sheetData sheetId="0"/>
      <sheetData sheetId="1" refreshError="1">
        <row r="3458">
          <cell r="K3458" t="e">
            <v>#DIV/0!</v>
          </cell>
        </row>
      </sheetData>
      <sheetData sheetId="2" refreshError="1">
        <row r="1">
          <cell r="A1" t="str">
            <v>KEY MACROECONOMIC INDICATORS</v>
          </cell>
          <cell r="C1" t="str">
            <v>99</v>
          </cell>
          <cell r="D1">
            <v>36770</v>
          </cell>
          <cell r="E1">
            <v>36800</v>
          </cell>
          <cell r="F1">
            <v>36831</v>
          </cell>
          <cell r="G1">
            <v>36861</v>
          </cell>
          <cell r="H1">
            <v>36892</v>
          </cell>
        </row>
        <row r="2">
          <cell r="A2" t="str">
            <v>Real Economy</v>
          </cell>
        </row>
        <row r="3">
          <cell r="A3" t="str">
            <v>Real GDP growth</v>
          </cell>
          <cell r="B3" t="str">
            <v>YTD</v>
          </cell>
          <cell r="C3">
            <v>1.9098838132348028E-2</v>
          </cell>
          <cell r="D3">
            <v>1.9607424385304162E-2</v>
          </cell>
        </row>
        <row r="4">
          <cell r="A4" t="str">
            <v>Industrial production</v>
          </cell>
          <cell r="B4" t="str">
            <v>YoY</v>
          </cell>
          <cell r="C4">
            <v>-1.6E-2</v>
          </cell>
          <cell r="D4">
            <v>5.7560975609756149E-2</v>
          </cell>
          <cell r="E4">
            <v>0.15059055118110254</v>
          </cell>
          <cell r="F4">
            <v>0.10757717492984087</v>
          </cell>
          <cell r="G4">
            <v>8.7448559670781911E-2</v>
          </cell>
        </row>
        <row r="5">
          <cell r="B5" t="str">
            <v>trend estimate</v>
          </cell>
          <cell r="C5">
            <v>-1.6E-2</v>
          </cell>
          <cell r="D5">
            <v>9.1051461999867536E-2</v>
          </cell>
          <cell r="E5">
            <v>9.5413728023756875E-2</v>
          </cell>
          <cell r="F5">
            <v>8.9265999046303765E-2</v>
          </cell>
        </row>
        <row r="6">
          <cell r="A6" t="str">
            <v>Construction output</v>
          </cell>
          <cell r="B6" t="str">
            <v>YoY</v>
          </cell>
          <cell r="C6">
            <v>-0.17</v>
          </cell>
          <cell r="D6">
            <v>0.11599999999999994</v>
          </cell>
          <cell r="E6">
            <v>0.11700000000000003</v>
          </cell>
          <cell r="F6">
            <v>9.5999999999999946E-2</v>
          </cell>
          <cell r="G6">
            <v>0.11</v>
          </cell>
        </row>
        <row r="7">
          <cell r="B7" t="str">
            <v>trend estimate</v>
          </cell>
          <cell r="C7">
            <v>-0.17</v>
          </cell>
          <cell r="D7">
            <v>0.25691924719552972</v>
          </cell>
          <cell r="E7">
            <v>0.1855904535449977</v>
          </cell>
          <cell r="F7">
            <v>0.14635483522662862</v>
          </cell>
          <cell r="G7">
            <v>0.10685024013617994</v>
          </cell>
        </row>
        <row r="8">
          <cell r="A8" t="str">
            <v>Unemployment</v>
          </cell>
          <cell r="B8" t="str">
            <v>NLB data</v>
          </cell>
          <cell r="C8">
            <v>0.1918</v>
          </cell>
          <cell r="D8">
            <v>0.1658</v>
          </cell>
          <cell r="E8">
            <v>0.1613</v>
          </cell>
          <cell r="F8">
            <v>0.16700000000000001</v>
          </cell>
          <cell r="G8">
            <v>0.17879999999999999</v>
          </cell>
          <cell r="H8">
            <v>0.19789999999999999</v>
          </cell>
        </row>
        <row r="9">
          <cell r="B9" t="str">
            <v>Core unemployment (sa)</v>
          </cell>
          <cell r="C9">
            <v>0.17469999999999999</v>
          </cell>
          <cell r="D9">
            <v>0.19005553390727822</v>
          </cell>
          <cell r="E9">
            <v>0.18968220549500117</v>
          </cell>
          <cell r="F9">
            <v>0.19079774816639022</v>
          </cell>
          <cell r="G9">
            <v>0.19446447038087261</v>
          </cell>
          <cell r="H9">
            <v>0.20141463097807488</v>
          </cell>
        </row>
        <row r="10">
          <cell r="A10" t="str">
            <v>Retail Sales</v>
          </cell>
          <cell r="B10" t="str">
            <v>YoY</v>
          </cell>
          <cell r="C10">
            <v>6.5000000000000002E-2</v>
          </cell>
          <cell r="D10">
            <v>5.2999999999999971E-2</v>
          </cell>
          <cell r="E10">
            <v>6.5999999999999948E-2</v>
          </cell>
          <cell r="F10">
            <v>7.2000000000000022E-2</v>
          </cell>
          <cell r="G10">
            <v>0.10100000000000001</v>
          </cell>
        </row>
        <row r="11">
          <cell r="B11" t="str">
            <v>3M MA, calendar adjusted</v>
          </cell>
          <cell r="C11">
            <v>6.5000000000000002E-2</v>
          </cell>
          <cell r="D11">
            <v>3.8831486208138921E-2</v>
          </cell>
          <cell r="E11">
            <v>5.3300928533241532E-2</v>
          </cell>
          <cell r="F11">
            <v>6.3358378807693017E-2</v>
          </cell>
          <cell r="G11">
            <v>8.1674479628443208E-2</v>
          </cell>
        </row>
        <row r="13">
          <cell r="A13" t="str">
            <v>Interest Rates</v>
          </cell>
        </row>
        <row r="14">
          <cell r="A14" t="str">
            <v xml:space="preserve">1M </v>
          </cell>
          <cell r="B14" t="str">
            <v>average</v>
          </cell>
          <cell r="C14">
            <v>0.14997619047619051</v>
          </cell>
          <cell r="D14">
            <v>8.0210526315789482E-2</v>
          </cell>
          <cell r="E14">
            <v>8.0027272727272725E-2</v>
          </cell>
          <cell r="F14">
            <v>8.1033333333333332E-2</v>
          </cell>
          <cell r="G14">
            <v>8.0842105263157882E-2</v>
          </cell>
          <cell r="H14">
            <v>7.7577272727272731E-2</v>
          </cell>
        </row>
        <row r="15">
          <cell r="A15" t="str">
            <v>1Y</v>
          </cell>
          <cell r="B15" t="str">
            <v>average</v>
          </cell>
          <cell r="C15">
            <v>0.1445238095238095</v>
          </cell>
          <cell r="D15">
            <v>7.9026315789473681E-2</v>
          </cell>
          <cell r="E15">
            <v>7.8254545454545452E-2</v>
          </cell>
          <cell r="F15">
            <v>7.8380952380952384E-2</v>
          </cell>
          <cell r="G15">
            <v>7.8631578947368413E-2</v>
          </cell>
          <cell r="H15">
            <v>7.648636363636363E-2</v>
          </cell>
        </row>
        <row r="16">
          <cell r="A16" t="str">
            <v>3Y</v>
          </cell>
          <cell r="B16" t="str">
            <v>average</v>
          </cell>
          <cell r="C16">
            <v>0.14249999999999999</v>
          </cell>
          <cell r="D16">
            <v>8.1157894736842082E-2</v>
          </cell>
          <cell r="E16">
            <v>8.16727272727273E-2</v>
          </cell>
          <cell r="F16">
            <v>8.0761904761904729E-2</v>
          </cell>
          <cell r="G16">
            <v>8.1342105263157924E-2</v>
          </cell>
          <cell r="H16">
            <v>0.08</v>
          </cell>
        </row>
        <row r="17">
          <cell r="A17" t="str">
            <v>Spread (3Y - 1M)</v>
          </cell>
          <cell r="B17" t="str">
            <v>average</v>
          </cell>
          <cell r="C17">
            <v>-7.4761904761905026E-3</v>
          </cell>
          <cell r="D17">
            <v>9.4736842105259456E-4</v>
          </cell>
          <cell r="E17">
            <v>1.6454545454545767E-3</v>
          </cell>
          <cell r="F17">
            <v>-2.7142857142861134E-4</v>
          </cell>
          <cell r="G17">
            <v>5.0000000000004262E-4</v>
          </cell>
          <cell r="H17">
            <v>2.422727272727263E-3</v>
          </cell>
        </row>
        <row r="18">
          <cell r="A18" t="str">
            <v>Real interest rates</v>
          </cell>
          <cell r="B18" t="str">
            <v>1Y less Core CPI</v>
          </cell>
          <cell r="C18">
            <v>6.9318438609748512E-2</v>
          </cell>
          <cell r="D18">
            <v>2.8623751944207632E-2</v>
          </cell>
          <cell r="E18">
            <v>2.8868841082581476E-2</v>
          </cell>
          <cell r="F18">
            <v>2.8008534204911895E-2</v>
          </cell>
          <cell r="G18">
            <v>3.1196538190600753E-2</v>
          </cell>
          <cell r="H18">
            <v>3.5083041958042127E-2</v>
          </cell>
        </row>
        <row r="20">
          <cell r="A20" t="str">
            <v>Monetary Indicators</v>
          </cell>
        </row>
        <row r="21">
          <cell r="A21" t="str">
            <v xml:space="preserve">M2 </v>
          </cell>
          <cell r="B21" t="str">
            <v>YoY</v>
          </cell>
          <cell r="C21">
            <v>0.12336408496030894</v>
          </cell>
          <cell r="D21">
            <v>0.18547734627831725</v>
          </cell>
          <cell r="E21">
            <v>0.15111903347197478</v>
          </cell>
          <cell r="F21">
            <v>0.15171321053674</v>
          </cell>
          <cell r="G21">
            <v>0.14915966386554624</v>
          </cell>
          <cell r="H21">
            <v>0.15741270749856898</v>
          </cell>
        </row>
        <row r="22">
          <cell r="A22" t="str">
            <v>NDA</v>
          </cell>
          <cell r="B22" t="str">
            <v>YoY</v>
          </cell>
          <cell r="C22">
            <v>0.10488203690726459</v>
          </cell>
          <cell r="D22">
            <v>3.950510093336225E-2</v>
          </cell>
          <cell r="E22">
            <v>4.846665236971899E-2</v>
          </cell>
          <cell r="F22">
            <v>4.2480154473288893E-2</v>
          </cell>
          <cell r="G22">
            <v>9.5983086680761054E-2</v>
          </cell>
          <cell r="H22" t="str">
            <v/>
          </cell>
        </row>
        <row r="23">
          <cell r="A23" t="str">
            <v>CPI Inflation</v>
          </cell>
          <cell r="B23" t="str">
            <v>YoY</v>
          </cell>
          <cell r="C23">
            <v>0.140737597116118</v>
          </cell>
          <cell r="D23">
            <v>8.6956521739130377E-2</v>
          </cell>
          <cell r="E23">
            <v>8.5256897837434786E-2</v>
          </cell>
          <cell r="F23">
            <v>8.618127786032681E-2</v>
          </cell>
          <cell r="G23">
            <v>8.3716147740470426E-2</v>
          </cell>
          <cell r="H23">
            <v>7.6984155628541551E-2</v>
          </cell>
        </row>
        <row r="24">
          <cell r="A24" t="str">
            <v>Core CPI</v>
          </cell>
          <cell r="B24" t="str">
            <v>YoY</v>
          </cell>
          <cell r="C24">
            <v>7.0330191829328037E-2</v>
          </cell>
          <cell r="D24">
            <v>4.9000000000000002E-2</v>
          </cell>
          <cell r="E24">
            <v>4.8000000000000001E-2</v>
          </cell>
          <cell r="F24">
            <v>4.9000000000000002E-2</v>
          </cell>
          <cell r="G24">
            <v>4.5999999999999999E-2</v>
          </cell>
          <cell r="H24">
            <v>0.04</v>
          </cell>
        </row>
        <row r="25">
          <cell r="A25" t="str">
            <v>Demand-Pull Inflation</v>
          </cell>
          <cell r="B25" t="str">
            <v>YoY</v>
          </cell>
          <cell r="C25">
            <v>8.6417145757776037E-2</v>
          </cell>
          <cell r="D25">
            <v>4.1121935918467134E-2</v>
          </cell>
          <cell r="E25">
            <v>3.73234240999476E-2</v>
          </cell>
          <cell r="F25">
            <v>3.9113953689227321E-2</v>
          </cell>
          <cell r="G25">
            <v>3.6814623237925614E-2</v>
          </cell>
          <cell r="H25">
            <v>4.0020934545468068E-2</v>
          </cell>
        </row>
        <row r="26">
          <cell r="A26" t="str">
            <v>Demand-Pull Inflation</v>
          </cell>
          <cell r="B26" t="str">
            <v>MoM</v>
          </cell>
          <cell r="D26">
            <v>2.4801329606694098E-3</v>
          </cell>
          <cell r="E26">
            <v>2.316811254817381E-3</v>
          </cell>
          <cell r="F26">
            <v>5.4784525224811104E-3</v>
          </cell>
          <cell r="G26">
            <v>1.0032356402550394E-3</v>
          </cell>
          <cell r="H26">
            <v>4.5905275545969721E-3</v>
          </cell>
        </row>
        <row r="27">
          <cell r="A27" t="str">
            <v xml:space="preserve">PPI </v>
          </cell>
          <cell r="B27" t="str">
            <v>YoY</v>
          </cell>
          <cell r="C27">
            <v>7.6853526220614921E-2</v>
          </cell>
          <cell r="D27">
            <v>9.0831191088260432E-2</v>
          </cell>
          <cell r="E27">
            <v>8.7986463620981281E-2</v>
          </cell>
          <cell r="F27">
            <v>8.8087248322147538E-2</v>
          </cell>
          <cell r="G27">
            <v>9.0680100755667681E-2</v>
          </cell>
          <cell r="H27">
            <v>7.8642384105960472E-2</v>
          </cell>
        </row>
        <row r="28">
          <cell r="A28" t="str">
            <v>Ex-fuel PPI</v>
          </cell>
          <cell r="B28" t="str">
            <v>YoY</v>
          </cell>
          <cell r="C28">
            <v>6.2633528217642898E-2</v>
          </cell>
          <cell r="D28">
            <v>7.4930573829491198E-2</v>
          </cell>
          <cell r="E28">
            <v>7.2986404780520875E-2</v>
          </cell>
          <cell r="F28">
            <v>7.5888700419520116E-2</v>
          </cell>
          <cell r="G28">
            <v>8.0382207165838881E-2</v>
          </cell>
          <cell r="H28">
            <v>7.2668363603513031E-2</v>
          </cell>
        </row>
        <row r="29">
          <cell r="A29" t="str">
            <v>Ex-fuel PPI</v>
          </cell>
          <cell r="B29" t="str">
            <v>MoM, seas. adj., 3M  MA</v>
          </cell>
          <cell r="D29">
            <v>1.8221376187632643E-4</v>
          </cell>
          <cell r="E29">
            <v>9.1114302355321808E-3</v>
          </cell>
          <cell r="F29">
            <v>9.0934461719325288E-3</v>
          </cell>
          <cell r="G29">
            <v>2.0805288887983941E-3</v>
          </cell>
          <cell r="H29" t="str">
            <v/>
          </cell>
        </row>
        <row r="30">
          <cell r="A30" t="str">
            <v>MCI</v>
          </cell>
          <cell r="B30" t="str">
            <v>(+) restrictive monetary stance</v>
          </cell>
          <cell r="C30">
            <v>2.4899559499146934E-2</v>
          </cell>
          <cell r="D30">
            <v>-8.9501120472252442E-3</v>
          </cell>
          <cell r="E30">
            <v>-1.4829313933549637E-2</v>
          </cell>
          <cell r="F30">
            <v>-9.2633726152946735E-3</v>
          </cell>
          <cell r="G30">
            <v>-1.3835075558515353E-2</v>
          </cell>
          <cell r="H30">
            <v>-1.0193518611054983E-2</v>
          </cell>
        </row>
        <row r="32">
          <cell r="A32" t="str">
            <v>Fiscal Stance</v>
          </cell>
        </row>
        <row r="33">
          <cell r="A33" t="str">
            <v xml:space="preserve">General Fiscal Deficit </v>
          </cell>
          <cell r="B33" t="str">
            <v>Last 12m, NCTG&amp;NPF</v>
          </cell>
          <cell r="C33">
            <v>-24.273591000000003</v>
          </cell>
          <cell r="D33">
            <v>-23.726454055999969</v>
          </cell>
          <cell r="E33">
            <v>-15.838454056000009</v>
          </cell>
          <cell r="F33">
            <v>-23.038454056000006</v>
          </cell>
          <cell r="G33">
            <v>-35.829863055999986</v>
          </cell>
          <cell r="H33">
            <v>-318.82086305600001</v>
          </cell>
        </row>
        <row r="34">
          <cell r="B34" t="str">
            <v>Last 12m/GDP</v>
          </cell>
          <cell r="C34">
            <v>-2.9772595136710402E-2</v>
          </cell>
          <cell r="D34">
            <v>-2.7325186448175109E-2</v>
          </cell>
          <cell r="E34">
            <v>-1.8103706901102346E-2</v>
          </cell>
          <cell r="F34">
            <v>-2.6138190779201691E-2</v>
          </cell>
          <cell r="G34">
            <v>-4.0359952400869453E-2</v>
          </cell>
          <cell r="H34">
            <v>-0.35670939210010116</v>
          </cell>
        </row>
        <row r="36">
          <cell r="A36" t="str">
            <v>External Economy</v>
          </cell>
        </row>
        <row r="37">
          <cell r="A37" t="str">
            <v>Gross Foreign Debt</v>
          </cell>
          <cell r="B37" t="str">
            <v>USDbn</v>
          </cell>
          <cell r="C37">
            <v>10.517890996</v>
          </cell>
          <cell r="D37">
            <v>10.955692683000001</v>
          </cell>
          <cell r="E37">
            <v>10.453810966000001</v>
          </cell>
          <cell r="F37">
            <v>10.820595097</v>
          </cell>
          <cell r="G37" t="str">
            <v/>
          </cell>
          <cell r="H37" t="str">
            <v/>
          </cell>
        </row>
        <row r="38">
          <cell r="B38" t="str">
            <v>% of GDP</v>
          </cell>
          <cell r="C38">
            <v>0.54232950744342134</v>
          </cell>
          <cell r="D38">
            <v>0.62438570387731795</v>
          </cell>
          <cell r="E38">
            <v>0.61000205302884014</v>
          </cell>
          <cell r="F38">
            <v>0.61428508786383873</v>
          </cell>
          <cell r="H38" t="str">
            <v/>
          </cell>
        </row>
        <row r="39">
          <cell r="B39" t="str">
            <v>out of which Gov't SKK Debt,US$m</v>
          </cell>
          <cell r="C39">
            <v>27.445229000000001</v>
          </cell>
          <cell r="D39">
            <v>228.14088699999999</v>
          </cell>
          <cell r="E39">
            <v>124.182496</v>
          </cell>
          <cell r="F39">
            <v>127.98589699999999</v>
          </cell>
        </row>
        <row r="40">
          <cell r="A40" t="str">
            <v>Foreign Trade</v>
          </cell>
          <cell r="B40" t="str">
            <v>% of GDP (last 12m)</v>
          </cell>
          <cell r="C40">
            <v>-5.5494923143446791E-2</v>
          </cell>
          <cell r="D40">
            <v>-3.4709209696121762E-2</v>
          </cell>
          <cell r="E40">
            <v>-3.94091244214426E-2</v>
          </cell>
          <cell r="F40">
            <v>-4.3981818453770832E-2</v>
          </cell>
          <cell r="G40">
            <v>-4.7712337085177706E-2</v>
          </cell>
          <cell r="H40">
            <v>-5.0639797035512218E-2</v>
          </cell>
        </row>
        <row r="41">
          <cell r="B41" t="str">
            <v>Skbn, monthly</v>
          </cell>
          <cell r="D41">
            <v>-1.1729999999999947</v>
          </cell>
          <cell r="E41">
            <v>-5.7859999999999943</v>
          </cell>
          <cell r="F41">
            <v>-8.3799999999999955</v>
          </cell>
          <cell r="G41">
            <v>-10.725999999999999</v>
          </cell>
          <cell r="H41">
            <v>-5.3100000000000023</v>
          </cell>
        </row>
        <row r="42">
          <cell r="A42" t="str">
            <v>Current Account</v>
          </cell>
          <cell r="B42" t="str">
            <v>% of GDP (last 12m)</v>
          </cell>
          <cell r="C42">
            <v>-5.5009212245782854E-2</v>
          </cell>
          <cell r="D42">
            <v>-2.2692968366026012E-2</v>
          </cell>
          <cell r="E42">
            <v>-2.8922923123375532E-2</v>
          </cell>
          <cell r="F42">
            <v>-3.4222451938284666E-2</v>
          </cell>
          <cell r="G42" t="str">
            <v/>
          </cell>
          <cell r="H42">
            <v>0</v>
          </cell>
        </row>
        <row r="43">
          <cell r="B43" t="str">
            <v>USDm, monthly</v>
          </cell>
          <cell r="C43">
            <v>-224.81999999999994</v>
          </cell>
          <cell r="D43">
            <v>-168.85</v>
          </cell>
          <cell r="E43">
            <v>-297.18</v>
          </cell>
          <cell r="F43" t="str">
            <v/>
          </cell>
          <cell r="G43" t="str">
            <v/>
          </cell>
          <cell r="H43">
            <v>0</v>
          </cell>
        </row>
        <row r="44">
          <cell r="A44" t="str">
            <v xml:space="preserve">Capital Account </v>
          </cell>
          <cell r="B44" t="str">
            <v>USDm, monthly</v>
          </cell>
          <cell r="C44">
            <v>940.32</v>
          </cell>
          <cell r="D44">
            <v>1082.53</v>
          </cell>
          <cell r="E44">
            <v>1061.6400000000001</v>
          </cell>
          <cell r="F44">
            <v>0</v>
          </cell>
          <cell r="G44">
            <v>0</v>
          </cell>
          <cell r="H44">
            <v>0</v>
          </cell>
        </row>
        <row r="45">
          <cell r="A45" t="str">
            <v xml:space="preserve">Balance of Payments </v>
          </cell>
          <cell r="B45" t="str">
            <v>USDm, monthly</v>
          </cell>
          <cell r="C45">
            <v>563.6</v>
          </cell>
          <cell r="D45">
            <v>1204.8</v>
          </cell>
          <cell r="E45">
            <v>1025.7</v>
          </cell>
          <cell r="F45">
            <v>0</v>
          </cell>
          <cell r="G45">
            <v>0</v>
          </cell>
          <cell r="H45">
            <v>0</v>
          </cell>
        </row>
        <row r="46">
          <cell r="A46" t="str">
            <v xml:space="preserve">Official Reserves </v>
          </cell>
          <cell r="B46" t="str">
            <v>USDm</v>
          </cell>
          <cell r="C46">
            <v>3441</v>
          </cell>
          <cell r="D46">
            <v>4214</v>
          </cell>
          <cell r="E46">
            <v>3993.6</v>
          </cell>
          <cell r="F46">
            <v>4061.7</v>
          </cell>
          <cell r="G46">
            <v>4076.8</v>
          </cell>
          <cell r="H46">
            <v>4077.1</v>
          </cell>
        </row>
        <row r="47">
          <cell r="A47" t="str">
            <v>Total Foreign Reserves</v>
          </cell>
          <cell r="B47" t="str">
            <v>USDm</v>
          </cell>
          <cell r="C47">
            <v>4403.2</v>
          </cell>
          <cell r="D47">
            <v>5934</v>
          </cell>
          <cell r="E47">
            <v>5326.6</v>
          </cell>
          <cell r="F47">
            <v>5477.4</v>
          </cell>
          <cell r="G47">
            <v>5541.8</v>
          </cell>
          <cell r="H47">
            <v>5592.9</v>
          </cell>
        </row>
        <row r="48">
          <cell r="A48" t="str">
            <v>Monthly import cover</v>
          </cell>
          <cell r="C48">
            <v>2.9581188184514873</v>
          </cell>
          <cell r="D48">
            <v>3.4852513674258687</v>
          </cell>
          <cell r="E48">
            <v>3.3029662698035001</v>
          </cell>
          <cell r="F48">
            <v>3.359289387535275</v>
          </cell>
          <cell r="G48">
            <v>3.3717780670910726</v>
          </cell>
          <cell r="H48">
            <v>3.3720261865524459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Real ec"/>
      <sheetName val="tabulky"/>
      <sheetName val="Input"/>
      <sheetName val="Graph"/>
      <sheetName val="Qoutput"/>
      <sheetName val="Qinput"/>
      <sheetName val="output_FD"/>
      <sheetName val="input_FD"/>
      <sheetName val="Hárok1"/>
      <sheetName val="Hárok3"/>
      <sheetName val="eKasa denne"/>
      <sheetName val="Hárok6"/>
      <sheetName val="SkyToll"/>
      <sheetName val="SkyToll N"/>
      <sheetName val="Hárok4"/>
      <sheetName val="Hárok5"/>
      <sheetName val="Hárok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udget-G"/>
      <sheetName val="Expenditures"/>
      <sheetName val="Revenues"/>
      <sheetName val="Input 1- Basics"/>
      <sheetName val="Lists-Modules-Char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lyvy sumar"/>
      <sheetName val="dane"/>
      <sheetName val="makro"/>
      <sheetName val="legislativa"/>
      <sheetName val="grafy"/>
      <sheetName val="grafy EN"/>
      <sheetName val="grafy_rasty"/>
      <sheetName val="ESArasty"/>
    </sheetNames>
    <sheetDataSet>
      <sheetData sheetId="0"/>
      <sheetData sheetId="1"/>
      <sheetData sheetId="2">
        <row r="4">
          <cell r="C4">
            <v>87.313991999999999</v>
          </cell>
          <cell r="D4">
            <v>89.292007643938746</v>
          </cell>
          <cell r="E4">
            <v>91.25838251825742</v>
          </cell>
          <cell r="F4">
            <v>93.701165926930031</v>
          </cell>
          <cell r="G4">
            <v>96.217672483035685</v>
          </cell>
        </row>
        <row r="5">
          <cell r="C5">
            <v>89.720961000000003</v>
          </cell>
          <cell r="D5">
            <v>93.872691871918462</v>
          </cell>
          <cell r="E5">
            <v>97.879442038431819</v>
          </cell>
          <cell r="F5">
            <v>102.71008032338413</v>
          </cell>
          <cell r="G5">
            <v>107.90012328441419</v>
          </cell>
        </row>
        <row r="6">
          <cell r="C6">
            <v>47.794224</v>
          </cell>
          <cell r="D6">
            <v>48.757740380797983</v>
          </cell>
          <cell r="E6">
            <v>49.778683290693408</v>
          </cell>
          <cell r="F6">
            <v>51.028390406711736</v>
          </cell>
          <cell r="G6">
            <v>52.191668201627273</v>
          </cell>
        </row>
        <row r="7">
          <cell r="C7">
            <v>49.395116000000009</v>
          </cell>
          <cell r="D7">
            <v>51.637789899438971</v>
          </cell>
          <cell r="E7">
            <v>53.847484821972451</v>
          </cell>
          <cell r="F7">
            <v>56.33282627689367</v>
          </cell>
          <cell r="G7">
            <v>58.869083968911873</v>
          </cell>
        </row>
        <row r="8">
          <cell r="C8">
            <v>43.219338210000011</v>
          </cell>
          <cell r="D8">
            <v>44.71875323064566</v>
          </cell>
          <cell r="E8">
            <v>46.502959989208577</v>
          </cell>
          <cell r="F8">
            <v>48.579184945724414</v>
          </cell>
          <cell r="G8">
            <v>50.62548996975729</v>
          </cell>
        </row>
        <row r="11">
          <cell r="C11">
            <v>29.086946697000002</v>
          </cell>
          <cell r="D11">
            <v>31.570489486355349</v>
          </cell>
          <cell r="E11">
            <v>33.046181635809397</v>
          </cell>
          <cell r="F11">
            <v>34.861273118605297</v>
          </cell>
          <cell r="G11">
            <v>36.689356549477232</v>
          </cell>
        </row>
        <row r="14">
          <cell r="C14">
            <v>0.12291752531753752</v>
          </cell>
          <cell r="D14">
            <v>0.10819519576602621</v>
          </cell>
          <cell r="E14">
            <v>9.6936154241487132E-2</v>
          </cell>
          <cell r="F14">
            <v>9.5635252716732871E-2</v>
          </cell>
          <cell r="G14">
            <v>9.86327793878502E-2</v>
          </cell>
        </row>
        <row r="16">
          <cell r="C16">
            <v>52.426547999999997</v>
          </cell>
          <cell r="D16">
            <v>53.939372047856168</v>
          </cell>
          <cell r="E16">
            <v>56.135227810379625</v>
          </cell>
          <cell r="F16">
            <v>58.69196074382198</v>
          </cell>
          <cell r="G16">
            <v>61.600621627511181</v>
          </cell>
        </row>
        <row r="17">
          <cell r="C17">
            <v>74.99093400000001</v>
          </cell>
          <cell r="D17">
            <v>77.34103743387449</v>
          </cell>
          <cell r="E17">
            <v>80.509557444892749</v>
          </cell>
          <cell r="F17">
            <v>85.082094960867764</v>
          </cell>
          <cell r="G17">
            <v>90.061736712021542</v>
          </cell>
        </row>
        <row r="26">
          <cell r="C26">
            <v>89.292007643938746</v>
          </cell>
          <cell r="D26">
            <v>91.25838251825742</v>
          </cell>
          <cell r="E26">
            <v>93.701165926930031</v>
          </cell>
          <cell r="F26">
            <v>96.217672483035685</v>
          </cell>
          <cell r="G26">
            <v>99.651917038852375</v>
          </cell>
        </row>
        <row r="27">
          <cell r="B27">
            <v>89.720961000000003</v>
          </cell>
          <cell r="C27">
            <v>93.872691871918462</v>
          </cell>
          <cell r="D27">
            <v>97.879442038431819</v>
          </cell>
          <cell r="E27">
            <v>102.71008032338413</v>
          </cell>
          <cell r="F27">
            <v>107.90012328441419</v>
          </cell>
          <cell r="G27">
            <v>114.56805016677372</v>
          </cell>
        </row>
        <row r="28">
          <cell r="C28">
            <v>48.757740380797983</v>
          </cell>
          <cell r="D28">
            <v>49.778683290693408</v>
          </cell>
          <cell r="E28">
            <v>51.028390406711736</v>
          </cell>
          <cell r="F28">
            <v>52.191668201627273</v>
          </cell>
          <cell r="G28">
            <v>53.646708550521232</v>
          </cell>
        </row>
        <row r="29">
          <cell r="C29">
            <v>51.637789899438971</v>
          </cell>
          <cell r="D29">
            <v>53.847484821972451</v>
          </cell>
          <cell r="E29">
            <v>56.33282627689367</v>
          </cell>
          <cell r="F29">
            <v>58.869083968911873</v>
          </cell>
          <cell r="G29">
            <v>61.840293820686647</v>
          </cell>
        </row>
        <row r="30">
          <cell r="C30">
            <v>44.71875323064566</v>
          </cell>
          <cell r="D30">
            <v>46.502959989208577</v>
          </cell>
          <cell r="E30">
            <v>48.579184945724414</v>
          </cell>
          <cell r="F30">
            <v>50.62548996975729</v>
          </cell>
          <cell r="G30">
            <v>54.16479759646522</v>
          </cell>
        </row>
        <row r="33">
          <cell r="C33">
            <v>31.570489486355349</v>
          </cell>
          <cell r="D33">
            <v>33.046181635809397</v>
          </cell>
          <cell r="E33">
            <v>34.861273118605297</v>
          </cell>
          <cell r="F33">
            <v>36.689356549477232</v>
          </cell>
          <cell r="G33">
            <v>38.748426844381662</v>
          </cell>
        </row>
        <row r="36">
          <cell r="C36">
            <v>0.10819519576602621</v>
          </cell>
          <cell r="D36">
            <v>9.6936154241487132E-2</v>
          </cell>
          <cell r="E36">
            <v>9.5635252716732871E-2</v>
          </cell>
          <cell r="F36">
            <v>9.86327793878502E-2</v>
          </cell>
          <cell r="G36">
            <v>0.10087616121724724</v>
          </cell>
        </row>
        <row r="38">
          <cell r="C38">
            <v>53.939372047856168</v>
          </cell>
          <cell r="D38">
            <v>56.135227810379625</v>
          </cell>
          <cell r="E38">
            <v>58.69196074382198</v>
          </cell>
          <cell r="F38">
            <v>61.600621627511181</v>
          </cell>
          <cell r="G38">
            <v>65.687534132676561</v>
          </cell>
        </row>
        <row r="39">
          <cell r="C39">
            <v>77.34103743387449</v>
          </cell>
          <cell r="D39">
            <v>80.509557444892749</v>
          </cell>
          <cell r="E39">
            <v>85.082094960867764</v>
          </cell>
          <cell r="F39">
            <v>90.061736712021542</v>
          </cell>
          <cell r="G39">
            <v>96.121699935561722</v>
          </cell>
        </row>
      </sheetData>
      <sheetData sheetId="3"/>
      <sheetData sheetId="4"/>
      <sheetData sheetId="5"/>
      <sheetData sheetId="6"/>
      <sheetData sheetId="7"/>
    </sheetDataSet>
  </externalBook>
</externalLink>
</file>

<file path=xl/theme/theme1.xml><?xml version="1.0" encoding="utf-8"?>
<a:theme xmlns:a="http://schemas.openxmlformats.org/drawingml/2006/main" name="IFP theme">
  <a:themeElements>
    <a:clrScheme name="IFP motív">
      <a:dk1>
        <a:srgbClr val="686767"/>
      </a:dk1>
      <a:lt1>
        <a:srgbClr val="FFFFFF"/>
      </a:lt1>
      <a:dk2>
        <a:srgbClr val="868585"/>
      </a:dk2>
      <a:lt2>
        <a:srgbClr val="FFFFFF"/>
      </a:lt2>
      <a:accent1>
        <a:srgbClr val="2EAAE1"/>
      </a:accent1>
      <a:accent2>
        <a:srgbClr val="131D2B"/>
      </a:accent2>
      <a:accent3>
        <a:srgbClr val="1AA380"/>
      </a:accent3>
      <a:accent4>
        <a:srgbClr val="F2CA6D"/>
      </a:accent4>
      <a:accent5>
        <a:srgbClr val="E85477"/>
      </a:accent5>
      <a:accent6>
        <a:srgbClr val="7D5708"/>
      </a:accent6>
      <a:hlink>
        <a:srgbClr val="65358E"/>
      </a:hlink>
      <a:folHlink>
        <a:srgbClr val="86858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IFP motív">
    <a:dk1>
      <a:srgbClr val="131D2B"/>
    </a:dk1>
    <a:lt1>
      <a:srgbClr val="FFFFFF"/>
    </a:lt1>
    <a:dk2>
      <a:srgbClr val="FFFFFF"/>
    </a:dk2>
    <a:lt2>
      <a:srgbClr val="FFFFFF"/>
    </a:lt2>
    <a:accent1>
      <a:srgbClr val="2EAAE1"/>
    </a:accent1>
    <a:accent2>
      <a:srgbClr val="131D2B"/>
    </a:accent2>
    <a:accent3>
      <a:srgbClr val="1AA380"/>
    </a:accent3>
    <a:accent4>
      <a:srgbClr val="F2CA6D"/>
    </a:accent4>
    <a:accent5>
      <a:srgbClr val="E85477"/>
    </a:accent5>
    <a:accent6>
      <a:srgbClr val="686767"/>
    </a:accent6>
    <a:hlink>
      <a:srgbClr val="6535F2"/>
    </a:hlink>
    <a:folHlink>
      <a:srgbClr val="7D5207"/>
    </a:folHlink>
  </a:clrScheme>
  <a:fontScheme name="Vlastné 1">
    <a:majorFont>
      <a:latin typeface="Yu Gothic UI"/>
      <a:ea typeface=""/>
      <a:cs typeface=""/>
    </a:majorFont>
    <a:minorFont>
      <a:latin typeface="Yu Gothic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9"/>
  <sheetViews>
    <sheetView showGridLines="0" tabSelected="1" workbookViewId="0">
      <selection activeCell="O30" sqref="O30"/>
    </sheetView>
  </sheetViews>
  <sheetFormatPr defaultColWidth="9.09765625" defaultRowHeight="13"/>
  <cols>
    <col min="1" max="16384" width="9.09765625" style="119"/>
  </cols>
  <sheetData>
    <row r="2" spans="1:10">
      <c r="A2" s="147" t="s">
        <v>77</v>
      </c>
      <c r="B2" s="133"/>
      <c r="C2" s="133"/>
      <c r="D2" s="133"/>
      <c r="E2" s="133"/>
      <c r="F2" s="133"/>
      <c r="G2" s="133"/>
    </row>
    <row r="3" spans="1:10">
      <c r="A3" s="152"/>
      <c r="B3" s="151"/>
      <c r="C3" s="151"/>
      <c r="D3" s="151">
        <v>2021</v>
      </c>
      <c r="E3" s="151">
        <v>2022</v>
      </c>
      <c r="F3" s="151">
        <v>2023</v>
      </c>
      <c r="G3" s="151">
        <v>2024</v>
      </c>
      <c r="H3" s="151">
        <v>2025</v>
      </c>
      <c r="I3" s="151">
        <v>2026</v>
      </c>
      <c r="J3" s="151">
        <v>2027</v>
      </c>
    </row>
    <row r="4" spans="1:10">
      <c r="C4" s="150" t="s">
        <v>95</v>
      </c>
      <c r="D4" s="164">
        <v>4.259440099422358</v>
      </c>
      <c r="E4" s="164">
        <v>10.953279062233447</v>
      </c>
      <c r="F4" s="164">
        <v>9.9234071471462233</v>
      </c>
      <c r="G4" s="164">
        <v>5.9873290706360311</v>
      </c>
      <c r="H4" s="164">
        <v>5.2868233806624465</v>
      </c>
      <c r="I4" s="164">
        <v>4.4109368157707314</v>
      </c>
      <c r="J4" s="164">
        <v>4.6041352524747872</v>
      </c>
    </row>
    <row r="5" spans="1:10">
      <c r="C5" s="150" t="s">
        <v>96</v>
      </c>
      <c r="D5" s="164">
        <v>2.946137548550595</v>
      </c>
      <c r="E5" s="164">
        <v>-2.3357891203423851</v>
      </c>
      <c r="F5" s="164">
        <v>-0.7391118062003128</v>
      </c>
      <c r="G5" s="164">
        <v>-0.75410864795946508</v>
      </c>
      <c r="H5" s="164">
        <v>-0.15031795976624054</v>
      </c>
      <c r="I5" s="164">
        <v>-0.18243384993946007</v>
      </c>
      <c r="J5" s="164">
        <v>0.63870145242420706</v>
      </c>
    </row>
    <row r="6" spans="1:10">
      <c r="C6" s="150" t="s">
        <v>97</v>
      </c>
      <c r="D6" s="164">
        <v>2.3154505631934637</v>
      </c>
      <c r="E6" s="164">
        <v>1.7829569342672607</v>
      </c>
      <c r="F6" s="164">
        <v>-1.0976753449356984</v>
      </c>
      <c r="G6" s="164">
        <v>-0.71216356719637131</v>
      </c>
      <c r="H6" s="164">
        <v>-0.23385100725421537</v>
      </c>
      <c r="I6" s="164">
        <v>-9.8993121799362677E-2</v>
      </c>
      <c r="J6" s="164">
        <v>-7.7794038391542558E-2</v>
      </c>
    </row>
    <row r="7" spans="1:10">
      <c r="C7" s="150" t="s">
        <v>98</v>
      </c>
      <c r="D7" s="164">
        <v>-0.46960232040787275</v>
      </c>
      <c r="E7" s="164">
        <v>7.8243832322477114E-2</v>
      </c>
      <c r="F7" s="164">
        <v>0.91928783390353463</v>
      </c>
      <c r="G7" s="164">
        <v>-0.23589342198757055</v>
      </c>
      <c r="H7" s="164">
        <v>-7.5998611575978176E-2</v>
      </c>
      <c r="I7" s="164">
        <v>-0.65880255955125278</v>
      </c>
      <c r="J7" s="164">
        <v>-0.21798680151177377</v>
      </c>
    </row>
    <row r="8" spans="1:10">
      <c r="C8" s="150" t="s">
        <v>99</v>
      </c>
      <c r="D8" s="164"/>
      <c r="E8" s="164">
        <v>-0.22292764621163275</v>
      </c>
      <c r="F8" s="164">
        <v>0.1729137397512156</v>
      </c>
      <c r="G8" s="164">
        <v>-9.4199668803438524E-2</v>
      </c>
      <c r="H8" s="164">
        <v>-1.5324455407422381E-2</v>
      </c>
      <c r="I8" s="164">
        <v>-3.7810390900435878E-2</v>
      </c>
      <c r="J8" s="164">
        <v>8.619512742651754E-2</v>
      </c>
    </row>
    <row r="9" spans="1:10">
      <c r="A9" s="133"/>
      <c r="B9" s="133"/>
      <c r="C9" s="165" t="s">
        <v>62</v>
      </c>
      <c r="D9" s="166">
        <f t="shared" ref="D9" si="0">SUM(D4:D7)</f>
        <v>9.0514258907585443</v>
      </c>
      <c r="E9" s="166">
        <v>10.255763062269168</v>
      </c>
      <c r="F9" s="166">
        <v>9.1788215696649615</v>
      </c>
      <c r="G9" s="166">
        <v>4.1909637646891866</v>
      </c>
      <c r="H9" s="166">
        <v>4.8113313466585907</v>
      </c>
      <c r="I9" s="166">
        <v>3.4328968935802209</v>
      </c>
      <c r="J9" s="166">
        <v>5.0332509924221966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workbookViewId="0">
      <selection activeCell="B2" sqref="B2"/>
    </sheetView>
  </sheetViews>
  <sheetFormatPr defaultColWidth="9.09765625" defaultRowHeight="14"/>
  <cols>
    <col min="1" max="16384" width="9.09765625" style="183"/>
  </cols>
  <sheetData>
    <row r="2" spans="1:5">
      <c r="A2" s="182" t="s">
        <v>127</v>
      </c>
    </row>
    <row r="3" spans="1:5">
      <c r="A3" s="185"/>
      <c r="B3" s="186">
        <v>2023</v>
      </c>
      <c r="C3" s="186">
        <v>2024</v>
      </c>
      <c r="D3" s="186">
        <v>2025</v>
      </c>
      <c r="E3" s="186">
        <v>2026</v>
      </c>
    </row>
    <row r="4" spans="1:5">
      <c r="A4" s="185" t="s">
        <v>57</v>
      </c>
      <c r="B4" s="187">
        <v>20.84</v>
      </c>
      <c r="C4" s="187">
        <v>68.888000000000005</v>
      </c>
      <c r="D4" s="187">
        <v>27.445</v>
      </c>
      <c r="E4" s="187">
        <v>15.148999999999999</v>
      </c>
    </row>
    <row r="5" spans="1:5">
      <c r="A5" s="185" t="s">
        <v>67</v>
      </c>
      <c r="B5" s="187">
        <v>8.8810000000000002</v>
      </c>
      <c r="C5" s="187">
        <v>5.03</v>
      </c>
      <c r="D5" s="187">
        <v>2.2949999999999999</v>
      </c>
      <c r="E5" s="187">
        <v>-1.4830000000000001</v>
      </c>
    </row>
    <row r="6" spans="1:5">
      <c r="A6" s="185" t="s">
        <v>68</v>
      </c>
      <c r="B6" s="187">
        <v>-4.1048999998020009E-4</v>
      </c>
      <c r="C6" s="187">
        <v>52.9</v>
      </c>
      <c r="D6" s="187">
        <v>92.162999999999997</v>
      </c>
      <c r="E6" s="187">
        <v>95.361999999999995</v>
      </c>
    </row>
    <row r="7" spans="1:5">
      <c r="A7" s="185" t="s">
        <v>69</v>
      </c>
      <c r="B7" s="187">
        <v>11.317</v>
      </c>
      <c r="C7" s="187">
        <v>0.224</v>
      </c>
      <c r="D7" s="187">
        <v>1.0149999999999999</v>
      </c>
      <c r="E7" s="187">
        <v>0.42799999999999999</v>
      </c>
    </row>
    <row r="8" spans="1:5">
      <c r="A8" s="185" t="s">
        <v>70</v>
      </c>
      <c r="B8" s="187">
        <v>41.037589510000018</v>
      </c>
      <c r="C8" s="187">
        <v>127.042</v>
      </c>
      <c r="D8" s="187">
        <v>122.91800000000001</v>
      </c>
      <c r="E8" s="187">
        <v>109.45599999999999</v>
      </c>
    </row>
    <row r="13" spans="1:5">
      <c r="A13" s="184"/>
      <c r="B13" s="184"/>
      <c r="C13" s="184"/>
      <c r="D13" s="184"/>
      <c r="E13" s="184"/>
    </row>
    <row r="14" spans="1:5">
      <c r="A14" s="184"/>
      <c r="B14" s="184"/>
      <c r="C14" s="184"/>
      <c r="D14" s="184"/>
      <c r="E14" s="184"/>
    </row>
    <row r="15" spans="1:5">
      <c r="A15" s="184"/>
      <c r="B15" s="184"/>
      <c r="C15" s="184"/>
      <c r="D15" s="184"/>
      <c r="E15" s="184"/>
    </row>
    <row r="16" spans="1:5">
      <c r="A16" s="184"/>
      <c r="B16" s="184"/>
      <c r="C16" s="184"/>
      <c r="D16" s="184"/>
      <c r="E16" s="184"/>
    </row>
    <row r="17" spans="1:5">
      <c r="A17" s="184"/>
      <c r="B17" s="184"/>
      <c r="C17" s="184"/>
      <c r="D17" s="184"/>
      <c r="E17" s="184"/>
    </row>
    <row r="18" spans="1:5">
      <c r="A18" s="184"/>
      <c r="B18" s="184"/>
      <c r="C18" s="184"/>
      <c r="D18" s="184"/>
      <c r="E18" s="18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80" zoomScaleNormal="80" workbookViewId="0">
      <selection activeCell="A2" sqref="A2"/>
    </sheetView>
  </sheetViews>
  <sheetFormatPr defaultColWidth="10.09765625" defaultRowHeight="14.5"/>
  <cols>
    <col min="1" max="1" width="31" style="143" customWidth="1"/>
    <col min="2" max="23" width="10.59765625" style="143" bestFit="1" customWidth="1"/>
    <col min="24" max="16384" width="10.09765625" style="143"/>
  </cols>
  <sheetData>
    <row r="1" spans="1:5">
      <c r="A1" s="147" t="s">
        <v>128</v>
      </c>
    </row>
    <row r="3" spans="1:5">
      <c r="B3" s="142">
        <v>2023</v>
      </c>
      <c r="C3" s="142">
        <v>2024</v>
      </c>
      <c r="D3" s="142">
        <v>2025</v>
      </c>
      <c r="E3" s="142">
        <v>2026</v>
      </c>
    </row>
    <row r="4" spans="1:5">
      <c r="A4" s="142" t="s">
        <v>120</v>
      </c>
      <c r="B4" s="155">
        <v>278.58202417026939</v>
      </c>
      <c r="C4" s="155">
        <v>346.8158177250499</v>
      </c>
      <c r="D4" s="155">
        <v>429.87032114140823</v>
      </c>
      <c r="E4" s="155">
        <v>437.96202053175585</v>
      </c>
    </row>
    <row r="5" spans="1:5">
      <c r="A5" s="142" t="s">
        <v>121</v>
      </c>
      <c r="B5" s="155">
        <v>536.56581150000011</v>
      </c>
      <c r="C5" s="155">
        <v>164.27009081522746</v>
      </c>
      <c r="D5" s="155">
        <v>173.7961594338669</v>
      </c>
      <c r="E5" s="155">
        <v>180.04049493571685</v>
      </c>
    </row>
    <row r="6" spans="1:5">
      <c r="A6" s="142" t="s">
        <v>122</v>
      </c>
      <c r="B6" s="155">
        <v>24</v>
      </c>
      <c r="C6" s="155">
        <v>14</v>
      </c>
      <c r="D6" s="155">
        <v>14</v>
      </c>
      <c r="E6" s="155">
        <v>13</v>
      </c>
    </row>
    <row r="7" spans="1:5">
      <c r="A7" s="142" t="s">
        <v>123</v>
      </c>
      <c r="B7" s="155">
        <v>839.1478356702695</v>
      </c>
      <c r="C7" s="155">
        <v>525.08590854027739</v>
      </c>
      <c r="D7" s="155">
        <v>617.66648057527516</v>
      </c>
      <c r="E7" s="155">
        <v>631.00251546747268</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80" zoomScaleNormal="80" workbookViewId="0">
      <selection activeCell="K23" sqref="K23"/>
    </sheetView>
  </sheetViews>
  <sheetFormatPr defaultColWidth="10.09765625" defaultRowHeight="14.5"/>
  <cols>
    <col min="1" max="1" width="31" style="143" customWidth="1"/>
    <col min="2" max="23" width="10.59765625" style="143" bestFit="1" customWidth="1"/>
    <col min="24" max="16384" width="10.09765625" style="143"/>
  </cols>
  <sheetData>
    <row r="1" spans="1:15">
      <c r="A1" s="147" t="s">
        <v>129</v>
      </c>
    </row>
    <row r="3" spans="1:15">
      <c r="B3" s="142">
        <v>2015</v>
      </c>
      <c r="C3" s="142">
        <v>2016</v>
      </c>
      <c r="D3" s="142">
        <v>2017</v>
      </c>
      <c r="E3" s="142">
        <v>2018</v>
      </c>
      <c r="F3" s="142">
        <v>2019</v>
      </c>
      <c r="G3" s="142">
        <v>2020</v>
      </c>
      <c r="H3" s="142">
        <v>2021</v>
      </c>
      <c r="I3" s="142">
        <v>2022</v>
      </c>
      <c r="J3" s="142">
        <v>2023</v>
      </c>
      <c r="K3" s="142">
        <v>2024</v>
      </c>
      <c r="L3" s="142">
        <v>2025</v>
      </c>
      <c r="M3" s="142">
        <v>2026</v>
      </c>
      <c r="N3" s="142">
        <v>2027</v>
      </c>
      <c r="O3" s="142"/>
    </row>
    <row r="4" spans="1:15">
      <c r="A4" s="142" t="s">
        <v>130</v>
      </c>
      <c r="B4" s="155">
        <v>100</v>
      </c>
      <c r="C4" s="155">
        <v>100.40798505486326</v>
      </c>
      <c r="D4" s="155">
        <v>100.71131077724733</v>
      </c>
      <c r="E4" s="155">
        <v>101.51700126346532</v>
      </c>
      <c r="F4" s="155">
        <v>104.15644329631542</v>
      </c>
      <c r="G4" s="155">
        <v>107.17698015190855</v>
      </c>
      <c r="H4" s="155">
        <v>109.96358163585818</v>
      </c>
      <c r="I4" s="155">
        <v>111.37663580446507</v>
      </c>
      <c r="J4" s="155">
        <v>124.46339051148971</v>
      </c>
      <c r="K4" s="155">
        <v>140.72622858915554</v>
      </c>
      <c r="L4" s="155">
        <v>147.91250245028104</v>
      </c>
      <c r="M4" s="155">
        <v>152.46875111979034</v>
      </c>
      <c r="N4" s="155">
        <v>156.45141642725514</v>
      </c>
      <c r="O4" s="155"/>
    </row>
    <row r="5" spans="1:15">
      <c r="A5" s="142" t="s">
        <v>131</v>
      </c>
      <c r="B5" s="155">
        <v>100</v>
      </c>
      <c r="C5" s="155">
        <v>100.39907386715477</v>
      </c>
      <c r="D5" s="155">
        <v>102.12583866284773</v>
      </c>
      <c r="E5" s="155">
        <v>103.90804519268988</v>
      </c>
      <c r="F5" s="155">
        <v>107.20260088547558</v>
      </c>
      <c r="G5" s="155">
        <v>112.44191791736111</v>
      </c>
      <c r="H5" s="155">
        <v>115.21173451244017</v>
      </c>
      <c r="I5" s="155">
        <v>119.11299773263907</v>
      </c>
      <c r="J5" s="155">
        <v>136.55097808542752</v>
      </c>
      <c r="K5" s="155">
        <v>147.85916943947333</v>
      </c>
      <c r="L5" s="155">
        <v>155.10021616437612</v>
      </c>
      <c r="M5" s="155">
        <v>159.7044238891811</v>
      </c>
      <c r="N5" s="155">
        <v>163.73615083935036</v>
      </c>
      <c r="O5" s="155"/>
    </row>
    <row r="6" spans="1:15">
      <c r="A6" s="142" t="s">
        <v>132</v>
      </c>
      <c r="B6" s="155">
        <v>100</v>
      </c>
      <c r="C6" s="155">
        <v>100.39907386715477</v>
      </c>
      <c r="D6" s="155">
        <v>102.12583866284773</v>
      </c>
      <c r="E6" s="155">
        <v>103.90804519268988</v>
      </c>
      <c r="F6" s="155">
        <v>107.20260088547558</v>
      </c>
      <c r="G6" s="155">
        <v>112.44191791736111</v>
      </c>
      <c r="H6" s="155">
        <v>115.21173451244017</v>
      </c>
      <c r="I6" s="155">
        <v>124.44393370852448</v>
      </c>
      <c r="J6" s="155">
        <v>144.29789424558422</v>
      </c>
      <c r="K6" s="155">
        <v>156.20101805453885</v>
      </c>
      <c r="L6" s="155">
        <v>164.2672936685087</v>
      </c>
      <c r="M6" s="155">
        <v>169.51761083359096</v>
      </c>
      <c r="N6" s="155">
        <v>174.11868174598482</v>
      </c>
      <c r="O6" s="155"/>
    </row>
    <row r="7" spans="1:15">
      <c r="A7" s="142" t="s">
        <v>133</v>
      </c>
      <c r="B7" s="155">
        <v>100</v>
      </c>
      <c r="C7" s="155">
        <v>99.322571346209273</v>
      </c>
      <c r="D7" s="155">
        <v>100.52368598058999</v>
      </c>
      <c r="E7" s="155">
        <v>103.07485346401461</v>
      </c>
      <c r="F7" s="155">
        <v>106.25060055731718</v>
      </c>
      <c r="G7" s="155">
        <v>108.55164792927836</v>
      </c>
      <c r="H7" s="155">
        <v>111.74010069201756</v>
      </c>
      <c r="I7" s="155">
        <v>127.27463019273766</v>
      </c>
      <c r="J7" s="155">
        <v>141.97124256081102</v>
      </c>
      <c r="K7" s="155">
        <v>149.05126603157692</v>
      </c>
      <c r="L7" s="155">
        <v>153.68874455465649</v>
      </c>
      <c r="M7" s="155">
        <v>157.63933216566653</v>
      </c>
      <c r="N7" s="155">
        <v>161.71449394618884</v>
      </c>
      <c r="O7" s="155"/>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2:F9"/>
  <sheetViews>
    <sheetView showGridLines="0" workbookViewId="0">
      <selection activeCell="K30" sqref="K30"/>
    </sheetView>
  </sheetViews>
  <sheetFormatPr defaultRowHeight="14.5"/>
  <cols>
    <col min="1" max="1" width="57" customWidth="1"/>
    <col min="2" max="2" width="9.09765625" customWidth="1"/>
    <col min="3" max="3" width="9.09765625" bestFit="1" customWidth="1"/>
    <col min="4" max="6" width="8.8984375" bestFit="1" customWidth="1"/>
    <col min="8" max="8" width="9.09765625" customWidth="1"/>
  </cols>
  <sheetData>
    <row r="2" spans="1:6">
      <c r="A2" s="122" t="s">
        <v>66</v>
      </c>
      <c r="B2" s="2"/>
      <c r="C2" s="2"/>
      <c r="D2" s="2"/>
      <c r="E2" s="2"/>
    </row>
    <row r="3" spans="1:6">
      <c r="A3" s="3"/>
      <c r="B3" s="11">
        <v>2022</v>
      </c>
      <c r="C3" s="11">
        <v>2023</v>
      </c>
      <c r="D3" s="11">
        <v>2024</v>
      </c>
      <c r="E3" s="11">
        <v>2025</v>
      </c>
      <c r="F3" s="11">
        <v>2026</v>
      </c>
    </row>
    <row r="4" spans="1:6">
      <c r="A4" s="4" t="s">
        <v>34</v>
      </c>
      <c r="B4" s="8">
        <v>-65.289789156388252</v>
      </c>
      <c r="C4" s="8">
        <v>-214.2602675048615</v>
      </c>
      <c r="D4" s="8">
        <v>-502.86518134275371</v>
      </c>
      <c r="E4" s="8">
        <v>-626.50650922688317</v>
      </c>
      <c r="F4" s="8">
        <v>-564.00484569228047</v>
      </c>
    </row>
    <row r="5" spans="1:6">
      <c r="A5" s="13" t="s">
        <v>35</v>
      </c>
      <c r="B5" s="8">
        <v>-1.2186017779474274</v>
      </c>
      <c r="C5" s="8">
        <v>81.814182652780332</v>
      </c>
      <c r="D5" s="8">
        <v>94.602985044585438</v>
      </c>
      <c r="E5" s="8">
        <v>41.964250664192605</v>
      </c>
      <c r="F5" s="8">
        <v>21.588558448801329</v>
      </c>
    </row>
    <row r="6" spans="1:6">
      <c r="A6" s="13" t="s">
        <v>36</v>
      </c>
      <c r="B6" s="8">
        <v>-80.787935141767761</v>
      </c>
      <c r="C6" s="8">
        <v>-65.700610703766543</v>
      </c>
      <c r="D6" s="8">
        <v>-308.04556984136821</v>
      </c>
      <c r="E6" s="8">
        <v>-503.78841632688511</v>
      </c>
      <c r="F6" s="8">
        <v>-451.92078214026111</v>
      </c>
    </row>
    <row r="7" spans="1:6">
      <c r="A7" s="13" t="s">
        <v>64</v>
      </c>
      <c r="B7" s="8">
        <v>0.98076522054423987</v>
      </c>
      <c r="C7" s="8">
        <v>-9.2078618985096892</v>
      </c>
      <c r="D7" s="8">
        <v>-22.331718216476887</v>
      </c>
      <c r="E7" s="8">
        <v>-17.921136824490453</v>
      </c>
      <c r="F7" s="106">
        <v>-11.29880880837386</v>
      </c>
    </row>
    <row r="8" spans="1:6">
      <c r="A8" s="14" t="s">
        <v>37</v>
      </c>
      <c r="B8" s="12">
        <f>SUM(B4:B7)</f>
        <v>-146.3155608555592</v>
      </c>
      <c r="C8" s="12">
        <f>SUM(C4:C7)</f>
        <v>-207.3545574543574</v>
      </c>
      <c r="D8" s="12">
        <f>SUM(D4:D7)</f>
        <v>-738.63948435601344</v>
      </c>
      <c r="E8" s="12">
        <f>SUM(E4:E7)</f>
        <v>-1106.2518117140662</v>
      </c>
      <c r="F8" s="12">
        <f>SUM(F4:F7)</f>
        <v>-1005.6358781921142</v>
      </c>
    </row>
    <row r="9" spans="1:6">
      <c r="B9" s="137"/>
      <c r="C9" s="137"/>
      <c r="D9" s="137"/>
      <c r="E9" s="137"/>
      <c r="F9" s="13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2:F9"/>
  <sheetViews>
    <sheetView showGridLines="0" workbookViewId="0">
      <selection activeCell="B31" sqref="B31"/>
    </sheetView>
  </sheetViews>
  <sheetFormatPr defaultRowHeight="14.5"/>
  <cols>
    <col min="1" max="1" width="70.09765625" bestFit="1" customWidth="1"/>
    <col min="2" max="2" width="9.09765625" customWidth="1"/>
    <col min="8" max="8" width="9.09765625" customWidth="1"/>
  </cols>
  <sheetData>
    <row r="2" spans="1:6">
      <c r="A2" s="122" t="s">
        <v>65</v>
      </c>
      <c r="B2" s="2"/>
      <c r="C2" s="2"/>
      <c r="D2" s="2"/>
      <c r="E2" s="2"/>
    </row>
    <row r="3" spans="1:6">
      <c r="A3" s="5"/>
      <c r="B3" s="11">
        <v>2022</v>
      </c>
      <c r="C3" s="11">
        <v>2023</v>
      </c>
      <c r="D3" s="11">
        <v>2024</v>
      </c>
      <c r="E3" s="11">
        <v>2025</v>
      </c>
      <c r="F3" s="11">
        <v>2026</v>
      </c>
    </row>
    <row r="4" spans="1:6">
      <c r="A4" s="6" t="s">
        <v>34</v>
      </c>
      <c r="B4" s="7">
        <v>15.06424338476385</v>
      </c>
      <c r="C4" s="7">
        <v>72.027846814873612</v>
      </c>
      <c r="D4" s="7">
        <v>-0.73647752801900879</v>
      </c>
      <c r="E4" s="7">
        <v>16.882607482001383</v>
      </c>
      <c r="F4" s="107">
        <v>57.181059903289508</v>
      </c>
    </row>
    <row r="5" spans="1:6">
      <c r="A5" s="6" t="s">
        <v>35</v>
      </c>
      <c r="B5" s="8">
        <v>39.282318017946942</v>
      </c>
      <c r="C5" s="8">
        <v>-135.03193607049002</v>
      </c>
      <c r="D5" s="8">
        <v>-144.47349589265093</v>
      </c>
      <c r="E5" s="8">
        <v>-137.28654940136164</v>
      </c>
      <c r="F5" s="108">
        <v>-148.39463733289676</v>
      </c>
    </row>
    <row r="6" spans="1:6">
      <c r="A6" s="9" t="s">
        <v>36</v>
      </c>
      <c r="B6" s="7">
        <v>186.21539606176808</v>
      </c>
      <c r="C6" s="7">
        <v>118.25473561707624</v>
      </c>
      <c r="D6" s="7">
        <v>124.93049660791733</v>
      </c>
      <c r="E6" s="7">
        <v>135.93400962003724</v>
      </c>
      <c r="F6" s="107">
        <v>66.837204089035168</v>
      </c>
    </row>
    <row r="7" spans="1:6">
      <c r="A7" s="6" t="s">
        <v>64</v>
      </c>
      <c r="B7" s="8">
        <v>-1.0757652205442898</v>
      </c>
      <c r="C7" s="8">
        <v>3.311133681081214</v>
      </c>
      <c r="D7" s="8">
        <v>9.9855316488618815</v>
      </c>
      <c r="E7" s="8">
        <v>9.7210633669341426</v>
      </c>
      <c r="F7" s="108">
        <v>7.264793312591614</v>
      </c>
    </row>
    <row r="8" spans="1:6">
      <c r="A8" s="10" t="s">
        <v>38</v>
      </c>
      <c r="B8" s="12">
        <f>SUM(B4:B7)</f>
        <v>239.48619224393457</v>
      </c>
      <c r="C8" s="12">
        <f t="shared" ref="C8:F8" si="0">SUM(C4:C7)</f>
        <v>58.561780042541045</v>
      </c>
      <c r="D8" s="12">
        <f t="shared" si="0"/>
        <v>-10.293945163890724</v>
      </c>
      <c r="E8" s="12">
        <f t="shared" si="0"/>
        <v>25.251131067611137</v>
      </c>
      <c r="F8" s="12">
        <f t="shared" si="0"/>
        <v>-17.111580027980473</v>
      </c>
    </row>
    <row r="9" spans="1:6">
      <c r="B9" s="137"/>
      <c r="C9" s="137"/>
      <c r="D9" s="137"/>
      <c r="E9" s="137"/>
      <c r="F9" s="137"/>
    </row>
  </sheetData>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9"/>
  <sheetViews>
    <sheetView showGridLines="0" workbookViewId="0">
      <selection activeCell="E29" sqref="E29"/>
    </sheetView>
  </sheetViews>
  <sheetFormatPr defaultRowHeight="14.5"/>
  <cols>
    <col min="1" max="1" width="70.09765625" bestFit="1" customWidth="1"/>
    <col min="2" max="2" width="9.09765625" customWidth="1"/>
    <col min="8" max="8" width="9.09765625" customWidth="1"/>
  </cols>
  <sheetData>
    <row r="2" spans="1:6">
      <c r="A2" s="122" t="s">
        <v>103</v>
      </c>
      <c r="B2" s="2"/>
      <c r="C2" s="2"/>
      <c r="D2" s="2"/>
      <c r="E2" s="2"/>
    </row>
    <row r="3" spans="1:6">
      <c r="A3" s="5"/>
      <c r="B3" s="11">
        <v>2022</v>
      </c>
      <c r="C3" s="11">
        <v>2023</v>
      </c>
      <c r="D3" s="11">
        <v>2024</v>
      </c>
      <c r="E3" s="11">
        <v>2025</v>
      </c>
      <c r="F3" s="11">
        <v>2026</v>
      </c>
    </row>
    <row r="4" spans="1:6">
      <c r="A4" s="6" t="s">
        <v>57</v>
      </c>
      <c r="B4" s="7">
        <v>-1.9381809700280429E-4</v>
      </c>
      <c r="C4" s="7">
        <v>20.84</v>
      </c>
      <c r="D4" s="7">
        <v>68.888000000000005</v>
      </c>
      <c r="E4" s="7">
        <v>27.445</v>
      </c>
      <c r="F4" s="107">
        <v>15.148999999999999</v>
      </c>
    </row>
    <row r="5" spans="1:6">
      <c r="A5" s="6" t="s">
        <v>67</v>
      </c>
      <c r="B5" s="8">
        <v>0</v>
      </c>
      <c r="C5" s="8">
        <v>8.8810000000000002</v>
      </c>
      <c r="D5" s="8">
        <v>5.03</v>
      </c>
      <c r="E5" s="8">
        <v>2.2949999999999999</v>
      </c>
      <c r="F5" s="108">
        <v>-1.4830000000000001</v>
      </c>
    </row>
    <row r="6" spans="1:6">
      <c r="A6" s="9" t="s">
        <v>68</v>
      </c>
      <c r="B6" s="7">
        <v>-4.4485000002896413E-4</v>
      </c>
      <c r="C6" s="7">
        <v>-4.1048999998020009E-4</v>
      </c>
      <c r="D6" s="7">
        <v>52.9</v>
      </c>
      <c r="E6" s="7">
        <v>92.162999999999997</v>
      </c>
      <c r="F6" s="107">
        <v>95.361999999999995</v>
      </c>
    </row>
    <row r="7" spans="1:6">
      <c r="A7" s="6" t="s">
        <v>69</v>
      </c>
      <c r="B7" s="8">
        <v>0</v>
      </c>
      <c r="C7" s="8">
        <v>11.317</v>
      </c>
      <c r="D7" s="8">
        <v>0.224</v>
      </c>
      <c r="E7" s="8">
        <v>1.0149999999999999</v>
      </c>
      <c r="F7" s="108">
        <v>0.42799999999999999</v>
      </c>
    </row>
    <row r="8" spans="1:6">
      <c r="A8" s="10" t="s">
        <v>70</v>
      </c>
      <c r="B8" s="12">
        <f t="shared" ref="B8:E8" si="0">SUM(B4:B7)</f>
        <v>-6.3866809703176848E-4</v>
      </c>
      <c r="C8" s="12">
        <f t="shared" si="0"/>
        <v>41.037589510000018</v>
      </c>
      <c r="D8" s="12">
        <f t="shared" si="0"/>
        <v>127.04200000000002</v>
      </c>
      <c r="E8" s="12">
        <f t="shared" si="0"/>
        <v>122.91799999999999</v>
      </c>
      <c r="F8" s="12">
        <f t="shared" ref="F8" si="1">SUM(F4:F7)</f>
        <v>109.45599999999999</v>
      </c>
    </row>
    <row r="9" spans="1:6">
      <c r="B9" s="137"/>
      <c r="C9" s="137"/>
      <c r="D9" s="137"/>
      <c r="E9" s="137"/>
      <c r="F9" s="137"/>
    </row>
  </sheetData>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B10" sqref="B10"/>
    </sheetView>
  </sheetViews>
  <sheetFormatPr defaultRowHeight="14.5"/>
  <cols>
    <col min="1" max="1" width="65" customWidth="1"/>
  </cols>
  <sheetData>
    <row r="1" spans="1:6">
      <c r="A1" s="174" t="s">
        <v>109</v>
      </c>
      <c r="B1" s="175">
        <v>2023</v>
      </c>
      <c r="C1" s="175">
        <v>2024</v>
      </c>
      <c r="D1" s="175">
        <v>2025</v>
      </c>
      <c r="E1" s="175">
        <v>2026</v>
      </c>
      <c r="F1" s="175">
        <v>2027</v>
      </c>
    </row>
    <row r="2" spans="1:6">
      <c r="A2" s="176" t="s">
        <v>110</v>
      </c>
      <c r="B2" s="177">
        <f t="shared" ref="B2:D2" si="0">SUM(B3:B7)</f>
        <v>536.69936039037816</v>
      </c>
      <c r="C2" s="177">
        <f t="shared" si="0"/>
        <v>167.84359852925832</v>
      </c>
      <c r="D2" s="177">
        <f t="shared" si="0"/>
        <v>179.50150599264566</v>
      </c>
      <c r="E2" s="177">
        <f>SUM(E3:E7)</f>
        <v>186.14081793462512</v>
      </c>
      <c r="F2" s="177">
        <f>SUM(F3:F7)</f>
        <v>191.8732212662687</v>
      </c>
    </row>
    <row r="3" spans="1:6">
      <c r="A3" s="178" t="s">
        <v>111</v>
      </c>
      <c r="B3" s="179">
        <v>523.5658115</v>
      </c>
      <c r="C3" s="179">
        <v>0</v>
      </c>
      <c r="D3" s="179">
        <v>0</v>
      </c>
      <c r="E3" s="179">
        <v>0</v>
      </c>
      <c r="F3" s="179">
        <v>0</v>
      </c>
    </row>
    <row r="4" spans="1:6">
      <c r="A4" s="178" t="s">
        <v>112</v>
      </c>
      <c r="B4" s="179">
        <v>0</v>
      </c>
      <c r="C4" s="179">
        <v>150.08305905728415</v>
      </c>
      <c r="D4" s="179">
        <v>158.05966351858339</v>
      </c>
      <c r="E4" s="179">
        <v>163.09976499433628</v>
      </c>
      <c r="F4" s="179">
        <v>167.51219197579658</v>
      </c>
    </row>
    <row r="5" spans="1:6">
      <c r="A5" s="178" t="s">
        <v>113</v>
      </c>
      <c r="B5" s="179">
        <v>13</v>
      </c>
      <c r="C5" s="179">
        <v>14.1</v>
      </c>
      <c r="D5" s="179">
        <v>15.6</v>
      </c>
      <c r="E5" s="179">
        <v>16.8</v>
      </c>
      <c r="F5" s="179">
        <v>17.772408613460687</v>
      </c>
    </row>
    <row r="6" spans="1:6">
      <c r="A6" s="178" t="s">
        <v>114</v>
      </c>
      <c r="B6" s="179">
        <v>0</v>
      </c>
      <c r="C6" s="179">
        <v>2.7506249999999999</v>
      </c>
      <c r="D6" s="179">
        <v>4.8363750000000003</v>
      </c>
      <c r="E6" s="179">
        <v>5.1772499999999999</v>
      </c>
      <c r="F6" s="179">
        <v>5.4776249999999997</v>
      </c>
    </row>
    <row r="7" spans="1:6">
      <c r="A7" s="178" t="s">
        <v>115</v>
      </c>
      <c r="B7" s="179">
        <v>0.1335488903782186</v>
      </c>
      <c r="C7" s="179">
        <v>0.90991447197417286</v>
      </c>
      <c r="D7" s="179">
        <v>1.0054674740622696</v>
      </c>
      <c r="E7" s="179">
        <v>1.0638029402888287</v>
      </c>
      <c r="F7" s="179">
        <v>1.1109956770114386</v>
      </c>
    </row>
    <row r="9" spans="1:6">
      <c r="A9" s="180" t="s">
        <v>116</v>
      </c>
      <c r="B9" s="177"/>
      <c r="C9" s="177"/>
      <c r="D9" s="177"/>
      <c r="E9" s="177"/>
      <c r="F9" s="177"/>
    </row>
    <row r="10" spans="1:6">
      <c r="A10" s="181" t="s">
        <v>117</v>
      </c>
      <c r="B10" s="179">
        <v>8.5122904071402701</v>
      </c>
      <c r="C10" s="179">
        <v>9.3543804857607427</v>
      </c>
      <c r="D10" s="179">
        <v>10.013691322510104</v>
      </c>
      <c r="E10" s="179">
        <v>10.594668198457562</v>
      </c>
      <c r="F10" s="179">
        <v>11.064671963268989</v>
      </c>
    </row>
    <row r="11" spans="1:6">
      <c r="A11" s="178" t="s">
        <v>118</v>
      </c>
      <c r="B11" s="179">
        <v>22.050443950000005</v>
      </c>
      <c r="C11" s="179">
        <v>44.900355156803727</v>
      </c>
      <c r="D11" s="179">
        <v>68.096981026450379</v>
      </c>
      <c r="E11" s="179">
        <v>92.038265903011734</v>
      </c>
      <c r="F11" s="179">
        <v>116.86480895633235</v>
      </c>
    </row>
    <row r="12" spans="1:6">
      <c r="A12" s="178" t="s">
        <v>119</v>
      </c>
      <c r="B12" s="179">
        <v>269.15859999999998</v>
      </c>
      <c r="C12" s="179">
        <v>295.39180278924749</v>
      </c>
      <c r="D12" s="179">
        <v>330.82962256530868</v>
      </c>
      <c r="E12" s="179">
        <v>359.48282303340864</v>
      </c>
      <c r="F12" s="179">
        <v>380.29021550417355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6">
    <pageSetUpPr fitToPage="1"/>
  </sheetPr>
  <dimension ref="A2:AJ55"/>
  <sheetViews>
    <sheetView showGridLines="0" zoomScaleNormal="100" workbookViewId="0">
      <pane xSplit="1" ySplit="5" topLeftCell="B18" activePane="bottomRight" state="frozen"/>
      <selection activeCell="N24" sqref="N24"/>
      <selection pane="topRight" activeCell="N24" sqref="N24"/>
      <selection pane="bottomLeft" activeCell="N24" sqref="N24"/>
      <selection pane="bottomRight" activeCell="AC34" sqref="AB34:AC43"/>
    </sheetView>
  </sheetViews>
  <sheetFormatPr defaultColWidth="9.09765625" defaultRowHeight="14"/>
  <cols>
    <col min="1" max="1" width="32.09765625" style="16" customWidth="1"/>
    <col min="2" max="6" width="5.59765625" style="16" customWidth="1"/>
    <col min="7" max="7" width="5.69921875" style="16" customWidth="1"/>
    <col min="8" max="8" width="5.69921875" style="34" customWidth="1"/>
    <col min="9" max="18" width="5.69921875" style="16" customWidth="1"/>
    <col min="19" max="29" width="5.09765625" style="16" customWidth="1"/>
    <col min="30" max="30" width="9.09765625" style="16"/>
    <col min="31" max="31" width="9.3984375" style="16" bestFit="1" customWidth="1"/>
    <col min="32" max="16384" width="9.09765625" style="16"/>
  </cols>
  <sheetData>
    <row r="2" spans="1:36" s="15" customFormat="1" ht="13.5" thickBot="1">
      <c r="A2" s="41" t="s">
        <v>104</v>
      </c>
      <c r="B2" s="42"/>
      <c r="C2" s="42"/>
      <c r="D2" s="42"/>
      <c r="E2" s="42"/>
      <c r="F2" s="42"/>
      <c r="G2" s="1"/>
      <c r="H2" s="43"/>
      <c r="I2" s="1"/>
      <c r="J2" s="1"/>
      <c r="K2" s="1"/>
    </row>
    <row r="3" spans="1:36" ht="14.15" customHeight="1" thickBot="1">
      <c r="A3" s="192" t="s">
        <v>0</v>
      </c>
      <c r="B3" s="189" t="s">
        <v>60</v>
      </c>
      <c r="C3" s="190"/>
      <c r="D3" s="190"/>
      <c r="E3" s="190"/>
      <c r="F3" s="191"/>
      <c r="G3" s="189" t="s">
        <v>105</v>
      </c>
      <c r="H3" s="190"/>
      <c r="I3" s="190"/>
      <c r="J3" s="190"/>
      <c r="K3" s="190"/>
      <c r="L3" s="191"/>
      <c r="M3" s="189" t="s">
        <v>106</v>
      </c>
      <c r="N3" s="190"/>
      <c r="O3" s="190"/>
      <c r="P3" s="190"/>
      <c r="Q3" s="190"/>
      <c r="R3" s="191"/>
      <c r="S3" s="189" t="s">
        <v>61</v>
      </c>
      <c r="T3" s="190"/>
      <c r="U3" s="190"/>
      <c r="V3" s="190"/>
      <c r="W3" s="191"/>
      <c r="X3" s="189" t="s">
        <v>107</v>
      </c>
      <c r="Y3" s="190"/>
      <c r="Z3" s="190"/>
      <c r="AA3" s="190"/>
      <c r="AB3" s="190"/>
      <c r="AC3" s="191"/>
    </row>
    <row r="4" spans="1:36" ht="14.15" customHeight="1" thickBot="1">
      <c r="A4" s="193"/>
      <c r="B4" s="53">
        <v>2021</v>
      </c>
      <c r="C4" s="53">
        <v>2022</v>
      </c>
      <c r="D4" s="53">
        <v>2023</v>
      </c>
      <c r="E4" s="53">
        <v>2024</v>
      </c>
      <c r="F4" s="54">
        <v>2025</v>
      </c>
      <c r="G4" s="53">
        <v>2021</v>
      </c>
      <c r="H4" s="53">
        <v>2022</v>
      </c>
      <c r="I4" s="53">
        <v>2023</v>
      </c>
      <c r="J4" s="53">
        <v>2024</v>
      </c>
      <c r="K4" s="53">
        <v>2025</v>
      </c>
      <c r="L4" s="56">
        <v>2026</v>
      </c>
      <c r="M4" s="53">
        <v>2021</v>
      </c>
      <c r="N4" s="53">
        <v>2022</v>
      </c>
      <c r="O4" s="53">
        <v>2023</v>
      </c>
      <c r="P4" s="53">
        <v>2024</v>
      </c>
      <c r="Q4" s="53">
        <v>2025</v>
      </c>
      <c r="R4" s="56">
        <v>2026</v>
      </c>
      <c r="S4" s="55">
        <v>2021</v>
      </c>
      <c r="T4" s="55">
        <v>2022</v>
      </c>
      <c r="U4" s="55">
        <v>2023</v>
      </c>
      <c r="V4" s="55">
        <v>2024</v>
      </c>
      <c r="W4" s="54">
        <v>2025</v>
      </c>
      <c r="X4" s="55">
        <v>2021</v>
      </c>
      <c r="Y4" s="55">
        <v>2022</v>
      </c>
      <c r="Z4" s="55">
        <v>2023</v>
      </c>
      <c r="AA4" s="55">
        <v>2024</v>
      </c>
      <c r="AB4" s="53">
        <v>2025</v>
      </c>
      <c r="AC4" s="54">
        <v>2026</v>
      </c>
    </row>
    <row r="5" spans="1:36" ht="14.15" customHeight="1" thickBot="1">
      <c r="A5" s="17" t="s">
        <v>1</v>
      </c>
      <c r="B5" s="101">
        <v>18674.156515293271</v>
      </c>
      <c r="C5" s="77">
        <v>20582.460000000003</v>
      </c>
      <c r="D5" s="77">
        <v>22808.357</v>
      </c>
      <c r="E5" s="77">
        <v>24086.244999999999</v>
      </c>
      <c r="F5" s="77">
        <v>25267.152000000002</v>
      </c>
      <c r="G5" s="105">
        <v>18656.864183623755</v>
      </c>
      <c r="H5" s="85">
        <v>20822.896717605585</v>
      </c>
      <c r="I5" s="85">
        <v>22691.307999999997</v>
      </c>
      <c r="J5" s="85">
        <v>23733.315000000002</v>
      </c>
      <c r="K5" s="85">
        <v>24849.156000000003</v>
      </c>
      <c r="L5" s="86">
        <v>25543.049000000003</v>
      </c>
      <c r="M5" s="105">
        <v>18656.864183623755</v>
      </c>
      <c r="N5" s="85">
        <v>20817.290579895591</v>
      </c>
      <c r="O5" s="85">
        <v>22807.66</v>
      </c>
      <c r="P5" s="85">
        <v>23336.791999999998</v>
      </c>
      <c r="Q5" s="85">
        <v>24310.660000000003</v>
      </c>
      <c r="R5" s="86">
        <v>24957.010000000002</v>
      </c>
      <c r="S5" s="77">
        <f t="shared" ref="S5:AB5" si="0">S6+S12+S23+S24+S25</f>
        <v>-17.292331669515164</v>
      </c>
      <c r="T5" s="77">
        <f t="shared" si="0"/>
        <v>234.83057989558597</v>
      </c>
      <c r="U5" s="77">
        <f t="shared" si="0"/>
        <v>-0.69700000000005957</v>
      </c>
      <c r="V5" s="77">
        <f t="shared" si="0"/>
        <v>-749.45300000000009</v>
      </c>
      <c r="W5" s="78">
        <f t="shared" si="0"/>
        <v>-956.49200000000155</v>
      </c>
      <c r="X5" s="77">
        <f t="shared" si="0"/>
        <v>0</v>
      </c>
      <c r="Y5" s="77">
        <f t="shared" si="0"/>
        <v>-5.6061377099978245</v>
      </c>
      <c r="Z5" s="77">
        <f t="shared" si="0"/>
        <v>116.3520000000002</v>
      </c>
      <c r="AA5" s="77">
        <f t="shared" si="0"/>
        <v>-396.52299999999957</v>
      </c>
      <c r="AB5" s="77">
        <f t="shared" si="0"/>
        <v>-538.49600000000169</v>
      </c>
      <c r="AC5" s="78">
        <f t="shared" ref="AC5" si="1">AC6+AC12+AC23+AC24+AC25</f>
        <v>-586.03899999999953</v>
      </c>
      <c r="AE5" s="138"/>
      <c r="AF5" s="138"/>
      <c r="AG5" s="138"/>
      <c r="AH5" s="138"/>
      <c r="AI5" s="138"/>
      <c r="AJ5" s="138"/>
    </row>
    <row r="6" spans="1:36" ht="14.15" customHeight="1">
      <c r="A6" s="19" t="s">
        <v>2</v>
      </c>
      <c r="B6" s="102">
        <v>7608.0909418732717</v>
      </c>
      <c r="C6" s="79">
        <v>8046.3379999999997</v>
      </c>
      <c r="D6" s="79">
        <v>9126.2630000000008</v>
      </c>
      <c r="E6" s="79">
        <v>9752.902</v>
      </c>
      <c r="F6" s="79">
        <v>10351.054</v>
      </c>
      <c r="G6" s="105">
        <v>7580.2290623337567</v>
      </c>
      <c r="H6" s="85">
        <v>8070.7367148155845</v>
      </c>
      <c r="I6" s="85">
        <v>8885.4809999999998</v>
      </c>
      <c r="J6" s="85">
        <v>9477.4830000000002</v>
      </c>
      <c r="K6" s="85">
        <v>10056.155999999999</v>
      </c>
      <c r="L6" s="86">
        <v>10475.067000000001</v>
      </c>
      <c r="M6" s="105">
        <v>7580.2290623337567</v>
      </c>
      <c r="N6" s="85">
        <v>8114.0747148155833</v>
      </c>
      <c r="O6" s="85">
        <v>8858.9610000000011</v>
      </c>
      <c r="P6" s="85">
        <v>9287.5220000000008</v>
      </c>
      <c r="Q6" s="85">
        <v>9804.4619999999995</v>
      </c>
      <c r="R6" s="86">
        <v>10226.857000000002</v>
      </c>
      <c r="S6" s="79">
        <f t="shared" ref="S6:W6" si="2">S8+S9+S10+S11</f>
        <v>-27.861879539515229</v>
      </c>
      <c r="T6" s="79">
        <f t="shared" si="2"/>
        <v>67.736714815583468</v>
      </c>
      <c r="U6" s="79">
        <f t="shared" si="2"/>
        <v>-267.3019999999994</v>
      </c>
      <c r="V6" s="79">
        <f t="shared" si="2"/>
        <v>-465.37999999999909</v>
      </c>
      <c r="W6" s="80">
        <f t="shared" si="2"/>
        <v>-546.59200000000033</v>
      </c>
      <c r="X6" s="79">
        <f t="shared" ref="X6:AB6" si="3">X8+X9+X10+X11</f>
        <v>0</v>
      </c>
      <c r="Y6" s="79">
        <f t="shared" si="3"/>
        <v>43.337999999999738</v>
      </c>
      <c r="Z6" s="79">
        <f t="shared" si="3"/>
        <v>-26.519999999999413</v>
      </c>
      <c r="AA6" s="79">
        <f t="shared" si="3"/>
        <v>-189.9609999999991</v>
      </c>
      <c r="AB6" s="79">
        <f t="shared" si="3"/>
        <v>-251.69400000000019</v>
      </c>
      <c r="AC6" s="80">
        <f t="shared" ref="AC6" si="4">AC8+AC9+AC10+AC11</f>
        <v>-248.20999999999975</v>
      </c>
      <c r="AE6" s="138"/>
      <c r="AF6" s="138"/>
      <c r="AG6" s="138"/>
      <c r="AH6" s="138"/>
      <c r="AI6" s="138"/>
      <c r="AJ6" s="138"/>
    </row>
    <row r="7" spans="1:36" ht="14.15" customHeight="1">
      <c r="A7" s="20" t="s">
        <v>3</v>
      </c>
      <c r="B7" s="103">
        <v>3814.7126087132719</v>
      </c>
      <c r="C7" s="81">
        <v>4302.7939999999999</v>
      </c>
      <c r="D7" s="81">
        <v>4837.5519999999997</v>
      </c>
      <c r="E7" s="81">
        <v>5178.83</v>
      </c>
      <c r="F7" s="81">
        <v>5605.5330000000004</v>
      </c>
      <c r="G7" s="103">
        <v>3759.5203192337572</v>
      </c>
      <c r="H7" s="81">
        <v>4167.5105676655839</v>
      </c>
      <c r="I7" s="81">
        <v>4687.7640000000001</v>
      </c>
      <c r="J7" s="81">
        <v>4975.0740000000005</v>
      </c>
      <c r="K7" s="81">
        <v>5326.1730000000007</v>
      </c>
      <c r="L7" s="82">
        <v>5565.5380000000005</v>
      </c>
      <c r="M7" s="103">
        <v>3759.5203192337572</v>
      </c>
      <c r="N7" s="81">
        <v>4173.7895676655835</v>
      </c>
      <c r="O7" s="81">
        <v>4663.3360000000002</v>
      </c>
      <c r="P7" s="81">
        <v>4813.8330000000005</v>
      </c>
      <c r="Q7" s="81">
        <v>5150.8770000000004</v>
      </c>
      <c r="R7" s="82">
        <v>5440.8830000000007</v>
      </c>
      <c r="S7" s="81">
        <f>M7-B7</f>
        <v>-55.192289479514784</v>
      </c>
      <c r="T7" s="81">
        <f t="shared" ref="T7:W11" si="5">N7-C7</f>
        <v>-129.00443233441638</v>
      </c>
      <c r="U7" s="81">
        <f t="shared" si="5"/>
        <v>-174.21599999999944</v>
      </c>
      <c r="V7" s="81">
        <f t="shared" si="5"/>
        <v>-364.99699999999939</v>
      </c>
      <c r="W7" s="82">
        <f t="shared" si="5"/>
        <v>-454.65599999999995</v>
      </c>
      <c r="X7" s="81">
        <f>M7-G7</f>
        <v>0</v>
      </c>
      <c r="Y7" s="81">
        <f t="shared" ref="Y7:Y11" si="6">N7-H7</f>
        <v>6.2789999999995416</v>
      </c>
      <c r="Z7" s="81">
        <f t="shared" ref="Z7:Z11" si="7">O7-I7</f>
        <v>-24.427999999999884</v>
      </c>
      <c r="AA7" s="81">
        <f t="shared" ref="AA7:AA11" si="8">P7-J7</f>
        <v>-161.24099999999999</v>
      </c>
      <c r="AB7" s="81">
        <f t="shared" ref="AB7:AC11" si="9">Q7-K7</f>
        <v>-175.29600000000028</v>
      </c>
      <c r="AC7" s="82">
        <f t="shared" si="9"/>
        <v>-124.65499999999975</v>
      </c>
      <c r="AE7" s="138"/>
      <c r="AF7" s="138"/>
      <c r="AG7" s="138"/>
      <c r="AH7" s="138"/>
      <c r="AI7" s="138"/>
      <c r="AJ7" s="138"/>
    </row>
    <row r="8" spans="1:36" ht="14.15" customHeight="1">
      <c r="A8" s="22" t="s">
        <v>4</v>
      </c>
      <c r="B8" s="125">
        <v>3690.0646087132718</v>
      </c>
      <c r="C8" s="21">
        <v>4161.7820000000002</v>
      </c>
      <c r="D8" s="21">
        <v>4677.8509999999997</v>
      </c>
      <c r="E8" s="21">
        <v>5011.8779999999997</v>
      </c>
      <c r="F8" s="21">
        <v>5428.71</v>
      </c>
      <c r="G8" s="103">
        <v>3630.1609679137573</v>
      </c>
      <c r="H8" s="81">
        <v>4019.9195676655836</v>
      </c>
      <c r="I8" s="81">
        <v>4527.4279999999999</v>
      </c>
      <c r="J8" s="81">
        <v>4805.3490000000002</v>
      </c>
      <c r="K8" s="81">
        <v>5145.5150000000003</v>
      </c>
      <c r="L8" s="82">
        <v>5371.9780000000001</v>
      </c>
      <c r="M8" s="103">
        <v>3630.1609679137573</v>
      </c>
      <c r="N8" s="81">
        <v>4019.9195676655836</v>
      </c>
      <c r="O8" s="81">
        <v>4494.1080000000002</v>
      </c>
      <c r="P8" s="81">
        <v>4635.7240000000002</v>
      </c>
      <c r="Q8" s="81">
        <v>4963.4480000000003</v>
      </c>
      <c r="R8" s="82">
        <v>5241.6270000000004</v>
      </c>
      <c r="S8" s="81">
        <f t="shared" ref="S8:S11" si="10">M8-B8</f>
        <v>-59.903640799514505</v>
      </c>
      <c r="T8" s="81">
        <f t="shared" si="5"/>
        <v>-141.86243233441655</v>
      </c>
      <c r="U8" s="81">
        <f t="shared" si="5"/>
        <v>-183.74299999999948</v>
      </c>
      <c r="V8" s="81">
        <f t="shared" si="5"/>
        <v>-376.15399999999954</v>
      </c>
      <c r="W8" s="82">
        <f t="shared" si="5"/>
        <v>-465.26199999999972</v>
      </c>
      <c r="X8" s="81">
        <f t="shared" ref="X8:X11" si="11">M8-G8</f>
        <v>0</v>
      </c>
      <c r="Y8" s="81">
        <f t="shared" si="6"/>
        <v>0</v>
      </c>
      <c r="Z8" s="81">
        <f t="shared" si="7"/>
        <v>-33.319999999999709</v>
      </c>
      <c r="AA8" s="81">
        <f t="shared" si="8"/>
        <v>-169.625</v>
      </c>
      <c r="AB8" s="81">
        <f t="shared" si="9"/>
        <v>-182.06700000000001</v>
      </c>
      <c r="AC8" s="82">
        <f t="shared" si="9"/>
        <v>-130.35099999999966</v>
      </c>
      <c r="AE8" s="138"/>
      <c r="AF8" s="138"/>
      <c r="AG8" s="138"/>
      <c r="AH8" s="138"/>
      <c r="AI8" s="138"/>
      <c r="AJ8" s="138"/>
    </row>
    <row r="9" spans="1:36" ht="14.15" customHeight="1">
      <c r="A9" s="22" t="s">
        <v>5</v>
      </c>
      <c r="B9" s="125">
        <v>124.648</v>
      </c>
      <c r="C9" s="21">
        <v>141.012</v>
      </c>
      <c r="D9" s="21">
        <v>159.70099999999999</v>
      </c>
      <c r="E9" s="21">
        <v>166.952</v>
      </c>
      <c r="F9" s="21">
        <v>176.82300000000001</v>
      </c>
      <c r="G9" s="103">
        <v>129.35935131999997</v>
      </c>
      <c r="H9" s="81">
        <v>147.59100000000001</v>
      </c>
      <c r="I9" s="81">
        <v>160.33600000000001</v>
      </c>
      <c r="J9" s="81">
        <v>169.72499999999999</v>
      </c>
      <c r="K9" s="81">
        <v>180.65799999999999</v>
      </c>
      <c r="L9" s="82">
        <v>193.56</v>
      </c>
      <c r="M9" s="103">
        <v>129.35935131999997</v>
      </c>
      <c r="N9" s="81">
        <v>153.87</v>
      </c>
      <c r="O9" s="81">
        <v>169.22800000000001</v>
      </c>
      <c r="P9" s="81">
        <v>178.10900000000001</v>
      </c>
      <c r="Q9" s="81">
        <v>187.429</v>
      </c>
      <c r="R9" s="82">
        <v>199.256</v>
      </c>
      <c r="S9" s="81">
        <f t="shared" si="10"/>
        <v>4.7113513199999772</v>
      </c>
      <c r="T9" s="81">
        <f t="shared" si="5"/>
        <v>12.858000000000004</v>
      </c>
      <c r="U9" s="81">
        <f t="shared" si="5"/>
        <v>9.5270000000000152</v>
      </c>
      <c r="V9" s="81">
        <f t="shared" si="5"/>
        <v>11.157000000000011</v>
      </c>
      <c r="W9" s="82">
        <f t="shared" si="5"/>
        <v>10.605999999999995</v>
      </c>
      <c r="X9" s="81">
        <f t="shared" si="11"/>
        <v>0</v>
      </c>
      <c r="Y9" s="81">
        <f t="shared" si="6"/>
        <v>6.2789999999999964</v>
      </c>
      <c r="Z9" s="81">
        <f t="shared" si="7"/>
        <v>8.8919999999999959</v>
      </c>
      <c r="AA9" s="81">
        <f t="shared" si="8"/>
        <v>8.3840000000000146</v>
      </c>
      <c r="AB9" s="81">
        <f t="shared" si="9"/>
        <v>6.771000000000015</v>
      </c>
      <c r="AC9" s="82">
        <f t="shared" si="9"/>
        <v>5.695999999999998</v>
      </c>
      <c r="AE9" s="138"/>
      <c r="AF9" s="138"/>
      <c r="AG9" s="138"/>
      <c r="AH9" s="138"/>
      <c r="AI9" s="138"/>
      <c r="AJ9" s="138"/>
    </row>
    <row r="10" spans="1:36" ht="14.15" customHeight="1">
      <c r="A10" s="20" t="s">
        <v>6</v>
      </c>
      <c r="B10" s="125">
        <v>3503.6239999999998</v>
      </c>
      <c r="C10" s="21">
        <v>3423.2060000000001</v>
      </c>
      <c r="D10" s="21">
        <v>3920.0410000000002</v>
      </c>
      <c r="E10" s="21">
        <v>4180.384</v>
      </c>
      <c r="F10" s="21">
        <v>4338.1440000000002</v>
      </c>
      <c r="G10" s="103">
        <v>3530.9544099399991</v>
      </c>
      <c r="H10" s="81">
        <v>3588.4620000000004</v>
      </c>
      <c r="I10" s="81">
        <v>3833.9079999999999</v>
      </c>
      <c r="J10" s="81">
        <v>4137.9129999999996</v>
      </c>
      <c r="K10" s="81">
        <v>4373.1639999999998</v>
      </c>
      <c r="L10" s="82">
        <v>4553.3580000000002</v>
      </c>
      <c r="M10" s="103">
        <v>3530.9544099399991</v>
      </c>
      <c r="N10" s="81">
        <v>3625.5210000000002</v>
      </c>
      <c r="O10" s="81">
        <v>3807.1060000000002</v>
      </c>
      <c r="P10" s="81">
        <v>4096.7520000000004</v>
      </c>
      <c r="Q10" s="81">
        <v>4280.6319999999996</v>
      </c>
      <c r="R10" s="82">
        <v>4417.393</v>
      </c>
      <c r="S10" s="81">
        <f t="shared" si="10"/>
        <v>27.330409939999299</v>
      </c>
      <c r="T10" s="81">
        <f t="shared" si="5"/>
        <v>202.31500000000005</v>
      </c>
      <c r="U10" s="81">
        <f t="shared" si="5"/>
        <v>-112.93499999999995</v>
      </c>
      <c r="V10" s="81">
        <f t="shared" si="5"/>
        <v>-83.631999999999607</v>
      </c>
      <c r="W10" s="82">
        <f t="shared" si="5"/>
        <v>-57.512000000000626</v>
      </c>
      <c r="X10" s="81">
        <f t="shared" si="11"/>
        <v>0</v>
      </c>
      <c r="Y10" s="81">
        <f t="shared" si="6"/>
        <v>37.058999999999742</v>
      </c>
      <c r="Z10" s="81">
        <f t="shared" si="7"/>
        <v>-26.80199999999968</v>
      </c>
      <c r="AA10" s="81">
        <f t="shared" si="8"/>
        <v>-41.160999999999149</v>
      </c>
      <c r="AB10" s="81">
        <f t="shared" si="9"/>
        <v>-92.532000000000153</v>
      </c>
      <c r="AC10" s="82">
        <f t="shared" si="9"/>
        <v>-135.96500000000015</v>
      </c>
      <c r="AE10" s="138"/>
      <c r="AF10" s="138"/>
      <c r="AG10" s="138"/>
      <c r="AH10" s="138"/>
      <c r="AI10" s="138"/>
      <c r="AJ10" s="138"/>
    </row>
    <row r="11" spans="1:36" ht="14.15" customHeight="1">
      <c r="A11" s="20" t="s">
        <v>7</v>
      </c>
      <c r="B11" s="125">
        <v>289.75433315999999</v>
      </c>
      <c r="C11" s="21">
        <v>320.33800000000002</v>
      </c>
      <c r="D11" s="21">
        <v>368.67</v>
      </c>
      <c r="E11" s="21">
        <v>393.68799999999999</v>
      </c>
      <c r="F11" s="21">
        <v>407.37700000000001</v>
      </c>
      <c r="G11" s="103">
        <v>289.75433315999999</v>
      </c>
      <c r="H11" s="81">
        <v>314.76414714999999</v>
      </c>
      <c r="I11" s="81">
        <v>363.80900000000003</v>
      </c>
      <c r="J11" s="81">
        <v>364.49599999999998</v>
      </c>
      <c r="K11" s="81">
        <v>356.81900000000002</v>
      </c>
      <c r="L11" s="82">
        <v>356.17099999999999</v>
      </c>
      <c r="M11" s="103">
        <v>289.75433315999999</v>
      </c>
      <c r="N11" s="81">
        <v>314.76414714999999</v>
      </c>
      <c r="O11" s="81">
        <v>388.51900000000001</v>
      </c>
      <c r="P11" s="81">
        <v>376.93700000000001</v>
      </c>
      <c r="Q11" s="81">
        <v>372.95299999999997</v>
      </c>
      <c r="R11" s="82">
        <v>368.58100000000002</v>
      </c>
      <c r="S11" s="81">
        <f t="shared" si="10"/>
        <v>0</v>
      </c>
      <c r="T11" s="81">
        <f t="shared" si="5"/>
        <v>-5.5738528500000371</v>
      </c>
      <c r="U11" s="81">
        <f t="shared" si="5"/>
        <v>19.84899999999999</v>
      </c>
      <c r="V11" s="81">
        <f t="shared" si="5"/>
        <v>-16.750999999999976</v>
      </c>
      <c r="W11" s="82">
        <f t="shared" si="5"/>
        <v>-34.424000000000035</v>
      </c>
      <c r="X11" s="81">
        <f t="shared" si="11"/>
        <v>0</v>
      </c>
      <c r="Y11" s="81">
        <f t="shared" si="6"/>
        <v>0</v>
      </c>
      <c r="Z11" s="81">
        <f t="shared" si="7"/>
        <v>24.70999999999998</v>
      </c>
      <c r="AA11" s="81">
        <f t="shared" si="8"/>
        <v>12.441000000000031</v>
      </c>
      <c r="AB11" s="81">
        <f t="shared" si="9"/>
        <v>16.133999999999958</v>
      </c>
      <c r="AC11" s="82">
        <f t="shared" si="9"/>
        <v>12.410000000000025</v>
      </c>
      <c r="AE11" s="138"/>
      <c r="AF11" s="138"/>
      <c r="AG11" s="138"/>
      <c r="AH11" s="138"/>
      <c r="AI11" s="138"/>
      <c r="AJ11" s="138"/>
    </row>
    <row r="12" spans="1:36" ht="14.15" customHeight="1">
      <c r="A12" s="23" t="s">
        <v>8</v>
      </c>
      <c r="B12" s="102">
        <v>9893.2584494600014</v>
      </c>
      <c r="C12" s="79">
        <v>11314.346000000001</v>
      </c>
      <c r="D12" s="79">
        <v>12431.728999999999</v>
      </c>
      <c r="E12" s="79">
        <v>13051.968000000001</v>
      </c>
      <c r="F12" s="79">
        <v>13601.168</v>
      </c>
      <c r="G12" s="102">
        <v>9893.2584494599996</v>
      </c>
      <c r="H12" s="79">
        <v>11015.463844</v>
      </c>
      <c r="I12" s="79">
        <v>12105.592000000001</v>
      </c>
      <c r="J12" s="79">
        <v>12960.798000000001</v>
      </c>
      <c r="K12" s="79">
        <v>13462.286</v>
      </c>
      <c r="L12" s="80">
        <v>13711.099999999999</v>
      </c>
      <c r="M12" s="102">
        <v>9893.2584494599996</v>
      </c>
      <c r="N12" s="79">
        <v>10971.856990050002</v>
      </c>
      <c r="O12" s="79">
        <v>12377.172999999999</v>
      </c>
      <c r="P12" s="79">
        <v>12780.606</v>
      </c>
      <c r="Q12" s="79">
        <v>13196.126999999999</v>
      </c>
      <c r="R12" s="80">
        <v>13382.933999999999</v>
      </c>
      <c r="S12" s="79">
        <f t="shared" ref="S12:W12" si="12">S13+S14</f>
        <v>0</v>
      </c>
      <c r="T12" s="79">
        <f t="shared" si="12"/>
        <v>-342.48900994999758</v>
      </c>
      <c r="U12" s="79">
        <f t="shared" si="12"/>
        <v>-54.556000000000495</v>
      </c>
      <c r="V12" s="79">
        <f t="shared" si="12"/>
        <v>-271.36200000000099</v>
      </c>
      <c r="W12" s="80">
        <f t="shared" si="12"/>
        <v>-405.04100000000108</v>
      </c>
      <c r="X12" s="79">
        <f t="shared" ref="X12:AB12" si="13">X13+X14</f>
        <v>0</v>
      </c>
      <c r="Y12" s="79">
        <f t="shared" si="13"/>
        <v>-43.606853949997458</v>
      </c>
      <c r="Z12" s="79">
        <f t="shared" si="13"/>
        <v>271.58099999999968</v>
      </c>
      <c r="AA12" s="79">
        <f t="shared" si="13"/>
        <v>-180.19200000000046</v>
      </c>
      <c r="AB12" s="79">
        <f t="shared" si="13"/>
        <v>-266.15900000000147</v>
      </c>
      <c r="AC12" s="80">
        <f t="shared" ref="AC12" si="14">AC13+AC14</f>
        <v>-328.16599999999971</v>
      </c>
      <c r="AE12" s="138"/>
      <c r="AF12" s="138"/>
      <c r="AG12" s="138"/>
      <c r="AH12" s="138"/>
      <c r="AI12" s="138"/>
      <c r="AJ12" s="138"/>
    </row>
    <row r="13" spans="1:36" ht="14.15" customHeight="1">
      <c r="A13" s="20" t="s">
        <v>9</v>
      </c>
      <c r="B13" s="103">
        <v>7494.0675246200008</v>
      </c>
      <c r="C13" s="81">
        <v>8796.1630000000005</v>
      </c>
      <c r="D13" s="81">
        <v>9883.6790000000001</v>
      </c>
      <c r="E13" s="81">
        <v>10463.879000000001</v>
      </c>
      <c r="F13" s="81">
        <v>10985.152</v>
      </c>
      <c r="G13" s="103">
        <v>7494.0675246200008</v>
      </c>
      <c r="H13" s="81">
        <v>8484.4500000000007</v>
      </c>
      <c r="I13" s="81">
        <v>9494.8880000000008</v>
      </c>
      <c r="J13" s="81">
        <v>10277.939</v>
      </c>
      <c r="K13" s="81">
        <v>10746.67</v>
      </c>
      <c r="L13" s="82">
        <v>10974.134</v>
      </c>
      <c r="M13" s="103">
        <v>7494.0675246200008</v>
      </c>
      <c r="N13" s="81">
        <v>8440.8431460500033</v>
      </c>
      <c r="O13" s="81">
        <v>9791.64</v>
      </c>
      <c r="P13" s="81">
        <v>10116.248</v>
      </c>
      <c r="Q13" s="81">
        <v>10489.352999999999</v>
      </c>
      <c r="R13" s="82">
        <v>10650.285</v>
      </c>
      <c r="S13" s="81">
        <f>M13-B13</f>
        <v>0</v>
      </c>
      <c r="T13" s="81">
        <f t="shared" ref="T13:W13" si="15">N13-C13</f>
        <v>-355.3198539499972</v>
      </c>
      <c r="U13" s="81">
        <f t="shared" si="15"/>
        <v>-92.039000000000669</v>
      </c>
      <c r="V13" s="81">
        <f t="shared" si="15"/>
        <v>-347.63100000000122</v>
      </c>
      <c r="W13" s="82">
        <f t="shared" si="15"/>
        <v>-495.79900000000089</v>
      </c>
      <c r="X13" s="81">
        <f t="shared" ref="X13:X25" si="16">M13-G13</f>
        <v>0</v>
      </c>
      <c r="Y13" s="81">
        <f t="shared" ref="Y13:Y25" si="17">N13-H13</f>
        <v>-43.606853949997458</v>
      </c>
      <c r="Z13" s="81">
        <f t="shared" ref="Z13:Z25" si="18">O13-I13</f>
        <v>296.75199999999859</v>
      </c>
      <c r="AA13" s="81">
        <f t="shared" ref="AA13:AA25" si="19">P13-J13</f>
        <v>-161.69100000000071</v>
      </c>
      <c r="AB13" s="81">
        <f t="shared" ref="AB13:AC25" si="20">Q13-K13</f>
        <v>-257.31700000000092</v>
      </c>
      <c r="AC13" s="82">
        <f t="shared" si="20"/>
        <v>-323.84900000000016</v>
      </c>
      <c r="AE13" s="138"/>
      <c r="AF13" s="138"/>
      <c r="AG13" s="138"/>
      <c r="AH13" s="138"/>
      <c r="AI13" s="138"/>
      <c r="AJ13" s="138"/>
    </row>
    <row r="14" spans="1:36" ht="14.15" customHeight="1">
      <c r="A14" s="20" t="s">
        <v>10</v>
      </c>
      <c r="B14" s="103">
        <v>2399.1909248399998</v>
      </c>
      <c r="C14" s="81">
        <v>2518.183</v>
      </c>
      <c r="D14" s="81">
        <v>2548.0500000000002</v>
      </c>
      <c r="E14" s="81">
        <v>2588.0889999999999</v>
      </c>
      <c r="F14" s="81">
        <v>2616.0160000000001</v>
      </c>
      <c r="G14" s="103">
        <v>2399.1909248399993</v>
      </c>
      <c r="H14" s="81">
        <v>2531.0138439999996</v>
      </c>
      <c r="I14" s="81">
        <v>2610.7039999999993</v>
      </c>
      <c r="J14" s="81">
        <v>2682.8589999999999</v>
      </c>
      <c r="K14" s="81">
        <v>2715.6160000000004</v>
      </c>
      <c r="L14" s="82">
        <v>2736.9659999999994</v>
      </c>
      <c r="M14" s="103">
        <v>2399.1909248399993</v>
      </c>
      <c r="N14" s="81">
        <v>2531.0138439999996</v>
      </c>
      <c r="O14" s="81">
        <v>2585.5330000000004</v>
      </c>
      <c r="P14" s="81">
        <v>2664.3580000000002</v>
      </c>
      <c r="Q14" s="81">
        <v>2706.7739999999999</v>
      </c>
      <c r="R14" s="82">
        <v>2732.6489999999999</v>
      </c>
      <c r="S14" s="81">
        <f t="shared" ref="S14:S22" si="21">M14-B14</f>
        <v>0</v>
      </c>
      <c r="T14" s="81">
        <f t="shared" ref="T14:T23" si="22">N14-C14</f>
        <v>12.830843999999615</v>
      </c>
      <c r="U14" s="81">
        <f t="shared" ref="U14:U23" si="23">O14-D14</f>
        <v>37.483000000000175</v>
      </c>
      <c r="V14" s="81">
        <f t="shared" ref="V14:V23" si="24">P14-E14</f>
        <v>76.269000000000233</v>
      </c>
      <c r="W14" s="82">
        <f t="shared" ref="W14:W23" si="25">Q14-F14</f>
        <v>90.757999999999811</v>
      </c>
      <c r="X14" s="81">
        <f t="shared" si="16"/>
        <v>0</v>
      </c>
      <c r="Y14" s="81">
        <f t="shared" si="17"/>
        <v>0</v>
      </c>
      <c r="Z14" s="81">
        <f t="shared" si="18"/>
        <v>-25.170999999998912</v>
      </c>
      <c r="AA14" s="81">
        <f t="shared" si="19"/>
        <v>-18.500999999999749</v>
      </c>
      <c r="AB14" s="81">
        <f t="shared" si="20"/>
        <v>-8.842000000000553</v>
      </c>
      <c r="AC14" s="82">
        <f t="shared" si="20"/>
        <v>-4.3169999999995525</v>
      </c>
      <c r="AE14" s="138"/>
      <c r="AF14" s="138"/>
      <c r="AG14" s="138"/>
      <c r="AH14" s="138"/>
      <c r="AI14" s="138"/>
      <c r="AJ14" s="138"/>
    </row>
    <row r="15" spans="1:36" ht="14.15" customHeight="1">
      <c r="A15" s="22" t="s">
        <v>11</v>
      </c>
      <c r="B15" s="103">
        <v>1237.0444437599995</v>
      </c>
      <c r="C15" s="81">
        <v>1288.684</v>
      </c>
      <c r="D15" s="81">
        <v>1294.1780000000001</v>
      </c>
      <c r="E15" s="81">
        <v>1313.0050000000001</v>
      </c>
      <c r="F15" s="81">
        <v>1340.3140000000001</v>
      </c>
      <c r="G15" s="103">
        <v>1237.0444437599995</v>
      </c>
      <c r="H15" s="81">
        <v>1294.1434468800001</v>
      </c>
      <c r="I15" s="81">
        <v>1307.9059999999999</v>
      </c>
      <c r="J15" s="81">
        <v>1328.181</v>
      </c>
      <c r="K15" s="81">
        <v>1360.665</v>
      </c>
      <c r="L15" s="82">
        <v>1383.8130000000001</v>
      </c>
      <c r="M15" s="103">
        <v>1237.0444437599995</v>
      </c>
      <c r="N15" s="81">
        <v>1294.1434468800001</v>
      </c>
      <c r="O15" s="81">
        <v>1306.671</v>
      </c>
      <c r="P15" s="81">
        <v>1320.3620000000001</v>
      </c>
      <c r="Q15" s="81">
        <v>1359.1759999999999</v>
      </c>
      <c r="R15" s="82">
        <v>1385.3050000000001</v>
      </c>
      <c r="S15" s="81">
        <f t="shared" si="21"/>
        <v>0</v>
      </c>
      <c r="T15" s="81">
        <f t="shared" si="22"/>
        <v>5.4594468800000868</v>
      </c>
      <c r="U15" s="81">
        <f t="shared" si="23"/>
        <v>12.492999999999938</v>
      </c>
      <c r="V15" s="81">
        <f t="shared" si="24"/>
        <v>7.3569999999999709</v>
      </c>
      <c r="W15" s="82">
        <f t="shared" si="25"/>
        <v>18.861999999999853</v>
      </c>
      <c r="X15" s="81">
        <f t="shared" si="16"/>
        <v>0</v>
      </c>
      <c r="Y15" s="81">
        <f t="shared" si="17"/>
        <v>0</v>
      </c>
      <c r="Z15" s="81">
        <f t="shared" si="18"/>
        <v>-1.2349999999999</v>
      </c>
      <c r="AA15" s="81">
        <f t="shared" si="19"/>
        <v>-7.81899999999996</v>
      </c>
      <c r="AB15" s="81">
        <f t="shared" si="20"/>
        <v>-1.4890000000000327</v>
      </c>
      <c r="AC15" s="82">
        <f t="shared" si="20"/>
        <v>1.4919999999999618</v>
      </c>
      <c r="AE15" s="138"/>
      <c r="AF15" s="138"/>
      <c r="AG15" s="138"/>
      <c r="AH15" s="138"/>
      <c r="AI15" s="138"/>
      <c r="AJ15" s="138"/>
    </row>
    <row r="16" spans="1:36" ht="14.15" customHeight="1">
      <c r="A16" s="22" t="s">
        <v>12</v>
      </c>
      <c r="B16" s="103">
        <v>215.50722309</v>
      </c>
      <c r="C16" s="81">
        <v>222.268</v>
      </c>
      <c r="D16" s="81">
        <v>215.982</v>
      </c>
      <c r="E16" s="81">
        <v>219.791</v>
      </c>
      <c r="F16" s="81">
        <v>219.81</v>
      </c>
      <c r="G16" s="103">
        <v>215.50722309</v>
      </c>
      <c r="H16" s="81">
        <v>237.90741753999995</v>
      </c>
      <c r="I16" s="81">
        <v>255.26499999999999</v>
      </c>
      <c r="J16" s="81">
        <v>294.07799999999997</v>
      </c>
      <c r="K16" s="81">
        <v>293.99200000000002</v>
      </c>
      <c r="L16" s="82">
        <v>293.49299999999999</v>
      </c>
      <c r="M16" s="103">
        <v>215.50722309</v>
      </c>
      <c r="N16" s="81">
        <v>237.90741753999995</v>
      </c>
      <c r="O16" s="81">
        <v>239.096</v>
      </c>
      <c r="P16" s="81">
        <v>292.95400000000001</v>
      </c>
      <c r="Q16" s="81">
        <v>294.50200000000001</v>
      </c>
      <c r="R16" s="82">
        <v>295.108</v>
      </c>
      <c r="S16" s="81">
        <f t="shared" si="21"/>
        <v>0</v>
      </c>
      <c r="T16" s="81">
        <f t="shared" si="22"/>
        <v>15.639417539999954</v>
      </c>
      <c r="U16" s="81">
        <f t="shared" si="23"/>
        <v>23.114000000000004</v>
      </c>
      <c r="V16" s="81">
        <f t="shared" si="24"/>
        <v>73.163000000000011</v>
      </c>
      <c r="W16" s="82">
        <f t="shared" si="25"/>
        <v>74.692000000000007</v>
      </c>
      <c r="X16" s="81">
        <f t="shared" si="16"/>
        <v>0</v>
      </c>
      <c r="Y16" s="81">
        <f t="shared" si="17"/>
        <v>0</v>
      </c>
      <c r="Z16" s="81">
        <f t="shared" si="18"/>
        <v>-16.168999999999983</v>
      </c>
      <c r="AA16" s="81">
        <f t="shared" si="19"/>
        <v>-1.1239999999999668</v>
      </c>
      <c r="AB16" s="81">
        <f t="shared" si="20"/>
        <v>0.50999999999999091</v>
      </c>
      <c r="AC16" s="82">
        <f t="shared" si="20"/>
        <v>1.6150000000000091</v>
      </c>
      <c r="AE16" s="138"/>
      <c r="AF16" s="138"/>
      <c r="AG16" s="138"/>
      <c r="AH16" s="138"/>
      <c r="AI16" s="138"/>
      <c r="AJ16" s="138"/>
    </row>
    <row r="17" spans="1:36" ht="14.15" customHeight="1">
      <c r="A17" s="22" t="s">
        <v>13</v>
      </c>
      <c r="B17" s="103">
        <v>55.003153540000007</v>
      </c>
      <c r="C17" s="81">
        <v>56.125</v>
      </c>
      <c r="D17" s="81">
        <v>54.49</v>
      </c>
      <c r="E17" s="81">
        <v>55.396999999999998</v>
      </c>
      <c r="F17" s="81">
        <v>55.341000000000001</v>
      </c>
      <c r="G17" s="103">
        <v>55.003153540000007</v>
      </c>
      <c r="H17" s="81">
        <v>56.343800469999998</v>
      </c>
      <c r="I17" s="81">
        <v>57.1</v>
      </c>
      <c r="J17" s="81">
        <v>57.512999999999998</v>
      </c>
      <c r="K17" s="81">
        <v>57.427</v>
      </c>
      <c r="L17" s="82">
        <v>57.237000000000002</v>
      </c>
      <c r="M17" s="103">
        <v>55.003153540000007</v>
      </c>
      <c r="N17" s="81">
        <v>56.343800469999998</v>
      </c>
      <c r="O17" s="81">
        <v>54.241999999999997</v>
      </c>
      <c r="P17" s="81">
        <v>54.56</v>
      </c>
      <c r="Q17" s="81">
        <v>54.786999999999999</v>
      </c>
      <c r="R17" s="82">
        <v>54.838999999999999</v>
      </c>
      <c r="S17" s="81">
        <f t="shared" si="21"/>
        <v>0</v>
      </c>
      <c r="T17" s="81">
        <f t="shared" si="22"/>
        <v>0.21880046999999792</v>
      </c>
      <c r="U17" s="81">
        <f t="shared" si="23"/>
        <v>-0.24800000000000466</v>
      </c>
      <c r="V17" s="81">
        <f t="shared" si="24"/>
        <v>-0.83699999999999619</v>
      </c>
      <c r="W17" s="82">
        <f t="shared" si="25"/>
        <v>-0.55400000000000205</v>
      </c>
      <c r="X17" s="81">
        <f t="shared" si="16"/>
        <v>0</v>
      </c>
      <c r="Y17" s="81">
        <f t="shared" si="17"/>
        <v>0</v>
      </c>
      <c r="Z17" s="81">
        <f t="shared" si="18"/>
        <v>-2.8580000000000041</v>
      </c>
      <c r="AA17" s="81">
        <f t="shared" si="19"/>
        <v>-2.9529999999999959</v>
      </c>
      <c r="AB17" s="81">
        <f t="shared" si="20"/>
        <v>-2.6400000000000006</v>
      </c>
      <c r="AC17" s="82">
        <f t="shared" si="20"/>
        <v>-2.3980000000000032</v>
      </c>
      <c r="AE17" s="138"/>
      <c r="AF17" s="138"/>
      <c r="AG17" s="138"/>
      <c r="AH17" s="138"/>
      <c r="AI17" s="138"/>
      <c r="AJ17" s="138"/>
    </row>
    <row r="18" spans="1:36" ht="14.15" customHeight="1">
      <c r="A18" s="22" t="s">
        <v>14</v>
      </c>
      <c r="B18" s="103">
        <v>5.1073286799999993</v>
      </c>
      <c r="C18" s="81">
        <v>5.3529999999999998</v>
      </c>
      <c r="D18" s="81">
        <v>5.1840000000000002</v>
      </c>
      <c r="E18" s="81">
        <v>5.2560000000000002</v>
      </c>
      <c r="F18" s="81">
        <v>5.2370000000000001</v>
      </c>
      <c r="G18" s="103">
        <v>5.1073286799999993</v>
      </c>
      <c r="H18" s="81">
        <v>5.2196114199999997</v>
      </c>
      <c r="I18" s="81">
        <v>5.2919999999999998</v>
      </c>
      <c r="J18" s="81">
        <v>5.3159999999999998</v>
      </c>
      <c r="K18" s="81">
        <v>5.2939999999999996</v>
      </c>
      <c r="L18" s="82">
        <v>5.2629999999999999</v>
      </c>
      <c r="M18" s="103">
        <v>5.1073286799999993</v>
      </c>
      <c r="N18" s="81">
        <v>5.2196114199999997</v>
      </c>
      <c r="O18" s="81">
        <v>5.3650000000000002</v>
      </c>
      <c r="P18" s="81">
        <v>5.383</v>
      </c>
      <c r="Q18" s="81">
        <v>5.391</v>
      </c>
      <c r="R18" s="82">
        <v>5.3819999999999997</v>
      </c>
      <c r="S18" s="81">
        <f t="shared" si="21"/>
        <v>0</v>
      </c>
      <c r="T18" s="81">
        <f t="shared" si="22"/>
        <v>-0.13338858000000009</v>
      </c>
      <c r="U18" s="81">
        <f t="shared" si="23"/>
        <v>0.18100000000000005</v>
      </c>
      <c r="V18" s="81">
        <f t="shared" si="24"/>
        <v>0.12699999999999978</v>
      </c>
      <c r="W18" s="82">
        <f t="shared" si="25"/>
        <v>0.15399999999999991</v>
      </c>
      <c r="X18" s="81">
        <f t="shared" si="16"/>
        <v>0</v>
      </c>
      <c r="Y18" s="81">
        <f t="shared" si="17"/>
        <v>0</v>
      </c>
      <c r="Z18" s="81">
        <f t="shared" si="18"/>
        <v>7.3000000000000398E-2</v>
      </c>
      <c r="AA18" s="81">
        <f t="shared" si="19"/>
        <v>6.7000000000000171E-2</v>
      </c>
      <c r="AB18" s="81">
        <f t="shared" si="20"/>
        <v>9.7000000000000419E-2</v>
      </c>
      <c r="AC18" s="82">
        <f t="shared" si="20"/>
        <v>0.11899999999999977</v>
      </c>
      <c r="AE18" s="138"/>
      <c r="AF18" s="138"/>
      <c r="AG18" s="138"/>
      <c r="AH18" s="138"/>
      <c r="AI18" s="138"/>
      <c r="AJ18" s="138"/>
    </row>
    <row r="19" spans="1:36" ht="14.15" customHeight="1">
      <c r="A19" s="22" t="s">
        <v>15</v>
      </c>
      <c r="B19" s="103">
        <v>851.55410416999973</v>
      </c>
      <c r="C19" s="81">
        <v>908.36300000000006</v>
      </c>
      <c r="D19" s="81">
        <v>942.22699999999998</v>
      </c>
      <c r="E19" s="81">
        <v>958.01599999999996</v>
      </c>
      <c r="F19" s="81">
        <v>958.202</v>
      </c>
      <c r="G19" s="103">
        <v>851.55410416999973</v>
      </c>
      <c r="H19" s="81">
        <v>901.19760029999986</v>
      </c>
      <c r="I19" s="81">
        <v>948.70699999999999</v>
      </c>
      <c r="J19" s="81">
        <v>961.03899999999999</v>
      </c>
      <c r="K19" s="81">
        <v>961.03800000000001</v>
      </c>
      <c r="L19" s="82">
        <v>959.55</v>
      </c>
      <c r="M19" s="103">
        <v>851.55410416999973</v>
      </c>
      <c r="N19" s="81">
        <v>901.19760029999986</v>
      </c>
      <c r="O19" s="81">
        <v>946.55499999999995</v>
      </c>
      <c r="P19" s="81">
        <v>957.26800000000003</v>
      </c>
      <c r="Q19" s="81">
        <v>958.46400000000006</v>
      </c>
      <c r="R19" s="82">
        <v>957.03300000000002</v>
      </c>
      <c r="S19" s="81">
        <f t="shared" si="21"/>
        <v>0</v>
      </c>
      <c r="T19" s="81">
        <f t="shared" si="22"/>
        <v>-7.1653997000001937</v>
      </c>
      <c r="U19" s="81">
        <f t="shared" si="23"/>
        <v>4.3279999999999745</v>
      </c>
      <c r="V19" s="81">
        <f t="shared" si="24"/>
        <v>-0.74799999999993361</v>
      </c>
      <c r="W19" s="82">
        <f t="shared" si="25"/>
        <v>0.2620000000000573</v>
      </c>
      <c r="X19" s="81">
        <f t="shared" si="16"/>
        <v>0</v>
      </c>
      <c r="Y19" s="81">
        <f t="shared" si="17"/>
        <v>0</v>
      </c>
      <c r="Z19" s="81">
        <f t="shared" si="18"/>
        <v>-2.1520000000000437</v>
      </c>
      <c r="AA19" s="81">
        <f t="shared" si="19"/>
        <v>-3.7709999999999582</v>
      </c>
      <c r="AB19" s="81">
        <f t="shared" si="20"/>
        <v>-2.5739999999999554</v>
      </c>
      <c r="AC19" s="82">
        <f t="shared" si="20"/>
        <v>-2.5169999999999391</v>
      </c>
      <c r="AE19" s="138"/>
      <c r="AF19" s="138"/>
      <c r="AG19" s="138"/>
      <c r="AH19" s="138"/>
      <c r="AI19" s="138"/>
      <c r="AJ19" s="138"/>
    </row>
    <row r="20" spans="1:36" ht="14.15" customHeight="1">
      <c r="A20" s="22" t="s">
        <v>16</v>
      </c>
      <c r="B20" s="103">
        <v>10.014616400000001</v>
      </c>
      <c r="C20" s="81">
        <v>11.346</v>
      </c>
      <c r="D20" s="81">
        <v>10.912000000000001</v>
      </c>
      <c r="E20" s="81">
        <v>11.093</v>
      </c>
      <c r="F20" s="81">
        <v>11.228</v>
      </c>
      <c r="G20" s="103">
        <v>10.014616400000001</v>
      </c>
      <c r="H20" s="81">
        <v>11.5970703</v>
      </c>
      <c r="I20" s="81">
        <v>11.66</v>
      </c>
      <c r="J20" s="81">
        <v>11.744999999999999</v>
      </c>
      <c r="K20" s="81">
        <v>11.882</v>
      </c>
      <c r="L20" s="82">
        <v>11.999000000000001</v>
      </c>
      <c r="M20" s="103">
        <v>10.014616400000001</v>
      </c>
      <c r="N20" s="81">
        <v>11.5970703</v>
      </c>
      <c r="O20" s="81">
        <v>11.577</v>
      </c>
      <c r="P20" s="81">
        <v>11.645</v>
      </c>
      <c r="Q20" s="81">
        <v>11.848000000000001</v>
      </c>
      <c r="R20" s="82">
        <v>12.016</v>
      </c>
      <c r="S20" s="81">
        <f t="shared" si="21"/>
        <v>0</v>
      </c>
      <c r="T20" s="81">
        <f t="shared" si="22"/>
        <v>0.2510703000000003</v>
      </c>
      <c r="U20" s="81">
        <f t="shared" si="23"/>
        <v>0.66499999999999915</v>
      </c>
      <c r="V20" s="81">
        <f t="shared" si="24"/>
        <v>0.5519999999999996</v>
      </c>
      <c r="W20" s="82">
        <f t="shared" si="25"/>
        <v>0.62000000000000099</v>
      </c>
      <c r="X20" s="81">
        <f t="shared" si="16"/>
        <v>0</v>
      </c>
      <c r="Y20" s="81">
        <f t="shared" si="17"/>
        <v>0</v>
      </c>
      <c r="Z20" s="81">
        <f t="shared" si="18"/>
        <v>-8.3000000000000185E-2</v>
      </c>
      <c r="AA20" s="81">
        <f t="shared" si="19"/>
        <v>-9.9999999999999645E-2</v>
      </c>
      <c r="AB20" s="81">
        <f t="shared" si="20"/>
        <v>-3.399999999999892E-2</v>
      </c>
      <c r="AC20" s="82">
        <f t="shared" si="20"/>
        <v>1.699999999999946E-2</v>
      </c>
      <c r="AE20" s="138"/>
      <c r="AF20" s="138"/>
      <c r="AG20" s="138"/>
      <c r="AH20" s="138"/>
      <c r="AI20" s="138"/>
      <c r="AJ20" s="138"/>
    </row>
    <row r="21" spans="1:36" ht="14.15" customHeight="1">
      <c r="A21" s="22" t="s">
        <v>17</v>
      </c>
      <c r="B21" s="103">
        <v>24.701802639999997</v>
      </c>
      <c r="C21" s="81">
        <v>25.783000000000001</v>
      </c>
      <c r="D21" s="81">
        <v>24.861999999999998</v>
      </c>
      <c r="E21" s="81">
        <v>25.344000000000001</v>
      </c>
      <c r="F21" s="81">
        <v>25.722000000000001</v>
      </c>
      <c r="G21" s="103">
        <v>24.701802639999997</v>
      </c>
      <c r="H21" s="81">
        <v>24.343003249999999</v>
      </c>
      <c r="I21" s="81">
        <v>24.548999999999999</v>
      </c>
      <c r="J21" s="81">
        <v>24.792999999999999</v>
      </c>
      <c r="K21" s="81">
        <v>25.15</v>
      </c>
      <c r="L21" s="82">
        <v>25.466000000000001</v>
      </c>
      <c r="M21" s="103">
        <v>24.701802639999997</v>
      </c>
      <c r="N21" s="81">
        <v>24.343003249999999</v>
      </c>
      <c r="O21" s="81">
        <v>21.818999999999999</v>
      </c>
      <c r="P21" s="81">
        <v>22.007000000000001</v>
      </c>
      <c r="Q21" s="81">
        <v>22.45</v>
      </c>
      <c r="R21" s="82">
        <v>22.83</v>
      </c>
      <c r="S21" s="81">
        <f t="shared" si="21"/>
        <v>0</v>
      </c>
      <c r="T21" s="81">
        <f t="shared" si="22"/>
        <v>-1.4399967500000024</v>
      </c>
      <c r="U21" s="81">
        <f t="shared" si="23"/>
        <v>-3.0429999999999993</v>
      </c>
      <c r="V21" s="81">
        <f t="shared" si="24"/>
        <v>-3.3369999999999997</v>
      </c>
      <c r="W21" s="82">
        <f t="shared" si="25"/>
        <v>-3.272000000000002</v>
      </c>
      <c r="X21" s="81">
        <f t="shared" si="16"/>
        <v>0</v>
      </c>
      <c r="Y21" s="81">
        <f t="shared" si="17"/>
        <v>0</v>
      </c>
      <c r="Z21" s="81">
        <f t="shared" si="18"/>
        <v>-2.7300000000000004</v>
      </c>
      <c r="AA21" s="81">
        <f t="shared" si="19"/>
        <v>-2.7859999999999978</v>
      </c>
      <c r="AB21" s="81">
        <f t="shared" si="20"/>
        <v>-2.6999999999999993</v>
      </c>
      <c r="AC21" s="82">
        <f t="shared" si="20"/>
        <v>-2.6360000000000028</v>
      </c>
      <c r="AE21" s="138"/>
      <c r="AF21" s="138"/>
      <c r="AG21" s="138"/>
      <c r="AH21" s="138"/>
      <c r="AI21" s="138"/>
      <c r="AJ21" s="138"/>
    </row>
    <row r="22" spans="1:36" ht="14.15" customHeight="1">
      <c r="A22" s="22" t="s">
        <v>18</v>
      </c>
      <c r="B22" s="103">
        <v>0.25825256000000002</v>
      </c>
      <c r="C22" s="81">
        <v>0.26100000000000001</v>
      </c>
      <c r="D22" s="81">
        <v>0.215</v>
      </c>
      <c r="E22" s="81">
        <v>0.187</v>
      </c>
      <c r="F22" s="81">
        <v>0.16200000000000001</v>
      </c>
      <c r="G22" s="103">
        <v>0.25825256000000002</v>
      </c>
      <c r="H22" s="81">
        <v>0.26189383999999993</v>
      </c>
      <c r="I22" s="81">
        <v>0.22500000000000001</v>
      </c>
      <c r="J22" s="81">
        <v>0.19400000000000001</v>
      </c>
      <c r="K22" s="81">
        <v>0.16800000000000001</v>
      </c>
      <c r="L22" s="82">
        <v>0.14499999999999999</v>
      </c>
      <c r="M22" s="103">
        <v>0.25825256000000002</v>
      </c>
      <c r="N22" s="81">
        <v>0.26189383999999993</v>
      </c>
      <c r="O22" s="81">
        <v>0.20799999999999999</v>
      </c>
      <c r="P22" s="81">
        <v>0.17899999999999999</v>
      </c>
      <c r="Q22" s="81">
        <v>0.156</v>
      </c>
      <c r="R22" s="82">
        <v>0.13600000000000001</v>
      </c>
      <c r="S22" s="81">
        <f t="shared" si="21"/>
        <v>0</v>
      </c>
      <c r="T22" s="81">
        <f t="shared" si="22"/>
        <v>8.9383999999992358E-4</v>
      </c>
      <c r="U22" s="81">
        <f t="shared" si="23"/>
        <v>-7.0000000000000062E-3</v>
      </c>
      <c r="V22" s="81">
        <f t="shared" si="24"/>
        <v>-8.0000000000000071E-3</v>
      </c>
      <c r="W22" s="82">
        <f t="shared" si="25"/>
        <v>-6.0000000000000053E-3</v>
      </c>
      <c r="X22" s="81">
        <f t="shared" si="16"/>
        <v>0</v>
      </c>
      <c r="Y22" s="81">
        <f t="shared" si="17"/>
        <v>0</v>
      </c>
      <c r="Z22" s="81">
        <f t="shared" si="18"/>
        <v>-1.7000000000000015E-2</v>
      </c>
      <c r="AA22" s="81">
        <f t="shared" si="19"/>
        <v>-1.5000000000000013E-2</v>
      </c>
      <c r="AB22" s="81">
        <f t="shared" si="20"/>
        <v>-1.2000000000000011E-2</v>
      </c>
      <c r="AC22" s="82">
        <f t="shared" si="20"/>
        <v>-8.9999999999999802E-3</v>
      </c>
      <c r="AE22" s="138"/>
      <c r="AF22" s="138"/>
      <c r="AG22" s="138"/>
      <c r="AH22" s="138"/>
      <c r="AI22" s="138"/>
      <c r="AJ22" s="138"/>
    </row>
    <row r="23" spans="1:36" ht="14.15" customHeight="1">
      <c r="A23" s="45" t="s">
        <v>19</v>
      </c>
      <c r="B23" s="123">
        <v>28.73530448</v>
      </c>
      <c r="C23" s="18">
        <v>37.097999999999999</v>
      </c>
      <c r="D23" s="18">
        <v>41.231999999999999</v>
      </c>
      <c r="E23" s="18">
        <v>44.441000000000003</v>
      </c>
      <c r="F23" s="18">
        <v>48.445999999999998</v>
      </c>
      <c r="G23" s="102">
        <v>28.73530448</v>
      </c>
      <c r="H23" s="79">
        <v>39.847674830000003</v>
      </c>
      <c r="I23" s="79">
        <v>44.920999999999999</v>
      </c>
      <c r="J23" s="79">
        <v>50.256</v>
      </c>
      <c r="K23" s="79">
        <v>53.936999999999998</v>
      </c>
      <c r="L23" s="80">
        <v>57.536999999999999</v>
      </c>
      <c r="M23" s="102">
        <v>28.73530448</v>
      </c>
      <c r="N23" s="79">
        <v>39.847674830000003</v>
      </c>
      <c r="O23" s="79">
        <v>39.68</v>
      </c>
      <c r="P23" s="79">
        <v>43.976999999999997</v>
      </c>
      <c r="Q23" s="79">
        <v>47.485999999999997</v>
      </c>
      <c r="R23" s="80">
        <v>51.506999999999998</v>
      </c>
      <c r="S23" s="79">
        <f>M23-B23</f>
        <v>0</v>
      </c>
      <c r="T23" s="79">
        <f t="shared" si="22"/>
        <v>2.7496748300000036</v>
      </c>
      <c r="U23" s="79">
        <f t="shared" si="23"/>
        <v>-1.5519999999999996</v>
      </c>
      <c r="V23" s="79">
        <f t="shared" si="24"/>
        <v>-0.46400000000000574</v>
      </c>
      <c r="W23" s="80">
        <f t="shared" si="25"/>
        <v>-0.96000000000000085</v>
      </c>
      <c r="X23" s="79">
        <f t="shared" si="16"/>
        <v>0</v>
      </c>
      <c r="Y23" s="79">
        <f t="shared" si="17"/>
        <v>0</v>
      </c>
      <c r="Z23" s="79">
        <f t="shared" si="18"/>
        <v>-5.2409999999999997</v>
      </c>
      <c r="AA23" s="79">
        <f t="shared" si="19"/>
        <v>-6.2790000000000035</v>
      </c>
      <c r="AB23" s="79">
        <f t="shared" si="20"/>
        <v>-6.4510000000000005</v>
      </c>
      <c r="AC23" s="80">
        <f t="shared" si="20"/>
        <v>-6.0300000000000011</v>
      </c>
      <c r="AE23" s="138"/>
      <c r="AF23" s="138"/>
      <c r="AG23" s="138"/>
      <c r="AH23" s="138"/>
      <c r="AI23" s="138"/>
      <c r="AJ23" s="138"/>
    </row>
    <row r="24" spans="1:36" ht="14.15" customHeight="1">
      <c r="A24" s="45" t="s">
        <v>48</v>
      </c>
      <c r="B24" s="123">
        <v>701.41803603999995</v>
      </c>
      <c r="C24" s="18">
        <v>732.58100000000002</v>
      </c>
      <c r="D24" s="18">
        <v>752.12800000000004</v>
      </c>
      <c r="E24" s="18">
        <v>769.40599999999995</v>
      </c>
      <c r="F24" s="18">
        <v>787.00400000000002</v>
      </c>
      <c r="G24" s="102">
        <v>701.41803603999995</v>
      </c>
      <c r="H24" s="79">
        <v>714.84581651000008</v>
      </c>
      <c r="I24" s="79">
        <v>831.17499999999995</v>
      </c>
      <c r="J24" s="79">
        <v>851.6</v>
      </c>
      <c r="K24" s="79">
        <v>874.36099999999999</v>
      </c>
      <c r="L24" s="80">
        <v>896.18</v>
      </c>
      <c r="M24" s="102">
        <v>701.41803603999995</v>
      </c>
      <c r="N24" s="79">
        <v>714.84581651000008</v>
      </c>
      <c r="O24" s="79">
        <v>817.16099999999994</v>
      </c>
      <c r="P24" s="79">
        <v>840.83100000000002</v>
      </c>
      <c r="Q24" s="79">
        <v>863.86199999999997</v>
      </c>
      <c r="R24" s="80">
        <v>884.68399999999997</v>
      </c>
      <c r="S24" s="79">
        <f t="shared" ref="S24:S25" si="26">M24-B24</f>
        <v>0</v>
      </c>
      <c r="T24" s="79">
        <f t="shared" ref="T24:T25" si="27">N24-C24</f>
        <v>-17.73518348999994</v>
      </c>
      <c r="U24" s="79">
        <f t="shared" ref="U24:U25" si="28">O24-D24</f>
        <v>65.032999999999902</v>
      </c>
      <c r="V24" s="79">
        <f t="shared" ref="V24:V25" si="29">P24-E24</f>
        <v>71.425000000000068</v>
      </c>
      <c r="W24" s="80">
        <f t="shared" ref="W24:W25" si="30">Q24-F24</f>
        <v>76.857999999999947</v>
      </c>
      <c r="X24" s="79">
        <f t="shared" si="16"/>
        <v>0</v>
      </c>
      <c r="Y24" s="79">
        <f t="shared" si="17"/>
        <v>0</v>
      </c>
      <c r="Z24" s="79">
        <f t="shared" si="18"/>
        <v>-14.01400000000001</v>
      </c>
      <c r="AA24" s="79">
        <f t="shared" si="19"/>
        <v>-10.769000000000005</v>
      </c>
      <c r="AB24" s="79">
        <f t="shared" si="20"/>
        <v>-10.499000000000024</v>
      </c>
      <c r="AC24" s="80">
        <f t="shared" si="20"/>
        <v>-11.495999999999981</v>
      </c>
      <c r="AE24" s="138"/>
      <c r="AF24" s="138"/>
      <c r="AG24" s="138"/>
      <c r="AH24" s="138"/>
      <c r="AI24" s="138"/>
      <c r="AJ24" s="138"/>
    </row>
    <row r="25" spans="1:36" ht="14.15" customHeight="1" thickBot="1">
      <c r="A25" s="46" t="s">
        <v>20</v>
      </c>
      <c r="B25" s="124">
        <v>442.65378343999998</v>
      </c>
      <c r="C25" s="26">
        <v>452.09699999999998</v>
      </c>
      <c r="D25" s="26">
        <v>457.005</v>
      </c>
      <c r="E25" s="26">
        <v>467.52800000000002</v>
      </c>
      <c r="F25" s="26">
        <v>479.48</v>
      </c>
      <c r="G25" s="104">
        <v>453.22333131000005</v>
      </c>
      <c r="H25" s="83">
        <v>982.0026674500001</v>
      </c>
      <c r="I25" s="83">
        <v>824.13900000000001</v>
      </c>
      <c r="J25" s="83">
        <v>393.178</v>
      </c>
      <c r="K25" s="83">
        <v>402.416</v>
      </c>
      <c r="L25" s="84">
        <v>403.16500000000002</v>
      </c>
      <c r="M25" s="104">
        <v>453.22333131000005</v>
      </c>
      <c r="N25" s="83">
        <v>976.66538369</v>
      </c>
      <c r="O25" s="83">
        <v>714.68499999999995</v>
      </c>
      <c r="P25" s="83">
        <v>383.85599999999999</v>
      </c>
      <c r="Q25" s="83">
        <v>398.72300000000001</v>
      </c>
      <c r="R25" s="84">
        <v>411.02800000000002</v>
      </c>
      <c r="S25" s="83">
        <f t="shared" si="26"/>
        <v>10.569547870000065</v>
      </c>
      <c r="T25" s="83">
        <f t="shared" si="27"/>
        <v>524.56838369000002</v>
      </c>
      <c r="U25" s="83">
        <f t="shared" si="28"/>
        <v>257.67999999999995</v>
      </c>
      <c r="V25" s="83">
        <f t="shared" si="29"/>
        <v>-83.672000000000025</v>
      </c>
      <c r="W25" s="84">
        <f t="shared" si="30"/>
        <v>-80.757000000000005</v>
      </c>
      <c r="X25" s="83">
        <f t="shared" si="16"/>
        <v>0</v>
      </c>
      <c r="Y25" s="83">
        <f t="shared" si="17"/>
        <v>-5.3372837600001048</v>
      </c>
      <c r="Z25" s="83">
        <f t="shared" si="18"/>
        <v>-109.45400000000006</v>
      </c>
      <c r="AA25" s="83">
        <f t="shared" si="19"/>
        <v>-9.3220000000000027</v>
      </c>
      <c r="AB25" s="83">
        <f t="shared" si="20"/>
        <v>-3.6929999999999836</v>
      </c>
      <c r="AC25" s="84">
        <f t="shared" si="20"/>
        <v>7.8629999999999995</v>
      </c>
      <c r="AE25" s="138"/>
      <c r="AF25" s="138"/>
      <c r="AG25" s="138"/>
      <c r="AH25" s="138"/>
      <c r="AI25" s="138"/>
      <c r="AJ25" s="138"/>
    </row>
    <row r="26" spans="1:36" ht="14.15" customHeight="1" thickBot="1">
      <c r="A26" s="47" t="s">
        <v>47</v>
      </c>
      <c r="B26" s="104">
        <v>13080.284022380176</v>
      </c>
      <c r="C26" s="83">
        <v>14417.291000000001</v>
      </c>
      <c r="D26" s="83">
        <v>15651.817999999999</v>
      </c>
      <c r="E26" s="83">
        <v>16853.156999999999</v>
      </c>
      <c r="F26" s="84">
        <v>17982.002</v>
      </c>
      <c r="G26" s="83">
        <v>13079.644876037397</v>
      </c>
      <c r="H26" s="83">
        <v>14223.547741054483</v>
      </c>
      <c r="I26" s="83">
        <v>15504.403</v>
      </c>
      <c r="J26" s="83">
        <v>16786.794000000002</v>
      </c>
      <c r="K26" s="83">
        <v>17812.269</v>
      </c>
      <c r="L26" s="84">
        <v>18553.567000000003</v>
      </c>
      <c r="M26" s="83">
        <v>13079.644876037397</v>
      </c>
      <c r="N26" s="83">
        <v>14174.03965316</v>
      </c>
      <c r="O26" s="83">
        <v>15395.462</v>
      </c>
      <c r="P26" s="83">
        <v>16467.409</v>
      </c>
      <c r="Q26" s="83">
        <v>17408.652999999998</v>
      </c>
      <c r="R26" s="84">
        <v>18194.484</v>
      </c>
      <c r="S26" s="83">
        <f t="shared" ref="S26:W26" si="31">S27+S28</f>
        <v>-0.63914634278080484</v>
      </c>
      <c r="T26" s="83">
        <f t="shared" si="31"/>
        <v>-243.25134684000022</v>
      </c>
      <c r="U26" s="83">
        <f t="shared" si="31"/>
        <v>-256.35599999999977</v>
      </c>
      <c r="V26" s="83">
        <f t="shared" si="31"/>
        <v>-385.74799999999959</v>
      </c>
      <c r="W26" s="84">
        <f t="shared" si="31"/>
        <v>-573.34899999999925</v>
      </c>
      <c r="X26" s="83">
        <f t="shared" ref="X26:AB26" si="32">X27+X28</f>
        <v>0</v>
      </c>
      <c r="Y26" s="83">
        <f t="shared" si="32"/>
        <v>-49.508087894482742</v>
      </c>
      <c r="Z26" s="83">
        <f t="shared" si="32"/>
        <v>-108.94100000000071</v>
      </c>
      <c r="AA26" s="83">
        <f t="shared" si="32"/>
        <v>-319.38500000000022</v>
      </c>
      <c r="AB26" s="83">
        <f t="shared" si="32"/>
        <v>-403.61600000000089</v>
      </c>
      <c r="AC26" s="84">
        <f t="shared" ref="AC26" si="33">AC27+AC28</f>
        <v>-359.08300000000054</v>
      </c>
      <c r="AE26" s="138"/>
      <c r="AF26" s="138"/>
      <c r="AG26" s="138"/>
      <c r="AH26" s="138"/>
      <c r="AI26" s="138"/>
      <c r="AJ26" s="138"/>
    </row>
    <row r="27" spans="1:36" ht="14.15" customHeight="1">
      <c r="A27" s="45" t="s">
        <v>41</v>
      </c>
      <c r="B27" s="123">
        <v>8700.6055327601771</v>
      </c>
      <c r="C27" s="18">
        <v>9641.76</v>
      </c>
      <c r="D27" s="18">
        <v>10366.641</v>
      </c>
      <c r="E27" s="18">
        <v>11133.465</v>
      </c>
      <c r="F27" s="25">
        <v>11869.005999999999</v>
      </c>
      <c r="G27" s="18">
        <v>8699.9663864173963</v>
      </c>
      <c r="H27" s="18">
        <v>9515.5482774157153</v>
      </c>
      <c r="I27" s="18">
        <v>10307.401</v>
      </c>
      <c r="J27" s="18">
        <v>11140.977000000001</v>
      </c>
      <c r="K27" s="18">
        <v>11780.057000000001</v>
      </c>
      <c r="L27" s="80">
        <v>12242.7</v>
      </c>
      <c r="M27" s="18">
        <v>8699.9663864173963</v>
      </c>
      <c r="N27" s="18">
        <v>9466.7166531599996</v>
      </c>
      <c r="O27" s="18">
        <v>10202.606</v>
      </c>
      <c r="P27" s="18">
        <v>10899.377</v>
      </c>
      <c r="Q27" s="18">
        <v>11485.341</v>
      </c>
      <c r="R27" s="80">
        <v>11983.004000000001</v>
      </c>
      <c r="S27" s="85">
        <f>M27-B27</f>
        <v>-0.63914634278080484</v>
      </c>
      <c r="T27" s="85">
        <f t="shared" ref="T27:W27" si="34">N27-C27</f>
        <v>-175.04334684000059</v>
      </c>
      <c r="U27" s="85">
        <f t="shared" si="34"/>
        <v>-164.03499999999985</v>
      </c>
      <c r="V27" s="85">
        <f t="shared" si="34"/>
        <v>-234.08799999999974</v>
      </c>
      <c r="W27" s="86">
        <f t="shared" si="34"/>
        <v>-383.66499999999905</v>
      </c>
      <c r="X27" s="85">
        <f t="shared" ref="X27:X28" si="35">M27-G27</f>
        <v>0</v>
      </c>
      <c r="Y27" s="85">
        <f t="shared" ref="Y27:Y28" si="36">N27-H27</f>
        <v>-48.831624255715724</v>
      </c>
      <c r="Z27" s="85">
        <f t="shared" ref="Z27:Z28" si="37">O27-I27</f>
        <v>-104.79500000000007</v>
      </c>
      <c r="AA27" s="85">
        <f t="shared" ref="AA27:AA28" si="38">P27-J27</f>
        <v>-241.60000000000036</v>
      </c>
      <c r="AB27" s="85">
        <f t="shared" ref="AB27:AC28" si="39">Q27-K27</f>
        <v>-294.71600000000035</v>
      </c>
      <c r="AC27" s="86">
        <f t="shared" si="39"/>
        <v>-259.69599999999991</v>
      </c>
      <c r="AE27" s="138"/>
      <c r="AF27" s="138"/>
      <c r="AG27" s="138"/>
      <c r="AH27" s="138"/>
      <c r="AI27" s="138"/>
      <c r="AJ27" s="138"/>
    </row>
    <row r="28" spans="1:36" ht="14.15" customHeight="1" thickBot="1">
      <c r="A28" s="46" t="s">
        <v>42</v>
      </c>
      <c r="B28" s="124">
        <v>4379.6784896199997</v>
      </c>
      <c r="C28" s="26">
        <v>4775.5309999999999</v>
      </c>
      <c r="D28" s="26">
        <v>5285.1769999999997</v>
      </c>
      <c r="E28" s="26">
        <v>5719.692</v>
      </c>
      <c r="F28" s="27">
        <v>6112.9960000000001</v>
      </c>
      <c r="G28" s="124">
        <v>4379.6784896199997</v>
      </c>
      <c r="H28" s="26">
        <v>4707.9994636387673</v>
      </c>
      <c r="I28" s="26">
        <v>5197.0020000000004</v>
      </c>
      <c r="J28" s="26">
        <v>5645.817</v>
      </c>
      <c r="K28" s="26">
        <v>6032.2120000000004</v>
      </c>
      <c r="L28" s="27">
        <v>6310.8670000000002</v>
      </c>
      <c r="M28" s="124">
        <v>4379.6784896199997</v>
      </c>
      <c r="N28" s="26">
        <v>4707.3230000000003</v>
      </c>
      <c r="O28" s="26">
        <v>5192.8559999999998</v>
      </c>
      <c r="P28" s="26">
        <v>5568.0320000000002</v>
      </c>
      <c r="Q28" s="26">
        <v>5923.3119999999999</v>
      </c>
      <c r="R28" s="27">
        <v>6211.48</v>
      </c>
      <c r="S28" s="83">
        <f>M28-B28</f>
        <v>0</v>
      </c>
      <c r="T28" s="83">
        <f t="shared" ref="T28" si="40">N28-C28</f>
        <v>-68.207999999999629</v>
      </c>
      <c r="U28" s="83">
        <f t="shared" ref="U28" si="41">O28-D28</f>
        <v>-92.320999999999913</v>
      </c>
      <c r="V28" s="83">
        <f t="shared" ref="V28" si="42">P28-E28</f>
        <v>-151.65999999999985</v>
      </c>
      <c r="W28" s="84">
        <f t="shared" ref="W28" si="43">Q28-F28</f>
        <v>-189.6840000000002</v>
      </c>
      <c r="X28" s="83">
        <f t="shared" si="35"/>
        <v>0</v>
      </c>
      <c r="Y28" s="83">
        <f t="shared" si="36"/>
        <v>-0.67646363876701798</v>
      </c>
      <c r="Z28" s="83">
        <f t="shared" si="37"/>
        <v>-4.1460000000006403</v>
      </c>
      <c r="AA28" s="83">
        <f t="shared" si="38"/>
        <v>-77.784999999999854</v>
      </c>
      <c r="AB28" s="83">
        <f t="shared" si="39"/>
        <v>-108.90000000000055</v>
      </c>
      <c r="AC28" s="84">
        <f t="shared" si="39"/>
        <v>-99.387000000000626</v>
      </c>
      <c r="AE28" s="138"/>
      <c r="AF28" s="138"/>
      <c r="AG28" s="138"/>
      <c r="AH28" s="138"/>
      <c r="AI28" s="138"/>
      <c r="AJ28" s="138"/>
    </row>
    <row r="29" spans="1:36" ht="14.15" customHeight="1" thickBot="1">
      <c r="A29" s="48" t="s">
        <v>21</v>
      </c>
      <c r="B29" s="114">
        <v>31754.440537673447</v>
      </c>
      <c r="C29" s="115">
        <v>34999.751000000004</v>
      </c>
      <c r="D29" s="115">
        <v>38460.175000000003</v>
      </c>
      <c r="E29" s="115">
        <v>40939.402000000002</v>
      </c>
      <c r="F29" s="116">
        <v>43249.154000000002</v>
      </c>
      <c r="G29" s="114">
        <v>31736.509059661152</v>
      </c>
      <c r="H29" s="115">
        <v>35046.444458660066</v>
      </c>
      <c r="I29" s="115">
        <v>38195.710999999996</v>
      </c>
      <c r="J29" s="115">
        <v>40520.109000000004</v>
      </c>
      <c r="K29" s="115">
        <v>42661.425000000003</v>
      </c>
      <c r="L29" s="116">
        <v>44096.616000000009</v>
      </c>
      <c r="M29" s="114">
        <v>31736.509059661152</v>
      </c>
      <c r="N29" s="115">
        <v>34991.330233055589</v>
      </c>
      <c r="O29" s="115">
        <v>38203.122000000003</v>
      </c>
      <c r="P29" s="115">
        <v>39804.201000000001</v>
      </c>
      <c r="Q29" s="115">
        <v>41719.313000000002</v>
      </c>
      <c r="R29" s="116">
        <v>43151.494000000006</v>
      </c>
      <c r="S29" s="87">
        <f t="shared" ref="S29:W29" si="44">S26+S5</f>
        <v>-17.931478012295969</v>
      </c>
      <c r="T29" s="87">
        <f t="shared" si="44"/>
        <v>-8.4207669444142539</v>
      </c>
      <c r="U29" s="87">
        <f t="shared" si="44"/>
        <v>-257.05299999999983</v>
      </c>
      <c r="V29" s="87">
        <f t="shared" si="44"/>
        <v>-1135.2009999999996</v>
      </c>
      <c r="W29" s="88">
        <f t="shared" si="44"/>
        <v>-1529.8410000000008</v>
      </c>
      <c r="X29" s="87">
        <f t="shared" ref="X29:AB29" si="45">X26+X5</f>
        <v>0</v>
      </c>
      <c r="Y29" s="87">
        <f t="shared" si="45"/>
        <v>-55.114225604480566</v>
      </c>
      <c r="Z29" s="87">
        <f t="shared" si="45"/>
        <v>7.4109999999994898</v>
      </c>
      <c r="AA29" s="87">
        <f t="shared" si="45"/>
        <v>-715.90799999999979</v>
      </c>
      <c r="AB29" s="87">
        <f t="shared" si="45"/>
        <v>-942.11200000000258</v>
      </c>
      <c r="AC29" s="88">
        <f t="shared" ref="AC29" si="46">AC26+AC5</f>
        <v>-945.12200000000007</v>
      </c>
      <c r="AE29" s="138"/>
      <c r="AF29" s="138"/>
      <c r="AG29" s="138"/>
      <c r="AH29" s="138"/>
      <c r="AI29" s="138"/>
      <c r="AJ29" s="138"/>
    </row>
    <row r="30" spans="1:36" ht="14.15" customHeight="1">
      <c r="A30" s="49" t="s">
        <v>22</v>
      </c>
      <c r="B30" s="128">
        <v>36.339115740000139</v>
      </c>
      <c r="C30" s="36">
        <v>38.664999999999999</v>
      </c>
      <c r="D30" s="36">
        <v>38.651000000000003</v>
      </c>
      <c r="E30" s="36">
        <v>38.651000000000003</v>
      </c>
      <c r="F30" s="37">
        <v>38.651000000000003</v>
      </c>
      <c r="G30" s="21">
        <v>36.338935460000137</v>
      </c>
      <c r="H30" s="21">
        <v>52.584912070000499</v>
      </c>
      <c r="I30" s="21">
        <v>36.393999999999998</v>
      </c>
      <c r="J30" s="21">
        <v>43.503999999999998</v>
      </c>
      <c r="K30" s="21">
        <v>43.503999999999998</v>
      </c>
      <c r="L30" s="37">
        <v>43.503999999999998</v>
      </c>
      <c r="M30" s="21">
        <v>36.338935460000137</v>
      </c>
      <c r="N30" s="21">
        <v>52.584838360000496</v>
      </c>
      <c r="O30" s="21">
        <v>48.374000000000002</v>
      </c>
      <c r="P30" s="21">
        <v>51.390999999999998</v>
      </c>
      <c r="Q30" s="21">
        <v>51.390999999999998</v>
      </c>
      <c r="R30" s="81">
        <v>51.390999999999998</v>
      </c>
      <c r="S30" s="117">
        <f>M30-B30</f>
        <v>-1.8028000000214206E-4</v>
      </c>
      <c r="T30" s="92">
        <f t="shared" ref="T30:W30" si="47">N30-C30</f>
        <v>13.919838360000497</v>
      </c>
      <c r="U30" s="92">
        <f t="shared" si="47"/>
        <v>9.722999999999999</v>
      </c>
      <c r="V30" s="92">
        <f t="shared" si="47"/>
        <v>12.739999999999995</v>
      </c>
      <c r="W30" s="93">
        <f t="shared" si="47"/>
        <v>12.739999999999995</v>
      </c>
      <c r="X30" s="117">
        <f t="shared" ref="X30:AC30" si="48">M30-G30</f>
        <v>0</v>
      </c>
      <c r="Y30" s="92">
        <f t="shared" si="48"/>
        <v>-7.3710000002336074E-5</v>
      </c>
      <c r="Z30" s="92">
        <f t="shared" si="48"/>
        <v>11.980000000000004</v>
      </c>
      <c r="AA30" s="92">
        <f t="shared" si="48"/>
        <v>7.8870000000000005</v>
      </c>
      <c r="AB30" s="92">
        <f t="shared" si="48"/>
        <v>7.8870000000000005</v>
      </c>
      <c r="AC30" s="93">
        <f t="shared" si="48"/>
        <v>7.8870000000000005</v>
      </c>
      <c r="AE30" s="138"/>
      <c r="AF30" s="138"/>
      <c r="AG30" s="138"/>
      <c r="AH30" s="138"/>
      <c r="AI30" s="138"/>
      <c r="AJ30" s="138"/>
    </row>
    <row r="31" spans="1:36" ht="14.15" customHeight="1">
      <c r="A31" s="45" t="s">
        <v>23</v>
      </c>
      <c r="B31" s="102">
        <v>31790.779653413447</v>
      </c>
      <c r="C31" s="79">
        <v>35038.416000000005</v>
      </c>
      <c r="D31" s="79">
        <v>38498.826000000001</v>
      </c>
      <c r="E31" s="79">
        <v>40978.053</v>
      </c>
      <c r="F31" s="80">
        <v>43287.805</v>
      </c>
      <c r="G31" s="79">
        <v>31772.847995121152</v>
      </c>
      <c r="H31" s="79">
        <v>35099.029370730066</v>
      </c>
      <c r="I31" s="79">
        <v>38232.104999999996</v>
      </c>
      <c r="J31" s="79">
        <v>40563.613000000005</v>
      </c>
      <c r="K31" s="79">
        <v>42704.929000000004</v>
      </c>
      <c r="L31" s="80">
        <v>44140.12000000001</v>
      </c>
      <c r="M31" s="79">
        <v>31772.847995121152</v>
      </c>
      <c r="N31" s="79">
        <v>35043.915071415591</v>
      </c>
      <c r="O31" s="79">
        <v>38251.496000000006</v>
      </c>
      <c r="P31" s="79">
        <v>39855.592000000004</v>
      </c>
      <c r="Q31" s="79">
        <v>41770.704000000005</v>
      </c>
      <c r="R31" s="79">
        <v>43202.885000000009</v>
      </c>
      <c r="S31" s="102">
        <f>M31-B31</f>
        <v>-17.931658292294742</v>
      </c>
      <c r="T31" s="79">
        <f t="shared" ref="T31" si="49">N31-C31</f>
        <v>5.4990714155865135</v>
      </c>
      <c r="U31" s="79">
        <f t="shared" ref="U31" si="50">O31-D31</f>
        <v>-247.32999999999447</v>
      </c>
      <c r="V31" s="79">
        <f t="shared" ref="V31" si="51">P31-E31</f>
        <v>-1122.4609999999957</v>
      </c>
      <c r="W31" s="80">
        <f t="shared" ref="W31" si="52">Q31-F31</f>
        <v>-1517.1009999999951</v>
      </c>
      <c r="X31" s="102">
        <f t="shared" ref="X31" si="53">M31-G31</f>
        <v>0</v>
      </c>
      <c r="Y31" s="79">
        <f t="shared" ref="Y31" si="54">N31-H31</f>
        <v>-55.11429931447492</v>
      </c>
      <c r="Z31" s="79">
        <f t="shared" ref="Z31" si="55">O31-I31</f>
        <v>19.391000000010536</v>
      </c>
      <c r="AA31" s="79">
        <f t="shared" ref="AA31" si="56">P31-J31</f>
        <v>-708.02100000000064</v>
      </c>
      <c r="AB31" s="79">
        <f t="shared" ref="AB31:AC31" si="57">Q31-K31</f>
        <v>-934.22499999999854</v>
      </c>
      <c r="AC31" s="80">
        <f t="shared" si="57"/>
        <v>-937.23500000000058</v>
      </c>
      <c r="AE31" s="138"/>
      <c r="AF31" s="138"/>
      <c r="AG31" s="138"/>
      <c r="AH31" s="138"/>
      <c r="AI31" s="138"/>
      <c r="AJ31" s="138"/>
    </row>
    <row r="32" spans="1:36" s="28" customFormat="1" ht="14.15" customHeight="1" thickBot="1">
      <c r="A32" s="46" t="s">
        <v>24</v>
      </c>
      <c r="B32" s="131">
        <v>32.732658969316212</v>
      </c>
      <c r="C32" s="57">
        <v>32.751331939679815</v>
      </c>
      <c r="D32" s="57">
        <v>31.93090557652868</v>
      </c>
      <c r="E32" s="57">
        <v>31.942890165186881</v>
      </c>
      <c r="F32" s="58">
        <v>31.643508372732875</v>
      </c>
      <c r="G32" s="57">
        <v>32.24917442877733</v>
      </c>
      <c r="H32" s="57">
        <v>32.569119271830523</v>
      </c>
      <c r="I32" s="57">
        <v>32.506080092927313</v>
      </c>
      <c r="J32" s="57">
        <v>32.13829108771634</v>
      </c>
      <c r="K32" s="57">
        <v>31.663888382021671</v>
      </c>
      <c r="L32" s="58">
        <v>31.328085239917382</v>
      </c>
      <c r="M32" s="57">
        <v>31.670409106753088</v>
      </c>
      <c r="N32" s="57">
        <v>31.95923554371684</v>
      </c>
      <c r="O32" s="57">
        <v>31.618351971754038</v>
      </c>
      <c r="P32" s="57">
        <v>30.579774313189734</v>
      </c>
      <c r="Q32" s="57">
        <v>30.238069319893018</v>
      </c>
      <c r="R32" s="57">
        <v>29.917512055231832</v>
      </c>
      <c r="S32" s="121">
        <f>S31/M45*100</f>
        <v>-1.820048288256193E-2</v>
      </c>
      <c r="T32" s="89">
        <f t="shared" ref="T32:W32" si="58">T31/N45*100</f>
        <v>5.1027027251046107E-3</v>
      </c>
      <c r="U32" s="89">
        <f t="shared" si="58"/>
        <v>-0.21028736946039289</v>
      </c>
      <c r="V32" s="89">
        <f t="shared" si="58"/>
        <v>-0.88931866973016005</v>
      </c>
      <c r="W32" s="90">
        <f t="shared" si="58"/>
        <v>-1.1248658609935471</v>
      </c>
      <c r="X32" s="121">
        <f t="shared" ref="X32:AC32" si="59">X31/M45*100</f>
        <v>0</v>
      </c>
      <c r="Y32" s="89">
        <f t="shared" si="59"/>
        <v>-5.1141704489794673E-2</v>
      </c>
      <c r="Z32" s="89">
        <f t="shared" si="59"/>
        <v>1.6486808641122327E-2</v>
      </c>
      <c r="AA32" s="89">
        <f t="shared" si="59"/>
        <v>-0.56096050897182237</v>
      </c>
      <c r="AB32" s="89">
        <f t="shared" si="59"/>
        <v>-0.69268809986065416</v>
      </c>
      <c r="AC32" s="90">
        <f t="shared" si="59"/>
        <v>-0.66519479262480441</v>
      </c>
      <c r="AE32" s="138"/>
      <c r="AF32" s="138"/>
      <c r="AG32" s="138"/>
      <c r="AH32" s="138"/>
      <c r="AI32" s="138"/>
      <c r="AJ32" s="138"/>
    </row>
    <row r="33" spans="1:36" ht="14.15" customHeight="1" thickBot="1">
      <c r="A33" s="29"/>
      <c r="B33" s="30"/>
      <c r="C33" s="30"/>
      <c r="D33" s="21"/>
      <c r="E33" s="21"/>
      <c r="F33" s="21"/>
      <c r="G33" s="21"/>
      <c r="H33" s="21"/>
      <c r="I33" s="21"/>
      <c r="J33" s="21"/>
      <c r="K33" s="21"/>
      <c r="L33" s="127"/>
      <c r="M33" s="21"/>
      <c r="N33" s="21"/>
      <c r="O33" s="21"/>
      <c r="P33" s="21"/>
      <c r="Q33" s="21"/>
      <c r="R33" s="127"/>
      <c r="S33" s="91"/>
      <c r="T33" s="91"/>
      <c r="U33" s="91"/>
      <c r="V33" s="91"/>
      <c r="W33" s="91"/>
      <c r="X33" s="91"/>
      <c r="Y33" s="91"/>
      <c r="Z33" s="91"/>
      <c r="AA33" s="91"/>
      <c r="AB33" s="91"/>
      <c r="AC33" s="91"/>
      <c r="AE33" s="138"/>
      <c r="AF33" s="138"/>
      <c r="AG33" s="138"/>
      <c r="AH33" s="138"/>
      <c r="AI33" s="138"/>
      <c r="AJ33" s="138"/>
    </row>
    <row r="34" spans="1:36" ht="14.15" customHeight="1">
      <c r="A34" s="31" t="s">
        <v>43</v>
      </c>
      <c r="B34" s="36">
        <v>14465.605991953274</v>
      </c>
      <c r="C34" s="36">
        <v>15997.754999999999</v>
      </c>
      <c r="D34" s="36">
        <v>18052.983</v>
      </c>
      <c r="E34" s="36">
        <v>19138.476999999999</v>
      </c>
      <c r="F34" s="37">
        <v>19837.582999999999</v>
      </c>
      <c r="G34" s="128">
        <v>14437.743825073758</v>
      </c>
      <c r="H34" s="36">
        <v>16268.895377565585</v>
      </c>
      <c r="I34" s="36">
        <v>17796.067999999999</v>
      </c>
      <c r="J34" s="36">
        <v>18727.383000000002</v>
      </c>
      <c r="K34" s="36">
        <v>19614.834999999999</v>
      </c>
      <c r="L34" s="93">
        <v>19885.537</v>
      </c>
      <c r="M34" s="128">
        <v>14437.743825073758</v>
      </c>
      <c r="N34" s="36">
        <v>16270.700024245587</v>
      </c>
      <c r="O34" s="36">
        <v>17921.557000000001</v>
      </c>
      <c r="P34" s="36">
        <v>18571.055</v>
      </c>
      <c r="Q34" s="36">
        <v>19252.713</v>
      </c>
      <c r="R34" s="93">
        <v>19441.348999999998</v>
      </c>
      <c r="S34" s="92">
        <f>M34-B34</f>
        <v>-27.862166879516735</v>
      </c>
      <c r="T34" s="92">
        <f t="shared" ref="T34:W34" si="60">N34-C34</f>
        <v>272.94502424558777</v>
      </c>
      <c r="U34" s="92">
        <f t="shared" si="60"/>
        <v>-131.42599999999948</v>
      </c>
      <c r="V34" s="92">
        <f t="shared" si="60"/>
        <v>-567.42199999999866</v>
      </c>
      <c r="W34" s="93">
        <f t="shared" si="60"/>
        <v>-584.86999999999898</v>
      </c>
      <c r="X34" s="92">
        <f t="shared" ref="X34:X43" si="61">M34-G34</f>
        <v>0</v>
      </c>
      <c r="Y34" s="92">
        <f t="shared" ref="Y34:Y43" si="62">N34-H34</f>
        <v>1.8046466800024064</v>
      </c>
      <c r="Z34" s="92">
        <f t="shared" ref="Z34:Z43" si="63">O34-I34</f>
        <v>125.4890000000014</v>
      </c>
      <c r="AA34" s="92">
        <f t="shared" ref="AA34:AA43" si="64">P34-J34</f>
        <v>-156.32800000000134</v>
      </c>
      <c r="AB34" s="92">
        <f t="shared" ref="AB34:AC43" si="65">Q34-K34</f>
        <v>-362.12199999999939</v>
      </c>
      <c r="AC34" s="93">
        <f t="shared" si="65"/>
        <v>-444.18800000000192</v>
      </c>
      <c r="AE34" s="138"/>
      <c r="AF34" s="138"/>
      <c r="AG34" s="138"/>
      <c r="AH34" s="138"/>
      <c r="AI34" s="138"/>
      <c r="AJ34" s="138"/>
    </row>
    <row r="35" spans="1:36" ht="14.15" customHeight="1">
      <c r="A35" s="20" t="s">
        <v>49</v>
      </c>
      <c r="B35" s="21">
        <v>32.180213189999996</v>
      </c>
      <c r="C35" s="21">
        <v>33.712000000000003</v>
      </c>
      <c r="D35" s="21">
        <v>34.868000000000002</v>
      </c>
      <c r="E35" s="21">
        <v>36.433</v>
      </c>
      <c r="F35" s="24">
        <v>38.302</v>
      </c>
      <c r="G35" s="125">
        <v>32.180213189999996</v>
      </c>
      <c r="H35" s="21">
        <v>33.673000000000002</v>
      </c>
      <c r="I35" s="21">
        <v>35.076000000000001</v>
      </c>
      <c r="J35" s="21">
        <v>36.715000000000003</v>
      </c>
      <c r="K35" s="21">
        <v>38.770000000000003</v>
      </c>
      <c r="L35" s="82">
        <v>40.642000000000003</v>
      </c>
      <c r="M35" s="125">
        <v>32.180213189999996</v>
      </c>
      <c r="N35" s="21">
        <v>33.217215609999997</v>
      </c>
      <c r="O35" s="21">
        <v>34.594999999999999</v>
      </c>
      <c r="P35" s="21">
        <v>36.036000000000001</v>
      </c>
      <c r="Q35" s="21">
        <v>38.24</v>
      </c>
      <c r="R35" s="82">
        <v>40.177</v>
      </c>
      <c r="S35" s="81">
        <f t="shared" ref="S35:S40" si="66">M35-B35</f>
        <v>0</v>
      </c>
      <c r="T35" s="81">
        <f t="shared" ref="T35:T41" si="67">N35-C35</f>
        <v>-0.49478439000000662</v>
      </c>
      <c r="U35" s="81">
        <f t="shared" ref="U35:U41" si="68">O35-D35</f>
        <v>-0.27300000000000324</v>
      </c>
      <c r="V35" s="81">
        <f t="shared" ref="V35:V41" si="69">P35-E35</f>
        <v>-0.39699999999999847</v>
      </c>
      <c r="W35" s="82">
        <f t="shared" ref="W35:W41" si="70">Q35-F35</f>
        <v>-6.1999999999997613E-2</v>
      </c>
      <c r="X35" s="81">
        <f t="shared" si="61"/>
        <v>0</v>
      </c>
      <c r="Y35" s="81">
        <f t="shared" si="62"/>
        <v>-0.45578439000000515</v>
      </c>
      <c r="Z35" s="81">
        <f t="shared" si="63"/>
        <v>-0.48100000000000165</v>
      </c>
      <c r="AA35" s="81">
        <f t="shared" si="64"/>
        <v>-0.67900000000000205</v>
      </c>
      <c r="AB35" s="81">
        <f t="shared" si="65"/>
        <v>-0.53000000000000114</v>
      </c>
      <c r="AC35" s="82">
        <f t="shared" si="65"/>
        <v>-0.46500000000000341</v>
      </c>
      <c r="AE35" s="138"/>
      <c r="AF35" s="138"/>
      <c r="AG35" s="138"/>
      <c r="AH35" s="138"/>
      <c r="AI35" s="138"/>
      <c r="AJ35" s="138"/>
    </row>
    <row r="36" spans="1:36" ht="14.15" customHeight="1">
      <c r="A36" s="20" t="s">
        <v>25</v>
      </c>
      <c r="B36" s="21">
        <v>91.113</v>
      </c>
      <c r="C36" s="21">
        <v>96.004999999999995</v>
      </c>
      <c r="D36" s="21">
        <v>98.552000000000007</v>
      </c>
      <c r="E36" s="21">
        <v>103.92</v>
      </c>
      <c r="F36" s="24">
        <v>107.913</v>
      </c>
      <c r="G36" s="125">
        <v>101.68254787000004</v>
      </c>
      <c r="H36" s="21">
        <v>97.623000000000005</v>
      </c>
      <c r="I36" s="21">
        <v>90.366</v>
      </c>
      <c r="J36" s="21">
        <v>93.001000000000005</v>
      </c>
      <c r="K36" s="21">
        <v>95.552999999999997</v>
      </c>
      <c r="L36" s="82">
        <v>86.4</v>
      </c>
      <c r="M36" s="125">
        <v>101.68254787000004</v>
      </c>
      <c r="N36" s="21">
        <v>90.668000000000006</v>
      </c>
      <c r="O36" s="21">
        <v>83.903999999999996</v>
      </c>
      <c r="P36" s="21">
        <v>86.876999999999995</v>
      </c>
      <c r="Q36" s="21">
        <v>89.108999999999995</v>
      </c>
      <c r="R36" s="82">
        <v>90.82</v>
      </c>
      <c r="S36" s="81">
        <f t="shared" si="66"/>
        <v>10.569547870000036</v>
      </c>
      <c r="T36" s="81">
        <f t="shared" si="67"/>
        <v>-5.3369999999999891</v>
      </c>
      <c r="U36" s="81">
        <f t="shared" si="68"/>
        <v>-14.64800000000001</v>
      </c>
      <c r="V36" s="81">
        <f t="shared" si="69"/>
        <v>-17.043000000000006</v>
      </c>
      <c r="W36" s="82">
        <f t="shared" si="70"/>
        <v>-18.804000000000002</v>
      </c>
      <c r="X36" s="81">
        <f t="shared" si="61"/>
        <v>0</v>
      </c>
      <c r="Y36" s="81">
        <f t="shared" si="62"/>
        <v>-6.9549999999999983</v>
      </c>
      <c r="Z36" s="81">
        <f t="shared" si="63"/>
        <v>-6.4620000000000033</v>
      </c>
      <c r="AA36" s="81">
        <f t="shared" si="64"/>
        <v>-6.1240000000000094</v>
      </c>
      <c r="AB36" s="81">
        <f t="shared" si="65"/>
        <v>-6.4440000000000026</v>
      </c>
      <c r="AC36" s="82">
        <f t="shared" si="65"/>
        <v>4.4199999999999875</v>
      </c>
      <c r="AE36" s="138"/>
      <c r="AF36" s="138"/>
      <c r="AG36" s="138"/>
      <c r="AH36" s="138"/>
      <c r="AI36" s="138"/>
      <c r="AJ36" s="138"/>
    </row>
    <row r="37" spans="1:36" ht="14.15" customHeight="1">
      <c r="A37" s="20" t="s">
        <v>26</v>
      </c>
      <c r="B37" s="21">
        <v>2994.5210535199994</v>
      </c>
      <c r="C37" s="21">
        <v>3266.002</v>
      </c>
      <c r="D37" s="21">
        <v>3387.4250000000002</v>
      </c>
      <c r="E37" s="21">
        <v>3521.7820000000002</v>
      </c>
      <c r="F37" s="24">
        <v>3859.511</v>
      </c>
      <c r="G37" s="125">
        <v>2994.5213703600002</v>
      </c>
      <c r="H37" s="21">
        <v>3236.1308835800005</v>
      </c>
      <c r="I37" s="21">
        <v>3537.8110000000001</v>
      </c>
      <c r="J37" s="21">
        <v>3656.8580000000002</v>
      </c>
      <c r="K37" s="21">
        <v>3819.7190000000001</v>
      </c>
      <c r="L37" s="82">
        <v>4127.277</v>
      </c>
      <c r="M37" s="125">
        <v>2994.5213703600002</v>
      </c>
      <c r="N37" s="21">
        <v>3236.1308835800005</v>
      </c>
      <c r="O37" s="21">
        <v>3532.0059999999999</v>
      </c>
      <c r="P37" s="21">
        <v>3490.0650000000001</v>
      </c>
      <c r="Q37" s="21">
        <v>3697.6950000000002</v>
      </c>
      <c r="R37" s="82">
        <v>4021.4180000000001</v>
      </c>
      <c r="S37" s="81">
        <f t="shared" si="66"/>
        <v>3.1684000077802921E-4</v>
      </c>
      <c r="T37" s="81">
        <f t="shared" si="67"/>
        <v>-29.871116419999453</v>
      </c>
      <c r="U37" s="81">
        <f t="shared" si="68"/>
        <v>144.58099999999968</v>
      </c>
      <c r="V37" s="81">
        <f t="shared" si="69"/>
        <v>-31.717000000000098</v>
      </c>
      <c r="W37" s="82">
        <f t="shared" si="70"/>
        <v>-161.8159999999998</v>
      </c>
      <c r="X37" s="81">
        <f t="shared" si="61"/>
        <v>0</v>
      </c>
      <c r="Y37" s="81">
        <f t="shared" si="62"/>
        <v>0</v>
      </c>
      <c r="Z37" s="81">
        <f t="shared" si="63"/>
        <v>-5.805000000000291</v>
      </c>
      <c r="AA37" s="81">
        <f t="shared" si="64"/>
        <v>-166.79300000000012</v>
      </c>
      <c r="AB37" s="81">
        <f t="shared" si="65"/>
        <v>-122.02399999999989</v>
      </c>
      <c r="AC37" s="82">
        <f t="shared" si="65"/>
        <v>-105.85899999999992</v>
      </c>
      <c r="AE37" s="138"/>
      <c r="AF37" s="138"/>
      <c r="AG37" s="138"/>
      <c r="AH37" s="138"/>
      <c r="AI37" s="138"/>
      <c r="AJ37" s="138"/>
    </row>
    <row r="38" spans="1:36" ht="14.15" customHeight="1">
      <c r="A38" s="20" t="s">
        <v>27</v>
      </c>
      <c r="B38" s="21">
        <v>982.49302949999992</v>
      </c>
      <c r="C38" s="21">
        <v>1085.6469999999999</v>
      </c>
      <c r="D38" s="21">
        <v>1129.307</v>
      </c>
      <c r="E38" s="21">
        <v>1179.4839999999999</v>
      </c>
      <c r="F38" s="24">
        <v>1316.683</v>
      </c>
      <c r="G38" s="125">
        <v>982.49300000000005</v>
      </c>
      <c r="H38" s="21">
        <v>1080.2305161900001</v>
      </c>
      <c r="I38" s="21">
        <v>1159.8810000000001</v>
      </c>
      <c r="J38" s="21">
        <v>1202.1489999999999</v>
      </c>
      <c r="K38" s="21">
        <v>1262.191</v>
      </c>
      <c r="L38" s="82">
        <v>1384.65</v>
      </c>
      <c r="M38" s="125">
        <v>982.49300000000005</v>
      </c>
      <c r="N38" s="21">
        <v>1080.2305161900001</v>
      </c>
      <c r="O38" s="21">
        <v>1163.3989999999999</v>
      </c>
      <c r="P38" s="21">
        <v>1135.2809999999999</v>
      </c>
      <c r="Q38" s="21">
        <v>1214.395</v>
      </c>
      <c r="R38" s="82">
        <v>1344.2090000000001</v>
      </c>
      <c r="S38" s="81">
        <f t="shared" si="66"/>
        <v>-2.9499999868676241E-5</v>
      </c>
      <c r="T38" s="81">
        <f t="shared" si="67"/>
        <v>-5.4164838099998178</v>
      </c>
      <c r="U38" s="81">
        <f t="shared" si="68"/>
        <v>34.091999999999871</v>
      </c>
      <c r="V38" s="81">
        <f t="shared" si="69"/>
        <v>-44.202999999999975</v>
      </c>
      <c r="W38" s="82">
        <f t="shared" si="70"/>
        <v>-102.28800000000001</v>
      </c>
      <c r="X38" s="81">
        <f t="shared" si="61"/>
        <v>0</v>
      </c>
      <c r="Y38" s="81">
        <f t="shared" si="62"/>
        <v>0</v>
      </c>
      <c r="Z38" s="81">
        <f t="shared" si="63"/>
        <v>3.5179999999998017</v>
      </c>
      <c r="AA38" s="81">
        <f t="shared" si="64"/>
        <v>-66.867999999999938</v>
      </c>
      <c r="AB38" s="81">
        <f t="shared" si="65"/>
        <v>-47.796000000000049</v>
      </c>
      <c r="AC38" s="82">
        <f t="shared" si="65"/>
        <v>-40.441000000000031</v>
      </c>
      <c r="AE38" s="138"/>
      <c r="AF38" s="138"/>
      <c r="AG38" s="138"/>
      <c r="AH38" s="138"/>
      <c r="AI38" s="138"/>
      <c r="AJ38" s="138"/>
    </row>
    <row r="39" spans="1:36" ht="14.15" customHeight="1">
      <c r="A39" s="20" t="s">
        <v>28</v>
      </c>
      <c r="B39" s="21">
        <v>76.294162960000008</v>
      </c>
      <c r="C39" s="21">
        <v>75.007000000000005</v>
      </c>
      <c r="D39" s="21">
        <v>75.400000000000006</v>
      </c>
      <c r="E39" s="21">
        <v>75.795000000000002</v>
      </c>
      <c r="F39" s="24">
        <v>76.191999999999993</v>
      </c>
      <c r="G39" s="125">
        <v>76.294162960000008</v>
      </c>
      <c r="H39" s="21">
        <v>74.305481999999998</v>
      </c>
      <c r="I39" s="21">
        <v>40.405999999999999</v>
      </c>
      <c r="J39" s="21">
        <v>0</v>
      </c>
      <c r="K39" s="21">
        <v>0</v>
      </c>
      <c r="L39" s="82">
        <v>0</v>
      </c>
      <c r="M39" s="125">
        <v>76.294162960000008</v>
      </c>
      <c r="N39" s="21">
        <v>74.305481999999998</v>
      </c>
      <c r="O39" s="21">
        <v>40.093000000000004</v>
      </c>
      <c r="P39" s="21">
        <v>0</v>
      </c>
      <c r="Q39" s="21">
        <v>0</v>
      </c>
      <c r="R39" s="82">
        <v>0</v>
      </c>
      <c r="S39" s="81">
        <f t="shared" si="66"/>
        <v>0</v>
      </c>
      <c r="T39" s="81">
        <f t="shared" si="67"/>
        <v>-0.70151800000000719</v>
      </c>
      <c r="U39" s="81">
        <f t="shared" si="68"/>
        <v>-35.307000000000002</v>
      </c>
      <c r="V39" s="81">
        <f t="shared" si="69"/>
        <v>-75.795000000000002</v>
      </c>
      <c r="W39" s="82">
        <f t="shared" si="70"/>
        <v>-76.191999999999993</v>
      </c>
      <c r="X39" s="81">
        <f t="shared" si="61"/>
        <v>0</v>
      </c>
      <c r="Y39" s="81">
        <f t="shared" si="62"/>
        <v>0</v>
      </c>
      <c r="Z39" s="81">
        <f t="shared" si="63"/>
        <v>-0.31299999999999528</v>
      </c>
      <c r="AA39" s="81">
        <f t="shared" si="64"/>
        <v>0</v>
      </c>
      <c r="AB39" s="81">
        <f t="shared" si="65"/>
        <v>0</v>
      </c>
      <c r="AC39" s="82">
        <f t="shared" si="65"/>
        <v>0</v>
      </c>
      <c r="AE39" s="138"/>
      <c r="AF39" s="138"/>
      <c r="AG39" s="138"/>
      <c r="AH39" s="138"/>
      <c r="AI39" s="138"/>
      <c r="AJ39" s="138"/>
    </row>
    <row r="40" spans="1:36" ht="14.15" customHeight="1" thickBot="1">
      <c r="A40" s="32" t="s">
        <v>29</v>
      </c>
      <c r="B40" s="39">
        <v>31.949064169999996</v>
      </c>
      <c r="C40" s="39">
        <v>28.332000000000001</v>
      </c>
      <c r="D40" s="39">
        <v>29.821999999999999</v>
      </c>
      <c r="E40" s="39">
        <v>30.353999999999999</v>
      </c>
      <c r="F40" s="40">
        <v>30.968</v>
      </c>
      <c r="G40" s="129">
        <v>31.949064169999996</v>
      </c>
      <c r="H40" s="39">
        <v>32.03845827</v>
      </c>
      <c r="I40" s="39">
        <v>31.7</v>
      </c>
      <c r="J40" s="39">
        <v>17.209</v>
      </c>
      <c r="K40" s="39">
        <v>18.088000000000001</v>
      </c>
      <c r="L40" s="95">
        <v>18.542999999999999</v>
      </c>
      <c r="M40" s="129">
        <v>31.949064169999996</v>
      </c>
      <c r="N40" s="39">
        <v>32.03845827</v>
      </c>
      <c r="O40" s="39">
        <v>32.106000000000002</v>
      </c>
      <c r="P40" s="39">
        <v>17.478000000000002</v>
      </c>
      <c r="Q40" s="39">
        <v>18.507999999999999</v>
      </c>
      <c r="R40" s="95">
        <v>19.036999999999999</v>
      </c>
      <c r="S40" s="94">
        <f t="shared" si="66"/>
        <v>0</v>
      </c>
      <c r="T40" s="94">
        <f t="shared" si="67"/>
        <v>3.7064582699999988</v>
      </c>
      <c r="U40" s="94">
        <f t="shared" si="68"/>
        <v>2.2840000000000025</v>
      </c>
      <c r="V40" s="94">
        <f t="shared" si="69"/>
        <v>-12.875999999999998</v>
      </c>
      <c r="W40" s="95">
        <f t="shared" si="70"/>
        <v>-12.46</v>
      </c>
      <c r="X40" s="94">
        <f t="shared" si="61"/>
        <v>0</v>
      </c>
      <c r="Y40" s="94">
        <f t="shared" si="62"/>
        <v>0</v>
      </c>
      <c r="Z40" s="94">
        <f t="shared" si="63"/>
        <v>0.40600000000000236</v>
      </c>
      <c r="AA40" s="94">
        <f t="shared" si="64"/>
        <v>0.2690000000000019</v>
      </c>
      <c r="AB40" s="94">
        <f t="shared" si="65"/>
        <v>0.41999999999999815</v>
      </c>
      <c r="AC40" s="95">
        <f t="shared" si="65"/>
        <v>0.49399999999999977</v>
      </c>
      <c r="AE40" s="138"/>
      <c r="AF40" s="138"/>
      <c r="AG40" s="138"/>
      <c r="AH40" s="138"/>
      <c r="AI40" s="138"/>
      <c r="AJ40" s="138"/>
    </row>
    <row r="41" spans="1:36" ht="14.15" customHeight="1">
      <c r="A41" s="23" t="s">
        <v>30</v>
      </c>
      <c r="B41" s="18">
        <v>87.191000000000003</v>
      </c>
      <c r="C41" s="18">
        <v>86.132000000000005</v>
      </c>
      <c r="D41" s="18">
        <v>89.286000000000001</v>
      </c>
      <c r="E41" s="18">
        <v>96.501999999999995</v>
      </c>
      <c r="F41" s="25">
        <v>104.16800000000001</v>
      </c>
      <c r="G41" s="123">
        <v>87.190373840000007</v>
      </c>
      <c r="H41" s="18">
        <v>87.993031049999999</v>
      </c>
      <c r="I41" s="18">
        <v>92.284999999999997</v>
      </c>
      <c r="J41" s="18">
        <v>95.608000000000004</v>
      </c>
      <c r="K41" s="18">
        <v>101.655</v>
      </c>
      <c r="L41" s="80">
        <v>112.69499999999999</v>
      </c>
      <c r="M41" s="123">
        <v>87.190373840000007</v>
      </c>
      <c r="N41" s="18">
        <v>87.993031049999999</v>
      </c>
      <c r="O41" s="18">
        <v>93.534999999999997</v>
      </c>
      <c r="P41" s="18">
        <v>94.924999999999997</v>
      </c>
      <c r="Q41" s="18">
        <v>99.83</v>
      </c>
      <c r="R41" s="80">
        <v>109.96600000000001</v>
      </c>
      <c r="S41" s="79">
        <f>M41-B41</f>
        <v>-6.2615999999593441E-4</v>
      </c>
      <c r="T41" s="79">
        <f t="shared" si="67"/>
        <v>1.861031049999994</v>
      </c>
      <c r="U41" s="79">
        <f t="shared" si="68"/>
        <v>4.2489999999999952</v>
      </c>
      <c r="V41" s="79">
        <f t="shared" si="69"/>
        <v>-1.5769999999999982</v>
      </c>
      <c r="W41" s="86">
        <f t="shared" si="70"/>
        <v>-4.3380000000000081</v>
      </c>
      <c r="X41" s="79">
        <f t="shared" si="61"/>
        <v>0</v>
      </c>
      <c r="Y41" s="79">
        <f t="shared" si="62"/>
        <v>0</v>
      </c>
      <c r="Z41" s="79">
        <f t="shared" si="63"/>
        <v>1.25</v>
      </c>
      <c r="AA41" s="79">
        <f t="shared" si="64"/>
        <v>-0.68300000000000693</v>
      </c>
      <c r="AB41" s="79">
        <f t="shared" si="65"/>
        <v>-1.8250000000000028</v>
      </c>
      <c r="AC41" s="86">
        <f t="shared" si="65"/>
        <v>-2.728999999999985</v>
      </c>
      <c r="AE41" s="138"/>
      <c r="AF41" s="138"/>
      <c r="AG41" s="138"/>
      <c r="AH41" s="138"/>
      <c r="AI41" s="138"/>
      <c r="AJ41" s="138"/>
    </row>
    <row r="42" spans="1:36" ht="14.15" customHeight="1">
      <c r="A42" s="22" t="s">
        <v>44</v>
      </c>
      <c r="B42" s="21">
        <v>49.85</v>
      </c>
      <c r="C42" s="21">
        <v>42.915999999999997</v>
      </c>
      <c r="D42" s="21">
        <v>47.073999999999998</v>
      </c>
      <c r="E42" s="21">
        <v>48.162999999999997</v>
      </c>
      <c r="F42" s="24">
        <v>52.65</v>
      </c>
      <c r="G42" s="125">
        <v>49.849812879999995</v>
      </c>
      <c r="H42" s="21">
        <v>42.860262529999993</v>
      </c>
      <c r="I42" s="21">
        <v>46.417000000000002</v>
      </c>
      <c r="J42" s="21">
        <v>45.936</v>
      </c>
      <c r="K42" s="21">
        <v>48.764000000000003</v>
      </c>
      <c r="L42" s="82">
        <v>56.796999999999997</v>
      </c>
      <c r="M42" s="125">
        <v>49.849812879999995</v>
      </c>
      <c r="N42" s="21">
        <v>42.860262529999993</v>
      </c>
      <c r="O42" s="21">
        <v>46.420999999999999</v>
      </c>
      <c r="P42" s="21">
        <v>45.451000000000001</v>
      </c>
      <c r="Q42" s="21">
        <v>46.591999999999999</v>
      </c>
      <c r="R42" s="82">
        <v>54.338999999999999</v>
      </c>
      <c r="S42" s="81">
        <f t="shared" ref="S42:S43" si="71">M42-B42</f>
        <v>-1.8712000000675744E-4</v>
      </c>
      <c r="T42" s="81">
        <f t="shared" ref="T42:T43" si="72">N42-C42</f>
        <v>-5.5737470000003952E-2</v>
      </c>
      <c r="U42" s="81">
        <f t="shared" ref="U42:U43" si="73">O42-D42</f>
        <v>-0.65299999999999869</v>
      </c>
      <c r="V42" s="81">
        <f t="shared" ref="V42:V43" si="74">P42-E42</f>
        <v>-2.7119999999999962</v>
      </c>
      <c r="W42" s="82">
        <f t="shared" ref="W42:W43" si="75">Q42-F42</f>
        <v>-6.0579999999999998</v>
      </c>
      <c r="X42" s="81">
        <f t="shared" si="61"/>
        <v>0</v>
      </c>
      <c r="Y42" s="81">
        <f t="shared" si="62"/>
        <v>0</v>
      </c>
      <c r="Z42" s="81">
        <f t="shared" si="63"/>
        <v>3.9999999999977831E-3</v>
      </c>
      <c r="AA42" s="81">
        <f t="shared" si="64"/>
        <v>-0.48499999999999943</v>
      </c>
      <c r="AB42" s="81">
        <f t="shared" si="65"/>
        <v>-2.1720000000000041</v>
      </c>
      <c r="AC42" s="82">
        <f t="shared" si="65"/>
        <v>-2.4579999999999984</v>
      </c>
      <c r="AE42" s="138"/>
      <c r="AF42" s="138"/>
      <c r="AG42" s="138"/>
      <c r="AH42" s="138"/>
      <c r="AI42" s="138"/>
      <c r="AJ42" s="138"/>
    </row>
    <row r="43" spans="1:36" ht="14.15" customHeight="1" thickBot="1">
      <c r="A43" s="33" t="s">
        <v>45</v>
      </c>
      <c r="B43" s="39">
        <v>37.341000000000001</v>
      </c>
      <c r="C43" s="39">
        <v>43.216000000000001</v>
      </c>
      <c r="D43" s="39">
        <v>42.212000000000003</v>
      </c>
      <c r="E43" s="39">
        <v>48.338999999999999</v>
      </c>
      <c r="F43" s="40">
        <v>51.518000000000001</v>
      </c>
      <c r="G43" s="129">
        <v>37.340560960000005</v>
      </c>
      <c r="H43" s="39">
        <v>45.132768520000006</v>
      </c>
      <c r="I43" s="39">
        <v>45.868000000000002</v>
      </c>
      <c r="J43" s="39">
        <v>49.671999999999997</v>
      </c>
      <c r="K43" s="39">
        <v>52.890999999999998</v>
      </c>
      <c r="L43" s="95">
        <v>55.898000000000003</v>
      </c>
      <c r="M43" s="129">
        <v>37.340560960000005</v>
      </c>
      <c r="N43" s="39">
        <v>45.132768520000006</v>
      </c>
      <c r="O43" s="39">
        <v>47.113999999999997</v>
      </c>
      <c r="P43" s="39">
        <v>49.473999999999997</v>
      </c>
      <c r="Q43" s="39">
        <v>53.238</v>
      </c>
      <c r="R43" s="95">
        <v>55.627000000000002</v>
      </c>
      <c r="S43" s="94">
        <f t="shared" si="71"/>
        <v>-4.390399999962824E-4</v>
      </c>
      <c r="T43" s="94">
        <f t="shared" si="72"/>
        <v>1.9167685200000051</v>
      </c>
      <c r="U43" s="94">
        <f t="shared" si="73"/>
        <v>4.9019999999999939</v>
      </c>
      <c r="V43" s="94">
        <f t="shared" si="74"/>
        <v>1.134999999999998</v>
      </c>
      <c r="W43" s="95">
        <f t="shared" si="75"/>
        <v>1.7199999999999989</v>
      </c>
      <c r="X43" s="94">
        <f t="shared" si="61"/>
        <v>0</v>
      </c>
      <c r="Y43" s="94">
        <f t="shared" si="62"/>
        <v>0</v>
      </c>
      <c r="Z43" s="94">
        <f t="shared" si="63"/>
        <v>1.2459999999999951</v>
      </c>
      <c r="AA43" s="94">
        <f t="shared" si="64"/>
        <v>-0.1980000000000004</v>
      </c>
      <c r="AB43" s="94">
        <f t="shared" si="65"/>
        <v>0.34700000000000131</v>
      </c>
      <c r="AC43" s="95">
        <f t="shared" si="65"/>
        <v>-0.2710000000000008</v>
      </c>
      <c r="AE43" s="138"/>
      <c r="AF43" s="138"/>
      <c r="AG43" s="138"/>
      <c r="AH43" s="138"/>
      <c r="AI43" s="138"/>
      <c r="AJ43" s="138"/>
    </row>
    <row r="44" spans="1:36" ht="14.5" thickBot="1">
      <c r="A44" s="44"/>
      <c r="F44" s="113"/>
      <c r="H44" s="50"/>
      <c r="I44" s="50"/>
      <c r="J44" s="50"/>
      <c r="K44" s="50"/>
      <c r="L44" s="34"/>
      <c r="M44" s="34"/>
      <c r="N44" s="34"/>
      <c r="O44" s="34"/>
      <c r="P44" s="34"/>
      <c r="Q44" s="34"/>
      <c r="R44" s="34"/>
      <c r="S44" s="99"/>
      <c r="T44" s="99"/>
      <c r="U44" s="99"/>
      <c r="V44" s="99"/>
      <c r="W44" s="99"/>
    </row>
    <row r="45" spans="1:36" ht="14.5" thickBot="1">
      <c r="A45" s="35" t="s">
        <v>46</v>
      </c>
      <c r="B45" s="51">
        <v>97122.509000000005</v>
      </c>
      <c r="C45" s="51">
        <v>106983.17877432422</v>
      </c>
      <c r="D45" s="51">
        <v>120569.16427794387</v>
      </c>
      <c r="E45" s="51">
        <v>128285.36424878715</v>
      </c>
      <c r="F45" s="51">
        <v>136798.37421978463</v>
      </c>
      <c r="G45" s="130">
        <v>97122.509000000005</v>
      </c>
      <c r="H45" s="51">
        <v>106983.17877432422</v>
      </c>
      <c r="I45" s="51">
        <v>120569.16427794387</v>
      </c>
      <c r="J45" s="51">
        <v>128285.36424878715</v>
      </c>
      <c r="K45" s="51">
        <v>136798.37421978463</v>
      </c>
      <c r="L45" s="52"/>
      <c r="M45" s="130">
        <v>98522.981</v>
      </c>
      <c r="N45" s="51">
        <v>107767.81858233329</v>
      </c>
      <c r="O45" s="51">
        <v>117615.24271983367</v>
      </c>
      <c r="P45" s="51">
        <v>126215.83670795715</v>
      </c>
      <c r="Q45" s="51">
        <v>134869.50334327001</v>
      </c>
      <c r="R45" s="52">
        <v>140896.32245943294</v>
      </c>
      <c r="S45" s="34"/>
      <c r="T45" s="34"/>
      <c r="U45" s="34"/>
      <c r="V45" s="34"/>
      <c r="W45" s="34"/>
    </row>
    <row r="47" spans="1:36" ht="16.5" customHeight="1">
      <c r="A47" s="44"/>
      <c r="B47" s="99"/>
      <c r="C47" s="99"/>
      <c r="D47" s="99"/>
      <c r="E47" s="99"/>
      <c r="F47" s="99"/>
      <c r="G47" s="99"/>
      <c r="H47" s="99"/>
      <c r="I47" s="99"/>
      <c r="J47" s="99"/>
      <c r="K47" s="99"/>
      <c r="L47" s="99"/>
      <c r="M47" s="99"/>
      <c r="N47" s="99"/>
      <c r="O47" s="99"/>
      <c r="P47" s="99"/>
      <c r="Q47" s="99"/>
      <c r="R47" s="99"/>
    </row>
    <row r="48" spans="1:36">
      <c r="A48" s="38" t="s">
        <v>40</v>
      </c>
      <c r="B48" s="99"/>
      <c r="C48" s="99"/>
      <c r="D48" s="99"/>
      <c r="E48" s="99"/>
      <c r="F48" s="99"/>
      <c r="G48" s="99"/>
      <c r="H48" s="99"/>
      <c r="I48" s="99"/>
      <c r="J48" s="99"/>
      <c r="K48" s="99"/>
      <c r="L48" s="99"/>
      <c r="M48" s="99"/>
      <c r="N48" s="99"/>
      <c r="O48" s="99"/>
      <c r="P48" s="99"/>
      <c r="Q48" s="99"/>
      <c r="R48" s="99"/>
    </row>
    <row r="49" spans="2:18">
      <c r="B49" s="99"/>
      <c r="C49" s="99"/>
      <c r="D49" s="99"/>
      <c r="E49" s="99"/>
      <c r="F49" s="99"/>
      <c r="G49" s="99"/>
      <c r="H49" s="99"/>
      <c r="I49" s="99"/>
      <c r="J49" s="99"/>
      <c r="K49" s="99"/>
      <c r="L49" s="99"/>
      <c r="M49" s="99"/>
      <c r="N49" s="99"/>
      <c r="O49" s="99"/>
      <c r="P49" s="99"/>
      <c r="Q49" s="99"/>
      <c r="R49" s="99"/>
    </row>
    <row r="50" spans="2:18">
      <c r="B50" s="99"/>
      <c r="C50" s="99"/>
      <c r="D50" s="99"/>
      <c r="E50" s="99"/>
      <c r="F50" s="99"/>
      <c r="G50" s="99"/>
      <c r="H50" s="99"/>
      <c r="I50" s="99"/>
      <c r="J50" s="99"/>
      <c r="K50" s="99"/>
      <c r="L50" s="99"/>
      <c r="M50" s="99"/>
      <c r="N50" s="99"/>
      <c r="O50" s="99"/>
      <c r="P50" s="99"/>
      <c r="Q50" s="99"/>
      <c r="R50" s="99"/>
    </row>
    <row r="51" spans="2:18">
      <c r="B51" s="99"/>
      <c r="C51" s="99"/>
      <c r="D51" s="99"/>
      <c r="E51" s="99"/>
      <c r="F51" s="99"/>
      <c r="G51" s="99"/>
      <c r="H51" s="99"/>
      <c r="I51" s="99"/>
      <c r="J51" s="99"/>
      <c r="K51" s="99"/>
      <c r="L51" s="99"/>
      <c r="M51" s="99"/>
      <c r="N51" s="99"/>
      <c r="O51" s="99"/>
      <c r="P51" s="99"/>
      <c r="Q51" s="99"/>
      <c r="R51" s="99"/>
    </row>
    <row r="52" spans="2:18">
      <c r="B52" s="99"/>
      <c r="C52" s="99"/>
      <c r="D52" s="99"/>
      <c r="E52" s="99"/>
      <c r="F52" s="99"/>
      <c r="G52" s="99"/>
      <c r="H52" s="99"/>
      <c r="I52" s="99"/>
      <c r="J52" s="99"/>
      <c r="K52" s="99"/>
      <c r="L52" s="99"/>
      <c r="M52" s="99"/>
      <c r="N52" s="99"/>
      <c r="O52" s="99"/>
      <c r="P52" s="99"/>
      <c r="Q52" s="99"/>
      <c r="R52" s="99"/>
    </row>
    <row r="53" spans="2:18">
      <c r="B53" s="99"/>
      <c r="C53" s="99"/>
      <c r="D53" s="99"/>
      <c r="E53" s="99"/>
      <c r="F53" s="99"/>
      <c r="G53" s="99"/>
      <c r="H53" s="99"/>
      <c r="I53" s="99"/>
      <c r="J53" s="99"/>
      <c r="K53" s="99"/>
      <c r="L53" s="99"/>
      <c r="M53" s="99"/>
      <c r="N53" s="99"/>
      <c r="O53" s="99"/>
      <c r="P53" s="99"/>
      <c r="Q53" s="99"/>
      <c r="R53" s="99"/>
    </row>
    <row r="54" spans="2:18">
      <c r="B54" s="99"/>
      <c r="C54" s="99"/>
      <c r="D54" s="99"/>
      <c r="E54" s="99"/>
      <c r="F54" s="99"/>
      <c r="G54" s="99"/>
      <c r="H54" s="99"/>
      <c r="I54" s="99"/>
      <c r="J54" s="99"/>
      <c r="K54" s="99"/>
      <c r="L54" s="99"/>
      <c r="M54" s="99"/>
      <c r="N54" s="99"/>
      <c r="O54" s="99"/>
      <c r="P54" s="99"/>
      <c r="Q54" s="99"/>
      <c r="R54" s="99"/>
    </row>
    <row r="55" spans="2:18">
      <c r="B55" s="99"/>
      <c r="C55" s="99"/>
      <c r="D55" s="99"/>
      <c r="E55" s="99"/>
      <c r="F55" s="99"/>
      <c r="G55" s="99"/>
      <c r="H55" s="99"/>
      <c r="I55" s="99"/>
      <c r="J55" s="99"/>
      <c r="K55" s="99"/>
      <c r="L55" s="99"/>
      <c r="M55" s="99"/>
      <c r="N55" s="99"/>
      <c r="O55" s="99"/>
      <c r="P55" s="99"/>
      <c r="Q55" s="99"/>
      <c r="R55" s="99"/>
    </row>
  </sheetData>
  <mergeCells count="6">
    <mergeCell ref="X3:AC3"/>
    <mergeCell ref="S3:W3"/>
    <mergeCell ref="A3:A4"/>
    <mergeCell ref="B3:F3"/>
    <mergeCell ref="G3:L3"/>
    <mergeCell ref="M3:R3"/>
  </mergeCells>
  <pageMargins left="0" right="0" top="0" bottom="0" header="0" footer="0"/>
  <pageSetup paperSize="9" scale="8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46"/>
  <sheetViews>
    <sheetView showGridLines="0" zoomScaleNormal="100" workbookViewId="0">
      <pane xSplit="1" ySplit="5" topLeftCell="B6" activePane="bottomRight" state="frozen"/>
      <selection activeCell="N24" sqref="N24"/>
      <selection pane="topRight" activeCell="N24" sqref="N24"/>
      <selection pane="bottomLeft" activeCell="N24" sqref="N24"/>
      <selection pane="bottomRight" activeCell="U35" sqref="U35"/>
    </sheetView>
  </sheetViews>
  <sheetFormatPr defaultColWidth="9.09765625" defaultRowHeight="14"/>
  <cols>
    <col min="1" max="1" width="32.09765625" style="16" customWidth="1"/>
    <col min="2" max="7" width="5.69921875" style="16" customWidth="1"/>
    <col min="8" max="8" width="5.69921875" style="34" customWidth="1"/>
    <col min="9" max="29" width="5.69921875" style="16" customWidth="1"/>
    <col min="30" max="16384" width="9.09765625" style="16"/>
  </cols>
  <sheetData>
    <row r="2" spans="1:56" s="15" customFormat="1" ht="13.5" thickBot="1">
      <c r="A2" s="41" t="s">
        <v>71</v>
      </c>
      <c r="B2" s="42"/>
      <c r="C2" s="42"/>
      <c r="D2" s="42"/>
      <c r="E2" s="42"/>
      <c r="F2" s="42"/>
      <c r="G2" s="1"/>
      <c r="H2" s="43"/>
      <c r="I2" s="1"/>
      <c r="J2" s="1"/>
      <c r="K2" s="1"/>
    </row>
    <row r="3" spans="1:56" ht="14.15" customHeight="1" thickBot="1">
      <c r="A3" s="192" t="s">
        <v>0</v>
      </c>
      <c r="B3" s="189" t="s">
        <v>60</v>
      </c>
      <c r="C3" s="190"/>
      <c r="D3" s="190"/>
      <c r="E3" s="190"/>
      <c r="F3" s="191"/>
      <c r="G3" s="189" t="s">
        <v>105</v>
      </c>
      <c r="H3" s="190"/>
      <c r="I3" s="190"/>
      <c r="J3" s="190"/>
      <c r="K3" s="190"/>
      <c r="L3" s="191"/>
      <c r="M3" s="189" t="s">
        <v>106</v>
      </c>
      <c r="N3" s="190"/>
      <c r="O3" s="190"/>
      <c r="P3" s="190"/>
      <c r="Q3" s="190"/>
      <c r="R3" s="191"/>
      <c r="S3" s="189" t="s">
        <v>61</v>
      </c>
      <c r="T3" s="190"/>
      <c r="U3" s="190"/>
      <c r="V3" s="190"/>
      <c r="W3" s="191"/>
      <c r="X3" s="189" t="s">
        <v>107</v>
      </c>
      <c r="Y3" s="190"/>
      <c r="Z3" s="190"/>
      <c r="AA3" s="190"/>
      <c r="AB3" s="190"/>
      <c r="AC3" s="191"/>
    </row>
    <row r="4" spans="1:56" ht="14.15" customHeight="1" thickBot="1">
      <c r="A4" s="193"/>
      <c r="B4" s="55">
        <v>2021</v>
      </c>
      <c r="C4" s="55">
        <v>2022</v>
      </c>
      <c r="D4" s="55">
        <v>2023</v>
      </c>
      <c r="E4" s="53">
        <v>2024</v>
      </c>
      <c r="F4" s="56">
        <v>2025</v>
      </c>
      <c r="G4" s="55">
        <v>2021</v>
      </c>
      <c r="H4" s="55">
        <v>2022</v>
      </c>
      <c r="I4" s="55">
        <v>2023</v>
      </c>
      <c r="J4" s="53">
        <v>2024</v>
      </c>
      <c r="K4" s="53">
        <v>2025</v>
      </c>
      <c r="L4" s="56">
        <v>2026</v>
      </c>
      <c r="M4" s="55">
        <v>2021</v>
      </c>
      <c r="N4" s="55">
        <v>2022</v>
      </c>
      <c r="O4" s="55">
        <v>2023</v>
      </c>
      <c r="P4" s="53">
        <v>2024</v>
      </c>
      <c r="Q4" s="53">
        <v>2025</v>
      </c>
      <c r="R4" s="56">
        <v>2026</v>
      </c>
      <c r="S4" s="55">
        <v>2021</v>
      </c>
      <c r="T4" s="55">
        <v>2022</v>
      </c>
      <c r="U4" s="55">
        <v>2023</v>
      </c>
      <c r="V4" s="55">
        <v>2024</v>
      </c>
      <c r="W4" s="56">
        <v>2025</v>
      </c>
      <c r="X4" s="55">
        <v>2021</v>
      </c>
      <c r="Y4" s="55">
        <v>2022</v>
      </c>
      <c r="Z4" s="55">
        <v>2023</v>
      </c>
      <c r="AA4" s="55">
        <v>2024</v>
      </c>
      <c r="AB4" s="55">
        <v>2025</v>
      </c>
      <c r="AC4" s="54">
        <v>2026</v>
      </c>
    </row>
    <row r="5" spans="1:56" ht="14.15" customHeight="1" thickBot="1">
      <c r="A5" s="17" t="s">
        <v>1</v>
      </c>
      <c r="B5" s="77">
        <v>17753.841203489996</v>
      </c>
      <c r="C5" s="77">
        <v>20388.093000000001</v>
      </c>
      <c r="D5" s="77">
        <v>21528.552</v>
      </c>
      <c r="E5" s="77">
        <v>23110.706999999999</v>
      </c>
      <c r="F5" s="77">
        <v>24040.16</v>
      </c>
      <c r="G5" s="101">
        <v>17753.841546969998</v>
      </c>
      <c r="H5" s="77">
        <v>20030.614538120004</v>
      </c>
      <c r="I5" s="77">
        <v>22158.502999999997</v>
      </c>
      <c r="J5" s="77">
        <v>22682.380999999998</v>
      </c>
      <c r="K5" s="77">
        <v>23683.941000000003</v>
      </c>
      <c r="L5" s="78">
        <v>24513.941999999999</v>
      </c>
      <c r="M5" s="77">
        <v>17753.841546969998</v>
      </c>
      <c r="N5" s="77">
        <v>20030.614538120004</v>
      </c>
      <c r="O5" s="77">
        <v>22344.95</v>
      </c>
      <c r="P5" s="77">
        <v>21994.536999999997</v>
      </c>
      <c r="Q5" s="77">
        <v>23210.582000000002</v>
      </c>
      <c r="R5" s="78">
        <v>23978.062000000002</v>
      </c>
      <c r="S5" s="77">
        <f>S6+S12+S23+S24+S25</f>
        <v>3.4347999962847098E-4</v>
      </c>
      <c r="T5" s="77">
        <f t="shared" ref="T5:W5" si="0">T6+T12+T23+T24+T25</f>
        <v>-357.47846188000221</v>
      </c>
      <c r="U5" s="77">
        <f t="shared" si="0"/>
        <v>816.39800000000048</v>
      </c>
      <c r="V5" s="77">
        <f t="shared" si="0"/>
        <v>-1116.1699999999989</v>
      </c>
      <c r="W5" s="78">
        <f t="shared" si="0"/>
        <v>-829.57800000000066</v>
      </c>
      <c r="X5" s="77">
        <f>X6+X12+X23+X24+X25</f>
        <v>0</v>
      </c>
      <c r="Y5" s="77">
        <f t="shared" ref="Y5:AB5" si="1">Y6+Y12+Y23+Y24+Y25</f>
        <v>0</v>
      </c>
      <c r="Z5" s="77">
        <f t="shared" si="1"/>
        <v>186.44700000000176</v>
      </c>
      <c r="AA5" s="77">
        <f t="shared" si="1"/>
        <v>-687.84399999999926</v>
      </c>
      <c r="AB5" s="77">
        <f t="shared" si="1"/>
        <v>-473.3589999999997</v>
      </c>
      <c r="AC5" s="78">
        <f t="shared" ref="AC5" si="2">AC6+AC12+AC23+AC24+AC25</f>
        <v>-535.8799999999992</v>
      </c>
      <c r="AE5" s="34"/>
      <c r="AF5" s="34"/>
      <c r="AG5" s="34"/>
      <c r="AH5" s="34"/>
      <c r="AI5" s="34"/>
      <c r="AJ5" s="34"/>
      <c r="AK5" s="110"/>
      <c r="AL5" s="110"/>
      <c r="AM5" s="110"/>
      <c r="AN5" s="110"/>
      <c r="AO5" s="110"/>
      <c r="AP5" s="110"/>
      <c r="AQ5" s="110"/>
      <c r="AR5" s="110"/>
      <c r="AS5" s="110"/>
      <c r="AT5" s="110"/>
      <c r="AU5" s="110"/>
      <c r="AV5" s="110"/>
      <c r="AW5" s="110"/>
      <c r="AX5" s="110"/>
      <c r="AY5" s="110"/>
      <c r="AZ5" s="110"/>
      <c r="BA5" s="110"/>
      <c r="BB5" s="110"/>
      <c r="BC5" s="110"/>
      <c r="BD5" s="110"/>
    </row>
    <row r="6" spans="1:56" ht="14.15" customHeight="1">
      <c r="A6" s="19" t="s">
        <v>2</v>
      </c>
      <c r="B6" s="79">
        <v>6444.9668991299995</v>
      </c>
      <c r="C6" s="79">
        <v>7880.0889999999999</v>
      </c>
      <c r="D6" s="79">
        <v>7726.009</v>
      </c>
      <c r="E6" s="79">
        <v>8698.8450000000012</v>
      </c>
      <c r="F6" s="79">
        <v>9041.9429999999993</v>
      </c>
      <c r="G6" s="102">
        <v>6444.9672426099996</v>
      </c>
      <c r="H6" s="79">
        <v>7714.9481835200004</v>
      </c>
      <c r="I6" s="79">
        <v>8015.6940000000004</v>
      </c>
      <c r="J6" s="79">
        <v>8068.9340000000002</v>
      </c>
      <c r="K6" s="79">
        <v>8820.4689999999991</v>
      </c>
      <c r="L6" s="80">
        <v>9448.098</v>
      </c>
      <c r="M6" s="79">
        <v>6444.9672426099996</v>
      </c>
      <c r="N6" s="79">
        <v>7714.9481835200004</v>
      </c>
      <c r="O6" s="79">
        <v>8078.5709999999999</v>
      </c>
      <c r="P6" s="79">
        <v>7790.1850000000004</v>
      </c>
      <c r="Q6" s="79">
        <v>8648.7729999999992</v>
      </c>
      <c r="R6" s="80">
        <v>9197.7950000000001</v>
      </c>
      <c r="S6" s="79">
        <f t="shared" ref="S6" si="3">S8+S9+S10+S11</f>
        <v>3.4347999962847098E-4</v>
      </c>
      <c r="T6" s="79">
        <f t="shared" ref="T6:AB6" si="4">T8+T9+T10+T11</f>
        <v>-165.14081647999984</v>
      </c>
      <c r="U6" s="79">
        <f t="shared" si="4"/>
        <v>352.56199999999995</v>
      </c>
      <c r="V6" s="79">
        <f t="shared" si="4"/>
        <v>-908.66000000000008</v>
      </c>
      <c r="W6" s="80">
        <f t="shared" si="4"/>
        <v>-393.17000000000007</v>
      </c>
      <c r="X6" s="79">
        <f t="shared" si="4"/>
        <v>0</v>
      </c>
      <c r="Y6" s="79">
        <f t="shared" si="4"/>
        <v>0</v>
      </c>
      <c r="Z6" s="79">
        <f t="shared" si="4"/>
        <v>62.877000000000372</v>
      </c>
      <c r="AA6" s="79">
        <f t="shared" si="4"/>
        <v>-278.74899999999991</v>
      </c>
      <c r="AB6" s="79">
        <f t="shared" si="4"/>
        <v>-171.69600000000048</v>
      </c>
      <c r="AC6" s="80">
        <f t="shared" ref="AC6" si="5">AC8+AC9+AC10+AC11</f>
        <v>-250.30300000000062</v>
      </c>
      <c r="AE6" s="34"/>
      <c r="AF6" s="34"/>
      <c r="AG6" s="34"/>
      <c r="AH6" s="34"/>
      <c r="AI6" s="34"/>
      <c r="AJ6" s="34"/>
      <c r="AK6" s="110"/>
      <c r="AL6" s="110"/>
      <c r="AM6" s="110"/>
      <c r="AN6" s="110"/>
      <c r="AO6" s="110"/>
      <c r="AP6" s="110"/>
      <c r="AQ6" s="110"/>
      <c r="AR6" s="110"/>
      <c r="AS6" s="110"/>
      <c r="AT6" s="110"/>
      <c r="AU6" s="110"/>
      <c r="AV6" s="110"/>
      <c r="AW6" s="110"/>
      <c r="AX6" s="110"/>
      <c r="AY6" s="110"/>
      <c r="AZ6" s="110"/>
      <c r="BA6" s="110"/>
      <c r="BB6" s="110"/>
      <c r="BC6" s="110"/>
      <c r="BD6" s="110"/>
    </row>
    <row r="7" spans="1:56" ht="14.15" customHeight="1">
      <c r="A7" s="20" t="s">
        <v>3</v>
      </c>
      <c r="B7" s="81">
        <v>3295.8406982500001</v>
      </c>
      <c r="C7" s="81">
        <v>3639.6730000000002</v>
      </c>
      <c r="D7" s="81">
        <v>3701.6420000000003</v>
      </c>
      <c r="E7" s="81">
        <v>3986.3030000000003</v>
      </c>
      <c r="F7" s="81">
        <v>4396.8339999999998</v>
      </c>
      <c r="G7" s="103">
        <v>3295.8410417299997</v>
      </c>
      <c r="H7" s="81">
        <v>3595.8390878699997</v>
      </c>
      <c r="I7" s="81">
        <v>3538.4749999999999</v>
      </c>
      <c r="J7" s="81">
        <v>3652.3789999999999</v>
      </c>
      <c r="K7" s="81">
        <v>4276.0819999999994</v>
      </c>
      <c r="L7" s="82">
        <v>4569.9930000000004</v>
      </c>
      <c r="M7" s="81">
        <v>3295.8410417299997</v>
      </c>
      <c r="N7" s="81">
        <v>3595.8390878699997</v>
      </c>
      <c r="O7" s="81">
        <v>3507.4760000000001</v>
      </c>
      <c r="P7" s="81">
        <v>3492.1890000000003</v>
      </c>
      <c r="Q7" s="81">
        <v>4094.527</v>
      </c>
      <c r="R7" s="82">
        <v>4444.2340000000004</v>
      </c>
      <c r="S7" s="81">
        <f>M7-B7</f>
        <v>3.4347999962847098E-4</v>
      </c>
      <c r="T7" s="81">
        <f t="shared" ref="T7:W11" si="6">N7-C7</f>
        <v>-43.833912130000499</v>
      </c>
      <c r="U7" s="81">
        <f t="shared" si="6"/>
        <v>-194.16600000000017</v>
      </c>
      <c r="V7" s="81">
        <f t="shared" si="6"/>
        <v>-494.11400000000003</v>
      </c>
      <c r="W7" s="82">
        <f t="shared" si="6"/>
        <v>-302.30699999999979</v>
      </c>
      <c r="X7" s="81">
        <f>M7-G7</f>
        <v>0</v>
      </c>
      <c r="Y7" s="81">
        <f t="shared" ref="Y7:Y11" si="7">N7-H7</f>
        <v>0</v>
      </c>
      <c r="Z7" s="81">
        <f t="shared" ref="Z7:Z11" si="8">O7-I7</f>
        <v>-30.998999999999796</v>
      </c>
      <c r="AA7" s="81">
        <f t="shared" ref="AA7:AA11" si="9">P7-J7</f>
        <v>-160.1899999999996</v>
      </c>
      <c r="AB7" s="81">
        <f t="shared" ref="AB7:AC11" si="10">Q7-K7</f>
        <v>-181.55499999999938</v>
      </c>
      <c r="AC7" s="82">
        <f t="shared" si="10"/>
        <v>-125.75900000000001</v>
      </c>
      <c r="AE7" s="34"/>
      <c r="AF7" s="34"/>
      <c r="AG7" s="34"/>
      <c r="AH7" s="34"/>
      <c r="AI7" s="34"/>
      <c r="AJ7" s="34"/>
      <c r="AK7" s="110"/>
      <c r="AL7" s="110"/>
      <c r="AM7" s="110"/>
      <c r="AN7" s="110"/>
      <c r="AO7" s="110"/>
      <c r="AP7" s="110"/>
      <c r="AQ7" s="110"/>
      <c r="AR7" s="110"/>
      <c r="AS7" s="110"/>
      <c r="AT7" s="110"/>
      <c r="AU7" s="110"/>
      <c r="AV7" s="110"/>
      <c r="AW7" s="110"/>
      <c r="AX7" s="110"/>
      <c r="AY7" s="110"/>
      <c r="AZ7" s="110"/>
      <c r="BA7" s="110"/>
      <c r="BB7" s="110"/>
      <c r="BC7" s="110"/>
      <c r="BD7" s="110"/>
    </row>
    <row r="8" spans="1:56" ht="14.15" customHeight="1">
      <c r="A8" s="22" t="s">
        <v>4</v>
      </c>
      <c r="B8" s="81">
        <v>3254.4310178700002</v>
      </c>
      <c r="C8" s="81">
        <v>3581.5030000000002</v>
      </c>
      <c r="D8" s="81">
        <v>3661.1880000000001</v>
      </c>
      <c r="E8" s="81">
        <v>4005.5770000000002</v>
      </c>
      <c r="F8" s="81">
        <v>4409.4309999999996</v>
      </c>
      <c r="G8" s="103">
        <v>3254.4313613499999</v>
      </c>
      <c r="H8" s="81">
        <v>3535.9108554599998</v>
      </c>
      <c r="I8" s="81">
        <v>3497.203</v>
      </c>
      <c r="J8" s="81">
        <v>3716.0160000000001</v>
      </c>
      <c r="K8" s="81">
        <v>4332.5969999999998</v>
      </c>
      <c r="L8" s="82">
        <v>4557</v>
      </c>
      <c r="M8" s="81">
        <v>3254.4313613499999</v>
      </c>
      <c r="N8" s="81">
        <v>3535.9108554599998</v>
      </c>
      <c r="O8" s="81">
        <v>3457.9050000000002</v>
      </c>
      <c r="P8" s="81">
        <v>3546.7910000000002</v>
      </c>
      <c r="Q8" s="81">
        <v>4142.9189999999999</v>
      </c>
      <c r="R8" s="82">
        <v>4424.442</v>
      </c>
      <c r="S8" s="81">
        <f t="shared" ref="S8:S11" si="11">M8-B8</f>
        <v>3.4347999962847098E-4</v>
      </c>
      <c r="T8" s="81">
        <f t="shared" si="6"/>
        <v>-45.59214454000039</v>
      </c>
      <c r="U8" s="81">
        <f t="shared" si="6"/>
        <v>-203.2829999999999</v>
      </c>
      <c r="V8" s="81">
        <f t="shared" si="6"/>
        <v>-458.78600000000006</v>
      </c>
      <c r="W8" s="82">
        <f t="shared" si="6"/>
        <v>-266.51199999999972</v>
      </c>
      <c r="X8" s="81">
        <f t="shared" ref="X8:X11" si="12">M8-G8</f>
        <v>0</v>
      </c>
      <c r="Y8" s="81">
        <f t="shared" si="7"/>
        <v>0</v>
      </c>
      <c r="Z8" s="81">
        <f t="shared" si="8"/>
        <v>-39.297999999999774</v>
      </c>
      <c r="AA8" s="81">
        <f t="shared" si="9"/>
        <v>-169.22499999999991</v>
      </c>
      <c r="AB8" s="81">
        <f t="shared" si="10"/>
        <v>-189.67799999999988</v>
      </c>
      <c r="AC8" s="82">
        <f t="shared" si="10"/>
        <v>-132.55799999999999</v>
      </c>
      <c r="AE8" s="34"/>
      <c r="AF8" s="34"/>
      <c r="AG8" s="34"/>
      <c r="AH8" s="34"/>
      <c r="AI8" s="34"/>
      <c r="AJ8" s="34"/>
      <c r="AK8" s="110"/>
      <c r="AL8" s="110"/>
      <c r="AM8" s="110"/>
      <c r="AN8" s="110"/>
      <c r="AO8" s="110"/>
      <c r="AP8" s="110"/>
      <c r="AQ8" s="110"/>
      <c r="AR8" s="110"/>
      <c r="AS8" s="110"/>
      <c r="AT8" s="110"/>
      <c r="AU8" s="110"/>
      <c r="AV8" s="110"/>
      <c r="AW8" s="110"/>
      <c r="AX8" s="110"/>
      <c r="AY8" s="110"/>
      <c r="AZ8" s="110"/>
      <c r="BA8" s="110"/>
      <c r="BB8" s="110"/>
      <c r="BC8" s="110"/>
      <c r="BD8" s="110"/>
    </row>
    <row r="9" spans="1:56" ht="14.15" customHeight="1">
      <c r="A9" s="22" t="s">
        <v>5</v>
      </c>
      <c r="B9" s="81">
        <v>41.409680379999998</v>
      </c>
      <c r="C9" s="81">
        <v>58.17</v>
      </c>
      <c r="D9" s="81">
        <v>40.454000000000001</v>
      </c>
      <c r="E9" s="81">
        <v>-19.274000000000001</v>
      </c>
      <c r="F9" s="81">
        <v>-12.597</v>
      </c>
      <c r="G9" s="103">
        <v>41.409680379999998</v>
      </c>
      <c r="H9" s="81">
        <v>59.928232410000014</v>
      </c>
      <c r="I9" s="81">
        <v>41.271999999999998</v>
      </c>
      <c r="J9" s="81">
        <v>-63.637</v>
      </c>
      <c r="K9" s="81">
        <v>-56.515000000000001</v>
      </c>
      <c r="L9" s="82">
        <v>12.993</v>
      </c>
      <c r="M9" s="81">
        <v>41.409680379999998</v>
      </c>
      <c r="N9" s="81">
        <v>59.928232410000014</v>
      </c>
      <c r="O9" s="81">
        <v>49.570999999999998</v>
      </c>
      <c r="P9" s="81">
        <v>-54.601999999999997</v>
      </c>
      <c r="Q9" s="81">
        <v>-48.392000000000003</v>
      </c>
      <c r="R9" s="82">
        <v>19.792000000000002</v>
      </c>
      <c r="S9" s="81">
        <f t="shared" si="11"/>
        <v>0</v>
      </c>
      <c r="T9" s="81">
        <f t="shared" si="6"/>
        <v>1.7582324100000122</v>
      </c>
      <c r="U9" s="81">
        <f t="shared" si="6"/>
        <v>9.1169999999999973</v>
      </c>
      <c r="V9" s="81">
        <f t="shared" si="6"/>
        <v>-35.327999999999996</v>
      </c>
      <c r="W9" s="82">
        <f t="shared" si="6"/>
        <v>-35.795000000000002</v>
      </c>
      <c r="X9" s="81">
        <f t="shared" si="12"/>
        <v>0</v>
      </c>
      <c r="Y9" s="81">
        <f t="shared" si="7"/>
        <v>0</v>
      </c>
      <c r="Z9" s="81">
        <f t="shared" si="8"/>
        <v>8.2989999999999995</v>
      </c>
      <c r="AA9" s="81">
        <f t="shared" si="9"/>
        <v>9.0350000000000037</v>
      </c>
      <c r="AB9" s="81">
        <f t="shared" si="10"/>
        <v>8.1229999999999976</v>
      </c>
      <c r="AC9" s="82">
        <f t="shared" si="10"/>
        <v>6.7990000000000013</v>
      </c>
      <c r="AE9" s="34"/>
      <c r="AF9" s="34"/>
      <c r="AG9" s="34"/>
      <c r="AH9" s="34"/>
      <c r="AI9" s="34"/>
      <c r="AJ9" s="34"/>
      <c r="AK9" s="110"/>
      <c r="AL9" s="110"/>
      <c r="AM9" s="110"/>
      <c r="AN9" s="110"/>
      <c r="AO9" s="110"/>
      <c r="AP9" s="110"/>
      <c r="AQ9" s="110"/>
      <c r="AR9" s="110"/>
      <c r="AS9" s="110"/>
      <c r="AT9" s="110"/>
      <c r="AU9" s="110"/>
      <c r="AV9" s="110"/>
      <c r="AW9" s="110"/>
      <c r="AX9" s="110"/>
      <c r="AY9" s="110"/>
      <c r="AZ9" s="110"/>
      <c r="BA9" s="110"/>
      <c r="BB9" s="110"/>
      <c r="BC9" s="110"/>
      <c r="BD9" s="110"/>
    </row>
    <row r="10" spans="1:56" ht="14.15" customHeight="1">
      <c r="A10" s="20" t="s">
        <v>6</v>
      </c>
      <c r="B10" s="81">
        <v>2859.3718677199995</v>
      </c>
      <c r="C10" s="81">
        <v>3920.078</v>
      </c>
      <c r="D10" s="81">
        <v>3655.6970000000001</v>
      </c>
      <c r="E10" s="81">
        <v>4318.8540000000003</v>
      </c>
      <c r="F10" s="81">
        <v>4237.732</v>
      </c>
      <c r="G10" s="103">
        <v>2859.3718677199995</v>
      </c>
      <c r="H10" s="81">
        <v>3804.3449485000006</v>
      </c>
      <c r="I10" s="81">
        <v>4113.41</v>
      </c>
      <c r="J10" s="81">
        <v>4052.0590000000002</v>
      </c>
      <c r="K10" s="81">
        <v>4187.5680000000002</v>
      </c>
      <c r="L10" s="82">
        <v>4521.9340000000002</v>
      </c>
      <c r="M10" s="81">
        <v>2859.3718677199995</v>
      </c>
      <c r="N10" s="81">
        <v>3804.3449485000006</v>
      </c>
      <c r="O10" s="81">
        <v>4182.576</v>
      </c>
      <c r="P10" s="81">
        <v>3921.0590000000002</v>
      </c>
      <c r="Q10" s="81">
        <v>4181.2929999999997</v>
      </c>
      <c r="R10" s="82">
        <v>4384.9799999999996</v>
      </c>
      <c r="S10" s="81">
        <f t="shared" si="11"/>
        <v>0</v>
      </c>
      <c r="T10" s="81">
        <f t="shared" si="6"/>
        <v>-115.73305149999942</v>
      </c>
      <c r="U10" s="81">
        <f t="shared" si="6"/>
        <v>526.87899999999991</v>
      </c>
      <c r="V10" s="81">
        <f t="shared" si="6"/>
        <v>-397.79500000000007</v>
      </c>
      <c r="W10" s="82">
        <f t="shared" si="6"/>
        <v>-56.439000000000306</v>
      </c>
      <c r="X10" s="81">
        <f t="shared" si="12"/>
        <v>0</v>
      </c>
      <c r="Y10" s="81">
        <f t="shared" si="7"/>
        <v>0</v>
      </c>
      <c r="Z10" s="81">
        <f t="shared" si="8"/>
        <v>69.166000000000167</v>
      </c>
      <c r="AA10" s="81">
        <f t="shared" si="9"/>
        <v>-131</v>
      </c>
      <c r="AB10" s="81">
        <f t="shared" si="10"/>
        <v>-6.2750000000005457</v>
      </c>
      <c r="AC10" s="82">
        <f t="shared" si="10"/>
        <v>-136.95400000000063</v>
      </c>
      <c r="AE10" s="34"/>
      <c r="AF10" s="34"/>
      <c r="AG10" s="34"/>
      <c r="AH10" s="34"/>
      <c r="AI10" s="34"/>
      <c r="AJ10" s="34"/>
      <c r="AK10" s="110"/>
      <c r="AL10" s="110"/>
      <c r="AM10" s="110"/>
      <c r="AN10" s="110"/>
      <c r="AO10" s="110"/>
      <c r="AP10" s="110"/>
      <c r="AQ10" s="110"/>
      <c r="AR10" s="110"/>
      <c r="AS10" s="110"/>
      <c r="AT10" s="110"/>
      <c r="AU10" s="110"/>
      <c r="AV10" s="110"/>
      <c r="AW10" s="110"/>
      <c r="AX10" s="110"/>
      <c r="AY10" s="110"/>
      <c r="AZ10" s="110"/>
      <c r="BA10" s="110"/>
      <c r="BB10" s="110"/>
      <c r="BC10" s="110"/>
      <c r="BD10" s="110"/>
    </row>
    <row r="11" spans="1:56" ht="14.15" customHeight="1">
      <c r="A11" s="20" t="s">
        <v>7</v>
      </c>
      <c r="B11" s="81">
        <v>289.75433315999999</v>
      </c>
      <c r="C11" s="81">
        <v>320.33800000000002</v>
      </c>
      <c r="D11" s="81">
        <v>368.67</v>
      </c>
      <c r="E11" s="81">
        <v>393.68799999999999</v>
      </c>
      <c r="F11" s="81">
        <v>407.37700000000001</v>
      </c>
      <c r="G11" s="103">
        <v>289.75433315999999</v>
      </c>
      <c r="H11" s="81">
        <v>314.76414714999999</v>
      </c>
      <c r="I11" s="81">
        <v>363.80900000000003</v>
      </c>
      <c r="J11" s="81">
        <v>364.49599999999998</v>
      </c>
      <c r="K11" s="81">
        <v>356.81900000000002</v>
      </c>
      <c r="L11" s="82">
        <v>356.17099999999999</v>
      </c>
      <c r="M11" s="81">
        <v>289.75433315999999</v>
      </c>
      <c r="N11" s="81">
        <v>314.76414714999999</v>
      </c>
      <c r="O11" s="81">
        <v>388.51900000000001</v>
      </c>
      <c r="P11" s="81">
        <v>376.93700000000001</v>
      </c>
      <c r="Q11" s="81">
        <v>372.95299999999997</v>
      </c>
      <c r="R11" s="82">
        <v>368.58100000000002</v>
      </c>
      <c r="S11" s="81">
        <f t="shared" si="11"/>
        <v>0</v>
      </c>
      <c r="T11" s="81">
        <f t="shared" si="6"/>
        <v>-5.5738528500000371</v>
      </c>
      <c r="U11" s="81">
        <f t="shared" si="6"/>
        <v>19.84899999999999</v>
      </c>
      <c r="V11" s="81">
        <f t="shared" si="6"/>
        <v>-16.750999999999976</v>
      </c>
      <c r="W11" s="82">
        <f t="shared" si="6"/>
        <v>-34.424000000000035</v>
      </c>
      <c r="X11" s="81">
        <f t="shared" si="12"/>
        <v>0</v>
      </c>
      <c r="Y11" s="81">
        <f t="shared" si="7"/>
        <v>0</v>
      </c>
      <c r="Z11" s="81">
        <f t="shared" si="8"/>
        <v>24.70999999999998</v>
      </c>
      <c r="AA11" s="81">
        <f t="shared" si="9"/>
        <v>12.441000000000031</v>
      </c>
      <c r="AB11" s="81">
        <f t="shared" si="10"/>
        <v>16.133999999999958</v>
      </c>
      <c r="AC11" s="82">
        <f t="shared" si="10"/>
        <v>12.410000000000025</v>
      </c>
      <c r="AE11" s="34"/>
      <c r="AF11" s="34"/>
      <c r="AG11" s="34"/>
      <c r="AH11" s="34"/>
      <c r="AI11" s="34"/>
      <c r="AJ11" s="34"/>
      <c r="AK11" s="110"/>
      <c r="AL11" s="110"/>
      <c r="AM11" s="110"/>
      <c r="AN11" s="110"/>
      <c r="AO11" s="110"/>
      <c r="AP11" s="110"/>
      <c r="AQ11" s="110"/>
      <c r="AR11" s="110"/>
      <c r="AS11" s="110"/>
      <c r="AT11" s="110"/>
      <c r="AU11" s="110"/>
      <c r="AV11" s="110"/>
      <c r="AW11" s="110"/>
      <c r="AX11" s="110"/>
      <c r="AY11" s="110"/>
      <c r="AZ11" s="110"/>
      <c r="BA11" s="110"/>
      <c r="BB11" s="110"/>
      <c r="BC11" s="110"/>
      <c r="BD11" s="110"/>
    </row>
    <row r="12" spans="1:56" ht="14.15" customHeight="1">
      <c r="A12" s="23" t="s">
        <v>8</v>
      </c>
      <c r="B12" s="79">
        <v>10130.51471068</v>
      </c>
      <c r="C12" s="79">
        <v>11308.642</v>
      </c>
      <c r="D12" s="79">
        <v>12553.129000000001</v>
      </c>
      <c r="E12" s="79">
        <v>13132.786</v>
      </c>
      <c r="F12" s="79">
        <v>13687.214</v>
      </c>
      <c r="G12" s="102">
        <v>10130.51471068</v>
      </c>
      <c r="H12" s="79">
        <v>11109.456690759998</v>
      </c>
      <c r="I12" s="79">
        <v>12184.286</v>
      </c>
      <c r="J12" s="79">
        <v>13061.366</v>
      </c>
      <c r="K12" s="79">
        <v>13538.33</v>
      </c>
      <c r="L12" s="80">
        <v>13712.239</v>
      </c>
      <c r="M12" s="79">
        <v>10130.51471068</v>
      </c>
      <c r="N12" s="79">
        <v>11109.456690759998</v>
      </c>
      <c r="O12" s="79">
        <v>12437.25</v>
      </c>
      <c r="P12" s="79">
        <v>12678.231</v>
      </c>
      <c r="Q12" s="79">
        <v>13257.728999999999</v>
      </c>
      <c r="R12" s="80">
        <v>13437.580000000002</v>
      </c>
      <c r="S12" s="79">
        <f t="shared" ref="S12" si="13">S13+S14</f>
        <v>0</v>
      </c>
      <c r="T12" s="79">
        <f t="shared" ref="T12:AB12" si="14">T13+T14</f>
        <v>-199.18530924000243</v>
      </c>
      <c r="U12" s="79">
        <f t="shared" si="14"/>
        <v>-115.87899999999945</v>
      </c>
      <c r="V12" s="79">
        <f t="shared" si="14"/>
        <v>-454.55499999999893</v>
      </c>
      <c r="W12" s="80">
        <f t="shared" si="14"/>
        <v>-429.48500000000058</v>
      </c>
      <c r="X12" s="79">
        <f t="shared" si="14"/>
        <v>0</v>
      </c>
      <c r="Y12" s="79">
        <f t="shared" si="14"/>
        <v>0</v>
      </c>
      <c r="Z12" s="79">
        <f t="shared" si="14"/>
        <v>252.96400000000131</v>
      </c>
      <c r="AA12" s="79">
        <f t="shared" si="14"/>
        <v>-383.13499999999931</v>
      </c>
      <c r="AB12" s="79">
        <f t="shared" si="14"/>
        <v>-280.6009999999992</v>
      </c>
      <c r="AC12" s="80">
        <f t="shared" ref="AC12" si="15">AC13+AC14</f>
        <v>-274.65899999999874</v>
      </c>
      <c r="AE12" s="34"/>
      <c r="AF12" s="34"/>
      <c r="AG12" s="34"/>
      <c r="AH12" s="34"/>
      <c r="AI12" s="34"/>
      <c r="AJ12" s="34"/>
      <c r="AK12" s="110"/>
      <c r="AL12" s="110"/>
      <c r="AM12" s="110"/>
      <c r="AN12" s="110"/>
      <c r="AO12" s="110"/>
      <c r="AP12" s="110"/>
      <c r="AQ12" s="110"/>
      <c r="AR12" s="110"/>
      <c r="AS12" s="110"/>
      <c r="AT12" s="110"/>
      <c r="AU12" s="110"/>
      <c r="AV12" s="110"/>
      <c r="AW12" s="110"/>
      <c r="AX12" s="110"/>
      <c r="AY12" s="110"/>
      <c r="AZ12" s="110"/>
      <c r="BA12" s="110"/>
      <c r="BB12" s="110"/>
      <c r="BC12" s="110"/>
      <c r="BD12" s="110"/>
    </row>
    <row r="13" spans="1:56" ht="14.15" customHeight="1">
      <c r="A13" s="20" t="s">
        <v>9</v>
      </c>
      <c r="B13" s="81">
        <v>7760.6910070199992</v>
      </c>
      <c r="C13" s="81">
        <v>8796.5789999999997</v>
      </c>
      <c r="D13" s="81">
        <v>10009.813</v>
      </c>
      <c r="E13" s="81">
        <v>10547.81</v>
      </c>
      <c r="F13" s="81">
        <v>11073.386</v>
      </c>
      <c r="G13" s="103">
        <v>7760.6910070199992</v>
      </c>
      <c r="H13" s="81">
        <v>8584.9355982299985</v>
      </c>
      <c r="I13" s="81">
        <v>9585.4509999999991</v>
      </c>
      <c r="J13" s="81">
        <v>10382.777</v>
      </c>
      <c r="K13" s="81">
        <v>10825.303</v>
      </c>
      <c r="L13" s="82">
        <v>10976.946</v>
      </c>
      <c r="M13" s="81">
        <v>7760.6910070199992</v>
      </c>
      <c r="N13" s="81">
        <v>8584.9355982299985</v>
      </c>
      <c r="O13" s="81">
        <v>9856.4220000000005</v>
      </c>
      <c r="P13" s="81">
        <v>10024.626</v>
      </c>
      <c r="Q13" s="81">
        <v>10554.386</v>
      </c>
      <c r="R13" s="82">
        <v>10707.012000000001</v>
      </c>
      <c r="S13" s="81">
        <f>M13-B13</f>
        <v>0</v>
      </c>
      <c r="T13" s="81">
        <f t="shared" ref="T13:W13" si="16">N13-C13</f>
        <v>-211.64340177000122</v>
      </c>
      <c r="U13" s="81">
        <f t="shared" si="16"/>
        <v>-153.39099999999962</v>
      </c>
      <c r="V13" s="81">
        <f t="shared" si="16"/>
        <v>-523.18399999999929</v>
      </c>
      <c r="W13" s="82">
        <f t="shared" si="16"/>
        <v>-519</v>
      </c>
      <c r="X13" s="81">
        <f t="shared" ref="X13:X25" si="17">M13-G13</f>
        <v>0</v>
      </c>
      <c r="Y13" s="81">
        <f t="shared" ref="Y13:Y25" si="18">N13-H13</f>
        <v>0</v>
      </c>
      <c r="Z13" s="81">
        <f t="shared" ref="Z13:Z25" si="19">O13-I13</f>
        <v>270.97100000000137</v>
      </c>
      <c r="AA13" s="81">
        <f t="shared" ref="AA13:AA25" si="20">P13-J13</f>
        <v>-358.15099999999984</v>
      </c>
      <c r="AB13" s="81">
        <f t="shared" ref="AB13:AC25" si="21">Q13-K13</f>
        <v>-270.91699999999946</v>
      </c>
      <c r="AC13" s="82">
        <f t="shared" si="21"/>
        <v>-269.93399999999929</v>
      </c>
      <c r="AE13" s="34"/>
      <c r="AF13" s="34"/>
      <c r="AG13" s="34"/>
      <c r="AH13" s="34"/>
      <c r="AI13" s="34"/>
      <c r="AJ13" s="34"/>
      <c r="AK13" s="110"/>
      <c r="AL13" s="110"/>
      <c r="AM13" s="110"/>
      <c r="AN13" s="110"/>
      <c r="AO13" s="110"/>
      <c r="AP13" s="110"/>
      <c r="AQ13" s="110"/>
      <c r="AR13" s="110"/>
      <c r="AS13" s="110"/>
      <c r="AT13" s="110"/>
      <c r="AU13" s="110"/>
      <c r="AV13" s="110"/>
      <c r="AW13" s="110"/>
      <c r="AX13" s="110"/>
      <c r="AY13" s="110"/>
      <c r="AZ13" s="110"/>
      <c r="BA13" s="110"/>
      <c r="BB13" s="110"/>
      <c r="BC13" s="110"/>
      <c r="BD13" s="110"/>
    </row>
    <row r="14" spans="1:56" ht="14.15" customHeight="1">
      <c r="A14" s="20" t="s">
        <v>10</v>
      </c>
      <c r="B14" s="81">
        <v>2369.8237036599994</v>
      </c>
      <c r="C14" s="81">
        <v>2512.0630000000006</v>
      </c>
      <c r="D14" s="81">
        <v>2543.3160000000003</v>
      </c>
      <c r="E14" s="81">
        <v>2584.9760000000001</v>
      </c>
      <c r="F14" s="81">
        <v>2613.8280000000004</v>
      </c>
      <c r="G14" s="103">
        <v>2369.8237036599994</v>
      </c>
      <c r="H14" s="81">
        <v>2524.5210925299994</v>
      </c>
      <c r="I14" s="81">
        <v>2598.8350000000005</v>
      </c>
      <c r="J14" s="81">
        <v>2678.5889999999999</v>
      </c>
      <c r="K14" s="81">
        <v>2713.0269999999996</v>
      </c>
      <c r="L14" s="82">
        <v>2735.2929999999997</v>
      </c>
      <c r="M14" s="81">
        <v>2369.8237036599994</v>
      </c>
      <c r="N14" s="81">
        <v>2524.5210925299994</v>
      </c>
      <c r="O14" s="81">
        <v>2580.8280000000004</v>
      </c>
      <c r="P14" s="81">
        <v>2653.6050000000005</v>
      </c>
      <c r="Q14" s="81">
        <v>2703.3429999999998</v>
      </c>
      <c r="R14" s="82">
        <v>2730.5680000000002</v>
      </c>
      <c r="S14" s="81">
        <f t="shared" ref="S14:S25" si="22">M14-B14</f>
        <v>0</v>
      </c>
      <c r="T14" s="81">
        <f t="shared" ref="T14:T25" si="23">N14-C14</f>
        <v>12.458092529998794</v>
      </c>
      <c r="U14" s="81">
        <f t="shared" ref="U14:U25" si="24">O14-D14</f>
        <v>37.512000000000171</v>
      </c>
      <c r="V14" s="81">
        <f t="shared" ref="V14:V25" si="25">P14-E14</f>
        <v>68.62900000000036</v>
      </c>
      <c r="W14" s="82">
        <f t="shared" ref="W14:W25" si="26">Q14-F14</f>
        <v>89.514999999999418</v>
      </c>
      <c r="X14" s="81">
        <f t="shared" si="17"/>
        <v>0</v>
      </c>
      <c r="Y14" s="81">
        <f t="shared" si="18"/>
        <v>0</v>
      </c>
      <c r="Z14" s="81">
        <f t="shared" si="19"/>
        <v>-18.007000000000062</v>
      </c>
      <c r="AA14" s="81">
        <f t="shared" si="20"/>
        <v>-24.983999999999469</v>
      </c>
      <c r="AB14" s="81">
        <f t="shared" si="21"/>
        <v>-9.6839999999997417</v>
      </c>
      <c r="AC14" s="82">
        <f t="shared" si="21"/>
        <v>-4.7249999999994543</v>
      </c>
      <c r="AE14" s="34"/>
      <c r="AF14" s="34"/>
      <c r="AG14" s="34"/>
      <c r="AH14" s="34"/>
      <c r="AI14" s="34"/>
      <c r="AJ14" s="34"/>
      <c r="AK14" s="110"/>
      <c r="AL14" s="110"/>
      <c r="AM14" s="110"/>
      <c r="AN14" s="110"/>
      <c r="AO14" s="110"/>
      <c r="AP14" s="110"/>
      <c r="AQ14" s="110"/>
      <c r="AR14" s="110"/>
      <c r="AS14" s="110"/>
      <c r="AT14" s="110"/>
      <c r="AU14" s="110"/>
      <c r="AV14" s="110"/>
      <c r="AW14" s="110"/>
      <c r="AX14" s="110"/>
      <c r="AY14" s="110"/>
      <c r="AZ14" s="110"/>
      <c r="BA14" s="110"/>
      <c r="BB14" s="110"/>
      <c r="BC14" s="110"/>
      <c r="BD14" s="110"/>
    </row>
    <row r="15" spans="1:56" ht="14.15" customHeight="1">
      <c r="A15" s="22" t="s">
        <v>11</v>
      </c>
      <c r="B15" s="81">
        <v>1236.7803614099994</v>
      </c>
      <c r="C15" s="81">
        <v>1286.6849999999999</v>
      </c>
      <c r="D15" s="81">
        <v>1292.229</v>
      </c>
      <c r="E15" s="81">
        <v>1311.539</v>
      </c>
      <c r="F15" s="81">
        <v>1338.1890000000001</v>
      </c>
      <c r="G15" s="103">
        <v>1236.7803614099994</v>
      </c>
      <c r="H15" s="81">
        <v>1285.5376977999999</v>
      </c>
      <c r="I15" s="81">
        <v>1310.2370000000001</v>
      </c>
      <c r="J15" s="81">
        <v>1326.5840000000001</v>
      </c>
      <c r="K15" s="81">
        <v>1358.106</v>
      </c>
      <c r="L15" s="82">
        <v>1381.989</v>
      </c>
      <c r="M15" s="81">
        <v>1236.7803614099994</v>
      </c>
      <c r="N15" s="81">
        <v>1285.5376977999999</v>
      </c>
      <c r="O15" s="81">
        <v>1308.347</v>
      </c>
      <c r="P15" s="81">
        <v>1319.15</v>
      </c>
      <c r="Q15" s="81">
        <v>1356.0920000000001</v>
      </c>
      <c r="R15" s="82">
        <v>1383.229</v>
      </c>
      <c r="S15" s="81">
        <f t="shared" si="22"/>
        <v>0</v>
      </c>
      <c r="T15" s="81">
        <f t="shared" si="23"/>
        <v>-1.1473022000000128</v>
      </c>
      <c r="U15" s="81">
        <f t="shared" si="24"/>
        <v>16.117999999999938</v>
      </c>
      <c r="V15" s="81">
        <f t="shared" si="25"/>
        <v>7.6110000000001037</v>
      </c>
      <c r="W15" s="82">
        <f t="shared" si="26"/>
        <v>17.90300000000002</v>
      </c>
      <c r="X15" s="81">
        <f t="shared" si="17"/>
        <v>0</v>
      </c>
      <c r="Y15" s="81">
        <f t="shared" si="18"/>
        <v>0</v>
      </c>
      <c r="Z15" s="81">
        <f t="shared" si="19"/>
        <v>-1.8900000000001</v>
      </c>
      <c r="AA15" s="81">
        <f t="shared" si="20"/>
        <v>-7.4339999999999691</v>
      </c>
      <c r="AB15" s="81">
        <f t="shared" si="21"/>
        <v>-2.0139999999998963</v>
      </c>
      <c r="AC15" s="82">
        <f t="shared" si="21"/>
        <v>1.2400000000000091</v>
      </c>
      <c r="AE15" s="34"/>
      <c r="AF15" s="34"/>
      <c r="AG15" s="34"/>
      <c r="AH15" s="34"/>
      <c r="AI15" s="34"/>
      <c r="AJ15" s="34"/>
      <c r="AK15" s="110"/>
      <c r="AL15" s="110"/>
      <c r="AM15" s="110"/>
      <c r="AN15" s="110"/>
      <c r="AO15" s="110"/>
      <c r="AP15" s="110"/>
      <c r="AQ15" s="110"/>
      <c r="AR15" s="110"/>
      <c r="AS15" s="110"/>
      <c r="AT15" s="110"/>
      <c r="AU15" s="110"/>
      <c r="AV15" s="110"/>
      <c r="AW15" s="110"/>
      <c r="AX15" s="110"/>
      <c r="AY15" s="110"/>
      <c r="AZ15" s="110"/>
      <c r="BA15" s="110"/>
      <c r="BB15" s="110"/>
      <c r="BC15" s="110"/>
      <c r="BD15" s="110"/>
    </row>
    <row r="16" spans="1:56" ht="14.15" customHeight="1">
      <c r="A16" s="22" t="s">
        <v>12</v>
      </c>
      <c r="B16" s="81">
        <v>214.77603217999999</v>
      </c>
      <c r="C16" s="81">
        <v>222.39500000000001</v>
      </c>
      <c r="D16" s="81">
        <v>216.69900000000001</v>
      </c>
      <c r="E16" s="81">
        <v>219.38</v>
      </c>
      <c r="F16" s="81">
        <v>219.80799999999999</v>
      </c>
      <c r="G16" s="103">
        <v>214.77603217999999</v>
      </c>
      <c r="H16" s="81">
        <v>232.46572739000001</v>
      </c>
      <c r="I16" s="81">
        <v>254.79300000000001</v>
      </c>
      <c r="J16" s="81">
        <v>292.24299999999999</v>
      </c>
      <c r="K16" s="81">
        <v>294.00200000000001</v>
      </c>
      <c r="L16" s="82">
        <v>293.54700000000003</v>
      </c>
      <c r="M16" s="81">
        <v>214.77603217999999</v>
      </c>
      <c r="N16" s="81">
        <v>232.46572739000001</v>
      </c>
      <c r="O16" s="81">
        <v>237.946</v>
      </c>
      <c r="P16" s="81">
        <v>291.99299999999999</v>
      </c>
      <c r="Q16" s="81">
        <v>294.33499999999998</v>
      </c>
      <c r="R16" s="82">
        <v>295.04300000000001</v>
      </c>
      <c r="S16" s="81">
        <f t="shared" si="22"/>
        <v>0</v>
      </c>
      <c r="T16" s="81">
        <f t="shared" si="23"/>
        <v>10.070727390000002</v>
      </c>
      <c r="U16" s="81">
        <f t="shared" si="24"/>
        <v>21.246999999999986</v>
      </c>
      <c r="V16" s="81">
        <f t="shared" si="25"/>
        <v>72.613</v>
      </c>
      <c r="W16" s="82">
        <f t="shared" si="26"/>
        <v>74.526999999999987</v>
      </c>
      <c r="X16" s="81">
        <f t="shared" si="17"/>
        <v>0</v>
      </c>
      <c r="Y16" s="81">
        <f t="shared" si="18"/>
        <v>0</v>
      </c>
      <c r="Z16" s="81">
        <f t="shared" si="19"/>
        <v>-16.847000000000008</v>
      </c>
      <c r="AA16" s="81">
        <f t="shared" si="20"/>
        <v>-0.25</v>
      </c>
      <c r="AB16" s="81">
        <f t="shared" si="21"/>
        <v>0.33299999999996999</v>
      </c>
      <c r="AC16" s="82">
        <f t="shared" si="21"/>
        <v>1.4959999999999809</v>
      </c>
      <c r="AE16" s="34"/>
      <c r="AF16" s="34"/>
      <c r="AG16" s="34"/>
      <c r="AH16" s="34"/>
      <c r="AI16" s="34"/>
      <c r="AJ16" s="34"/>
      <c r="AK16" s="110"/>
      <c r="AL16" s="110"/>
      <c r="AM16" s="110"/>
      <c r="AN16" s="110"/>
      <c r="AO16" s="110"/>
      <c r="AP16" s="110"/>
      <c r="AQ16" s="110"/>
      <c r="AR16" s="110"/>
      <c r="AS16" s="110"/>
      <c r="AT16" s="110"/>
      <c r="AU16" s="110"/>
      <c r="AV16" s="110"/>
      <c r="AW16" s="110"/>
      <c r="AX16" s="110"/>
      <c r="AY16" s="110"/>
      <c r="AZ16" s="110"/>
      <c r="BA16" s="110"/>
      <c r="BB16" s="110"/>
      <c r="BC16" s="110"/>
      <c r="BD16" s="110"/>
    </row>
    <row r="17" spans="1:56" ht="14.15" customHeight="1">
      <c r="A17" s="22" t="s">
        <v>13</v>
      </c>
      <c r="B17" s="81">
        <v>55.316811040000005</v>
      </c>
      <c r="C17" s="81">
        <v>56.029000000000003</v>
      </c>
      <c r="D17" s="81">
        <v>54.633000000000003</v>
      </c>
      <c r="E17" s="81">
        <v>55.337000000000003</v>
      </c>
      <c r="F17" s="81">
        <v>55.344999999999999</v>
      </c>
      <c r="G17" s="103">
        <v>55.316811040000005</v>
      </c>
      <c r="H17" s="81">
        <v>55.872782359999995</v>
      </c>
      <c r="I17" s="81">
        <v>57.377000000000002</v>
      </c>
      <c r="J17" s="81">
        <v>57.484999999999999</v>
      </c>
      <c r="K17" s="81">
        <v>57.433</v>
      </c>
      <c r="L17" s="82">
        <v>57.25</v>
      </c>
      <c r="M17" s="81">
        <v>55.316811040000005</v>
      </c>
      <c r="N17" s="81">
        <v>55.872782359999995</v>
      </c>
      <c r="O17" s="81">
        <v>54.587000000000003</v>
      </c>
      <c r="P17" s="81">
        <v>54.655000000000001</v>
      </c>
      <c r="Q17" s="81">
        <v>54.771999999999998</v>
      </c>
      <c r="R17" s="82">
        <v>54.835999999999999</v>
      </c>
      <c r="S17" s="81">
        <f t="shared" si="22"/>
        <v>0</v>
      </c>
      <c r="T17" s="81">
        <f t="shared" si="23"/>
        <v>-0.15621764000000837</v>
      </c>
      <c r="U17" s="81">
        <f t="shared" si="24"/>
        <v>-4.5999999999999375E-2</v>
      </c>
      <c r="V17" s="81">
        <f t="shared" si="25"/>
        <v>-0.68200000000000216</v>
      </c>
      <c r="W17" s="82">
        <f t="shared" si="26"/>
        <v>-0.5730000000000004</v>
      </c>
      <c r="X17" s="81">
        <f t="shared" si="17"/>
        <v>0</v>
      </c>
      <c r="Y17" s="81">
        <f t="shared" si="18"/>
        <v>0</v>
      </c>
      <c r="Z17" s="81">
        <f t="shared" si="19"/>
        <v>-2.7899999999999991</v>
      </c>
      <c r="AA17" s="81">
        <f t="shared" si="20"/>
        <v>-2.8299999999999983</v>
      </c>
      <c r="AB17" s="81">
        <f t="shared" si="21"/>
        <v>-2.6610000000000014</v>
      </c>
      <c r="AC17" s="82">
        <f t="shared" si="21"/>
        <v>-2.4140000000000015</v>
      </c>
      <c r="AE17" s="34"/>
      <c r="AF17" s="34"/>
      <c r="AG17" s="34"/>
      <c r="AH17" s="34"/>
      <c r="AI17" s="34"/>
      <c r="AJ17" s="34"/>
      <c r="AK17" s="110"/>
      <c r="AL17" s="110"/>
      <c r="AM17" s="110"/>
      <c r="AN17" s="110"/>
      <c r="AO17" s="110"/>
      <c r="AP17" s="110"/>
      <c r="AQ17" s="110"/>
      <c r="AR17" s="110"/>
      <c r="AS17" s="110"/>
      <c r="AT17" s="110"/>
      <c r="AU17" s="110"/>
      <c r="AV17" s="110"/>
      <c r="AW17" s="110"/>
      <c r="AX17" s="110"/>
      <c r="AY17" s="110"/>
      <c r="AZ17" s="110"/>
      <c r="BA17" s="110"/>
      <c r="BB17" s="110"/>
      <c r="BC17" s="110"/>
      <c r="BD17" s="110"/>
    </row>
    <row r="18" spans="1:56" ht="14.15" customHeight="1">
      <c r="A18" s="22" t="s">
        <v>14</v>
      </c>
      <c r="B18" s="81">
        <v>5.145644149999999</v>
      </c>
      <c r="C18" s="81">
        <v>5.173</v>
      </c>
      <c r="D18" s="81">
        <v>5.1790000000000003</v>
      </c>
      <c r="E18" s="81">
        <v>5.242</v>
      </c>
      <c r="F18" s="81">
        <v>5.2409999999999997</v>
      </c>
      <c r="G18" s="103">
        <v>5.145644149999999</v>
      </c>
      <c r="H18" s="81">
        <v>5.0133588699999994</v>
      </c>
      <c r="I18" s="81">
        <v>5.3620000000000001</v>
      </c>
      <c r="J18" s="81">
        <v>5.3120000000000003</v>
      </c>
      <c r="K18" s="81">
        <v>5.298</v>
      </c>
      <c r="L18" s="82">
        <v>5.2690000000000001</v>
      </c>
      <c r="M18" s="81">
        <v>5.145644149999999</v>
      </c>
      <c r="N18" s="81">
        <v>5.0133588699999994</v>
      </c>
      <c r="O18" s="81">
        <v>5.4189999999999996</v>
      </c>
      <c r="P18" s="81">
        <v>5.3520000000000003</v>
      </c>
      <c r="Q18" s="81">
        <v>5.39</v>
      </c>
      <c r="R18" s="82">
        <v>5.3840000000000003</v>
      </c>
      <c r="S18" s="81">
        <f t="shared" si="22"/>
        <v>0</v>
      </c>
      <c r="T18" s="81">
        <f t="shared" si="23"/>
        <v>-0.15964113000000069</v>
      </c>
      <c r="U18" s="81">
        <f t="shared" si="24"/>
        <v>0.23999999999999932</v>
      </c>
      <c r="V18" s="81">
        <f t="shared" si="25"/>
        <v>0.11000000000000032</v>
      </c>
      <c r="W18" s="82">
        <f t="shared" si="26"/>
        <v>0.14900000000000002</v>
      </c>
      <c r="X18" s="81">
        <f t="shared" si="17"/>
        <v>0</v>
      </c>
      <c r="Y18" s="81">
        <f t="shared" si="18"/>
        <v>0</v>
      </c>
      <c r="Z18" s="81">
        <f t="shared" si="19"/>
        <v>5.6999999999999496E-2</v>
      </c>
      <c r="AA18" s="81">
        <f t="shared" si="20"/>
        <v>4.0000000000000036E-2</v>
      </c>
      <c r="AB18" s="81">
        <f t="shared" si="21"/>
        <v>9.1999999999999638E-2</v>
      </c>
      <c r="AC18" s="82">
        <f t="shared" si="21"/>
        <v>0.11500000000000021</v>
      </c>
      <c r="AE18" s="34"/>
      <c r="AF18" s="34"/>
      <c r="AG18" s="34"/>
      <c r="AH18" s="34"/>
      <c r="AI18" s="34"/>
      <c r="AJ18" s="34"/>
      <c r="AK18" s="110"/>
      <c r="AL18" s="110"/>
      <c r="AM18" s="110"/>
      <c r="AN18" s="110"/>
      <c r="AO18" s="110"/>
      <c r="AP18" s="110"/>
      <c r="AQ18" s="110"/>
      <c r="AR18" s="110"/>
      <c r="AS18" s="110"/>
      <c r="AT18" s="110"/>
      <c r="AU18" s="110"/>
      <c r="AV18" s="110"/>
      <c r="AW18" s="110"/>
      <c r="AX18" s="110"/>
      <c r="AY18" s="110"/>
      <c r="AZ18" s="110"/>
      <c r="BA18" s="110"/>
      <c r="BB18" s="110"/>
      <c r="BC18" s="110"/>
      <c r="BD18" s="110"/>
    </row>
    <row r="19" spans="1:56" ht="14.15" customHeight="1">
      <c r="A19" s="22" t="s">
        <v>15</v>
      </c>
      <c r="B19" s="81">
        <v>823.10652450999999</v>
      </c>
      <c r="C19" s="81">
        <v>904.46400000000006</v>
      </c>
      <c r="D19" s="81">
        <v>938.47400000000005</v>
      </c>
      <c r="E19" s="81">
        <v>956.92200000000003</v>
      </c>
      <c r="F19" s="81">
        <v>958.18600000000004</v>
      </c>
      <c r="G19" s="103">
        <v>823.10652450999999</v>
      </c>
      <c r="H19" s="81">
        <v>909.08758496999985</v>
      </c>
      <c r="I19" s="81">
        <v>934.92100000000005</v>
      </c>
      <c r="J19" s="81">
        <v>960.26400000000001</v>
      </c>
      <c r="K19" s="81">
        <v>961.03800000000001</v>
      </c>
      <c r="L19" s="82">
        <v>959.67200000000003</v>
      </c>
      <c r="M19" s="81">
        <v>823.10652450999999</v>
      </c>
      <c r="N19" s="81">
        <v>909.08758496999985</v>
      </c>
      <c r="O19" s="81">
        <v>941.12599999999998</v>
      </c>
      <c r="P19" s="81">
        <v>948.42700000000002</v>
      </c>
      <c r="Q19" s="81">
        <v>958.36599999999999</v>
      </c>
      <c r="R19" s="82">
        <v>957.15099999999995</v>
      </c>
      <c r="S19" s="81">
        <f t="shared" si="22"/>
        <v>0</v>
      </c>
      <c r="T19" s="81">
        <f t="shared" si="23"/>
        <v>4.6235849699997971</v>
      </c>
      <c r="U19" s="81">
        <f t="shared" si="24"/>
        <v>2.65199999999993</v>
      </c>
      <c r="V19" s="81">
        <f t="shared" si="25"/>
        <v>-8.4950000000000045</v>
      </c>
      <c r="W19" s="82">
        <f t="shared" si="26"/>
        <v>0.17999999999994998</v>
      </c>
      <c r="X19" s="81">
        <f t="shared" si="17"/>
        <v>0</v>
      </c>
      <c r="Y19" s="81">
        <f t="shared" si="18"/>
        <v>0</v>
      </c>
      <c r="Z19" s="81">
        <f t="shared" si="19"/>
        <v>6.2049999999999272</v>
      </c>
      <c r="AA19" s="81">
        <f t="shared" si="20"/>
        <v>-11.836999999999989</v>
      </c>
      <c r="AB19" s="81">
        <f t="shared" si="21"/>
        <v>-2.6720000000000255</v>
      </c>
      <c r="AC19" s="82">
        <f t="shared" si="21"/>
        <v>-2.5210000000000719</v>
      </c>
      <c r="AE19" s="34"/>
      <c r="AF19" s="34"/>
      <c r="AG19" s="34"/>
      <c r="AH19" s="34"/>
      <c r="AI19" s="34"/>
      <c r="AJ19" s="34"/>
      <c r="AK19" s="110"/>
      <c r="AL19" s="110"/>
      <c r="AM19" s="110"/>
      <c r="AN19" s="110"/>
      <c r="AO19" s="110"/>
      <c r="AP19" s="110"/>
      <c r="AQ19" s="110"/>
      <c r="AR19" s="110"/>
      <c r="AS19" s="110"/>
      <c r="AT19" s="110"/>
      <c r="AU19" s="110"/>
      <c r="AV19" s="110"/>
      <c r="AW19" s="110"/>
      <c r="AX19" s="110"/>
      <c r="AY19" s="110"/>
      <c r="AZ19" s="110"/>
      <c r="BA19" s="110"/>
      <c r="BB19" s="110"/>
      <c r="BC19" s="110"/>
      <c r="BD19" s="110"/>
    </row>
    <row r="20" spans="1:56" ht="14.15" customHeight="1">
      <c r="A20" s="22" t="s">
        <v>16</v>
      </c>
      <c r="B20" s="81">
        <v>10.057970279999999</v>
      </c>
      <c r="C20" s="81">
        <v>11.42</v>
      </c>
      <c r="D20" s="81">
        <v>10.877000000000001</v>
      </c>
      <c r="E20" s="81">
        <v>11.077999999999999</v>
      </c>
      <c r="F20" s="81">
        <v>11.217000000000001</v>
      </c>
      <c r="G20" s="103">
        <v>10.057970279999999</v>
      </c>
      <c r="H20" s="81">
        <v>11.540729820000003</v>
      </c>
      <c r="I20" s="81">
        <v>11.646000000000001</v>
      </c>
      <c r="J20" s="81">
        <v>11.737</v>
      </c>
      <c r="K20" s="81">
        <v>11.87</v>
      </c>
      <c r="L20" s="82">
        <v>11.988</v>
      </c>
      <c r="M20" s="81">
        <v>10.057970279999999</v>
      </c>
      <c r="N20" s="81">
        <v>11.540729820000003</v>
      </c>
      <c r="O20" s="81">
        <v>11.585000000000001</v>
      </c>
      <c r="P20" s="81">
        <v>11.632</v>
      </c>
      <c r="Q20" s="81">
        <v>11.83</v>
      </c>
      <c r="R20" s="82">
        <v>12.000999999999999</v>
      </c>
      <c r="S20" s="81">
        <f t="shared" si="22"/>
        <v>0</v>
      </c>
      <c r="T20" s="81">
        <f t="shared" si="23"/>
        <v>0.12072982000000287</v>
      </c>
      <c r="U20" s="81">
        <f t="shared" si="24"/>
        <v>0.70800000000000018</v>
      </c>
      <c r="V20" s="81">
        <f t="shared" si="25"/>
        <v>0.55400000000000027</v>
      </c>
      <c r="W20" s="82">
        <f t="shared" si="26"/>
        <v>0.61299999999999955</v>
      </c>
      <c r="X20" s="81">
        <f t="shared" si="17"/>
        <v>0</v>
      </c>
      <c r="Y20" s="81">
        <f t="shared" si="18"/>
        <v>0</v>
      </c>
      <c r="Z20" s="81">
        <f t="shared" si="19"/>
        <v>-6.0999999999999943E-2</v>
      </c>
      <c r="AA20" s="81">
        <f t="shared" si="20"/>
        <v>-0.10500000000000043</v>
      </c>
      <c r="AB20" s="81">
        <f t="shared" si="21"/>
        <v>-3.9999999999999147E-2</v>
      </c>
      <c r="AC20" s="82">
        <f t="shared" si="21"/>
        <v>1.2999999999999901E-2</v>
      </c>
      <c r="AE20" s="34"/>
      <c r="AF20" s="34"/>
      <c r="AG20" s="34"/>
      <c r="AH20" s="34"/>
      <c r="AI20" s="34"/>
      <c r="AJ20" s="34"/>
      <c r="AK20" s="110"/>
      <c r="AL20" s="110"/>
      <c r="AM20" s="110"/>
      <c r="AN20" s="110"/>
      <c r="AO20" s="110"/>
      <c r="AP20" s="110"/>
      <c r="AQ20" s="110"/>
      <c r="AR20" s="110"/>
      <c r="AS20" s="110"/>
      <c r="AT20" s="110"/>
      <c r="AU20" s="110"/>
      <c r="AV20" s="110"/>
      <c r="AW20" s="110"/>
      <c r="AX20" s="110"/>
      <c r="AY20" s="110"/>
      <c r="AZ20" s="110"/>
      <c r="BA20" s="110"/>
      <c r="BB20" s="110"/>
      <c r="BC20" s="110"/>
      <c r="BD20" s="110"/>
    </row>
    <row r="21" spans="1:56" ht="14.15" customHeight="1">
      <c r="A21" s="22" t="s">
        <v>17</v>
      </c>
      <c r="B21" s="81">
        <v>24.369367480000001</v>
      </c>
      <c r="C21" s="81">
        <v>25.635000000000002</v>
      </c>
      <c r="D21" s="81">
        <v>25.007000000000001</v>
      </c>
      <c r="E21" s="81">
        <v>25.288</v>
      </c>
      <c r="F21" s="81">
        <v>25.677</v>
      </c>
      <c r="G21" s="103">
        <v>24.369367480000001</v>
      </c>
      <c r="H21" s="81">
        <v>24.738946180000003</v>
      </c>
      <c r="I21" s="81">
        <v>24.271999999999998</v>
      </c>
      <c r="J21" s="81">
        <v>24.765999999999998</v>
      </c>
      <c r="K21" s="81">
        <v>25.109000000000002</v>
      </c>
      <c r="L21" s="82">
        <v>25.43</v>
      </c>
      <c r="M21" s="81">
        <v>24.369367480000001</v>
      </c>
      <c r="N21" s="81">
        <v>24.738946180000003</v>
      </c>
      <c r="O21" s="81">
        <v>21.606000000000002</v>
      </c>
      <c r="P21" s="81">
        <v>22.213000000000001</v>
      </c>
      <c r="Q21" s="81">
        <v>22.399000000000001</v>
      </c>
      <c r="R21" s="82">
        <v>22.786000000000001</v>
      </c>
      <c r="S21" s="81">
        <f t="shared" si="22"/>
        <v>0</v>
      </c>
      <c r="T21" s="81">
        <f t="shared" si="23"/>
        <v>-0.89605381999999878</v>
      </c>
      <c r="U21" s="81">
        <f t="shared" si="24"/>
        <v>-3.4009999999999998</v>
      </c>
      <c r="V21" s="81">
        <f t="shared" si="25"/>
        <v>-3.0749999999999993</v>
      </c>
      <c r="W21" s="82">
        <f t="shared" si="26"/>
        <v>-3.2779999999999987</v>
      </c>
      <c r="X21" s="81">
        <f t="shared" si="17"/>
        <v>0</v>
      </c>
      <c r="Y21" s="81">
        <f t="shared" si="18"/>
        <v>0</v>
      </c>
      <c r="Z21" s="81">
        <f t="shared" si="19"/>
        <v>-2.6659999999999968</v>
      </c>
      <c r="AA21" s="81">
        <f t="shared" si="20"/>
        <v>-2.5529999999999973</v>
      </c>
      <c r="AB21" s="81">
        <f t="shared" si="21"/>
        <v>-2.7100000000000009</v>
      </c>
      <c r="AC21" s="82">
        <f t="shared" si="21"/>
        <v>-2.6439999999999984</v>
      </c>
      <c r="AE21" s="34"/>
      <c r="AF21" s="34"/>
      <c r="AG21" s="34"/>
      <c r="AH21" s="34"/>
      <c r="AI21" s="34"/>
      <c r="AJ21" s="34"/>
      <c r="AK21" s="110"/>
      <c r="AL21" s="110"/>
      <c r="AM21" s="110"/>
      <c r="AN21" s="110"/>
      <c r="AO21" s="110"/>
      <c r="AP21" s="110"/>
      <c r="AQ21" s="110"/>
      <c r="AR21" s="110"/>
      <c r="AS21" s="110"/>
      <c r="AT21" s="110"/>
      <c r="AU21" s="110"/>
      <c r="AV21" s="110"/>
      <c r="AW21" s="110"/>
      <c r="AX21" s="110"/>
      <c r="AY21" s="110"/>
      <c r="AZ21" s="110"/>
      <c r="BA21" s="110"/>
      <c r="BB21" s="110"/>
      <c r="BC21" s="110"/>
      <c r="BD21" s="110"/>
    </row>
    <row r="22" spans="1:56" ht="14.15" customHeight="1">
      <c r="A22" s="22" t="s">
        <v>18</v>
      </c>
      <c r="B22" s="81">
        <v>0.27099261000000002</v>
      </c>
      <c r="C22" s="81">
        <v>0.26200000000000001</v>
      </c>
      <c r="D22" s="81">
        <v>0.218</v>
      </c>
      <c r="E22" s="81">
        <v>0.19</v>
      </c>
      <c r="F22" s="81">
        <v>0.16500000000000001</v>
      </c>
      <c r="G22" s="103">
        <v>0.27099261000000002</v>
      </c>
      <c r="H22" s="81">
        <v>0.26426513999999995</v>
      </c>
      <c r="I22" s="81">
        <v>0.22700000000000001</v>
      </c>
      <c r="J22" s="81">
        <v>0.19800000000000001</v>
      </c>
      <c r="K22" s="81">
        <v>0.17100000000000001</v>
      </c>
      <c r="L22" s="82">
        <v>0.14799999999999999</v>
      </c>
      <c r="M22" s="81">
        <v>0.27099261000000002</v>
      </c>
      <c r="N22" s="81">
        <v>0.26426513999999995</v>
      </c>
      <c r="O22" s="81">
        <v>0.21199999999999999</v>
      </c>
      <c r="P22" s="81">
        <v>0.183</v>
      </c>
      <c r="Q22" s="81">
        <v>0.159</v>
      </c>
      <c r="R22" s="82">
        <v>0.13800000000000001</v>
      </c>
      <c r="S22" s="81">
        <f t="shared" si="22"/>
        <v>0</v>
      </c>
      <c r="T22" s="81">
        <f t="shared" si="23"/>
        <v>2.2651399999999433E-3</v>
      </c>
      <c r="U22" s="81">
        <f t="shared" si="24"/>
        <v>-6.0000000000000053E-3</v>
      </c>
      <c r="V22" s="81">
        <f t="shared" si="25"/>
        <v>-7.0000000000000062E-3</v>
      </c>
      <c r="W22" s="82">
        <f t="shared" si="26"/>
        <v>-6.0000000000000053E-3</v>
      </c>
      <c r="X22" s="81">
        <f t="shared" si="17"/>
        <v>0</v>
      </c>
      <c r="Y22" s="81">
        <f t="shared" si="18"/>
        <v>0</v>
      </c>
      <c r="Z22" s="81">
        <f t="shared" si="19"/>
        <v>-1.5000000000000013E-2</v>
      </c>
      <c r="AA22" s="81">
        <f t="shared" si="20"/>
        <v>-1.5000000000000013E-2</v>
      </c>
      <c r="AB22" s="81">
        <f t="shared" si="21"/>
        <v>-1.2000000000000011E-2</v>
      </c>
      <c r="AC22" s="82">
        <f t="shared" si="21"/>
        <v>-9.9999999999999811E-3</v>
      </c>
      <c r="AE22" s="34"/>
      <c r="AF22" s="34"/>
      <c r="AG22" s="34"/>
      <c r="AH22" s="34"/>
      <c r="AI22" s="34"/>
      <c r="AJ22" s="34"/>
      <c r="AK22" s="110"/>
      <c r="AL22" s="110"/>
      <c r="AM22" s="110"/>
      <c r="AN22" s="110"/>
      <c r="AO22" s="110"/>
      <c r="AP22" s="110"/>
      <c r="AQ22" s="110"/>
      <c r="AR22" s="110"/>
      <c r="AS22" s="110"/>
      <c r="AT22" s="110"/>
      <c r="AU22" s="110"/>
      <c r="AV22" s="110"/>
      <c r="AW22" s="110"/>
      <c r="AX22" s="110"/>
      <c r="AY22" s="110"/>
      <c r="AZ22" s="110"/>
      <c r="BA22" s="110"/>
      <c r="BB22" s="110"/>
      <c r="BC22" s="110"/>
      <c r="BD22" s="110"/>
    </row>
    <row r="23" spans="1:56" ht="14.15" customHeight="1">
      <c r="A23" s="45" t="s">
        <v>19</v>
      </c>
      <c r="B23" s="79">
        <v>28.73530448</v>
      </c>
      <c r="C23" s="79">
        <v>37.097999999999999</v>
      </c>
      <c r="D23" s="79">
        <v>41.231999999999999</v>
      </c>
      <c r="E23" s="79">
        <v>44.441000000000003</v>
      </c>
      <c r="F23" s="79">
        <v>48.445999999999998</v>
      </c>
      <c r="G23" s="102">
        <v>28.73530448</v>
      </c>
      <c r="H23" s="79">
        <v>39.847674830000003</v>
      </c>
      <c r="I23" s="79">
        <v>44.920999999999999</v>
      </c>
      <c r="J23" s="79">
        <v>50.256</v>
      </c>
      <c r="K23" s="79">
        <v>53.936999999999998</v>
      </c>
      <c r="L23" s="80">
        <v>57.536999999999999</v>
      </c>
      <c r="M23" s="79">
        <v>28.73530448</v>
      </c>
      <c r="N23" s="79">
        <v>39.847674830000003</v>
      </c>
      <c r="O23" s="79">
        <v>39.68</v>
      </c>
      <c r="P23" s="79">
        <v>43.976999999999997</v>
      </c>
      <c r="Q23" s="79">
        <v>47.485999999999997</v>
      </c>
      <c r="R23" s="80">
        <v>51.506999999999998</v>
      </c>
      <c r="S23" s="81">
        <f t="shared" si="22"/>
        <v>0</v>
      </c>
      <c r="T23" s="81">
        <f t="shared" si="23"/>
        <v>2.7496748300000036</v>
      </c>
      <c r="U23" s="81">
        <f t="shared" si="24"/>
        <v>-1.5519999999999996</v>
      </c>
      <c r="V23" s="81">
        <f t="shared" si="25"/>
        <v>-0.46400000000000574</v>
      </c>
      <c r="W23" s="82">
        <f t="shared" si="26"/>
        <v>-0.96000000000000085</v>
      </c>
      <c r="X23" s="79">
        <f t="shared" si="17"/>
        <v>0</v>
      </c>
      <c r="Y23" s="79">
        <f t="shared" si="18"/>
        <v>0</v>
      </c>
      <c r="Z23" s="79">
        <f t="shared" si="19"/>
        <v>-5.2409999999999997</v>
      </c>
      <c r="AA23" s="79">
        <f t="shared" si="20"/>
        <v>-6.2790000000000035</v>
      </c>
      <c r="AB23" s="79">
        <f t="shared" si="21"/>
        <v>-6.4510000000000005</v>
      </c>
      <c r="AC23" s="80">
        <f t="shared" si="21"/>
        <v>-6.0300000000000011</v>
      </c>
      <c r="AE23" s="34"/>
      <c r="AF23" s="34"/>
      <c r="AG23" s="34"/>
      <c r="AH23" s="34"/>
      <c r="AI23" s="34"/>
      <c r="AJ23" s="34"/>
      <c r="AK23" s="110"/>
      <c r="AL23" s="110"/>
      <c r="AM23" s="110"/>
      <c r="AN23" s="110"/>
      <c r="AO23" s="110"/>
      <c r="AP23" s="110"/>
      <c r="AQ23" s="110"/>
      <c r="AR23" s="110"/>
      <c r="AS23" s="110"/>
      <c r="AT23" s="110"/>
      <c r="AU23" s="110"/>
      <c r="AV23" s="110"/>
      <c r="AW23" s="110"/>
      <c r="AX23" s="110"/>
      <c r="AY23" s="110"/>
      <c r="AZ23" s="110"/>
      <c r="BA23" s="110"/>
      <c r="BB23" s="110"/>
      <c r="BC23" s="110"/>
      <c r="BD23" s="110"/>
    </row>
    <row r="24" spans="1:56" ht="14.15" customHeight="1">
      <c r="A24" s="45" t="s">
        <v>48</v>
      </c>
      <c r="B24" s="79">
        <v>701.41803603999995</v>
      </c>
      <c r="C24" s="79">
        <v>732.58100000000002</v>
      </c>
      <c r="D24" s="79">
        <v>752.12800000000004</v>
      </c>
      <c r="E24" s="79">
        <v>769.40599999999995</v>
      </c>
      <c r="F24" s="79">
        <v>787.00400000000002</v>
      </c>
      <c r="G24" s="102">
        <v>701.41803603999995</v>
      </c>
      <c r="H24" s="79">
        <v>714.84581651000008</v>
      </c>
      <c r="I24" s="79">
        <v>831.17499999999995</v>
      </c>
      <c r="J24" s="79">
        <v>851.6</v>
      </c>
      <c r="K24" s="79">
        <v>874.36099999999999</v>
      </c>
      <c r="L24" s="80">
        <v>896.18</v>
      </c>
      <c r="M24" s="79">
        <v>701.41803603999995</v>
      </c>
      <c r="N24" s="79">
        <v>714.84581651000008</v>
      </c>
      <c r="O24" s="79">
        <v>817.16099999999994</v>
      </c>
      <c r="P24" s="79">
        <v>840.83100000000002</v>
      </c>
      <c r="Q24" s="79">
        <v>863.86199999999997</v>
      </c>
      <c r="R24" s="80">
        <v>884.68399999999997</v>
      </c>
      <c r="S24" s="81">
        <f t="shared" si="22"/>
        <v>0</v>
      </c>
      <c r="T24" s="81">
        <f t="shared" si="23"/>
        <v>-17.73518348999994</v>
      </c>
      <c r="U24" s="81">
        <f t="shared" si="24"/>
        <v>65.032999999999902</v>
      </c>
      <c r="V24" s="81">
        <f t="shared" si="25"/>
        <v>71.425000000000068</v>
      </c>
      <c r="W24" s="82">
        <f t="shared" si="26"/>
        <v>76.857999999999947</v>
      </c>
      <c r="X24" s="79">
        <f t="shared" si="17"/>
        <v>0</v>
      </c>
      <c r="Y24" s="79">
        <f t="shared" si="18"/>
        <v>0</v>
      </c>
      <c r="Z24" s="79">
        <f t="shared" si="19"/>
        <v>-14.01400000000001</v>
      </c>
      <c r="AA24" s="79">
        <f t="shared" si="20"/>
        <v>-10.769000000000005</v>
      </c>
      <c r="AB24" s="79">
        <f t="shared" si="21"/>
        <v>-10.499000000000024</v>
      </c>
      <c r="AC24" s="80">
        <f t="shared" si="21"/>
        <v>-11.495999999999981</v>
      </c>
      <c r="AE24" s="34"/>
      <c r="AF24" s="34"/>
      <c r="AG24" s="34"/>
      <c r="AH24" s="34"/>
      <c r="AI24" s="34"/>
      <c r="AJ24" s="34"/>
      <c r="AK24" s="110"/>
      <c r="AL24" s="110"/>
      <c r="AM24" s="110"/>
      <c r="AN24" s="110"/>
      <c r="AO24" s="110"/>
      <c r="AP24" s="110"/>
      <c r="AQ24" s="110"/>
      <c r="AR24" s="110"/>
      <c r="AS24" s="110"/>
      <c r="AT24" s="110"/>
      <c r="AU24" s="110"/>
      <c r="AV24" s="110"/>
      <c r="AW24" s="110"/>
      <c r="AX24" s="110"/>
      <c r="AY24" s="110"/>
      <c r="AZ24" s="110"/>
      <c r="BA24" s="110"/>
      <c r="BB24" s="110"/>
      <c r="BC24" s="110"/>
      <c r="BD24" s="110"/>
    </row>
    <row r="25" spans="1:56" ht="14.15" customHeight="1" thickBot="1">
      <c r="A25" s="46" t="s">
        <v>20</v>
      </c>
      <c r="B25" s="83">
        <v>448.20625316000007</v>
      </c>
      <c r="C25" s="83">
        <v>429.68299999999999</v>
      </c>
      <c r="D25" s="83">
        <v>456.05399999999997</v>
      </c>
      <c r="E25" s="83">
        <v>465.22899999999998</v>
      </c>
      <c r="F25" s="83">
        <v>475.553</v>
      </c>
      <c r="G25" s="102">
        <v>448.20625316000007</v>
      </c>
      <c r="H25" s="79">
        <v>451.51617249999998</v>
      </c>
      <c r="I25" s="79">
        <v>1082.4269999999999</v>
      </c>
      <c r="J25" s="79">
        <v>650.22500000000002</v>
      </c>
      <c r="K25" s="79">
        <v>396.84399999999999</v>
      </c>
      <c r="L25" s="80">
        <v>399.88799999999998</v>
      </c>
      <c r="M25" s="83">
        <v>448.20625316000007</v>
      </c>
      <c r="N25" s="83">
        <v>451.51617249999998</v>
      </c>
      <c r="O25" s="83">
        <v>972.28800000000001</v>
      </c>
      <c r="P25" s="83">
        <v>641.31299999999999</v>
      </c>
      <c r="Q25" s="83">
        <v>392.73200000000003</v>
      </c>
      <c r="R25" s="84">
        <v>406.49599999999998</v>
      </c>
      <c r="S25" s="81">
        <f t="shared" si="22"/>
        <v>0</v>
      </c>
      <c r="T25" s="81">
        <f t="shared" si="23"/>
        <v>21.833172499999989</v>
      </c>
      <c r="U25" s="81">
        <f t="shared" si="24"/>
        <v>516.23400000000004</v>
      </c>
      <c r="V25" s="81">
        <f t="shared" si="25"/>
        <v>176.084</v>
      </c>
      <c r="W25" s="82">
        <f t="shared" si="26"/>
        <v>-82.82099999999997</v>
      </c>
      <c r="X25" s="83">
        <f t="shared" si="17"/>
        <v>0</v>
      </c>
      <c r="Y25" s="83">
        <f t="shared" si="18"/>
        <v>0</v>
      </c>
      <c r="Z25" s="83">
        <f t="shared" si="19"/>
        <v>-110.1389999999999</v>
      </c>
      <c r="AA25" s="83">
        <f t="shared" si="20"/>
        <v>-8.9120000000000346</v>
      </c>
      <c r="AB25" s="83">
        <f t="shared" si="21"/>
        <v>-4.1119999999999663</v>
      </c>
      <c r="AC25" s="84">
        <f t="shared" si="21"/>
        <v>6.6080000000000041</v>
      </c>
      <c r="AE25" s="34"/>
      <c r="AF25" s="34"/>
      <c r="AG25" s="34"/>
      <c r="AH25" s="34"/>
      <c r="AI25" s="34"/>
      <c r="AJ25" s="34"/>
      <c r="AK25" s="110"/>
      <c r="AL25" s="110"/>
      <c r="AM25" s="110"/>
      <c r="AN25" s="110"/>
      <c r="AO25" s="110"/>
      <c r="AP25" s="110"/>
      <c r="AQ25" s="110"/>
      <c r="AR25" s="110"/>
      <c r="AS25" s="110"/>
      <c r="AT25" s="110"/>
      <c r="AU25" s="110"/>
      <c r="AV25" s="110"/>
      <c r="AW25" s="110"/>
      <c r="AX25" s="110"/>
      <c r="AY25" s="110"/>
      <c r="AZ25" s="110"/>
      <c r="BA25" s="110"/>
      <c r="BB25" s="110"/>
      <c r="BC25" s="110"/>
      <c r="BD25" s="110"/>
    </row>
    <row r="26" spans="1:56" ht="14.15" customHeight="1" thickBot="1">
      <c r="A26" s="47" t="s">
        <v>47</v>
      </c>
      <c r="B26" s="83">
        <v>12948.77889421</v>
      </c>
      <c r="C26" s="83">
        <v>14362.85</v>
      </c>
      <c r="D26" s="83">
        <v>15543.686999999998</v>
      </c>
      <c r="E26" s="83">
        <v>16762.150999999998</v>
      </c>
      <c r="F26" s="83">
        <v>17896.073</v>
      </c>
      <c r="G26" s="101">
        <v>12948.77889421</v>
      </c>
      <c r="H26" s="77">
        <v>14197.309632250002</v>
      </c>
      <c r="I26" s="77">
        <v>15427.702000000001</v>
      </c>
      <c r="J26" s="77">
        <v>16728.118000000002</v>
      </c>
      <c r="K26" s="77">
        <v>17764.673999999999</v>
      </c>
      <c r="L26" s="78">
        <v>18526.925999999999</v>
      </c>
      <c r="M26" s="83">
        <v>12948.77889421</v>
      </c>
      <c r="N26" s="83">
        <v>14197.309632250002</v>
      </c>
      <c r="O26" s="83">
        <v>15301.074999999999</v>
      </c>
      <c r="P26" s="83">
        <v>16394.550999999999</v>
      </c>
      <c r="Q26" s="83">
        <v>17335.589</v>
      </c>
      <c r="R26" s="84">
        <v>18130.243000000002</v>
      </c>
      <c r="S26" s="101">
        <f t="shared" ref="S26" si="27">S27+S28</f>
        <v>0</v>
      </c>
      <c r="T26" s="77">
        <f t="shared" ref="T26:AB26" si="28">T27+T28</f>
        <v>-165.54036774999895</v>
      </c>
      <c r="U26" s="77">
        <f t="shared" si="28"/>
        <v>-242.61200000000008</v>
      </c>
      <c r="V26" s="77">
        <f t="shared" si="28"/>
        <v>-367.60000000000036</v>
      </c>
      <c r="W26" s="78">
        <f t="shared" si="28"/>
        <v>-560.48400000000038</v>
      </c>
      <c r="X26" s="83">
        <f t="shared" si="28"/>
        <v>0</v>
      </c>
      <c r="Y26" s="83">
        <f t="shared" si="28"/>
        <v>0</v>
      </c>
      <c r="Z26" s="83">
        <f t="shared" si="28"/>
        <v>-126.62700000000223</v>
      </c>
      <c r="AA26" s="83">
        <f t="shared" si="28"/>
        <v>-333.56700000000092</v>
      </c>
      <c r="AB26" s="83">
        <f t="shared" si="28"/>
        <v>-429.08500000000004</v>
      </c>
      <c r="AC26" s="84">
        <f t="shared" ref="AC26" si="29">AC27+AC28</f>
        <v>-396.68299999999908</v>
      </c>
      <c r="AE26" s="34"/>
      <c r="AF26" s="34"/>
      <c r="AG26" s="34"/>
      <c r="AH26" s="34"/>
      <c r="AI26" s="34"/>
      <c r="AJ26" s="34"/>
      <c r="AK26" s="110"/>
      <c r="AL26" s="110"/>
      <c r="AM26" s="110"/>
      <c r="AN26" s="110"/>
      <c r="AO26" s="110"/>
      <c r="AP26" s="110"/>
      <c r="AQ26" s="110"/>
      <c r="AR26" s="110"/>
      <c r="AS26" s="110"/>
      <c r="AT26" s="110"/>
      <c r="AU26" s="110"/>
      <c r="AV26" s="110"/>
      <c r="AW26" s="110"/>
      <c r="AX26" s="110"/>
      <c r="AY26" s="110"/>
      <c r="AZ26" s="110"/>
      <c r="BA26" s="110"/>
      <c r="BB26" s="110"/>
      <c r="BC26" s="110"/>
      <c r="BD26" s="110"/>
    </row>
    <row r="27" spans="1:56" ht="14.15" customHeight="1">
      <c r="A27" s="45" t="s">
        <v>41</v>
      </c>
      <c r="B27" s="85">
        <v>8614.8429700599991</v>
      </c>
      <c r="C27" s="85">
        <v>9611.2350000000006</v>
      </c>
      <c r="D27" s="85">
        <v>10302.754999999999</v>
      </c>
      <c r="E27" s="85">
        <v>11080.105</v>
      </c>
      <c r="F27" s="85">
        <v>11817.187</v>
      </c>
      <c r="G27" s="102">
        <v>8614.8429700599991</v>
      </c>
      <c r="H27" s="79">
        <v>9509.2464762800009</v>
      </c>
      <c r="I27" s="79">
        <v>10239.173000000001</v>
      </c>
      <c r="J27" s="79">
        <v>11084.411</v>
      </c>
      <c r="K27" s="79">
        <v>11728.403</v>
      </c>
      <c r="L27" s="80">
        <v>12201.862999999999</v>
      </c>
      <c r="M27" s="79">
        <v>8614.8429700599991</v>
      </c>
      <c r="N27" s="79">
        <v>9509.2464762800009</v>
      </c>
      <c r="O27" s="79">
        <v>10148.718999999999</v>
      </c>
      <c r="P27" s="79">
        <v>10859.294</v>
      </c>
      <c r="Q27" s="79">
        <v>11443.304</v>
      </c>
      <c r="R27" s="80">
        <v>11943.94</v>
      </c>
      <c r="S27" s="79">
        <f>M27-B27</f>
        <v>0</v>
      </c>
      <c r="T27" s="79">
        <f t="shared" ref="T27:W27" si="30">N27-C27</f>
        <v>-101.98852371999965</v>
      </c>
      <c r="U27" s="79">
        <f t="shared" si="30"/>
        <v>-154.03600000000006</v>
      </c>
      <c r="V27" s="79">
        <f t="shared" si="30"/>
        <v>-220.81099999999969</v>
      </c>
      <c r="W27" s="80">
        <f t="shared" si="30"/>
        <v>-373.88299999999981</v>
      </c>
      <c r="X27" s="85">
        <f t="shared" ref="X27:X28" si="31">M27-G27</f>
        <v>0</v>
      </c>
      <c r="Y27" s="85">
        <f t="shared" ref="Y27:Y28" si="32">N27-H27</f>
        <v>0</v>
      </c>
      <c r="Z27" s="85">
        <f t="shared" ref="Z27:Z28" si="33">O27-I27</f>
        <v>-90.454000000001543</v>
      </c>
      <c r="AA27" s="85">
        <f t="shared" ref="AA27:AA28" si="34">P27-J27</f>
        <v>-225.11700000000019</v>
      </c>
      <c r="AB27" s="85">
        <f t="shared" ref="AB27:AC28" si="35">Q27-K27</f>
        <v>-285.09900000000016</v>
      </c>
      <c r="AC27" s="86">
        <f t="shared" si="35"/>
        <v>-257.92299999999886</v>
      </c>
      <c r="AE27" s="34"/>
      <c r="AF27" s="34"/>
      <c r="AG27" s="34"/>
      <c r="AH27" s="34"/>
      <c r="AI27" s="34"/>
      <c r="AJ27" s="34"/>
      <c r="AK27" s="110"/>
      <c r="AL27" s="110"/>
      <c r="AM27" s="110"/>
      <c r="AN27" s="110"/>
      <c r="AO27" s="110"/>
      <c r="AP27" s="110"/>
      <c r="AQ27" s="110"/>
      <c r="AR27" s="110"/>
      <c r="AS27" s="110"/>
      <c r="AT27" s="110"/>
      <c r="AU27" s="110"/>
      <c r="AV27" s="110"/>
      <c r="AW27" s="110"/>
      <c r="AX27" s="110"/>
      <c r="AY27" s="110"/>
      <c r="AZ27" s="110"/>
      <c r="BA27" s="110"/>
      <c r="BB27" s="110"/>
      <c r="BC27" s="110"/>
      <c r="BD27" s="110"/>
    </row>
    <row r="28" spans="1:56" ht="14.15" customHeight="1" thickBot="1">
      <c r="A28" s="46" t="s">
        <v>42</v>
      </c>
      <c r="B28" s="83">
        <v>4333.9359241500006</v>
      </c>
      <c r="C28" s="83">
        <v>4751.6149999999998</v>
      </c>
      <c r="D28" s="83">
        <v>5240.9319999999998</v>
      </c>
      <c r="E28" s="83">
        <v>5682.0460000000003</v>
      </c>
      <c r="F28" s="83">
        <v>6078.8860000000004</v>
      </c>
      <c r="G28" s="102">
        <v>4333.9359241500006</v>
      </c>
      <c r="H28" s="79">
        <v>4688.0631559700005</v>
      </c>
      <c r="I28" s="79">
        <v>5188.5290000000005</v>
      </c>
      <c r="J28" s="79">
        <v>5643.7070000000003</v>
      </c>
      <c r="K28" s="79">
        <v>6036.2709999999997</v>
      </c>
      <c r="L28" s="80">
        <v>6325.0630000000001</v>
      </c>
      <c r="M28" s="83">
        <v>4333.9359241500006</v>
      </c>
      <c r="N28" s="83">
        <v>4688.0631559700005</v>
      </c>
      <c r="O28" s="83">
        <v>5152.3559999999998</v>
      </c>
      <c r="P28" s="83">
        <v>5535.2569999999996</v>
      </c>
      <c r="Q28" s="83">
        <v>5892.2849999999999</v>
      </c>
      <c r="R28" s="84">
        <v>6186.3029999999999</v>
      </c>
      <c r="S28" s="79">
        <f>M28-B28</f>
        <v>0</v>
      </c>
      <c r="T28" s="79">
        <f t="shared" ref="T28" si="36">N28-C28</f>
        <v>-63.551844029999302</v>
      </c>
      <c r="U28" s="79">
        <f t="shared" ref="U28" si="37">O28-D28</f>
        <v>-88.576000000000022</v>
      </c>
      <c r="V28" s="79">
        <f t="shared" ref="V28" si="38">P28-E28</f>
        <v>-146.78900000000067</v>
      </c>
      <c r="W28" s="80">
        <f t="shared" ref="W28" si="39">Q28-F28</f>
        <v>-186.60100000000057</v>
      </c>
      <c r="X28" s="83">
        <f t="shared" si="31"/>
        <v>0</v>
      </c>
      <c r="Y28" s="83">
        <f t="shared" si="32"/>
        <v>0</v>
      </c>
      <c r="Z28" s="83">
        <f t="shared" si="33"/>
        <v>-36.173000000000684</v>
      </c>
      <c r="AA28" s="83">
        <f t="shared" si="34"/>
        <v>-108.45000000000073</v>
      </c>
      <c r="AB28" s="83">
        <f t="shared" si="35"/>
        <v>-143.98599999999988</v>
      </c>
      <c r="AC28" s="84">
        <f t="shared" si="35"/>
        <v>-138.76000000000022</v>
      </c>
      <c r="AE28" s="34"/>
      <c r="AF28" s="34"/>
      <c r="AG28" s="34"/>
      <c r="AH28" s="34"/>
      <c r="AI28" s="34"/>
      <c r="AJ28" s="34"/>
      <c r="AK28" s="110"/>
      <c r="AL28" s="110"/>
      <c r="AM28" s="110"/>
      <c r="AN28" s="110"/>
      <c r="AO28" s="110"/>
      <c r="AP28" s="110"/>
      <c r="AQ28" s="110"/>
      <c r="AR28" s="110"/>
      <c r="AS28" s="110"/>
      <c r="AT28" s="110"/>
      <c r="AU28" s="110"/>
      <c r="AV28" s="110"/>
      <c r="AW28" s="110"/>
      <c r="AX28" s="110"/>
      <c r="AY28" s="110"/>
      <c r="AZ28" s="110"/>
      <c r="BA28" s="110"/>
      <c r="BB28" s="110"/>
      <c r="BC28" s="110"/>
      <c r="BD28" s="110"/>
    </row>
    <row r="29" spans="1:56" ht="14.15" customHeight="1" thickBot="1">
      <c r="A29" s="48" t="s">
        <v>21</v>
      </c>
      <c r="B29" s="115">
        <v>30702.620097699997</v>
      </c>
      <c r="C29" s="115">
        <v>34750.942999999999</v>
      </c>
      <c r="D29" s="115">
        <v>37072.239000000001</v>
      </c>
      <c r="E29" s="115">
        <v>39872.857999999993</v>
      </c>
      <c r="F29" s="115">
        <v>41936.233</v>
      </c>
      <c r="G29" s="126">
        <v>30702.620441179999</v>
      </c>
      <c r="H29" s="87">
        <v>34227.92417037001</v>
      </c>
      <c r="I29" s="87">
        <v>37586.205000000002</v>
      </c>
      <c r="J29" s="87">
        <v>39410.498999999996</v>
      </c>
      <c r="K29" s="87">
        <v>41448.615000000005</v>
      </c>
      <c r="L29" s="88">
        <v>43040.868000000002</v>
      </c>
      <c r="M29" s="115">
        <v>30702.620441179999</v>
      </c>
      <c r="N29" s="115">
        <v>34227.92417037001</v>
      </c>
      <c r="O29" s="115">
        <v>37646.025000000001</v>
      </c>
      <c r="P29" s="115">
        <v>38389.087999999996</v>
      </c>
      <c r="Q29" s="115">
        <v>40546.171000000002</v>
      </c>
      <c r="R29" s="116">
        <v>42108.305000000008</v>
      </c>
      <c r="S29" s="87">
        <f t="shared" ref="S29" si="40">S26+S5</f>
        <v>3.4347999962847098E-4</v>
      </c>
      <c r="T29" s="87">
        <f t="shared" ref="T29:AB29" si="41">T26+T5</f>
        <v>-523.01882963000116</v>
      </c>
      <c r="U29" s="87">
        <f t="shared" si="41"/>
        <v>573.7860000000004</v>
      </c>
      <c r="V29" s="87">
        <f t="shared" si="41"/>
        <v>-1483.7699999999993</v>
      </c>
      <c r="W29" s="88">
        <f t="shared" si="41"/>
        <v>-1390.062000000001</v>
      </c>
      <c r="X29" s="87">
        <f t="shared" si="41"/>
        <v>0</v>
      </c>
      <c r="Y29" s="87">
        <f t="shared" si="41"/>
        <v>0</v>
      </c>
      <c r="Z29" s="87">
        <f t="shared" si="41"/>
        <v>59.819999999999538</v>
      </c>
      <c r="AA29" s="87">
        <f t="shared" si="41"/>
        <v>-1021.4110000000002</v>
      </c>
      <c r="AB29" s="87">
        <f t="shared" si="41"/>
        <v>-902.44399999999973</v>
      </c>
      <c r="AC29" s="88">
        <f t="shared" ref="AC29" si="42">AC26+AC5</f>
        <v>-932.56299999999828</v>
      </c>
      <c r="AE29" s="34"/>
      <c r="AF29" s="34"/>
      <c r="AG29" s="34"/>
      <c r="AH29" s="34"/>
      <c r="AI29" s="34"/>
      <c r="AJ29" s="34"/>
      <c r="AK29" s="110"/>
      <c r="AL29" s="110"/>
      <c r="AM29" s="110"/>
      <c r="AN29" s="110"/>
      <c r="AO29" s="110"/>
      <c r="AP29" s="110"/>
      <c r="AQ29" s="110"/>
      <c r="AR29" s="110"/>
      <c r="AS29" s="110"/>
      <c r="AT29" s="110"/>
      <c r="AU29" s="110"/>
      <c r="AV29" s="110"/>
      <c r="AW29" s="110"/>
      <c r="AX29" s="110"/>
      <c r="AY29" s="110"/>
      <c r="AZ29" s="110"/>
      <c r="BA29" s="110"/>
      <c r="BB29" s="110"/>
      <c r="BC29" s="110"/>
      <c r="BD29" s="110"/>
    </row>
    <row r="30" spans="1:56" ht="14.15" customHeight="1">
      <c r="A30" s="49" t="s">
        <v>22</v>
      </c>
      <c r="B30" s="21">
        <v>36.339115740000139</v>
      </c>
      <c r="C30" s="21">
        <v>38.664999999999999</v>
      </c>
      <c r="D30" s="21">
        <v>38.651000000000003</v>
      </c>
      <c r="E30" s="21">
        <v>38.651000000000003</v>
      </c>
      <c r="F30" s="21">
        <v>38.651000000000003</v>
      </c>
      <c r="G30" s="125">
        <v>36.338935460000137</v>
      </c>
      <c r="H30" s="21">
        <v>52.584912070000499</v>
      </c>
      <c r="I30" s="21">
        <v>36.393999999999998</v>
      </c>
      <c r="J30" s="21">
        <v>43.503999999999998</v>
      </c>
      <c r="K30" s="21">
        <v>43.503999999999998</v>
      </c>
      <c r="L30" s="82">
        <v>43.503999999999998</v>
      </c>
      <c r="M30" s="81">
        <v>36.338935460000137</v>
      </c>
      <c r="N30" s="81">
        <v>52.584838360000496</v>
      </c>
      <c r="O30" s="81">
        <v>48.374000000000002</v>
      </c>
      <c r="P30" s="81">
        <v>51.390999999999998</v>
      </c>
      <c r="Q30" s="81">
        <v>51.390999999999998</v>
      </c>
      <c r="R30" s="82">
        <v>51.390999999999998</v>
      </c>
      <c r="S30" s="81">
        <f>M30-B30</f>
        <v>-1.8028000000214206E-4</v>
      </c>
      <c r="T30" s="81">
        <f t="shared" ref="T30:W30" si="43">N30-C30</f>
        <v>13.919838360000497</v>
      </c>
      <c r="U30" s="81">
        <f t="shared" si="43"/>
        <v>9.722999999999999</v>
      </c>
      <c r="V30" s="81">
        <f t="shared" si="43"/>
        <v>12.739999999999995</v>
      </c>
      <c r="W30" s="82">
        <f t="shared" si="43"/>
        <v>12.739999999999995</v>
      </c>
      <c r="X30" s="81">
        <f t="shared" ref="X30:AC31" si="44">M30-G30</f>
        <v>0</v>
      </c>
      <c r="Y30" s="81">
        <f t="shared" si="44"/>
        <v>-7.3710000002336074E-5</v>
      </c>
      <c r="Z30" s="81">
        <f t="shared" si="44"/>
        <v>11.980000000000004</v>
      </c>
      <c r="AA30" s="81">
        <f t="shared" si="44"/>
        <v>7.8870000000000005</v>
      </c>
      <c r="AB30" s="81">
        <f t="shared" si="44"/>
        <v>7.8870000000000005</v>
      </c>
      <c r="AC30" s="82">
        <f t="shared" si="44"/>
        <v>7.8870000000000005</v>
      </c>
      <c r="AE30" s="34"/>
      <c r="AF30" s="34"/>
      <c r="AG30" s="34"/>
      <c r="AH30" s="34"/>
      <c r="AI30" s="34"/>
      <c r="AJ30" s="34"/>
      <c r="AK30" s="110"/>
      <c r="AL30" s="110"/>
      <c r="AM30" s="110"/>
      <c r="AN30" s="110"/>
      <c r="AO30" s="110"/>
      <c r="AP30" s="110"/>
      <c r="AQ30" s="110"/>
      <c r="AR30" s="110"/>
      <c r="AS30" s="110"/>
      <c r="AT30" s="110"/>
      <c r="AU30" s="110"/>
      <c r="AV30" s="110"/>
      <c r="AW30" s="110"/>
      <c r="AX30" s="110"/>
      <c r="AY30" s="110"/>
      <c r="AZ30" s="110"/>
      <c r="BA30" s="110"/>
      <c r="BB30" s="110"/>
      <c r="BC30" s="110"/>
      <c r="BD30" s="110"/>
    </row>
    <row r="31" spans="1:56" ht="14.15" customHeight="1">
      <c r="A31" s="45" t="s">
        <v>23</v>
      </c>
      <c r="B31" s="18">
        <v>30738.959213439997</v>
      </c>
      <c r="C31" s="18">
        <v>34789.608</v>
      </c>
      <c r="D31" s="18">
        <v>37110.89</v>
      </c>
      <c r="E31" s="18">
        <v>39911.508999999991</v>
      </c>
      <c r="F31" s="18">
        <v>41974.883999999998</v>
      </c>
      <c r="G31" s="123">
        <v>30738.959376639999</v>
      </c>
      <c r="H31" s="18">
        <v>34280.50908244001</v>
      </c>
      <c r="I31" s="18">
        <v>37622.599000000002</v>
      </c>
      <c r="J31" s="18">
        <v>39454.002999999997</v>
      </c>
      <c r="K31" s="18">
        <v>41492.119000000006</v>
      </c>
      <c r="L31" s="80">
        <v>43084.372000000003</v>
      </c>
      <c r="M31" s="79">
        <v>30738.959376639999</v>
      </c>
      <c r="N31" s="79">
        <v>34280.509008730012</v>
      </c>
      <c r="O31" s="79">
        <v>37694.399000000005</v>
      </c>
      <c r="P31" s="79">
        <v>38440.478999999999</v>
      </c>
      <c r="Q31" s="79">
        <v>40597.562000000005</v>
      </c>
      <c r="R31" s="80">
        <v>42159.696000000011</v>
      </c>
      <c r="S31" s="79">
        <f>M31-B31</f>
        <v>1.6320000213454477E-4</v>
      </c>
      <c r="T31" s="79">
        <f t="shared" ref="T31:W31" si="45">N31-C31</f>
        <v>-509.09899126998789</v>
      </c>
      <c r="U31" s="79">
        <f t="shared" si="45"/>
        <v>583.50900000000547</v>
      </c>
      <c r="V31" s="79">
        <f t="shared" si="45"/>
        <v>-1471.0299999999916</v>
      </c>
      <c r="W31" s="80">
        <f t="shared" si="45"/>
        <v>-1377.3219999999928</v>
      </c>
      <c r="X31" s="79">
        <f t="shared" si="44"/>
        <v>0</v>
      </c>
      <c r="Y31" s="79">
        <f t="shared" si="44"/>
        <v>-7.3709998105186969E-5</v>
      </c>
      <c r="Z31" s="79">
        <f t="shared" si="44"/>
        <v>71.80000000000291</v>
      </c>
      <c r="AA31" s="79">
        <f t="shared" si="44"/>
        <v>-1013.5239999999976</v>
      </c>
      <c r="AB31" s="79">
        <f t="shared" si="44"/>
        <v>-894.5570000000007</v>
      </c>
      <c r="AC31" s="80">
        <f t="shared" si="44"/>
        <v>-924.6759999999922</v>
      </c>
      <c r="AE31" s="34"/>
      <c r="AF31" s="34"/>
      <c r="AG31" s="34"/>
      <c r="AH31" s="34"/>
      <c r="AI31" s="34"/>
      <c r="AJ31" s="34"/>
      <c r="AK31" s="110"/>
      <c r="AL31" s="110"/>
      <c r="AM31" s="110"/>
      <c r="AN31" s="110"/>
      <c r="AO31" s="110"/>
      <c r="AP31" s="110"/>
      <c r="AQ31" s="110"/>
      <c r="AR31" s="110"/>
      <c r="AS31" s="110"/>
      <c r="AT31" s="110"/>
      <c r="AU31" s="110"/>
      <c r="AV31" s="110"/>
      <c r="AW31" s="110"/>
      <c r="AX31" s="110"/>
      <c r="AY31" s="110"/>
      <c r="AZ31" s="110"/>
      <c r="BA31" s="110"/>
      <c r="BB31" s="110"/>
      <c r="BC31" s="110"/>
      <c r="BD31" s="110"/>
    </row>
    <row r="32" spans="1:56" s="28" customFormat="1" ht="14.15" customHeight="1" thickBot="1">
      <c r="A32" s="46" t="s">
        <v>24</v>
      </c>
      <c r="B32" s="57">
        <v>31.649675785702776</v>
      </c>
      <c r="C32" s="57">
        <v>32.518764537168018</v>
      </c>
      <c r="D32" s="57">
        <v>30.779752204676118</v>
      </c>
      <c r="E32" s="57">
        <v>31.111506159501218</v>
      </c>
      <c r="F32" s="57">
        <v>30.683759393632716</v>
      </c>
      <c r="G32" s="131">
        <v>31.199786145975423</v>
      </c>
      <c r="H32" s="57">
        <v>31.809597274394228</v>
      </c>
      <c r="I32" s="57">
        <v>31.987859847060147</v>
      </c>
      <c r="J32" s="57">
        <v>31.259154183076188</v>
      </c>
      <c r="K32" s="57">
        <v>30.764641354387003</v>
      </c>
      <c r="L32" s="90">
        <v>30.578776825353206</v>
      </c>
      <c r="M32" s="89">
        <v>30.63985385016602</v>
      </c>
      <c r="N32" s="89">
        <v>31.263026968757401</v>
      </c>
      <c r="O32" s="89">
        <v>31.157860465005953</v>
      </c>
      <c r="P32" s="89">
        <v>29.494008577539365</v>
      </c>
      <c r="Q32" s="89">
        <v>29.388824616761415</v>
      </c>
      <c r="R32" s="90">
        <v>29.195115403170629</v>
      </c>
      <c r="S32" s="89">
        <f>S31/M42*100</f>
        <v>1.6564663439745573E-7</v>
      </c>
      <c r="T32" s="89">
        <f t="shared" ref="T32:W32" si="46">T31/N42*100</f>
        <v>-0.47240354121211287</v>
      </c>
      <c r="U32" s="89">
        <f t="shared" si="46"/>
        <v>0.49611681828515863</v>
      </c>
      <c r="V32" s="89">
        <f t="shared" si="46"/>
        <v>-1.165487658576249</v>
      </c>
      <c r="W32" s="90">
        <f t="shared" si="46"/>
        <v>-1.021225678050012</v>
      </c>
      <c r="X32" s="89">
        <f>X31/M42*100</f>
        <v>0</v>
      </c>
      <c r="Y32" s="89">
        <f t="shared" ref="Y32:AC32" si="47">Y31/N42*100</f>
        <v>-6.8397040113485673E-8</v>
      </c>
      <c r="Z32" s="89">
        <f t="shared" si="47"/>
        <v>6.1046509227579183E-2</v>
      </c>
      <c r="AA32" s="89">
        <f t="shared" si="47"/>
        <v>-0.80300858151828181</v>
      </c>
      <c r="AB32" s="89">
        <f t="shared" si="47"/>
        <v>-0.6632759651551271</v>
      </c>
      <c r="AC32" s="90">
        <f t="shared" si="47"/>
        <v>-0.65628114620679767</v>
      </c>
      <c r="AE32" s="34"/>
      <c r="AF32" s="34"/>
      <c r="AG32" s="34"/>
      <c r="AH32" s="34"/>
      <c r="AI32" s="34"/>
      <c r="AJ32" s="34"/>
      <c r="AK32" s="110"/>
      <c r="AL32" s="110"/>
      <c r="AM32" s="110"/>
      <c r="AN32" s="110"/>
      <c r="AO32" s="110"/>
      <c r="AP32" s="110"/>
      <c r="AQ32" s="110"/>
      <c r="AR32" s="110"/>
      <c r="AS32" s="110"/>
      <c r="AT32" s="110"/>
      <c r="AU32" s="110"/>
      <c r="AV32" s="110"/>
      <c r="AW32" s="110"/>
      <c r="AX32" s="110"/>
      <c r="AY32" s="110"/>
      <c r="AZ32" s="110"/>
      <c r="BA32" s="110"/>
      <c r="BB32" s="110"/>
      <c r="BC32" s="110"/>
      <c r="BD32" s="110"/>
    </row>
    <row r="33" spans="1:56" ht="14.15" customHeight="1" thickBot="1">
      <c r="A33" s="29"/>
      <c r="B33" s="30"/>
      <c r="C33" s="30"/>
      <c r="D33" s="30"/>
      <c r="E33" s="30"/>
      <c r="F33" s="30"/>
      <c r="G33" s="21"/>
      <c r="H33" s="21"/>
      <c r="I33" s="21"/>
      <c r="J33" s="21"/>
      <c r="K33" s="21"/>
      <c r="L33" s="127"/>
      <c r="M33" s="144"/>
      <c r="N33" s="144"/>
      <c r="O33" s="144"/>
      <c r="P33" s="145"/>
      <c r="Q33" s="145"/>
      <c r="R33" s="146"/>
      <c r="S33" s="91"/>
      <c r="T33" s="91"/>
      <c r="U33" s="91"/>
      <c r="V33" s="91"/>
      <c r="W33" s="91"/>
      <c r="X33" s="91"/>
      <c r="Y33" s="91"/>
      <c r="Z33" s="91"/>
      <c r="AA33" s="91"/>
      <c r="AB33" s="91"/>
      <c r="AC33" s="91"/>
      <c r="AE33" s="34"/>
      <c r="AF33" s="34"/>
      <c r="AG33" s="34"/>
      <c r="AH33" s="34"/>
      <c r="AI33" s="34"/>
      <c r="AJ33" s="34"/>
      <c r="AK33" s="110"/>
      <c r="AL33" s="110"/>
      <c r="AM33" s="110"/>
      <c r="AN33" s="110"/>
      <c r="AO33" s="110"/>
      <c r="AP33" s="110"/>
      <c r="AQ33" s="110"/>
      <c r="AR33" s="110"/>
      <c r="AS33" s="110"/>
      <c r="AT33" s="110"/>
      <c r="AU33" s="110"/>
      <c r="AV33" s="110"/>
      <c r="AW33" s="110"/>
      <c r="AX33" s="110"/>
      <c r="AY33" s="110"/>
      <c r="AZ33" s="110"/>
      <c r="BA33" s="110"/>
      <c r="BB33" s="110"/>
      <c r="BC33" s="110"/>
      <c r="BD33" s="110"/>
    </row>
    <row r="34" spans="1:56" ht="14.15" customHeight="1">
      <c r="A34" s="31" t="s">
        <v>43</v>
      </c>
      <c r="B34" s="92">
        <v>13526.08015553</v>
      </c>
      <c r="C34" s="92">
        <v>15824.879000000001</v>
      </c>
      <c r="D34" s="92">
        <v>16774.545999999998</v>
      </c>
      <c r="E34" s="92">
        <v>18164.951000000001</v>
      </c>
      <c r="F34" s="92">
        <v>18612.793000000001</v>
      </c>
      <c r="G34" s="117">
        <v>13526.080211669998</v>
      </c>
      <c r="H34" s="92">
        <v>15484.264085909999</v>
      </c>
      <c r="I34" s="92">
        <v>17264.061000000002</v>
      </c>
      <c r="J34" s="92">
        <v>17678.308000000001</v>
      </c>
      <c r="K34" s="92">
        <v>18451.887999999999</v>
      </c>
      <c r="L34" s="93">
        <v>18857.539000000001</v>
      </c>
      <c r="M34" s="92">
        <v>13526.080211669998</v>
      </c>
      <c r="N34" s="92">
        <v>15484.264085909999</v>
      </c>
      <c r="O34" s="92">
        <v>17459.661</v>
      </c>
      <c r="P34" s="92">
        <v>17230.489000000001</v>
      </c>
      <c r="Q34" s="92">
        <v>18155.025000000001</v>
      </c>
      <c r="R34" s="93">
        <v>18464.481</v>
      </c>
      <c r="S34" s="117">
        <f>M34-B34</f>
        <v>5.6139997468562797E-5</v>
      </c>
      <c r="T34" s="92">
        <f t="shared" ref="T34:W34" si="48">N34-C34</f>
        <v>-340.61491409000155</v>
      </c>
      <c r="U34" s="92">
        <f t="shared" si="48"/>
        <v>685.1150000000016</v>
      </c>
      <c r="V34" s="92">
        <f t="shared" si="48"/>
        <v>-934.46199999999953</v>
      </c>
      <c r="W34" s="93">
        <f t="shared" si="48"/>
        <v>-457.76800000000003</v>
      </c>
      <c r="X34" s="117">
        <f t="shared" ref="X34:X40" si="49">M34-G34</f>
        <v>0</v>
      </c>
      <c r="Y34" s="92">
        <f t="shared" ref="Y34:Y40" si="50">N34-H34</f>
        <v>0</v>
      </c>
      <c r="Z34" s="92">
        <f t="shared" ref="Z34:Z40" si="51">O34-I34</f>
        <v>195.59999999999854</v>
      </c>
      <c r="AA34" s="92">
        <f t="shared" ref="AA34:AA40" si="52">P34-J34</f>
        <v>-447.81899999999951</v>
      </c>
      <c r="AB34" s="92">
        <f t="shared" ref="AB34:AC40" si="53">Q34-K34</f>
        <v>-296.86299999999756</v>
      </c>
      <c r="AC34" s="93">
        <f t="shared" si="53"/>
        <v>-393.0580000000009</v>
      </c>
      <c r="AE34" s="34"/>
      <c r="AF34" s="34"/>
      <c r="AG34" s="34"/>
      <c r="AH34" s="34"/>
      <c r="AI34" s="34"/>
      <c r="AJ34" s="34"/>
      <c r="AK34" s="110"/>
      <c r="AL34" s="110"/>
      <c r="AM34" s="110"/>
      <c r="AN34" s="110"/>
      <c r="AO34" s="110"/>
      <c r="AP34" s="110"/>
      <c r="AQ34" s="110"/>
      <c r="AR34" s="110"/>
      <c r="AS34" s="110"/>
      <c r="AT34" s="110"/>
      <c r="AU34" s="110"/>
      <c r="AV34" s="110"/>
      <c r="AW34" s="110"/>
      <c r="AX34" s="110"/>
      <c r="AY34" s="110"/>
      <c r="AZ34" s="110"/>
      <c r="BA34" s="110"/>
      <c r="BB34" s="110"/>
      <c r="BC34" s="110"/>
      <c r="BD34" s="110"/>
    </row>
    <row r="35" spans="1:56" ht="14.15" customHeight="1">
      <c r="A35" s="20" t="s">
        <v>49</v>
      </c>
      <c r="B35" s="81">
        <v>31.119776379999998</v>
      </c>
      <c r="C35" s="81">
        <v>32.18</v>
      </c>
      <c r="D35" s="81">
        <v>33.712000000000003</v>
      </c>
      <c r="E35" s="81">
        <v>34.868000000000002</v>
      </c>
      <c r="F35" s="81">
        <v>36.433</v>
      </c>
      <c r="G35" s="103">
        <v>31.119776379999998</v>
      </c>
      <c r="H35" s="81">
        <v>32.180213190000003</v>
      </c>
      <c r="I35" s="81">
        <v>33.673000000000002</v>
      </c>
      <c r="J35" s="81">
        <v>35.076000000000001</v>
      </c>
      <c r="K35" s="81">
        <v>36.715000000000003</v>
      </c>
      <c r="L35" s="82">
        <v>38.770000000000003</v>
      </c>
      <c r="M35" s="21">
        <v>31.119776379999998</v>
      </c>
      <c r="N35" s="21">
        <v>32.180213190000003</v>
      </c>
      <c r="O35" s="21">
        <v>33.216999999999999</v>
      </c>
      <c r="P35" s="21">
        <v>34.594999999999999</v>
      </c>
      <c r="Q35" s="21">
        <v>36.036000000000001</v>
      </c>
      <c r="R35" s="24">
        <v>38.24</v>
      </c>
      <c r="S35" s="103">
        <f t="shared" ref="S35:S40" si="54">M35-B35</f>
        <v>0</v>
      </c>
      <c r="T35" s="81">
        <f t="shared" ref="T35:T40" si="55">N35-C35</f>
        <v>2.1319000000374899E-4</v>
      </c>
      <c r="U35" s="81">
        <f t="shared" ref="U35:U40" si="56">O35-D35</f>
        <v>-0.49500000000000455</v>
      </c>
      <c r="V35" s="81">
        <f t="shared" ref="V35:V40" si="57">P35-E35</f>
        <v>-0.27300000000000324</v>
      </c>
      <c r="W35" s="82">
        <f t="shared" ref="W35:W40" si="58">Q35-F35</f>
        <v>-0.39699999999999847</v>
      </c>
      <c r="X35" s="103">
        <f t="shared" si="49"/>
        <v>0</v>
      </c>
      <c r="Y35" s="81">
        <f t="shared" si="50"/>
        <v>0</v>
      </c>
      <c r="Z35" s="81">
        <f t="shared" si="51"/>
        <v>-0.45600000000000307</v>
      </c>
      <c r="AA35" s="81">
        <f t="shared" si="52"/>
        <v>-0.48100000000000165</v>
      </c>
      <c r="AB35" s="81">
        <f t="shared" si="53"/>
        <v>-0.67900000000000205</v>
      </c>
      <c r="AC35" s="82">
        <f t="shared" si="53"/>
        <v>-0.53000000000000114</v>
      </c>
      <c r="AE35" s="34"/>
      <c r="AF35" s="34"/>
      <c r="AG35" s="34"/>
      <c r="AH35" s="34"/>
      <c r="AI35" s="34"/>
      <c r="AJ35" s="34"/>
      <c r="AK35" s="110"/>
      <c r="AL35" s="110"/>
      <c r="AM35" s="110"/>
      <c r="AN35" s="110"/>
      <c r="AO35" s="110"/>
      <c r="AP35" s="110"/>
      <c r="AQ35" s="110"/>
      <c r="AR35" s="110"/>
      <c r="AS35" s="110"/>
      <c r="AT35" s="110"/>
      <c r="AU35" s="110"/>
      <c r="AV35" s="110"/>
      <c r="AW35" s="110"/>
      <c r="AX35" s="110"/>
      <c r="AY35" s="110"/>
      <c r="AZ35" s="110"/>
      <c r="BA35" s="110"/>
      <c r="BB35" s="110"/>
      <c r="BC35" s="110"/>
      <c r="BD35" s="110"/>
    </row>
    <row r="36" spans="1:56" ht="14.15" customHeight="1">
      <c r="A36" s="20" t="s">
        <v>25</v>
      </c>
      <c r="B36" s="81">
        <v>111.38396143000007</v>
      </c>
      <c r="C36" s="81">
        <v>76.046000000000006</v>
      </c>
      <c r="D36" s="81">
        <v>98.34</v>
      </c>
      <c r="E36" s="81">
        <v>103.473</v>
      </c>
      <c r="F36" s="81">
        <v>107.58</v>
      </c>
      <c r="G36" s="103">
        <v>111.38396143000007</v>
      </c>
      <c r="H36" s="81">
        <v>91.464898979999958</v>
      </c>
      <c r="I36" s="81">
        <v>90.971000000000004</v>
      </c>
      <c r="J36" s="81">
        <v>92.781000000000006</v>
      </c>
      <c r="K36" s="81">
        <v>95.34</v>
      </c>
      <c r="L36" s="82">
        <v>87.162999999999997</v>
      </c>
      <c r="M36" s="81">
        <v>111.38396143000007</v>
      </c>
      <c r="N36" s="81">
        <v>91.464898979999958</v>
      </c>
      <c r="O36" s="81">
        <v>84.468000000000004</v>
      </c>
      <c r="P36" s="81">
        <v>86.629000000000005</v>
      </c>
      <c r="Q36" s="81">
        <v>88.923000000000002</v>
      </c>
      <c r="R36" s="82">
        <v>90.677000000000007</v>
      </c>
      <c r="S36" s="103">
        <f t="shared" si="54"/>
        <v>0</v>
      </c>
      <c r="T36" s="81">
        <f t="shared" si="55"/>
        <v>15.418898979999952</v>
      </c>
      <c r="U36" s="81">
        <f t="shared" si="56"/>
        <v>-13.872</v>
      </c>
      <c r="V36" s="81">
        <f t="shared" si="57"/>
        <v>-16.843999999999994</v>
      </c>
      <c r="W36" s="82">
        <f t="shared" si="58"/>
        <v>-18.656999999999996</v>
      </c>
      <c r="X36" s="103">
        <f t="shared" si="49"/>
        <v>0</v>
      </c>
      <c r="Y36" s="81">
        <f t="shared" si="50"/>
        <v>0</v>
      </c>
      <c r="Z36" s="81">
        <f t="shared" si="51"/>
        <v>-6.5030000000000001</v>
      </c>
      <c r="AA36" s="81">
        <f t="shared" si="52"/>
        <v>-6.152000000000001</v>
      </c>
      <c r="AB36" s="81">
        <f t="shared" si="53"/>
        <v>-6.4170000000000016</v>
      </c>
      <c r="AC36" s="82">
        <f t="shared" si="53"/>
        <v>3.51400000000001</v>
      </c>
      <c r="AE36" s="34"/>
      <c r="AF36" s="34"/>
      <c r="AG36" s="34"/>
      <c r="AH36" s="34"/>
      <c r="AI36" s="34"/>
      <c r="AJ36" s="34"/>
      <c r="AK36" s="110"/>
      <c r="AL36" s="110"/>
      <c r="AM36" s="110"/>
      <c r="AN36" s="110"/>
      <c r="AO36" s="110"/>
      <c r="AP36" s="110"/>
      <c r="AQ36" s="110"/>
      <c r="AR36" s="110"/>
      <c r="AS36" s="110"/>
      <c r="AT36" s="110"/>
      <c r="AU36" s="110"/>
      <c r="AV36" s="110"/>
      <c r="AW36" s="110"/>
      <c r="AX36" s="110"/>
      <c r="AY36" s="110"/>
      <c r="AZ36" s="110"/>
      <c r="BA36" s="110"/>
      <c r="BB36" s="110"/>
      <c r="BC36" s="110"/>
      <c r="BD36" s="110"/>
    </row>
    <row r="37" spans="1:56" ht="14.15" customHeight="1">
      <c r="A37" s="20" t="s">
        <v>26</v>
      </c>
      <c r="B37" s="81">
        <v>2994.5210535199999</v>
      </c>
      <c r="C37" s="81">
        <v>3266.002</v>
      </c>
      <c r="D37" s="81">
        <v>3387.4250000000002</v>
      </c>
      <c r="E37" s="81">
        <v>3521.7820000000002</v>
      </c>
      <c r="F37" s="81">
        <v>3859.511</v>
      </c>
      <c r="G37" s="103">
        <v>2994.5213703599998</v>
      </c>
      <c r="H37" s="81">
        <v>3236.1308835800005</v>
      </c>
      <c r="I37" s="81">
        <v>3537.8110000000001</v>
      </c>
      <c r="J37" s="81">
        <v>3656.8580000000002</v>
      </c>
      <c r="K37" s="81">
        <v>3819.7190000000001</v>
      </c>
      <c r="L37" s="82">
        <v>4127.277</v>
      </c>
      <c r="M37" s="81">
        <v>2994.5213703599998</v>
      </c>
      <c r="N37" s="81">
        <v>3236.1308835800005</v>
      </c>
      <c r="O37" s="81">
        <v>3532.0059999999999</v>
      </c>
      <c r="P37" s="81">
        <v>3490.0650000000001</v>
      </c>
      <c r="Q37" s="81">
        <v>3697.6950000000002</v>
      </c>
      <c r="R37" s="82">
        <v>4021.4180000000001</v>
      </c>
      <c r="S37" s="103">
        <f t="shared" si="54"/>
        <v>3.1683999986853451E-4</v>
      </c>
      <c r="T37" s="81">
        <f t="shared" si="55"/>
        <v>-29.871116419999453</v>
      </c>
      <c r="U37" s="81">
        <f t="shared" si="56"/>
        <v>144.58099999999968</v>
      </c>
      <c r="V37" s="81">
        <f t="shared" si="57"/>
        <v>-31.717000000000098</v>
      </c>
      <c r="W37" s="82">
        <f t="shared" si="58"/>
        <v>-161.8159999999998</v>
      </c>
      <c r="X37" s="103">
        <f t="shared" si="49"/>
        <v>0</v>
      </c>
      <c r="Y37" s="81">
        <f t="shared" si="50"/>
        <v>0</v>
      </c>
      <c r="Z37" s="81">
        <f t="shared" si="51"/>
        <v>-5.805000000000291</v>
      </c>
      <c r="AA37" s="81">
        <f t="shared" si="52"/>
        <v>-166.79300000000012</v>
      </c>
      <c r="AB37" s="81">
        <f t="shared" si="53"/>
        <v>-122.02399999999989</v>
      </c>
      <c r="AC37" s="82">
        <f t="shared" si="53"/>
        <v>-105.85899999999992</v>
      </c>
      <c r="AE37" s="34"/>
      <c r="AF37" s="34"/>
      <c r="AG37" s="34"/>
      <c r="AH37" s="34"/>
      <c r="AI37" s="34"/>
      <c r="AJ37" s="34"/>
      <c r="AK37" s="110"/>
      <c r="AL37" s="110"/>
      <c r="AM37" s="110"/>
      <c r="AN37" s="110"/>
      <c r="AO37" s="110"/>
      <c r="AP37" s="110"/>
      <c r="AQ37" s="110"/>
      <c r="AR37" s="110"/>
      <c r="AS37" s="110"/>
      <c r="AT37" s="110"/>
      <c r="AU37" s="110"/>
      <c r="AV37" s="110"/>
      <c r="AW37" s="110"/>
      <c r="AX37" s="110"/>
      <c r="AY37" s="110"/>
      <c r="AZ37" s="110"/>
      <c r="BA37" s="110"/>
      <c r="BB37" s="110"/>
      <c r="BC37" s="110"/>
      <c r="BD37" s="110"/>
    </row>
    <row r="38" spans="1:56" ht="14.15" customHeight="1">
      <c r="A38" s="20" t="s">
        <v>27</v>
      </c>
      <c r="B38" s="81">
        <v>982.49302949999992</v>
      </c>
      <c r="C38" s="81">
        <v>1085.6469999999999</v>
      </c>
      <c r="D38" s="81">
        <v>1129.307</v>
      </c>
      <c r="E38" s="81">
        <v>1179.4839999999999</v>
      </c>
      <c r="F38" s="81">
        <v>1316.683</v>
      </c>
      <c r="G38" s="103">
        <v>982.49300000000005</v>
      </c>
      <c r="H38" s="81">
        <v>1080.2305161900001</v>
      </c>
      <c r="I38" s="81">
        <v>1159.8810000000001</v>
      </c>
      <c r="J38" s="81">
        <v>1202.1489999999999</v>
      </c>
      <c r="K38" s="81">
        <v>1262.191</v>
      </c>
      <c r="L38" s="82">
        <v>1384.65</v>
      </c>
      <c r="M38" s="81">
        <v>982.49300000000005</v>
      </c>
      <c r="N38" s="81">
        <v>1080.2305161900001</v>
      </c>
      <c r="O38" s="81">
        <v>1163.3989999999999</v>
      </c>
      <c r="P38" s="81">
        <v>1135.2809999999999</v>
      </c>
      <c r="Q38" s="81">
        <v>1214.395</v>
      </c>
      <c r="R38" s="82">
        <v>1344.2090000000001</v>
      </c>
      <c r="S38" s="103">
        <f t="shared" si="54"/>
        <v>-2.9499999868676241E-5</v>
      </c>
      <c r="T38" s="81">
        <f t="shared" si="55"/>
        <v>-5.4164838099998178</v>
      </c>
      <c r="U38" s="81">
        <f t="shared" si="56"/>
        <v>34.091999999999871</v>
      </c>
      <c r="V38" s="81">
        <f t="shared" si="57"/>
        <v>-44.202999999999975</v>
      </c>
      <c r="W38" s="82">
        <f t="shared" si="58"/>
        <v>-102.28800000000001</v>
      </c>
      <c r="X38" s="103">
        <f t="shared" si="49"/>
        <v>0</v>
      </c>
      <c r="Y38" s="81">
        <f t="shared" si="50"/>
        <v>0</v>
      </c>
      <c r="Z38" s="81">
        <f t="shared" si="51"/>
        <v>3.5179999999998017</v>
      </c>
      <c r="AA38" s="81">
        <f t="shared" si="52"/>
        <v>-66.867999999999938</v>
      </c>
      <c r="AB38" s="81">
        <f t="shared" si="53"/>
        <v>-47.796000000000049</v>
      </c>
      <c r="AC38" s="82">
        <f t="shared" si="53"/>
        <v>-40.441000000000031</v>
      </c>
      <c r="AE38" s="34"/>
      <c r="AF38" s="34"/>
      <c r="AG38" s="34"/>
      <c r="AH38" s="34"/>
      <c r="AI38" s="34"/>
      <c r="AJ38" s="34"/>
      <c r="AK38" s="110"/>
      <c r="AL38" s="110"/>
      <c r="AM38" s="110"/>
      <c r="AN38" s="110"/>
      <c r="AO38" s="110"/>
      <c r="AP38" s="110"/>
      <c r="AQ38" s="110"/>
      <c r="AR38" s="110"/>
      <c r="AS38" s="110"/>
      <c r="AT38" s="110"/>
      <c r="AU38" s="110"/>
      <c r="AV38" s="110"/>
      <c r="AW38" s="110"/>
      <c r="AX38" s="110"/>
      <c r="AY38" s="110"/>
      <c r="AZ38" s="110"/>
      <c r="BA38" s="110"/>
      <c r="BB38" s="110"/>
      <c r="BC38" s="110"/>
      <c r="BD38" s="110"/>
    </row>
    <row r="39" spans="1:56" ht="14.15" customHeight="1">
      <c r="A39" s="20" t="s">
        <v>28</v>
      </c>
      <c r="B39" s="81">
        <v>76.294162960000008</v>
      </c>
      <c r="C39" s="81">
        <v>75.007000000000005</v>
      </c>
      <c r="D39" s="81">
        <v>75.400000000000006</v>
      </c>
      <c r="E39" s="81">
        <v>75.795000000000002</v>
      </c>
      <c r="F39" s="81">
        <v>76.191999999999993</v>
      </c>
      <c r="G39" s="103">
        <v>76.294162960000008</v>
      </c>
      <c r="H39" s="81">
        <v>74.305481999999998</v>
      </c>
      <c r="I39" s="81">
        <v>40.405999999999999</v>
      </c>
      <c r="J39" s="81">
        <v>0</v>
      </c>
      <c r="K39" s="81">
        <v>0</v>
      </c>
      <c r="L39" s="82">
        <v>0</v>
      </c>
      <c r="M39" s="81">
        <v>76.294162960000008</v>
      </c>
      <c r="N39" s="81">
        <v>74.305481999999998</v>
      </c>
      <c r="O39" s="81">
        <v>40.093000000000004</v>
      </c>
      <c r="P39" s="81">
        <v>0</v>
      </c>
      <c r="Q39" s="81">
        <v>0</v>
      </c>
      <c r="R39" s="82">
        <v>0</v>
      </c>
      <c r="S39" s="103">
        <f t="shared" si="54"/>
        <v>0</v>
      </c>
      <c r="T39" s="81">
        <f t="shared" si="55"/>
        <v>-0.70151800000000719</v>
      </c>
      <c r="U39" s="81">
        <f t="shared" si="56"/>
        <v>-35.307000000000002</v>
      </c>
      <c r="V39" s="81">
        <f t="shared" si="57"/>
        <v>-75.795000000000002</v>
      </c>
      <c r="W39" s="82">
        <f t="shared" si="58"/>
        <v>-76.191999999999993</v>
      </c>
      <c r="X39" s="103">
        <f t="shared" si="49"/>
        <v>0</v>
      </c>
      <c r="Y39" s="81">
        <f t="shared" si="50"/>
        <v>0</v>
      </c>
      <c r="Z39" s="81">
        <f t="shared" si="51"/>
        <v>-0.31299999999999528</v>
      </c>
      <c r="AA39" s="81">
        <f t="shared" si="52"/>
        <v>0</v>
      </c>
      <c r="AB39" s="81">
        <f t="shared" si="53"/>
        <v>0</v>
      </c>
      <c r="AC39" s="82">
        <f t="shared" si="53"/>
        <v>0</v>
      </c>
      <c r="AE39" s="34"/>
      <c r="AF39" s="34"/>
      <c r="AG39" s="34"/>
      <c r="AH39" s="34"/>
      <c r="AI39" s="34"/>
      <c r="AJ39" s="34"/>
      <c r="AK39" s="110"/>
      <c r="AL39" s="110"/>
      <c r="AM39" s="110"/>
      <c r="AN39" s="110"/>
      <c r="AO39" s="110"/>
      <c r="AP39" s="110"/>
      <c r="AQ39" s="110"/>
      <c r="AR39" s="110"/>
      <c r="AS39" s="110"/>
      <c r="AT39" s="110"/>
      <c r="AU39" s="110"/>
      <c r="AV39" s="110"/>
      <c r="AW39" s="110"/>
      <c r="AX39" s="110"/>
      <c r="AY39" s="110"/>
      <c r="AZ39" s="110"/>
      <c r="BA39" s="110"/>
      <c r="BB39" s="110"/>
      <c r="BC39" s="110"/>
      <c r="BD39" s="110"/>
    </row>
    <row r="40" spans="1:56" ht="14.15" customHeight="1" thickBot="1">
      <c r="A40" s="32" t="s">
        <v>29</v>
      </c>
      <c r="B40" s="94">
        <v>31.949064169999996</v>
      </c>
      <c r="C40" s="94">
        <v>28.332000000000001</v>
      </c>
      <c r="D40" s="94">
        <v>29.821999999999999</v>
      </c>
      <c r="E40" s="94">
        <v>30.353999999999999</v>
      </c>
      <c r="F40" s="94">
        <v>30.968</v>
      </c>
      <c r="G40" s="118">
        <v>31.949064169999996</v>
      </c>
      <c r="H40" s="94">
        <v>32.03845827</v>
      </c>
      <c r="I40" s="94">
        <v>31.7</v>
      </c>
      <c r="J40" s="94">
        <v>17.209</v>
      </c>
      <c r="K40" s="94">
        <v>18.088000000000001</v>
      </c>
      <c r="L40" s="95">
        <v>18.542999999999999</v>
      </c>
      <c r="M40" s="94">
        <v>31.949064169999996</v>
      </c>
      <c r="N40" s="94">
        <v>32.03845827</v>
      </c>
      <c r="O40" s="94">
        <v>32.106000000000002</v>
      </c>
      <c r="P40" s="94">
        <v>17.478000000000002</v>
      </c>
      <c r="Q40" s="94">
        <v>18.507999999999999</v>
      </c>
      <c r="R40" s="95">
        <v>19.036999999999999</v>
      </c>
      <c r="S40" s="118">
        <f t="shared" si="54"/>
        <v>0</v>
      </c>
      <c r="T40" s="94">
        <f t="shared" si="55"/>
        <v>3.7064582699999988</v>
      </c>
      <c r="U40" s="94">
        <f t="shared" si="56"/>
        <v>2.2840000000000025</v>
      </c>
      <c r="V40" s="94">
        <f t="shared" si="57"/>
        <v>-12.875999999999998</v>
      </c>
      <c r="W40" s="95">
        <f t="shared" si="58"/>
        <v>-12.46</v>
      </c>
      <c r="X40" s="118">
        <f t="shared" si="49"/>
        <v>0</v>
      </c>
      <c r="Y40" s="94">
        <f t="shared" si="50"/>
        <v>0</v>
      </c>
      <c r="Z40" s="94">
        <f t="shared" si="51"/>
        <v>0.40600000000000236</v>
      </c>
      <c r="AA40" s="94">
        <f t="shared" si="52"/>
        <v>0.2690000000000019</v>
      </c>
      <c r="AB40" s="94">
        <f t="shared" si="53"/>
        <v>0.41999999999999815</v>
      </c>
      <c r="AC40" s="95">
        <f t="shared" si="53"/>
        <v>0.49399999999999977</v>
      </c>
      <c r="AE40" s="34"/>
      <c r="AF40" s="34"/>
      <c r="AG40" s="34"/>
      <c r="AH40" s="34"/>
      <c r="AI40" s="34"/>
      <c r="AJ40" s="34"/>
      <c r="AK40" s="110"/>
      <c r="AL40" s="110"/>
      <c r="AM40" s="110"/>
      <c r="AN40" s="110"/>
      <c r="AO40" s="110"/>
      <c r="AP40" s="110"/>
      <c r="AQ40" s="110"/>
      <c r="AR40" s="110"/>
      <c r="AS40" s="110"/>
      <c r="AT40" s="110"/>
      <c r="AU40" s="110"/>
      <c r="AV40" s="110"/>
      <c r="AW40" s="110"/>
      <c r="AX40" s="110"/>
      <c r="AY40" s="110"/>
      <c r="AZ40" s="110"/>
      <c r="BA40" s="110"/>
      <c r="BB40" s="110"/>
      <c r="BC40" s="110"/>
      <c r="BD40" s="110"/>
    </row>
    <row r="41" spans="1:56" ht="14.5" thickBot="1">
      <c r="A41" s="44"/>
      <c r="G41" s="50"/>
      <c r="H41" s="50"/>
      <c r="I41" s="50"/>
      <c r="J41" s="50"/>
      <c r="K41" s="50"/>
      <c r="M41" s="50"/>
      <c r="N41" s="50"/>
      <c r="O41" s="50"/>
      <c r="P41" s="50"/>
      <c r="Q41" s="50"/>
    </row>
    <row r="42" spans="1:56" ht="14.5" thickBot="1">
      <c r="A42" s="35" t="s">
        <v>46</v>
      </c>
      <c r="B42" s="51">
        <v>97122.509000000005</v>
      </c>
      <c r="C42" s="51">
        <v>106983.17877432422</v>
      </c>
      <c r="D42" s="51">
        <v>120569.16427794387</v>
      </c>
      <c r="E42" s="51">
        <v>128285.36424878715</v>
      </c>
      <c r="F42" s="51">
        <v>136798.37421978463</v>
      </c>
      <c r="G42" s="130">
        <v>92079.253000000012</v>
      </c>
      <c r="H42" s="51">
        <v>97122.509000000005</v>
      </c>
      <c r="I42" s="51">
        <v>105127.00383421834</v>
      </c>
      <c r="J42" s="51">
        <v>118277.01956909332</v>
      </c>
      <c r="K42" s="51">
        <v>125981.35375400985</v>
      </c>
      <c r="L42" s="52"/>
      <c r="M42" s="130">
        <v>98522.981</v>
      </c>
      <c r="N42" s="51">
        <v>107767.81858233329</v>
      </c>
      <c r="O42" s="51">
        <v>117615.24271983367</v>
      </c>
      <c r="P42" s="51">
        <v>126215.83670795715</v>
      </c>
      <c r="Q42" s="51">
        <v>134869.50334327001</v>
      </c>
      <c r="R42" s="52">
        <v>140896.32245943294</v>
      </c>
    </row>
    <row r="43" spans="1:56">
      <c r="B43" s="34"/>
      <c r="C43" s="34"/>
      <c r="D43" s="34"/>
      <c r="E43" s="34"/>
      <c r="F43" s="34"/>
      <c r="N43" s="34"/>
    </row>
    <row r="44" spans="1:56" ht="16.5" customHeight="1">
      <c r="A44" s="44"/>
      <c r="L44" s="96"/>
      <c r="M44" s="96"/>
      <c r="N44" s="96"/>
      <c r="O44" s="96"/>
      <c r="P44" s="96"/>
      <c r="Q44" s="96"/>
      <c r="R44" s="96"/>
      <c r="S44" s="50"/>
      <c r="T44" s="50"/>
      <c r="U44" s="50"/>
      <c r="V44" s="50"/>
      <c r="W44" s="50"/>
    </row>
    <row r="45" spans="1:56">
      <c r="A45" s="38" t="s">
        <v>40</v>
      </c>
    </row>
    <row r="46" spans="1:56">
      <c r="G46" s="34"/>
      <c r="I46" s="34"/>
      <c r="J46" s="34"/>
      <c r="K46" s="34"/>
    </row>
  </sheetData>
  <mergeCells count="6">
    <mergeCell ref="X3:AC3"/>
    <mergeCell ref="A3:A4"/>
    <mergeCell ref="B3:F3"/>
    <mergeCell ref="S3:W3"/>
    <mergeCell ref="G3:L3"/>
    <mergeCell ref="M3:R3"/>
  </mergeCells>
  <pageMargins left="0" right="0" top="0" bottom="0" header="0" footer="0"/>
  <pageSetup paperSize="9" scale="8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AE34"/>
  <sheetViews>
    <sheetView showGridLines="0" zoomScale="90" zoomScaleNormal="90" workbookViewId="0">
      <selection activeCell="K18" sqref="K18"/>
    </sheetView>
  </sheetViews>
  <sheetFormatPr defaultColWidth="9.09765625" defaultRowHeight="13"/>
  <cols>
    <col min="1" max="1" width="31.59765625" style="60" customWidth="1"/>
    <col min="2" max="11" width="9.69921875" style="60" customWidth="1"/>
    <col min="12" max="16" width="6.69921875" style="60" customWidth="1"/>
    <col min="17" max="21" width="8.09765625" style="60" customWidth="1"/>
    <col min="22" max="26" width="6.69921875" style="60" customWidth="1"/>
    <col min="27" max="30" width="8.59765625" style="60" bestFit="1" customWidth="1"/>
    <col min="31" max="31" width="9.3984375" style="60" bestFit="1" customWidth="1"/>
    <col min="32" max="16384" width="9.09765625" style="60"/>
  </cols>
  <sheetData>
    <row r="1" spans="1:31">
      <c r="A1" s="59"/>
    </row>
    <row r="2" spans="1:31" ht="13.5" thickBot="1">
      <c r="A2" s="41" t="s">
        <v>63</v>
      </c>
    </row>
    <row r="3" spans="1:31">
      <c r="A3" s="61"/>
      <c r="B3" s="139">
        <v>2022</v>
      </c>
      <c r="C3" s="140">
        <v>2023</v>
      </c>
      <c r="D3" s="140">
        <v>2024</v>
      </c>
      <c r="E3" s="140">
        <v>2025</v>
      </c>
      <c r="F3" s="140">
        <v>2026</v>
      </c>
      <c r="G3" s="139">
        <v>2022</v>
      </c>
      <c r="H3" s="140">
        <v>2023</v>
      </c>
      <c r="I3" s="140">
        <v>2024</v>
      </c>
      <c r="J3" s="140">
        <v>2025</v>
      </c>
      <c r="K3" s="140">
        <v>2026</v>
      </c>
      <c r="L3" s="139">
        <v>2022</v>
      </c>
      <c r="M3" s="140">
        <v>2023</v>
      </c>
      <c r="N3" s="140">
        <v>2024</v>
      </c>
      <c r="O3" s="140">
        <v>2025</v>
      </c>
      <c r="P3" s="140">
        <v>2026</v>
      </c>
      <c r="Q3" s="139">
        <v>2022</v>
      </c>
      <c r="R3" s="140">
        <v>2023</v>
      </c>
      <c r="S3" s="140">
        <v>2024</v>
      </c>
      <c r="T3" s="140">
        <v>2025</v>
      </c>
      <c r="U3" s="140">
        <v>2026</v>
      </c>
      <c r="V3" s="139">
        <v>2022</v>
      </c>
      <c r="W3" s="140">
        <v>2023</v>
      </c>
      <c r="X3" s="140">
        <v>2024</v>
      </c>
      <c r="Y3" s="140">
        <v>2025</v>
      </c>
      <c r="Z3" s="140">
        <v>2026</v>
      </c>
      <c r="AA3" s="139">
        <v>2022</v>
      </c>
      <c r="AB3" s="140">
        <v>2023</v>
      </c>
      <c r="AC3" s="140">
        <v>2024</v>
      </c>
      <c r="AD3" s="140">
        <v>2025</v>
      </c>
      <c r="AE3" s="140">
        <v>2026</v>
      </c>
    </row>
    <row r="4" spans="1:31">
      <c r="A4" s="62"/>
      <c r="B4" s="194" t="s">
        <v>50</v>
      </c>
      <c r="C4" s="195"/>
      <c r="D4" s="195"/>
      <c r="E4" s="195"/>
      <c r="F4" s="195"/>
      <c r="G4" s="194" t="s">
        <v>52</v>
      </c>
      <c r="H4" s="195"/>
      <c r="I4" s="195"/>
      <c r="J4" s="195"/>
      <c r="K4" s="196"/>
      <c r="L4" s="194" t="s">
        <v>53</v>
      </c>
      <c r="M4" s="195"/>
      <c r="N4" s="195"/>
      <c r="O4" s="195"/>
      <c r="P4" s="196"/>
      <c r="Q4" s="194" t="s">
        <v>54</v>
      </c>
      <c r="R4" s="195"/>
      <c r="S4" s="195"/>
      <c r="T4" s="195"/>
      <c r="U4" s="196"/>
      <c r="V4" s="194" t="s">
        <v>55</v>
      </c>
      <c r="W4" s="195"/>
      <c r="X4" s="195"/>
      <c r="Y4" s="195"/>
      <c r="Z4" s="196"/>
      <c r="AA4" s="194" t="s">
        <v>56</v>
      </c>
      <c r="AB4" s="195"/>
      <c r="AC4" s="195"/>
      <c r="AD4" s="195"/>
      <c r="AE4" s="196"/>
    </row>
    <row r="5" spans="1:31" ht="18" customHeight="1">
      <c r="A5" s="63" t="s">
        <v>3</v>
      </c>
      <c r="B5" s="64">
        <v>20.679610182480214</v>
      </c>
      <c r="C5" s="65">
        <v>10.616085190693726</v>
      </c>
      <c r="D5" s="65">
        <v>-64.559132417303587</v>
      </c>
      <c r="E5" s="65">
        <v>-49.866398417652746</v>
      </c>
      <c r="F5" s="65">
        <v>-2.3534730338306336</v>
      </c>
      <c r="G5" s="64">
        <v>-14.400610182480181</v>
      </c>
      <c r="H5" s="65">
        <v>-45.940268524027914</v>
      </c>
      <c r="I5" s="65">
        <v>-107.64439866758426</v>
      </c>
      <c r="J5" s="65">
        <v>-136.47921581409335</v>
      </c>
      <c r="K5" s="65">
        <v>-122.49208897837894</v>
      </c>
      <c r="L5" s="64">
        <v>0</v>
      </c>
      <c r="M5" s="65">
        <v>10.896183333333333</v>
      </c>
      <c r="N5" s="65">
        <v>10.896183333333333</v>
      </c>
      <c r="O5" s="65">
        <v>10.896183333333333</v>
      </c>
      <c r="P5" s="65">
        <v>0</v>
      </c>
      <c r="Q5" s="97">
        <v>0</v>
      </c>
      <c r="R5" s="66">
        <v>0</v>
      </c>
      <c r="S5" s="66">
        <v>6.6347751553389567E-2</v>
      </c>
      <c r="T5" s="66">
        <v>0.15343089841365601</v>
      </c>
      <c r="U5" s="66">
        <v>0.19056201221032551</v>
      </c>
      <c r="V5" s="97">
        <v>0</v>
      </c>
      <c r="W5" s="66">
        <v>0</v>
      </c>
      <c r="X5" s="66">
        <v>0</v>
      </c>
      <c r="Y5" s="66">
        <v>0</v>
      </c>
      <c r="Z5" s="66">
        <v>0</v>
      </c>
      <c r="AA5" s="98">
        <v>6.2790000000000328</v>
      </c>
      <c r="AB5" s="67">
        <v>-24.428000000000857</v>
      </c>
      <c r="AC5" s="67">
        <v>-161.24100000000109</v>
      </c>
      <c r="AD5" s="67">
        <v>-175.29599999999914</v>
      </c>
      <c r="AE5" s="112">
        <v>-124.65499999999926</v>
      </c>
    </row>
    <row r="6" spans="1:31" ht="18" customHeight="1">
      <c r="A6" s="63" t="s">
        <v>6</v>
      </c>
      <c r="B6" s="64">
        <v>38.353577973807113</v>
      </c>
      <c r="C6" s="65">
        <v>-123.88882321623252</v>
      </c>
      <c r="D6" s="65">
        <v>-136.16539174866503</v>
      </c>
      <c r="E6" s="65">
        <v>-130.67140334491043</v>
      </c>
      <c r="F6" s="65">
        <v>-152.06571010133229</v>
      </c>
      <c r="G6" s="64">
        <v>-1.2945779738076046</v>
      </c>
      <c r="H6" s="65">
        <v>74.951050447421267</v>
      </c>
      <c r="I6" s="65">
        <v>93.829651748664759</v>
      </c>
      <c r="J6" s="65">
        <v>38.139403344910747</v>
      </c>
      <c r="K6" s="65">
        <v>16.100710101331998</v>
      </c>
      <c r="L6" s="64">
        <v>0</v>
      </c>
      <c r="M6" s="65">
        <v>0</v>
      </c>
      <c r="N6" s="65">
        <v>0</v>
      </c>
      <c r="O6" s="65">
        <v>0</v>
      </c>
      <c r="P6" s="65">
        <v>0</v>
      </c>
      <c r="Q6" s="97">
        <v>0</v>
      </c>
      <c r="R6" s="66">
        <v>22.135772768811634</v>
      </c>
      <c r="S6" s="66">
        <v>1.1747400000000008</v>
      </c>
      <c r="T6" s="66">
        <v>0</v>
      </c>
      <c r="U6" s="66">
        <v>0</v>
      </c>
      <c r="V6" s="97">
        <v>0</v>
      </c>
      <c r="W6" s="66">
        <v>0</v>
      </c>
      <c r="X6" s="66">
        <v>0</v>
      </c>
      <c r="Y6" s="66">
        <v>0</v>
      </c>
      <c r="Z6" s="66">
        <v>0</v>
      </c>
      <c r="AA6" s="98">
        <v>37.058999999999514</v>
      </c>
      <c r="AB6" s="67">
        <v>-26.801999999999623</v>
      </c>
      <c r="AC6" s="67">
        <v>-41.16100000000025</v>
      </c>
      <c r="AD6" s="67">
        <v>-92.531999999999684</v>
      </c>
      <c r="AE6" s="68">
        <v>-135.96500000000029</v>
      </c>
    </row>
    <row r="7" spans="1:31" ht="18" customHeight="1">
      <c r="A7" s="63" t="s">
        <v>7</v>
      </c>
      <c r="B7" s="64">
        <v>-0.2633158538016655</v>
      </c>
      <c r="C7" s="65">
        <v>7.745338530703199</v>
      </c>
      <c r="D7" s="65">
        <v>14.066067741628885</v>
      </c>
      <c r="E7" s="65">
        <v>16.273455220420853</v>
      </c>
      <c r="F7" s="65">
        <v>13.491144651571256</v>
      </c>
      <c r="G7" s="64">
        <v>0.26331585380165956</v>
      </c>
      <c r="H7" s="65">
        <v>3.4026614692968087</v>
      </c>
      <c r="I7" s="65">
        <v>-7.068025157309151</v>
      </c>
      <c r="J7" s="65">
        <v>-8.7518274151466446</v>
      </c>
      <c r="K7" s="65">
        <v>-5.3902390314487034</v>
      </c>
      <c r="L7" s="64">
        <v>0</v>
      </c>
      <c r="M7" s="65">
        <v>9.8510000000000009</v>
      </c>
      <c r="N7" s="65">
        <v>4.3</v>
      </c>
      <c r="O7" s="65">
        <v>4.3</v>
      </c>
      <c r="P7" s="65">
        <v>4.3</v>
      </c>
      <c r="Q7" s="97">
        <v>0</v>
      </c>
      <c r="R7" s="66">
        <v>3.7109999999999999</v>
      </c>
      <c r="S7" s="66">
        <v>2.9574156801413665E-3</v>
      </c>
      <c r="T7" s="66">
        <v>1.2372194725762939E-2</v>
      </c>
      <c r="U7" s="66">
        <v>9.0943798774330842E-3</v>
      </c>
      <c r="V7" s="97">
        <v>0</v>
      </c>
      <c r="W7" s="66">
        <v>0</v>
      </c>
      <c r="X7" s="66">
        <v>1.1399999999999999</v>
      </c>
      <c r="Y7" s="66">
        <v>4.3</v>
      </c>
      <c r="Z7" s="66">
        <v>0</v>
      </c>
      <c r="AA7" s="98">
        <v>-5.9685589803848413E-15</v>
      </c>
      <c r="AB7" s="67">
        <v>24.710000000000008</v>
      </c>
      <c r="AC7" s="67">
        <v>12.440999999999876</v>
      </c>
      <c r="AD7" s="67">
        <v>16.133999999999972</v>
      </c>
      <c r="AE7" s="68">
        <v>12.409999999999986</v>
      </c>
    </row>
    <row r="8" spans="1:31" ht="18" customHeight="1">
      <c r="A8" s="63" t="s">
        <v>9</v>
      </c>
      <c r="B8" s="64">
        <v>186.21539606176808</v>
      </c>
      <c r="C8" s="65">
        <v>118.25473561707624</v>
      </c>
      <c r="D8" s="65">
        <v>124.93049660791733</v>
      </c>
      <c r="E8" s="65">
        <v>135.93400962003724</v>
      </c>
      <c r="F8" s="65">
        <v>66.837204089035168</v>
      </c>
      <c r="G8" s="64">
        <v>-80.787935141767761</v>
      </c>
      <c r="H8" s="65">
        <v>-65.700610703766543</v>
      </c>
      <c r="I8" s="65">
        <v>-308.04556984136821</v>
      </c>
      <c r="J8" s="65">
        <v>-503.78841632688511</v>
      </c>
      <c r="K8" s="65">
        <v>-451.92078214026111</v>
      </c>
      <c r="L8" s="64">
        <v>5.6408300000002779E-3</v>
      </c>
      <c r="M8" s="65">
        <v>201.4977422838991</v>
      </c>
      <c r="N8" s="65">
        <v>-3.3717881100485105E-2</v>
      </c>
      <c r="O8" s="65">
        <v>80.095311422823059</v>
      </c>
      <c r="P8" s="65">
        <v>39.286672318588799</v>
      </c>
      <c r="Q8" s="97">
        <v>1.8800000000002912E-2</v>
      </c>
      <c r="R8" s="66">
        <v>-4.1440000000000001</v>
      </c>
      <c r="S8" s="66">
        <v>0.53978370049578372</v>
      </c>
      <c r="T8" s="66">
        <v>2.3238415652725961</v>
      </c>
      <c r="U8" s="66">
        <v>0.72525160238277753</v>
      </c>
      <c r="V8" s="97">
        <v>-149.05875569999739</v>
      </c>
      <c r="W8" s="66">
        <v>46.844132802790057</v>
      </c>
      <c r="X8" s="66">
        <v>20.918007414056046</v>
      </c>
      <c r="Y8" s="66">
        <v>28.118253718752474</v>
      </c>
      <c r="Z8" s="66">
        <v>21.222654130254</v>
      </c>
      <c r="AA8" s="98">
        <v>-43.606853949997067</v>
      </c>
      <c r="AB8" s="67">
        <v>296.75199999999882</v>
      </c>
      <c r="AC8" s="67">
        <v>-161.69099999999952</v>
      </c>
      <c r="AD8" s="67">
        <v>-257.31699999999972</v>
      </c>
      <c r="AE8" s="68">
        <v>-323.84900000000033</v>
      </c>
    </row>
    <row r="9" spans="1:31" ht="18" customHeight="1">
      <c r="A9" s="70" t="s">
        <v>10</v>
      </c>
      <c r="B9" s="64">
        <v>-0.85079620453599658</v>
      </c>
      <c r="C9" s="65">
        <v>3.1219038756795707</v>
      </c>
      <c r="D9" s="65">
        <v>3.0734689831553359</v>
      </c>
      <c r="E9" s="65">
        <v>2.9971629428733753</v>
      </c>
      <c r="F9" s="65">
        <v>2.9213056220110736</v>
      </c>
      <c r="G9" s="64">
        <v>0.75579620453590546</v>
      </c>
      <c r="H9" s="65">
        <v>-7.5729038756795886</v>
      </c>
      <c r="I9" s="65">
        <v>-15.1104689831553</v>
      </c>
      <c r="J9" s="65">
        <v>-4.8501629428731592</v>
      </c>
      <c r="K9" s="65">
        <v>1.1016943779889736</v>
      </c>
      <c r="L9" s="64">
        <v>0</v>
      </c>
      <c r="M9" s="65">
        <v>0</v>
      </c>
      <c r="N9" s="65">
        <v>0</v>
      </c>
      <c r="O9" s="65">
        <v>0</v>
      </c>
      <c r="P9" s="65">
        <v>0</v>
      </c>
      <c r="Q9" s="97">
        <v>9.5000000000000001E-2</v>
      </c>
      <c r="R9" s="66">
        <v>-20.72</v>
      </c>
      <c r="S9" s="66">
        <v>-6.4640000000000004</v>
      </c>
      <c r="T9" s="66">
        <v>-6.9889999999999999</v>
      </c>
      <c r="U9" s="66">
        <v>-8.34</v>
      </c>
      <c r="V9" s="97">
        <v>0</v>
      </c>
      <c r="W9" s="66">
        <v>0</v>
      </c>
      <c r="X9" s="66">
        <v>0</v>
      </c>
      <c r="Y9" s="66">
        <v>0</v>
      </c>
      <c r="Z9" s="66">
        <v>0</v>
      </c>
      <c r="AA9" s="98">
        <v>-9.1176843852736061E-14</v>
      </c>
      <c r="AB9" s="67">
        <v>-25.171000000000017</v>
      </c>
      <c r="AC9" s="67">
        <v>-18.500999999999962</v>
      </c>
      <c r="AD9" s="67">
        <v>-8.8419999999997838</v>
      </c>
      <c r="AE9" s="68">
        <v>-4.3169999999999531</v>
      </c>
    </row>
    <row r="10" spans="1:31" ht="18" customHeight="1">
      <c r="A10" s="69" t="s">
        <v>11</v>
      </c>
      <c r="B10" s="64">
        <v>-4.7819727847855445E-2</v>
      </c>
      <c r="C10" s="65">
        <v>-0.9257604374273366</v>
      </c>
      <c r="D10" s="65">
        <v>-0.93526060691525481</v>
      </c>
      <c r="E10" s="65">
        <v>-0.96230256640600187</v>
      </c>
      <c r="F10" s="65">
        <v>-0.98089525733040106</v>
      </c>
      <c r="G10" s="64">
        <v>4.7819727847816643E-2</v>
      </c>
      <c r="H10" s="65">
        <v>-0.3092395625726872</v>
      </c>
      <c r="I10" s="65">
        <v>-6.8837393930846655</v>
      </c>
      <c r="J10" s="65">
        <v>-0.5266974335938478</v>
      </c>
      <c r="K10" s="65">
        <v>2.4728952573303946</v>
      </c>
      <c r="L10" s="64">
        <v>0</v>
      </c>
      <c r="M10" s="65">
        <v>0</v>
      </c>
      <c r="N10" s="65">
        <v>0</v>
      </c>
      <c r="O10" s="65">
        <v>0</v>
      </c>
      <c r="P10" s="65">
        <v>0</v>
      </c>
      <c r="Q10" s="97">
        <v>0</v>
      </c>
      <c r="R10" s="66">
        <v>0</v>
      </c>
      <c r="S10" s="66">
        <v>0</v>
      </c>
      <c r="T10" s="66">
        <v>0</v>
      </c>
      <c r="U10" s="66">
        <v>0</v>
      </c>
      <c r="V10" s="97">
        <v>0</v>
      </c>
      <c r="W10" s="66">
        <v>0</v>
      </c>
      <c r="X10" s="66">
        <v>0</v>
      </c>
      <c r="Y10" s="66">
        <v>0</v>
      </c>
      <c r="Z10" s="66">
        <v>0</v>
      </c>
      <c r="AA10" s="98">
        <v>-3.8802738799859073E-14</v>
      </c>
      <c r="AB10" s="67">
        <v>-1.2350000000000236</v>
      </c>
      <c r="AC10" s="67">
        <v>-7.81899999999992</v>
      </c>
      <c r="AD10" s="67">
        <v>-1.4889999999998498</v>
      </c>
      <c r="AE10" s="68">
        <v>1.4919999999999936</v>
      </c>
    </row>
    <row r="11" spans="1:31" ht="18" customHeight="1">
      <c r="A11" s="69" t="s">
        <v>15</v>
      </c>
      <c r="B11" s="64">
        <v>-0.47330509759651668</v>
      </c>
      <c r="C11" s="65">
        <v>8.8241216322771479</v>
      </c>
      <c r="D11" s="65">
        <v>8.8163046653179578</v>
      </c>
      <c r="E11" s="65">
        <v>8.8278445957429792</v>
      </c>
      <c r="F11" s="65">
        <v>8.8141981417690669</v>
      </c>
      <c r="G11" s="64">
        <v>0.37830509759647774</v>
      </c>
      <c r="H11" s="65">
        <v>-3.8441216322771314</v>
      </c>
      <c r="I11" s="65">
        <v>-4.3373046653180296</v>
      </c>
      <c r="J11" s="65">
        <v>-2.2768445957429129</v>
      </c>
      <c r="K11" s="65">
        <v>-0.72119814176903463</v>
      </c>
      <c r="L11" s="64">
        <v>0</v>
      </c>
      <c r="M11" s="65">
        <v>0</v>
      </c>
      <c r="N11" s="65">
        <v>0</v>
      </c>
      <c r="O11" s="65">
        <v>0</v>
      </c>
      <c r="P11" s="65">
        <v>0</v>
      </c>
      <c r="Q11" s="97">
        <v>9.5000000000000001E-2</v>
      </c>
      <c r="R11" s="66">
        <v>-7.1319999999999997</v>
      </c>
      <c r="S11" s="66">
        <v>-8.25</v>
      </c>
      <c r="T11" s="66">
        <v>-9.125</v>
      </c>
      <c r="U11" s="66">
        <v>-10.61</v>
      </c>
      <c r="V11" s="97">
        <v>0</v>
      </c>
      <c r="W11" s="66">
        <v>0</v>
      </c>
      <c r="X11" s="66">
        <v>0</v>
      </c>
      <c r="Y11" s="66">
        <v>0</v>
      </c>
      <c r="Z11" s="66">
        <v>0</v>
      </c>
      <c r="AA11" s="98">
        <v>-3.8994585338514301E-14</v>
      </c>
      <c r="AB11" s="67">
        <v>-2.1519999999999855</v>
      </c>
      <c r="AC11" s="67">
        <v>-3.7710000000000727</v>
      </c>
      <c r="AD11" s="67">
        <v>-2.5739999999999346</v>
      </c>
      <c r="AE11" s="68">
        <v>-2.516999999999967</v>
      </c>
    </row>
    <row r="12" spans="1:31" ht="18" customHeight="1">
      <c r="A12" s="63" t="s">
        <v>20</v>
      </c>
      <c r="B12" s="64">
        <v>-5.2976987025053752</v>
      </c>
      <c r="C12" s="65">
        <v>-25.828794254004762</v>
      </c>
      <c r="D12" s="65">
        <v>-21.310974193384975</v>
      </c>
      <c r="E12" s="65">
        <v>-21.717453726857297</v>
      </c>
      <c r="F12" s="65">
        <v>-9.7400255469247501</v>
      </c>
      <c r="G12" s="64">
        <v>2.3414942505435299E-2</v>
      </c>
      <c r="H12" s="65">
        <v>6.3324950250585516E-2</v>
      </c>
      <c r="I12" s="65">
        <v>-1.9150258066150285</v>
      </c>
      <c r="J12" s="65">
        <v>-1.7125462731427519</v>
      </c>
      <c r="K12" s="65">
        <v>-2.9549744530752391</v>
      </c>
      <c r="L12" s="64">
        <v>0</v>
      </c>
      <c r="M12" s="65">
        <v>0</v>
      </c>
      <c r="N12" s="65">
        <v>0</v>
      </c>
      <c r="O12" s="65">
        <v>0</v>
      </c>
      <c r="P12" s="65">
        <v>0</v>
      </c>
      <c r="Q12" s="97">
        <v>-6.3E-2</v>
      </c>
      <c r="R12" s="66">
        <v>-102.9435306962459</v>
      </c>
      <c r="S12" s="66">
        <v>-3.1440000000000001</v>
      </c>
      <c r="T12" s="66">
        <v>2.7869999999999999</v>
      </c>
      <c r="U12" s="66">
        <v>3.032</v>
      </c>
      <c r="V12" s="97">
        <v>0</v>
      </c>
      <c r="W12" s="66">
        <v>0</v>
      </c>
      <c r="X12" s="66">
        <v>0</v>
      </c>
      <c r="Y12" s="66">
        <v>0</v>
      </c>
      <c r="Z12" s="66">
        <v>0</v>
      </c>
      <c r="AA12" s="98">
        <v>-5.3372837599999396</v>
      </c>
      <c r="AB12" s="67">
        <v>-128.70900000000009</v>
      </c>
      <c r="AC12" s="67">
        <v>-26.370000000000008</v>
      </c>
      <c r="AD12" s="67">
        <v>-20.643000000000047</v>
      </c>
      <c r="AE12" s="68">
        <v>-9.6629999999999896</v>
      </c>
    </row>
    <row r="13" spans="1:31" ht="18" customHeight="1">
      <c r="A13" s="71" t="s">
        <v>33</v>
      </c>
      <c r="B13" s="72">
        <f t="shared" ref="B13:F13" si="0">SUM(B5:B9,B12)</f>
        <v>238.83677345721233</v>
      </c>
      <c r="C13" s="73">
        <f t="shared" si="0"/>
        <v>-9.9795542560845618</v>
      </c>
      <c r="D13" s="73">
        <f t="shared" si="0"/>
        <v>-79.965465026652012</v>
      </c>
      <c r="E13" s="73">
        <f t="shared" si="0"/>
        <v>-47.050627706088989</v>
      </c>
      <c r="F13" s="73">
        <f t="shared" si="0"/>
        <v>-80.909554319470161</v>
      </c>
      <c r="G13" s="72">
        <f t="shared" ref="G13:K13" si="1">SUM(G5:G9,G12)</f>
        <v>-95.440596297212537</v>
      </c>
      <c r="H13" s="73">
        <f t="shared" si="1"/>
        <v>-40.796746236505378</v>
      </c>
      <c r="I13" s="73">
        <f t="shared" si="1"/>
        <v>-345.9538367073672</v>
      </c>
      <c r="J13" s="73">
        <f t="shared" si="1"/>
        <v>-617.44276542723026</v>
      </c>
      <c r="K13" s="73">
        <f t="shared" si="1"/>
        <v>-565.55568012384299</v>
      </c>
      <c r="L13" s="72">
        <f t="shared" ref="L13:P13" si="2">SUM(L5:L9,L12)</f>
        <v>5.6408300000002779E-3</v>
      </c>
      <c r="M13" s="73">
        <f t="shared" si="2"/>
        <v>222.24492561723244</v>
      </c>
      <c r="N13" s="73">
        <f t="shared" si="2"/>
        <v>15.162465452232849</v>
      </c>
      <c r="O13" s="73">
        <f t="shared" si="2"/>
        <v>95.291494756156396</v>
      </c>
      <c r="P13" s="73">
        <f t="shared" si="2"/>
        <v>43.586672318588796</v>
      </c>
      <c r="Q13" s="72">
        <f>SUM(Q5:Q9,Q12)</f>
        <v>5.0800000000002912E-2</v>
      </c>
      <c r="R13" s="73">
        <f t="shared" ref="R13:AD13" si="3">SUM(R5:R9,R12)</f>
        <v>-101.96075792743426</v>
      </c>
      <c r="S13" s="73">
        <f t="shared" si="3"/>
        <v>-7.8241711322706848</v>
      </c>
      <c r="T13" s="73">
        <f t="shared" si="3"/>
        <v>-1.7123553415879851</v>
      </c>
      <c r="U13" s="73">
        <f t="shared" si="3"/>
        <v>-4.3830920055294635</v>
      </c>
      <c r="V13" s="72">
        <f t="shared" si="3"/>
        <v>-149.05875569999739</v>
      </c>
      <c r="W13" s="73">
        <f t="shared" si="3"/>
        <v>46.844132802790057</v>
      </c>
      <c r="X13" s="73">
        <f t="shared" si="3"/>
        <v>22.058007414056046</v>
      </c>
      <c r="Y13" s="73">
        <f t="shared" si="3"/>
        <v>32.418253718752474</v>
      </c>
      <c r="Z13" s="73">
        <f t="shared" si="3"/>
        <v>21.222654130254</v>
      </c>
      <c r="AA13" s="72">
        <f t="shared" si="3"/>
        <v>-5.6061377099975589</v>
      </c>
      <c r="AB13" s="73">
        <f t="shared" si="3"/>
        <v>116.35199999999821</v>
      </c>
      <c r="AC13" s="73">
        <f t="shared" si="3"/>
        <v>-396.52300000000093</v>
      </c>
      <c r="AD13" s="73">
        <f t="shared" si="3"/>
        <v>-538.49599999999839</v>
      </c>
      <c r="AE13" s="74">
        <f t="shared" ref="AE13" si="4">SUM(AE5:AE9,AE12)</f>
        <v>-586.03899999999987</v>
      </c>
    </row>
    <row r="14" spans="1:31" ht="18" customHeight="1">
      <c r="A14" s="63" t="s">
        <v>31</v>
      </c>
      <c r="B14" s="64">
        <v>-15.429698692611105</v>
      </c>
      <c r="C14" s="65">
        <v>18.279049836804511</v>
      </c>
      <c r="D14" s="65">
        <v>19.243671485302286</v>
      </c>
      <c r="E14" s="65">
        <v>20.907731287150472</v>
      </c>
      <c r="F14" s="65">
        <v>18.13771196577434</v>
      </c>
      <c r="G14" s="64">
        <v>-34.119383440245819</v>
      </c>
      <c r="H14" s="65">
        <v>-111.97140820735274</v>
      </c>
      <c r="I14" s="65">
        <v>-263.75025393434436</v>
      </c>
      <c r="J14" s="65">
        <v>-328.07706008232412</v>
      </c>
      <c r="K14" s="65">
        <v>-295.11115102823788</v>
      </c>
      <c r="L14" s="64">
        <v>0</v>
      </c>
      <c r="M14" s="65">
        <v>0</v>
      </c>
      <c r="N14" s="65">
        <v>0</v>
      </c>
      <c r="O14" s="65">
        <v>0</v>
      </c>
      <c r="P14" s="65">
        <v>0</v>
      </c>
      <c r="Q14" s="97">
        <v>0.35872893857143934</v>
      </c>
      <c r="R14" s="66">
        <v>-11.150380321674689</v>
      </c>
      <c r="S14" s="66">
        <v>3.0980367407081069</v>
      </c>
      <c r="T14" s="66">
        <v>12.633610979300109</v>
      </c>
      <c r="U14" s="66">
        <v>17.277439062466264</v>
      </c>
      <c r="V14" s="97">
        <v>0.35872893857142846</v>
      </c>
      <c r="W14" s="66">
        <v>4.7738692222221289E-2</v>
      </c>
      <c r="X14" s="66">
        <v>-0.19145429166666691</v>
      </c>
      <c r="Y14" s="66">
        <v>-0.18028218412698332</v>
      </c>
      <c r="Z14" s="66">
        <v>0</v>
      </c>
      <c r="AA14" s="98">
        <v>-48.831624255714047</v>
      </c>
      <c r="AB14" s="67">
        <v>-104.7950000000007</v>
      </c>
      <c r="AC14" s="67">
        <v>-241.60000000000062</v>
      </c>
      <c r="AD14" s="67">
        <v>-294.71600000000052</v>
      </c>
      <c r="AE14" s="68">
        <v>-259.6959999999973</v>
      </c>
    </row>
    <row r="15" spans="1:31" ht="18" customHeight="1">
      <c r="A15" s="63" t="s">
        <v>32</v>
      </c>
      <c r="B15" s="64">
        <v>16.07911747933332</v>
      </c>
      <c r="C15" s="65">
        <v>50.262524024393784</v>
      </c>
      <c r="D15" s="65">
        <v>50.427848377459</v>
      </c>
      <c r="E15" s="65">
        <v>51.394027486549696</v>
      </c>
      <c r="F15" s="65">
        <v>45.660262325715351</v>
      </c>
      <c r="G15" s="64">
        <v>-16.755581118100828</v>
      </c>
      <c r="H15" s="65">
        <v>-54.586403010499282</v>
      </c>
      <c r="I15" s="65">
        <v>-128.93539371430182</v>
      </c>
      <c r="J15" s="65">
        <v>-160.73198620451171</v>
      </c>
      <c r="K15" s="65">
        <v>-144.96904704003322</v>
      </c>
      <c r="L15" s="64">
        <v>0</v>
      </c>
      <c r="M15" s="65">
        <v>0</v>
      </c>
      <c r="N15" s="65">
        <v>0</v>
      </c>
      <c r="O15" s="65">
        <v>0</v>
      </c>
      <c r="P15" s="65">
        <v>0</v>
      </c>
      <c r="Q15" s="97">
        <v>0</v>
      </c>
      <c r="R15" s="66">
        <v>0.17787898610495539</v>
      </c>
      <c r="S15" s="66">
        <v>0.72254533684275524</v>
      </c>
      <c r="T15" s="66">
        <v>0.43795871796122082</v>
      </c>
      <c r="U15" s="66">
        <v>-7.8215285682439573E-2</v>
      </c>
      <c r="V15" s="97">
        <v>0</v>
      </c>
      <c r="W15" s="66">
        <v>0</v>
      </c>
      <c r="X15" s="66">
        <v>0</v>
      </c>
      <c r="Y15" s="66">
        <v>0</v>
      </c>
      <c r="Z15" s="66">
        <v>0</v>
      </c>
      <c r="AA15" s="98">
        <v>-0.67646363876750915</v>
      </c>
      <c r="AB15" s="67">
        <v>-4.1460000000005461</v>
      </c>
      <c r="AC15" s="67">
        <v>-77.785000000000068</v>
      </c>
      <c r="AD15" s="67">
        <v>-108.90000000000082</v>
      </c>
      <c r="AE15" s="68">
        <v>-99.387000000000285</v>
      </c>
    </row>
    <row r="16" spans="1:31" ht="18" customHeight="1">
      <c r="A16" s="71" t="s">
        <v>39</v>
      </c>
      <c r="B16" s="72">
        <f>+B14+B15</f>
        <v>0.6494187867222152</v>
      </c>
      <c r="C16" s="73">
        <f t="shared" ref="C16:AE16" si="5">+C14+C15</f>
        <v>68.541573861198287</v>
      </c>
      <c r="D16" s="73">
        <f t="shared" si="5"/>
        <v>69.671519862761286</v>
      </c>
      <c r="E16" s="73">
        <f t="shared" si="5"/>
        <v>72.301758773700172</v>
      </c>
      <c r="F16" s="73">
        <f t="shared" si="5"/>
        <v>63.797974291489695</v>
      </c>
      <c r="G16" s="72">
        <f t="shared" si="5"/>
        <v>-50.874964558346647</v>
      </c>
      <c r="H16" s="73">
        <f t="shared" si="5"/>
        <v>-166.55781121785202</v>
      </c>
      <c r="I16" s="73">
        <f t="shared" si="5"/>
        <v>-392.68564764864618</v>
      </c>
      <c r="J16" s="73">
        <f t="shared" si="5"/>
        <v>-488.80904628683584</v>
      </c>
      <c r="K16" s="73">
        <f t="shared" si="5"/>
        <v>-440.0801980682711</v>
      </c>
      <c r="L16" s="72">
        <f t="shared" si="5"/>
        <v>0</v>
      </c>
      <c r="M16" s="73">
        <f t="shared" si="5"/>
        <v>0</v>
      </c>
      <c r="N16" s="73">
        <f t="shared" si="5"/>
        <v>0</v>
      </c>
      <c r="O16" s="73">
        <f t="shared" si="5"/>
        <v>0</v>
      </c>
      <c r="P16" s="73">
        <f t="shared" si="5"/>
        <v>0</v>
      </c>
      <c r="Q16" s="72">
        <f t="shared" si="5"/>
        <v>0.35872893857143934</v>
      </c>
      <c r="R16" s="73">
        <f t="shared" si="5"/>
        <v>-10.972501335569733</v>
      </c>
      <c r="S16" s="73">
        <f t="shared" si="5"/>
        <v>3.8205820775508621</v>
      </c>
      <c r="T16" s="73">
        <f t="shared" si="5"/>
        <v>13.07156969726133</v>
      </c>
      <c r="U16" s="73">
        <f t="shared" si="5"/>
        <v>17.199223776783825</v>
      </c>
      <c r="V16" s="72">
        <f t="shared" si="5"/>
        <v>0.35872893857142846</v>
      </c>
      <c r="W16" s="73">
        <f t="shared" si="5"/>
        <v>4.7738692222221289E-2</v>
      </c>
      <c r="X16" s="73">
        <f t="shared" si="5"/>
        <v>-0.19145429166666691</v>
      </c>
      <c r="Y16" s="73">
        <f t="shared" si="5"/>
        <v>-0.18028218412698332</v>
      </c>
      <c r="Z16" s="73">
        <f t="shared" si="5"/>
        <v>0</v>
      </c>
      <c r="AA16" s="72">
        <f t="shared" si="5"/>
        <v>-49.508087894481555</v>
      </c>
      <c r="AB16" s="73">
        <f t="shared" si="5"/>
        <v>-108.94100000000124</v>
      </c>
      <c r="AC16" s="73">
        <f t="shared" si="5"/>
        <v>-319.38500000000067</v>
      </c>
      <c r="AD16" s="73">
        <f t="shared" si="5"/>
        <v>-403.61600000000135</v>
      </c>
      <c r="AE16" s="74">
        <f t="shared" si="5"/>
        <v>-359.08299999999758</v>
      </c>
    </row>
    <row r="17" spans="1:31" ht="18" customHeight="1">
      <c r="A17" s="75" t="s">
        <v>21</v>
      </c>
      <c r="B17" s="72">
        <f>+B16+B13</f>
        <v>239.48619224393454</v>
      </c>
      <c r="C17" s="73">
        <f t="shared" ref="C17:AE17" si="6">+C16+C13</f>
        <v>58.562019605113726</v>
      </c>
      <c r="D17" s="73">
        <f t="shared" si="6"/>
        <v>-10.293945163890726</v>
      </c>
      <c r="E17" s="73">
        <f t="shared" si="6"/>
        <v>25.251131067611183</v>
      </c>
      <c r="F17" s="73">
        <f t="shared" si="6"/>
        <v>-17.111580027980466</v>
      </c>
      <c r="G17" s="72">
        <f t="shared" si="6"/>
        <v>-146.31556085555917</v>
      </c>
      <c r="H17" s="73">
        <f t="shared" si="6"/>
        <v>-207.3545574543574</v>
      </c>
      <c r="I17" s="73">
        <f t="shared" si="6"/>
        <v>-738.63948435601333</v>
      </c>
      <c r="J17" s="73">
        <f t="shared" si="6"/>
        <v>-1106.2518117140662</v>
      </c>
      <c r="K17" s="73">
        <f t="shared" si="6"/>
        <v>-1005.6358781921141</v>
      </c>
      <c r="L17" s="72">
        <f t="shared" si="6"/>
        <v>5.6408300000002779E-3</v>
      </c>
      <c r="M17" s="73">
        <f t="shared" si="6"/>
        <v>222.24492561723244</v>
      </c>
      <c r="N17" s="73">
        <f t="shared" si="6"/>
        <v>15.162465452232849</v>
      </c>
      <c r="O17" s="73">
        <f t="shared" si="6"/>
        <v>95.291494756156396</v>
      </c>
      <c r="P17" s="73">
        <f t="shared" si="6"/>
        <v>43.586672318588796</v>
      </c>
      <c r="Q17" s="72">
        <f t="shared" si="6"/>
        <v>0.40952893857144224</v>
      </c>
      <c r="R17" s="73">
        <f t="shared" si="6"/>
        <v>-112.93325926300399</v>
      </c>
      <c r="S17" s="73">
        <f t="shared" si="6"/>
        <v>-4.0035890547198232</v>
      </c>
      <c r="T17" s="73">
        <f t="shared" si="6"/>
        <v>11.359214355673345</v>
      </c>
      <c r="U17" s="73">
        <f t="shared" si="6"/>
        <v>12.816131771254362</v>
      </c>
      <c r="V17" s="72">
        <f t="shared" si="6"/>
        <v>-148.70002676142596</v>
      </c>
      <c r="W17" s="73">
        <f t="shared" si="6"/>
        <v>46.891871495012275</v>
      </c>
      <c r="X17" s="73">
        <f t="shared" si="6"/>
        <v>21.86655312238938</v>
      </c>
      <c r="Y17" s="73">
        <f t="shared" si="6"/>
        <v>32.237971534625494</v>
      </c>
      <c r="Z17" s="73">
        <f t="shared" si="6"/>
        <v>21.222654130254</v>
      </c>
      <c r="AA17" s="72">
        <f t="shared" si="6"/>
        <v>-55.114225604479117</v>
      </c>
      <c r="AB17" s="73">
        <f t="shared" si="6"/>
        <v>7.4109999999969745</v>
      </c>
      <c r="AC17" s="73">
        <f t="shared" si="6"/>
        <v>-715.90800000000161</v>
      </c>
      <c r="AD17" s="73">
        <f t="shared" si="6"/>
        <v>-942.11199999999974</v>
      </c>
      <c r="AE17" s="74">
        <f t="shared" si="6"/>
        <v>-945.12199999999746</v>
      </c>
    </row>
    <row r="18" spans="1:31" ht="18" customHeight="1">
      <c r="A18" s="60" t="s">
        <v>40</v>
      </c>
      <c r="B18" s="111">
        <f>B17-Graf_B!B8</f>
        <v>0</v>
      </c>
      <c r="C18" s="111">
        <f>C17-Graf_B!C8</f>
        <v>2.395625726805406E-4</v>
      </c>
      <c r="D18" s="111">
        <f>D17-Graf_B!D8</f>
        <v>0</v>
      </c>
      <c r="E18" s="111">
        <f>E17-Graf_B!E8</f>
        <v>4.6185277824406512E-14</v>
      </c>
      <c r="F18" s="111">
        <f>F17-Graf_B!F8</f>
        <v>0</v>
      </c>
      <c r="G18" s="111">
        <f>Graf_A!B8-DANE_FAKTORY!G17</f>
        <v>0</v>
      </c>
      <c r="H18" s="111">
        <f>Graf_A!C8-DANE_FAKTORY!H17</f>
        <v>0</v>
      </c>
      <c r="I18" s="111">
        <f>Graf_A!D8-DANE_FAKTORY!I17</f>
        <v>0</v>
      </c>
      <c r="J18" s="111">
        <f>Graf_A!E8-DANE_FAKTORY!J17</f>
        <v>0</v>
      </c>
      <c r="K18" s="111">
        <f>Graf_A!F8-DANE_FAKTORY!K17</f>
        <v>0</v>
      </c>
      <c r="L18" s="111"/>
      <c r="M18" s="111"/>
      <c r="N18" s="111"/>
      <c r="O18" s="111"/>
      <c r="P18" s="111"/>
      <c r="Q18" s="111"/>
      <c r="R18" s="111"/>
      <c r="S18" s="111"/>
      <c r="T18" s="111"/>
      <c r="U18" s="111"/>
      <c r="V18" s="111"/>
      <c r="W18" s="111"/>
      <c r="X18" s="111"/>
      <c r="Y18" s="111"/>
      <c r="Z18" s="111"/>
      <c r="AA18" s="141">
        <f>AA17-DANE_ESA2010!Y29</f>
        <v>1.4495071809506044E-12</v>
      </c>
      <c r="AB18" s="141">
        <f>AB17-DANE_ESA2010!Z29</f>
        <v>-2.5153212845907547E-12</v>
      </c>
      <c r="AC18" s="141">
        <f>AC17-DANE_ESA2010!AA29</f>
        <v>-1.8189894035458565E-12</v>
      </c>
      <c r="AD18" s="141">
        <f>AD17-DANE_ESA2010!AB29</f>
        <v>2.8421709430404007E-12</v>
      </c>
      <c r="AE18" s="141">
        <f>AE17-DANE_ESA2010!AC29</f>
        <v>2.6147972675971687E-12</v>
      </c>
    </row>
    <row r="19" spans="1:31" ht="18" customHeight="1">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1" spans="1:31">
      <c r="B21" s="134"/>
      <c r="AA21" s="100"/>
      <c r="AB21" s="100"/>
      <c r="AC21" s="100"/>
      <c r="AD21" s="100"/>
      <c r="AE21" s="100"/>
    </row>
    <row r="22" spans="1:31">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row>
    <row r="23" spans="1:31">
      <c r="AA23" s="100"/>
      <c r="AB23" s="100"/>
      <c r="AC23" s="100"/>
      <c r="AD23" s="100"/>
      <c r="AE23" s="100"/>
    </row>
    <row r="24" spans="1:31">
      <c r="AA24" s="100"/>
      <c r="AB24" s="100"/>
      <c r="AC24" s="100"/>
      <c r="AD24" s="100"/>
      <c r="AE24" s="100"/>
    </row>
    <row r="25" spans="1:31">
      <c r="AA25" s="100"/>
      <c r="AB25" s="100"/>
      <c r="AC25" s="100"/>
      <c r="AD25" s="100"/>
      <c r="AE25" s="100"/>
    </row>
    <row r="26" spans="1:31">
      <c r="AA26" s="100"/>
      <c r="AB26" s="100"/>
      <c r="AC26" s="100"/>
      <c r="AD26" s="100"/>
      <c r="AE26" s="100"/>
    </row>
    <row r="27" spans="1:31">
      <c r="AA27" s="100"/>
      <c r="AB27" s="100"/>
      <c r="AC27" s="100"/>
      <c r="AD27" s="100"/>
      <c r="AE27" s="100"/>
    </row>
    <row r="28" spans="1:31">
      <c r="AA28" s="100"/>
      <c r="AB28" s="100"/>
      <c r="AC28" s="100"/>
      <c r="AD28" s="100"/>
      <c r="AE28" s="100"/>
    </row>
    <row r="29" spans="1:31">
      <c r="AA29" s="100"/>
      <c r="AB29" s="100"/>
      <c r="AC29" s="100"/>
      <c r="AD29" s="100"/>
      <c r="AE29" s="100"/>
    </row>
    <row r="30" spans="1:31">
      <c r="AA30" s="100"/>
      <c r="AB30" s="100"/>
      <c r="AC30" s="100"/>
      <c r="AD30" s="100"/>
      <c r="AE30" s="100"/>
    </row>
    <row r="31" spans="1:31">
      <c r="AA31" s="100"/>
      <c r="AB31" s="100"/>
      <c r="AC31" s="100"/>
      <c r="AD31" s="100"/>
      <c r="AE31" s="100"/>
    </row>
    <row r="32" spans="1:31">
      <c r="AA32" s="100"/>
      <c r="AB32" s="100"/>
      <c r="AC32" s="100"/>
      <c r="AD32" s="100"/>
      <c r="AE32" s="100"/>
    </row>
    <row r="33" spans="1:31">
      <c r="A33" s="76"/>
      <c r="Z33" s="60">
        <v>1000</v>
      </c>
      <c r="AA33" s="100"/>
      <c r="AB33" s="100"/>
      <c r="AC33" s="100"/>
      <c r="AD33" s="100"/>
      <c r="AE33" s="100"/>
    </row>
    <row r="34" spans="1:31">
      <c r="A34" s="76"/>
      <c r="AA34" s="100"/>
      <c r="AB34" s="100"/>
      <c r="AC34" s="100"/>
      <c r="AD34" s="100"/>
      <c r="AE34" s="100"/>
    </row>
  </sheetData>
  <mergeCells count="6">
    <mergeCell ref="AA4:AE4"/>
    <mergeCell ref="B4:F4"/>
    <mergeCell ref="G4:K4"/>
    <mergeCell ref="L4:P4"/>
    <mergeCell ref="Q4:U4"/>
    <mergeCell ref="V4:Z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
  <sheetViews>
    <sheetView zoomScale="110" zoomScaleNormal="110" workbookViewId="0">
      <selection activeCell="Q15" sqref="Q15"/>
    </sheetView>
  </sheetViews>
  <sheetFormatPr defaultColWidth="9.09765625" defaultRowHeight="13"/>
  <cols>
    <col min="1" max="16384" width="9.09765625" style="157"/>
  </cols>
  <sheetData>
    <row r="2" spans="1:9">
      <c r="A2" s="147" t="s">
        <v>108</v>
      </c>
      <c r="B2" s="147"/>
      <c r="C2" s="156"/>
      <c r="D2" s="156"/>
      <c r="E2" s="156"/>
      <c r="F2" s="156"/>
      <c r="G2" s="156"/>
    </row>
    <row r="3" spans="1:9">
      <c r="A3" s="158"/>
      <c r="B3" s="159"/>
      <c r="C3" s="159"/>
      <c r="D3" s="159">
        <v>2022</v>
      </c>
      <c r="E3" s="159">
        <v>2023</v>
      </c>
      <c r="F3" s="159">
        <v>2024</v>
      </c>
      <c r="G3" s="159">
        <v>2025</v>
      </c>
      <c r="H3" s="159">
        <v>2026</v>
      </c>
      <c r="I3" s="159">
        <v>2027</v>
      </c>
    </row>
    <row r="4" spans="1:9">
      <c r="C4" s="160" t="s">
        <v>72</v>
      </c>
      <c r="D4" s="161">
        <v>1.8985815284461935</v>
      </c>
      <c r="E4" s="161">
        <v>20.066445664982766</v>
      </c>
      <c r="F4" s="161">
        <v>9.059081003731114</v>
      </c>
      <c r="G4" s="161">
        <v>5.8347557130231147</v>
      </c>
      <c r="H4" s="161">
        <v>3.6205403947623402</v>
      </c>
      <c r="I4" s="161">
        <v>3.4215548482921307</v>
      </c>
    </row>
    <row r="5" spans="1:9">
      <c r="C5" s="160" t="s">
        <v>73</v>
      </c>
      <c r="D5" s="161">
        <v>-0.53513457109641416</v>
      </c>
      <c r="E5" s="161">
        <v>0.20154567331808784</v>
      </c>
      <c r="F5" s="161">
        <v>0.11328463202195373</v>
      </c>
      <c r="G5" s="161">
        <v>1.1305286175213548E-2</v>
      </c>
      <c r="H5" s="161">
        <v>2.5562612161538587E-2</v>
      </c>
      <c r="I5" s="161">
        <v>7.7336210328987853E-2</v>
      </c>
    </row>
    <row r="6" spans="1:9">
      <c r="C6" s="160" t="s">
        <v>74</v>
      </c>
      <c r="D6" s="161">
        <v>-1.0258011084148253</v>
      </c>
      <c r="E6" s="161">
        <v>0.57898323719252354</v>
      </c>
      <c r="F6" s="161">
        <v>1.1573346330878482</v>
      </c>
      <c r="G6" s="161">
        <v>0.93027714525796756</v>
      </c>
      <c r="H6" s="161">
        <v>0.75690373206568029</v>
      </c>
      <c r="I6" s="161">
        <v>0.59008462821531993</v>
      </c>
    </row>
    <row r="7" spans="1:9">
      <c r="A7" s="156"/>
      <c r="B7" s="156"/>
      <c r="C7" s="162" t="s">
        <v>62</v>
      </c>
      <c r="D7" s="163">
        <v>0.33764584893497607</v>
      </c>
      <c r="E7" s="163">
        <v>20.84697457549337</v>
      </c>
      <c r="F7" s="163">
        <v>10.32970026884092</v>
      </c>
      <c r="G7" s="163">
        <v>6.7763381444562922</v>
      </c>
      <c r="H7" s="163">
        <v>4.4030067389895535</v>
      </c>
      <c r="I7" s="163">
        <v>4.0889756868364442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2:H9"/>
  <sheetViews>
    <sheetView showGridLines="0" workbookViewId="0">
      <selection activeCell="K38" sqref="K38"/>
    </sheetView>
  </sheetViews>
  <sheetFormatPr defaultColWidth="9.09765625" defaultRowHeight="13"/>
  <cols>
    <col min="1" max="16384" width="9.09765625" style="119"/>
  </cols>
  <sheetData>
    <row r="2" spans="1:8">
      <c r="A2" s="147" t="s">
        <v>100</v>
      </c>
      <c r="B2" s="133"/>
      <c r="C2" s="133"/>
      <c r="D2" s="133"/>
      <c r="E2" s="133"/>
      <c r="F2" s="133"/>
      <c r="G2" s="133"/>
    </row>
    <row r="3" spans="1:8">
      <c r="A3" s="152"/>
      <c r="B3" s="151"/>
      <c r="C3" s="151"/>
      <c r="D3" s="151">
        <v>2022</v>
      </c>
      <c r="E3" s="151">
        <v>2023</v>
      </c>
      <c r="F3" s="151">
        <v>2024</v>
      </c>
      <c r="G3" s="151">
        <v>2025</v>
      </c>
      <c r="H3" s="151">
        <v>2026</v>
      </c>
    </row>
    <row r="4" spans="1:8">
      <c r="C4" s="150" t="s">
        <v>97</v>
      </c>
      <c r="D4" s="149">
        <v>0.40952893857144229</v>
      </c>
      <c r="E4" s="149">
        <v>-112.93325926300399</v>
      </c>
      <c r="F4" s="149">
        <v>-4.0035890547198232</v>
      </c>
      <c r="G4" s="149">
        <v>11.359214355673345</v>
      </c>
      <c r="H4" s="149">
        <v>12.81613177125436</v>
      </c>
    </row>
    <row r="5" spans="1:8">
      <c r="C5" s="150" t="s">
        <v>98</v>
      </c>
      <c r="D5" s="149">
        <v>5.6408300000002779E-3</v>
      </c>
      <c r="E5" s="149">
        <v>222.24492561723244</v>
      </c>
      <c r="F5" s="149">
        <v>15.162465452232848</v>
      </c>
      <c r="G5" s="149">
        <v>95.291494756156396</v>
      </c>
      <c r="H5" s="149">
        <v>43.586672318588796</v>
      </c>
    </row>
    <row r="6" spans="1:8">
      <c r="C6" s="150" t="s">
        <v>55</v>
      </c>
      <c r="D6" s="149">
        <v>-148.70002676142596</v>
      </c>
      <c r="E6" s="149">
        <v>46.891871495012282</v>
      </c>
      <c r="F6" s="149">
        <v>21.866553122389377</v>
      </c>
      <c r="G6" s="149">
        <v>32.237971534625487</v>
      </c>
      <c r="H6" s="149">
        <v>21.222654130254</v>
      </c>
    </row>
    <row r="7" spans="1:8">
      <c r="C7" s="150" t="s">
        <v>95</v>
      </c>
      <c r="D7" s="149">
        <v>-146.3155608555592</v>
      </c>
      <c r="E7" s="149">
        <v>-207.3545574543574</v>
      </c>
      <c r="F7" s="149">
        <v>-738.63948435601333</v>
      </c>
      <c r="G7" s="149">
        <v>-1106.2518117140662</v>
      </c>
      <c r="H7" s="149">
        <v>-1005.6358781921142</v>
      </c>
    </row>
    <row r="8" spans="1:8">
      <c r="C8" s="150" t="s">
        <v>125</v>
      </c>
      <c r="D8" s="149">
        <v>239.48619224393457</v>
      </c>
      <c r="E8" s="149">
        <v>58.562019605113747</v>
      </c>
      <c r="F8" s="149">
        <v>-10.293945163890735</v>
      </c>
      <c r="G8" s="149">
        <v>25.251131067611176</v>
      </c>
      <c r="H8" s="149">
        <v>-17.111580027980484</v>
      </c>
    </row>
    <row r="9" spans="1:8">
      <c r="A9" s="133"/>
      <c r="B9" s="133"/>
      <c r="C9" s="153" t="s">
        <v>62</v>
      </c>
      <c r="D9" s="154">
        <f t="shared" ref="D9:H9" si="0">SUM(D4:D8)</f>
        <v>-55.114225604479145</v>
      </c>
      <c r="E9" s="154">
        <f t="shared" si="0"/>
        <v>7.4109999999970597</v>
      </c>
      <c r="F9" s="154">
        <f t="shared" si="0"/>
        <v>-715.90800000000161</v>
      </c>
      <c r="G9" s="154">
        <f t="shared" si="0"/>
        <v>-942.11199999999985</v>
      </c>
      <c r="H9" s="154">
        <f t="shared" si="0"/>
        <v>-945.12199999999757</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
  <sheetViews>
    <sheetView showGridLines="0" workbookViewId="0">
      <selection activeCell="Q16" sqref="Q16"/>
    </sheetView>
  </sheetViews>
  <sheetFormatPr defaultColWidth="9.09765625" defaultRowHeight="13"/>
  <cols>
    <col min="1" max="16384" width="9.09765625" style="119"/>
  </cols>
  <sheetData>
    <row r="2" spans="1:7">
      <c r="A2" s="147" t="s">
        <v>76</v>
      </c>
      <c r="B2" s="133"/>
      <c r="C2" s="133"/>
      <c r="D2" s="133"/>
      <c r="E2" s="133"/>
      <c r="F2" s="133"/>
      <c r="G2" s="133"/>
    </row>
    <row r="3" spans="1:7">
      <c r="A3" s="152"/>
      <c r="B3" s="151"/>
      <c r="C3" s="151"/>
      <c r="D3" s="151">
        <v>2023</v>
      </c>
      <c r="E3" s="151">
        <v>2024</v>
      </c>
      <c r="F3" s="151">
        <v>2025</v>
      </c>
      <c r="G3" s="151">
        <v>2026</v>
      </c>
    </row>
    <row r="4" spans="1:7">
      <c r="C4" s="150" t="s">
        <v>72</v>
      </c>
      <c r="D4" s="149">
        <v>589.4352456958602</v>
      </c>
      <c r="E4" s="149">
        <v>207.72652802927348</v>
      </c>
      <c r="F4" s="149">
        <v>105.07720668303098</v>
      </c>
      <c r="G4" s="149">
        <v>-38.935472083169607</v>
      </c>
    </row>
    <row r="5" spans="1:7">
      <c r="C5" s="150" t="s">
        <v>73</v>
      </c>
      <c r="D5" s="149">
        <v>8.7429581488663928</v>
      </c>
      <c r="E5" s="149">
        <v>8.4788750864832423</v>
      </c>
      <c r="F5" s="149">
        <v>-5.2318350012226915</v>
      </c>
      <c r="G5" s="149">
        <v>-26.737980625956766</v>
      </c>
    </row>
    <row r="6" spans="1:7">
      <c r="C6" s="150" t="s">
        <v>74</v>
      </c>
      <c r="D6" s="149">
        <v>-11.364502034984181</v>
      </c>
      <c r="E6" s="149">
        <v>-24.850057334797388</v>
      </c>
      <c r="F6" s="149">
        <v>-35.255397218466044</v>
      </c>
      <c r="G6" s="149">
        <v>-45.934449690013317</v>
      </c>
    </row>
    <row r="7" spans="1:7">
      <c r="A7" s="133"/>
      <c r="B7" s="133"/>
      <c r="C7" s="153" t="s">
        <v>62</v>
      </c>
      <c r="D7" s="154">
        <v>586.8137018097425</v>
      </c>
      <c r="E7" s="154">
        <v>191.35534578095934</v>
      </c>
      <c r="F7" s="154">
        <v>64.589974463342244</v>
      </c>
      <c r="G7" s="154">
        <v>-111.60790239913968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election activeCell="P32" sqref="P32"/>
    </sheetView>
  </sheetViews>
  <sheetFormatPr defaultColWidth="8.8984375" defaultRowHeight="13"/>
  <cols>
    <col min="1" max="1" width="17.8984375" style="119" customWidth="1"/>
    <col min="2" max="2" width="13.09765625" style="119" customWidth="1"/>
    <col min="3" max="7" width="9" style="119" bestFit="1" customWidth="1"/>
    <col min="8" max="8" width="9.09765625" style="119" bestFit="1" customWidth="1"/>
    <col min="9" max="16384" width="8.8984375" style="119"/>
  </cols>
  <sheetData>
    <row r="1" spans="1:8">
      <c r="A1" s="147" t="s">
        <v>101</v>
      </c>
    </row>
    <row r="2" spans="1:8">
      <c r="A2" s="151"/>
      <c r="B2" s="151"/>
      <c r="C2" s="151">
        <v>2022</v>
      </c>
      <c r="D2" s="151">
        <v>2023</v>
      </c>
      <c r="E2" s="151">
        <v>2024</v>
      </c>
      <c r="F2" s="151">
        <v>2025</v>
      </c>
      <c r="G2" s="151">
        <v>2026</v>
      </c>
      <c r="H2" s="151"/>
    </row>
    <row r="3" spans="1:8">
      <c r="B3" s="150" t="s">
        <v>97</v>
      </c>
      <c r="C3" s="167">
        <v>0</v>
      </c>
      <c r="D3" s="167">
        <v>-3.1965999999999997</v>
      </c>
      <c r="E3" s="167">
        <v>0.35740000000000144</v>
      </c>
      <c r="F3" s="167">
        <v>0.42740000000000145</v>
      </c>
      <c r="G3" s="167">
        <v>0.45520000000000072</v>
      </c>
      <c r="H3" s="167"/>
    </row>
    <row r="4" spans="1:8">
      <c r="B4" s="150" t="s">
        <v>98</v>
      </c>
      <c r="C4" s="168">
        <v>5.6408300000002779E-3</v>
      </c>
      <c r="D4" s="168">
        <v>201.4977422838991</v>
      </c>
      <c r="E4" s="168">
        <v>-3.3717881100485105E-2</v>
      </c>
      <c r="F4" s="168">
        <v>80.095311422823059</v>
      </c>
      <c r="G4" s="168">
        <v>39.286672318588799</v>
      </c>
      <c r="H4" s="168"/>
    </row>
    <row r="5" spans="1:8">
      <c r="B5" s="150" t="s">
        <v>55</v>
      </c>
      <c r="C5" s="168">
        <v>-149.05875569999739</v>
      </c>
      <c r="D5" s="168">
        <v>46.844132802790057</v>
      </c>
      <c r="E5" s="168">
        <v>20.918007414056046</v>
      </c>
      <c r="F5" s="168">
        <v>28.118253718752474</v>
      </c>
      <c r="G5" s="168">
        <v>21.222654130254</v>
      </c>
      <c r="H5" s="168"/>
    </row>
    <row r="6" spans="1:8">
      <c r="B6" s="150" t="s">
        <v>95</v>
      </c>
      <c r="C6" s="167">
        <v>-81.321524464835619</v>
      </c>
      <c r="D6" s="167">
        <v>-64.685763825085886</v>
      </c>
      <c r="E6" s="167">
        <v>-303.15929732011091</v>
      </c>
      <c r="F6" s="167">
        <v>-481.78444330530544</v>
      </c>
      <c r="G6" s="167">
        <v>-426.0687316680316</v>
      </c>
      <c r="H6" s="167"/>
    </row>
    <row r="7" spans="1:8">
      <c r="B7" s="150" t="s">
        <v>125</v>
      </c>
      <c r="C7" s="167">
        <v>186.76763933483241</v>
      </c>
      <c r="D7" s="167">
        <v>116.29248873839501</v>
      </c>
      <c r="E7" s="167">
        <v>120.22660778715421</v>
      </c>
      <c r="F7" s="167">
        <v>115.82647816373031</v>
      </c>
      <c r="G7" s="167">
        <v>41.255205219189882</v>
      </c>
      <c r="H7" s="167"/>
    </row>
    <row r="8" spans="1:8">
      <c r="A8" s="133"/>
      <c r="B8" s="153" t="s">
        <v>62</v>
      </c>
      <c r="C8" s="154">
        <f t="shared" ref="C8:G8" si="0">SUM(C3:C7)</f>
        <v>-43.607000000000596</v>
      </c>
      <c r="D8" s="154">
        <f t="shared" si="0"/>
        <v>296.75199999999825</v>
      </c>
      <c r="E8" s="154">
        <f t="shared" si="0"/>
        <v>-161.69100000000117</v>
      </c>
      <c r="F8" s="154">
        <f t="shared" si="0"/>
        <v>-257.31699999999961</v>
      </c>
      <c r="G8" s="154">
        <f t="shared" si="0"/>
        <v>-323.84899999999897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1"/>
  <sheetViews>
    <sheetView showGridLines="0" workbookViewId="0">
      <selection activeCell="H31" sqref="H31"/>
    </sheetView>
  </sheetViews>
  <sheetFormatPr defaultRowHeight="14.5"/>
  <cols>
    <col min="1" max="3" width="11.59765625" customWidth="1"/>
  </cols>
  <sheetData>
    <row r="2" spans="1:3">
      <c r="A2" s="147" t="s">
        <v>75</v>
      </c>
    </row>
    <row r="3" spans="1:3">
      <c r="A3" s="120" t="s">
        <v>51</v>
      </c>
      <c r="B3" s="120" t="s">
        <v>78</v>
      </c>
      <c r="C3" s="120" t="s">
        <v>79</v>
      </c>
    </row>
    <row r="4" spans="1:3">
      <c r="A4" s="132">
        <v>39508</v>
      </c>
      <c r="B4" s="135">
        <v>0.14724264846841398</v>
      </c>
      <c r="C4" s="136">
        <v>0.148015904973683</v>
      </c>
    </row>
    <row r="5" spans="1:3">
      <c r="A5" s="132">
        <v>39600</v>
      </c>
      <c r="B5" s="135">
        <v>0.14458522840945479</v>
      </c>
      <c r="C5" s="135">
        <v>0.14477853070239155</v>
      </c>
    </row>
    <row r="6" spans="1:3">
      <c r="A6" s="132">
        <v>39692</v>
      </c>
      <c r="B6" s="135">
        <v>0.14866258198906743</v>
      </c>
      <c r="C6" s="135">
        <v>0.14843291644136886</v>
      </c>
    </row>
    <row r="7" spans="1:3">
      <c r="A7" s="132">
        <v>39783</v>
      </c>
      <c r="B7" s="135">
        <v>0.15095936028370746</v>
      </c>
      <c r="C7" s="135">
        <v>0.15024734425231828</v>
      </c>
    </row>
    <row r="8" spans="1:3">
      <c r="A8" s="132">
        <v>39873</v>
      </c>
      <c r="B8" s="135">
        <v>0.1337825664450551</v>
      </c>
      <c r="C8" s="135">
        <v>0.13427847519221506</v>
      </c>
    </row>
    <row r="9" spans="1:3">
      <c r="A9" s="132">
        <v>39965</v>
      </c>
      <c r="B9" s="135">
        <v>0.1322118127670788</v>
      </c>
      <c r="C9" s="135">
        <v>0.13240755456475789</v>
      </c>
    </row>
    <row r="10" spans="1:3">
      <c r="A10" s="132">
        <v>40057</v>
      </c>
      <c r="B10" s="135">
        <v>0.13530300827580052</v>
      </c>
      <c r="C10" s="135">
        <v>0.13530024859471551</v>
      </c>
    </row>
    <row r="11" spans="1:3">
      <c r="A11" s="132">
        <v>40148</v>
      </c>
      <c r="B11" s="135">
        <v>0.13697140672738048</v>
      </c>
      <c r="C11" s="135">
        <v>0.13625412417190561</v>
      </c>
    </row>
    <row r="12" spans="1:3">
      <c r="A12" s="132">
        <v>40238</v>
      </c>
      <c r="B12" s="135">
        <v>0.12998705413225256</v>
      </c>
      <c r="C12" s="135">
        <v>0.13004267164227931</v>
      </c>
    </row>
    <row r="13" spans="1:3">
      <c r="A13" s="132">
        <v>40330</v>
      </c>
      <c r="B13" s="135">
        <v>0.13291070933722682</v>
      </c>
      <c r="C13" s="135">
        <v>0.13291254862099386</v>
      </c>
    </row>
    <row r="14" spans="1:3">
      <c r="A14" s="132">
        <v>40422</v>
      </c>
      <c r="B14" s="135">
        <v>0.13171545761118161</v>
      </c>
      <c r="C14" s="135">
        <v>0.13192207062404401</v>
      </c>
    </row>
    <row r="15" spans="1:3">
      <c r="A15" s="132">
        <v>40513</v>
      </c>
      <c r="B15" s="135">
        <v>0.12620276531039709</v>
      </c>
      <c r="C15" s="135">
        <v>0.12594855598862922</v>
      </c>
    </row>
    <row r="16" spans="1:3">
      <c r="A16" s="132">
        <v>40603</v>
      </c>
      <c r="B16" s="135">
        <v>0.13237995276256281</v>
      </c>
      <c r="C16" s="135">
        <v>0.13243837195201946</v>
      </c>
    </row>
    <row r="17" spans="1:3">
      <c r="A17" s="132">
        <v>40695</v>
      </c>
      <c r="B17" s="135">
        <v>0.1259775891823168</v>
      </c>
      <c r="C17" s="135">
        <v>0.12588998132022336</v>
      </c>
    </row>
    <row r="18" spans="1:3">
      <c r="A18" s="132">
        <v>40787</v>
      </c>
      <c r="B18" s="135">
        <v>0.12785995408967432</v>
      </c>
      <c r="C18" s="135">
        <v>0.12797100240937356</v>
      </c>
    </row>
    <row r="19" spans="1:3">
      <c r="A19" s="132">
        <v>40878</v>
      </c>
      <c r="B19" s="135">
        <v>0.12493341777187369</v>
      </c>
      <c r="C19" s="135">
        <v>0.12485852998322203</v>
      </c>
    </row>
    <row r="20" spans="1:3">
      <c r="A20" s="132">
        <v>40969</v>
      </c>
      <c r="B20" s="135">
        <v>0.12471646852851359</v>
      </c>
      <c r="C20" s="135">
        <v>0.12484672556500119</v>
      </c>
    </row>
    <row r="21" spans="1:3">
      <c r="A21" s="132">
        <v>41061</v>
      </c>
      <c r="B21" s="135">
        <v>0.1209003953787266</v>
      </c>
      <c r="C21" s="135">
        <v>0.12087180503265468</v>
      </c>
    </row>
    <row r="22" spans="1:3">
      <c r="A22" s="132">
        <v>41153</v>
      </c>
      <c r="B22" s="135">
        <v>0.1185580335131835</v>
      </c>
      <c r="C22" s="135">
        <v>0.11860271733016886</v>
      </c>
    </row>
    <row r="23" spans="1:3">
      <c r="A23" s="132">
        <v>41244</v>
      </c>
      <c r="B23" s="135">
        <v>0.12211579340978358</v>
      </c>
      <c r="C23" s="135">
        <v>0.1219698320777417</v>
      </c>
    </row>
    <row r="24" spans="1:3">
      <c r="A24" s="132">
        <v>41334</v>
      </c>
      <c r="B24" s="135">
        <v>0.12352752121247419</v>
      </c>
      <c r="C24" s="135">
        <v>0.12360099891653695</v>
      </c>
    </row>
    <row r="25" spans="1:3">
      <c r="A25" s="132">
        <v>41426</v>
      </c>
      <c r="B25" s="135">
        <v>0.13140036837794786</v>
      </c>
      <c r="C25" s="135">
        <v>0.13142933320674446</v>
      </c>
    </row>
    <row r="26" spans="1:3">
      <c r="A26" s="132">
        <v>41518</v>
      </c>
      <c r="B26" s="135">
        <v>0.13094207502042041</v>
      </c>
      <c r="C26" s="135">
        <v>0.13096457878736939</v>
      </c>
    </row>
    <row r="27" spans="1:3">
      <c r="A27" s="132">
        <v>41609</v>
      </c>
      <c r="B27" s="135">
        <v>0.13043348389780349</v>
      </c>
      <c r="C27" s="135">
        <v>0.13030607926015095</v>
      </c>
    </row>
    <row r="28" spans="1:3">
      <c r="A28" s="132">
        <v>41699</v>
      </c>
      <c r="B28" s="135">
        <v>0.14083029089331173</v>
      </c>
      <c r="C28" s="135">
        <v>0.14087120013914603</v>
      </c>
    </row>
    <row r="29" spans="1:3">
      <c r="A29" s="132">
        <v>41791</v>
      </c>
      <c r="B29" s="135">
        <v>0.13959704687203237</v>
      </c>
      <c r="C29" s="135">
        <v>0.13965267310954002</v>
      </c>
    </row>
    <row r="30" spans="1:3">
      <c r="A30" s="132">
        <v>41883</v>
      </c>
      <c r="B30" s="135">
        <v>0.13813757765284551</v>
      </c>
      <c r="C30" s="135">
        <v>0.13810670358723195</v>
      </c>
    </row>
    <row r="31" spans="1:3">
      <c r="A31" s="132">
        <v>41974</v>
      </c>
      <c r="B31" s="135">
        <v>0.14161100002700741</v>
      </c>
      <c r="C31" s="135">
        <v>0.14154788534522553</v>
      </c>
    </row>
    <row r="32" spans="1:3">
      <c r="A32" s="132">
        <v>42064</v>
      </c>
      <c r="B32" s="135">
        <v>0.14386620151122653</v>
      </c>
      <c r="C32" s="135">
        <v>0.14383399661220631</v>
      </c>
    </row>
    <row r="33" spans="1:3">
      <c r="A33" s="132">
        <v>42156</v>
      </c>
      <c r="B33" s="135">
        <v>0.14181309732469843</v>
      </c>
      <c r="C33" s="135">
        <v>0.14187887988037196</v>
      </c>
    </row>
    <row r="34" spans="1:3">
      <c r="A34" s="132">
        <v>42248</v>
      </c>
      <c r="B34" s="135">
        <v>0.1431654453503941</v>
      </c>
      <c r="C34" s="135">
        <v>0.14310914931963295</v>
      </c>
    </row>
    <row r="35" spans="1:3">
      <c r="A35" s="132">
        <v>42339</v>
      </c>
      <c r="B35" s="135">
        <v>0.13939969677374958</v>
      </c>
      <c r="C35" s="135">
        <v>0.13942045584949242</v>
      </c>
    </row>
    <row r="36" spans="1:3">
      <c r="A36" s="132">
        <v>42430</v>
      </c>
      <c r="B36" s="135">
        <v>0.14430367686977583</v>
      </c>
      <c r="C36" s="135">
        <v>0.14434608642020488</v>
      </c>
    </row>
    <row r="37" spans="1:3">
      <c r="A37" s="132">
        <v>42522</v>
      </c>
      <c r="B37" s="135">
        <v>0.14793962155199353</v>
      </c>
      <c r="C37" s="135">
        <v>0.14806630041829708</v>
      </c>
    </row>
    <row r="38" spans="1:3">
      <c r="A38" s="132">
        <v>42614</v>
      </c>
      <c r="B38" s="135">
        <v>0.14795091532195911</v>
      </c>
      <c r="C38" s="135">
        <v>0.14777654608432486</v>
      </c>
    </row>
    <row r="39" spans="1:3">
      <c r="A39" s="132">
        <v>42705</v>
      </c>
      <c r="B39" s="135">
        <v>0.15045448133140107</v>
      </c>
      <c r="C39" s="135">
        <v>0.1504585428367069</v>
      </c>
    </row>
    <row r="40" spans="1:3">
      <c r="A40" s="132">
        <v>42795</v>
      </c>
      <c r="B40" s="135">
        <v>0.14750213691845809</v>
      </c>
      <c r="C40" s="135">
        <v>0.14774503872885814</v>
      </c>
    </row>
    <row r="41" spans="1:3">
      <c r="A41" s="132">
        <v>42887</v>
      </c>
      <c r="B41" s="135">
        <v>0.145918156216372</v>
      </c>
      <c r="C41" s="135">
        <v>0.14597828924650408</v>
      </c>
    </row>
    <row r="42" spans="1:3">
      <c r="A42" s="132">
        <v>42979</v>
      </c>
      <c r="B42" s="135">
        <v>0.14849727229655135</v>
      </c>
      <c r="C42" s="135">
        <v>0.14826116475533424</v>
      </c>
    </row>
    <row r="43" spans="1:3">
      <c r="A43" s="132">
        <v>43070</v>
      </c>
      <c r="B43" s="135">
        <v>0.15682100956529987</v>
      </c>
      <c r="C43" s="135">
        <v>0.15675153009990161</v>
      </c>
    </row>
    <row r="44" spans="1:3">
      <c r="A44" s="132">
        <v>43160</v>
      </c>
      <c r="B44" s="135">
        <v>0.14765137912852455</v>
      </c>
      <c r="C44" s="135">
        <v>0.14778894036173656</v>
      </c>
    </row>
    <row r="45" spans="1:3">
      <c r="A45" s="132">
        <v>43252</v>
      </c>
      <c r="B45" s="135">
        <v>0.1515500335827705</v>
      </c>
      <c r="C45" s="135">
        <v>0.15125522905017155</v>
      </c>
    </row>
    <row r="46" spans="1:3">
      <c r="A46" s="132">
        <v>43344</v>
      </c>
      <c r="B46" s="135">
        <v>0.14846412184916319</v>
      </c>
      <c r="C46" s="135">
        <v>0.14802560568164047</v>
      </c>
    </row>
    <row r="47" spans="1:3">
      <c r="A47" s="132">
        <v>43435</v>
      </c>
      <c r="B47" s="135">
        <v>0.15009628864678431</v>
      </c>
      <c r="C47" s="135">
        <v>0.14989048723722567</v>
      </c>
    </row>
    <row r="48" spans="1:3">
      <c r="A48" s="132">
        <v>43525</v>
      </c>
      <c r="B48" s="135">
        <v>0.15266889202880188</v>
      </c>
      <c r="C48" s="135">
        <v>0.1527524321963237</v>
      </c>
    </row>
    <row r="49" spans="1:3">
      <c r="A49" s="132">
        <v>43617</v>
      </c>
      <c r="B49" s="135">
        <v>0.15190206359847452</v>
      </c>
      <c r="C49" s="135">
        <v>0.15142361438737464</v>
      </c>
    </row>
    <row r="50" spans="1:3">
      <c r="A50" s="132">
        <v>43709</v>
      </c>
      <c r="B50" s="135">
        <v>0.15550938184695964</v>
      </c>
      <c r="C50" s="135">
        <v>0.15502180363338233</v>
      </c>
    </row>
    <row r="51" spans="1:3">
      <c r="A51" s="132">
        <v>43800</v>
      </c>
      <c r="B51" s="135">
        <v>0.15593132683035671</v>
      </c>
      <c r="C51" s="135">
        <v>0.15569008686667823</v>
      </c>
    </row>
    <row r="52" spans="1:3">
      <c r="A52" s="132">
        <v>43891</v>
      </c>
      <c r="B52" s="135">
        <v>0.15203479835060565</v>
      </c>
      <c r="C52" s="135">
        <v>0.15245912185142368</v>
      </c>
    </row>
    <row r="53" spans="1:3">
      <c r="A53" s="132">
        <v>43983</v>
      </c>
      <c r="B53" s="135">
        <v>0.14648381969131058</v>
      </c>
      <c r="C53" s="135">
        <v>0.14621318210510972</v>
      </c>
    </row>
    <row r="54" spans="1:3">
      <c r="A54" s="132">
        <v>44075</v>
      </c>
      <c r="B54" s="135">
        <v>0.15720377738854471</v>
      </c>
      <c r="C54" s="135">
        <v>0.15697054581671191</v>
      </c>
    </row>
    <row r="55" spans="1:3">
      <c r="A55" s="132">
        <v>44166</v>
      </c>
      <c r="B55" s="135">
        <v>0.15561295339806377</v>
      </c>
      <c r="C55" s="135">
        <v>0.15498803917090825</v>
      </c>
    </row>
    <row r="56" spans="1:3">
      <c r="A56" s="132">
        <v>44256</v>
      </c>
      <c r="B56" s="135">
        <v>0.15225815280630298</v>
      </c>
      <c r="C56" s="135">
        <v>0.15299717397968568</v>
      </c>
    </row>
    <row r="57" spans="1:3">
      <c r="A57" s="132">
        <v>44348</v>
      </c>
      <c r="B57" s="135">
        <v>0.15974424546692761</v>
      </c>
      <c r="C57" s="135">
        <v>0.15973933890388223</v>
      </c>
    </row>
    <row r="58" spans="1:3">
      <c r="A58" s="132">
        <v>44440</v>
      </c>
      <c r="B58" s="135">
        <v>0.1617215540437601</v>
      </c>
      <c r="C58" s="135">
        <v>0.16158541383917158</v>
      </c>
    </row>
    <row r="59" spans="1:3">
      <c r="A59" s="132">
        <v>44531</v>
      </c>
      <c r="B59" s="135">
        <v>0.16013407865795551</v>
      </c>
      <c r="C59" s="135">
        <v>0.15901394584358977</v>
      </c>
    </row>
    <row r="60" spans="1:3">
      <c r="A60" s="132">
        <v>44621</v>
      </c>
      <c r="B60" s="135">
        <v>0.15576328252125377</v>
      </c>
      <c r="C60" s="135">
        <v>0.15625056021665767</v>
      </c>
    </row>
    <row r="61" spans="1:3">
      <c r="A61" s="132">
        <v>44713</v>
      </c>
      <c r="B61" s="135">
        <v>0.15621794496669447</v>
      </c>
      <c r="C61" s="135">
        <v>0.15597410026253467</v>
      </c>
    </row>
    <row r="62" spans="1:3">
      <c r="A62" s="132">
        <v>44805</v>
      </c>
      <c r="B62" s="135">
        <v>0.15236840181576014</v>
      </c>
      <c r="C62" s="135">
        <v>0.15139322691630763</v>
      </c>
    </row>
    <row r="63" spans="1:3">
      <c r="A63" s="132">
        <v>44896</v>
      </c>
      <c r="B63" s="135">
        <v>0.15481243785318835</v>
      </c>
      <c r="C63" s="135">
        <v>0.15270231351147373</v>
      </c>
    </row>
    <row r="64" spans="1:3">
      <c r="A64" s="132">
        <v>44986</v>
      </c>
      <c r="B64" s="135">
        <v>0.15966703903655752</v>
      </c>
    </row>
    <row r="66" spans="1:10">
      <c r="A66" s="148" t="s">
        <v>59</v>
      </c>
    </row>
    <row r="67" spans="1:10">
      <c r="A67" s="188" t="s">
        <v>58</v>
      </c>
      <c r="B67" s="188"/>
      <c r="C67" s="188"/>
      <c r="D67" s="188"/>
      <c r="E67" s="188"/>
      <c r="F67" s="188"/>
      <c r="G67" s="188"/>
      <c r="H67" s="188"/>
      <c r="I67" s="188"/>
      <c r="J67" s="188"/>
    </row>
    <row r="68" spans="1:10">
      <c r="A68" s="188"/>
      <c r="B68" s="188"/>
      <c r="C68" s="188"/>
      <c r="D68" s="188"/>
      <c r="E68" s="188"/>
      <c r="F68" s="188"/>
      <c r="G68" s="188"/>
      <c r="H68" s="188"/>
      <c r="I68" s="188"/>
      <c r="J68" s="188"/>
    </row>
    <row r="69" spans="1:10">
      <c r="A69" s="188"/>
      <c r="B69" s="188"/>
      <c r="C69" s="188"/>
      <c r="D69" s="188"/>
      <c r="E69" s="188"/>
      <c r="F69" s="188"/>
      <c r="G69" s="188"/>
      <c r="H69" s="188"/>
      <c r="I69" s="188"/>
      <c r="J69" s="188"/>
    </row>
    <row r="70" spans="1:10">
      <c r="A70" s="188"/>
      <c r="B70" s="188"/>
      <c r="C70" s="188"/>
      <c r="D70" s="188"/>
      <c r="E70" s="188"/>
      <c r="F70" s="188"/>
      <c r="G70" s="188"/>
      <c r="H70" s="188"/>
      <c r="I70" s="188"/>
      <c r="J70" s="188"/>
    </row>
    <row r="71" spans="1:10">
      <c r="A71" s="188"/>
      <c r="B71" s="188"/>
      <c r="C71" s="188"/>
      <c r="D71" s="188"/>
      <c r="E71" s="188"/>
      <c r="F71" s="188"/>
      <c r="G71" s="188"/>
      <c r="H71" s="188"/>
      <c r="I71" s="188"/>
      <c r="J71" s="188"/>
    </row>
  </sheetData>
  <mergeCells count="1">
    <mergeCell ref="A67:J7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election activeCell="A2" sqref="A2"/>
    </sheetView>
  </sheetViews>
  <sheetFormatPr defaultRowHeight="14.5"/>
  <sheetData>
    <row r="1" spans="1:12">
      <c r="A1" s="147" t="s">
        <v>134</v>
      </c>
    </row>
    <row r="2" spans="1:12">
      <c r="A2" s="152"/>
      <c r="B2" s="151"/>
      <c r="C2" s="151"/>
      <c r="D2" s="151">
        <v>2022</v>
      </c>
      <c r="E2" s="151">
        <v>2023</v>
      </c>
      <c r="F2" s="151">
        <v>2024</v>
      </c>
      <c r="G2" s="151">
        <v>2025</v>
      </c>
      <c r="H2" s="151">
        <v>2026</v>
      </c>
      <c r="I2" s="119"/>
      <c r="J2" s="119"/>
      <c r="K2" s="119"/>
      <c r="L2" s="119"/>
    </row>
    <row r="3" spans="1:12">
      <c r="A3" s="119"/>
      <c r="B3" s="119"/>
      <c r="C3" s="150" t="s">
        <v>97</v>
      </c>
      <c r="D3" s="149">
        <v>0</v>
      </c>
      <c r="E3" s="149">
        <v>22.135772768811634</v>
      </c>
      <c r="F3" s="149">
        <v>1.1747400000000008</v>
      </c>
      <c r="G3" s="149">
        <v>0</v>
      </c>
      <c r="H3" s="149">
        <v>0</v>
      </c>
      <c r="I3" s="119"/>
      <c r="J3" s="119"/>
      <c r="K3" s="119"/>
      <c r="L3" s="119"/>
    </row>
    <row r="4" spans="1:12">
      <c r="A4" s="119"/>
      <c r="B4" s="119"/>
      <c r="C4" s="150" t="s">
        <v>124</v>
      </c>
      <c r="D4" s="149">
        <v>0</v>
      </c>
      <c r="E4" s="149">
        <v>0</v>
      </c>
      <c r="F4" s="149">
        <v>0</v>
      </c>
      <c r="G4" s="149">
        <v>0</v>
      </c>
      <c r="H4" s="149">
        <v>0</v>
      </c>
      <c r="I4" s="119"/>
      <c r="J4" s="119"/>
      <c r="K4" s="119"/>
      <c r="L4" s="119"/>
    </row>
    <row r="5" spans="1:12">
      <c r="A5" s="119"/>
      <c r="B5" s="119"/>
      <c r="C5" s="150" t="s">
        <v>55</v>
      </c>
      <c r="D5" s="149">
        <v>0.35872893857142846</v>
      </c>
      <c r="E5" s="149">
        <v>0.35872893857142846</v>
      </c>
      <c r="F5" s="149">
        <v>0.35872893857142846</v>
      </c>
      <c r="G5" s="149">
        <v>0.35872893857142846</v>
      </c>
      <c r="H5" s="149">
        <v>0.35872893857142846</v>
      </c>
      <c r="I5" s="119"/>
      <c r="J5" s="119"/>
      <c r="K5" s="119"/>
      <c r="L5" s="119"/>
    </row>
    <row r="6" spans="1:12">
      <c r="A6" s="119"/>
      <c r="B6" s="119"/>
      <c r="C6" s="150" t="s">
        <v>95</v>
      </c>
      <c r="D6" s="149">
        <v>-1.2945779738076046</v>
      </c>
      <c r="E6" s="149">
        <v>74.951050447421267</v>
      </c>
      <c r="F6" s="149">
        <v>93.829651748664759</v>
      </c>
      <c r="G6" s="149">
        <v>38.139403344910747</v>
      </c>
      <c r="H6" s="149">
        <v>16.100710101331998</v>
      </c>
      <c r="I6" s="119"/>
      <c r="J6" s="119"/>
      <c r="K6" s="119"/>
      <c r="L6" s="119"/>
    </row>
    <row r="7" spans="1:12">
      <c r="A7" s="119"/>
      <c r="B7" s="119"/>
      <c r="C7" s="150" t="s">
        <v>125</v>
      </c>
      <c r="D7" s="149">
        <v>38.353577973807113</v>
      </c>
      <c r="E7" s="149">
        <v>-123.88882321623252</v>
      </c>
      <c r="F7" s="149">
        <v>-136.16539174866503</v>
      </c>
      <c r="G7" s="149">
        <v>-130.67140334491043</v>
      </c>
      <c r="H7" s="149">
        <v>-152.06571010133229</v>
      </c>
      <c r="I7" s="119"/>
      <c r="J7" s="119"/>
      <c r="K7" s="119"/>
      <c r="L7" s="119"/>
    </row>
    <row r="8" spans="1:12">
      <c r="A8" s="133"/>
      <c r="B8" s="133"/>
      <c r="C8" s="153" t="s">
        <v>62</v>
      </c>
      <c r="D8" s="154">
        <f t="shared" ref="D8:H8" si="0">SUM(D3:D7)</f>
        <v>37.417728938570939</v>
      </c>
      <c r="E8" s="154">
        <f t="shared" si="0"/>
        <v>-26.443271061428192</v>
      </c>
      <c r="F8" s="154">
        <f t="shared" si="0"/>
        <v>-40.80227106142884</v>
      </c>
      <c r="G8" s="154">
        <f t="shared" si="0"/>
        <v>-92.173271061428252</v>
      </c>
      <c r="H8" s="154">
        <f t="shared" si="0"/>
        <v>-135.60627106142886</v>
      </c>
      <c r="I8" s="119"/>
      <c r="J8" s="119"/>
      <c r="K8" s="119"/>
      <c r="L8" s="119"/>
    </row>
    <row r="9" spans="1:12">
      <c r="A9" s="119"/>
      <c r="B9" s="119"/>
      <c r="C9" s="119"/>
      <c r="D9" s="119"/>
      <c r="E9" s="119"/>
      <c r="F9" s="119"/>
      <c r="G9" s="119"/>
      <c r="H9" s="119"/>
      <c r="I9" s="119"/>
      <c r="J9" s="119"/>
      <c r="K9" s="119"/>
      <c r="L9" s="119"/>
    </row>
    <row r="10" spans="1:12">
      <c r="A10" s="119"/>
      <c r="B10" s="119"/>
      <c r="C10" s="119"/>
      <c r="D10" s="119"/>
      <c r="E10" s="119"/>
      <c r="F10" s="119"/>
      <c r="G10" s="119"/>
      <c r="H10" s="119"/>
      <c r="I10" s="119"/>
      <c r="J10" s="119"/>
      <c r="K10" s="119"/>
      <c r="L10" s="119"/>
    </row>
    <row r="11" spans="1:12">
      <c r="A11" s="119"/>
      <c r="B11" s="119"/>
      <c r="C11" s="119"/>
      <c r="D11" s="119"/>
      <c r="E11" s="119"/>
      <c r="F11" s="119"/>
      <c r="G11" s="119"/>
      <c r="H11" s="119"/>
      <c r="I11" s="119"/>
      <c r="J11" s="119"/>
      <c r="K11" s="119"/>
      <c r="L11" s="119"/>
    </row>
    <row r="12" spans="1:12">
      <c r="A12" s="119"/>
      <c r="B12" s="119"/>
      <c r="C12" s="119"/>
      <c r="D12" s="119"/>
      <c r="E12" s="119"/>
      <c r="F12" s="119"/>
      <c r="G12" s="119"/>
      <c r="H12" s="119"/>
      <c r="I12" s="119"/>
      <c r="J12" s="119"/>
      <c r="K12" s="119"/>
      <c r="L12" s="119"/>
    </row>
    <row r="13" spans="1:12">
      <c r="A13" s="119"/>
      <c r="B13" s="119"/>
      <c r="C13" s="119"/>
      <c r="D13" s="119"/>
      <c r="E13" s="119"/>
      <c r="F13" s="119"/>
      <c r="G13" s="119"/>
      <c r="H13" s="119"/>
      <c r="I13" s="119"/>
      <c r="J13" s="119"/>
      <c r="K13" s="119"/>
      <c r="L13" s="119"/>
    </row>
    <row r="14" spans="1:12">
      <c r="A14" s="119"/>
      <c r="B14" s="119"/>
      <c r="C14" s="119"/>
      <c r="D14" s="119"/>
      <c r="E14" s="119"/>
      <c r="F14" s="119"/>
      <c r="G14" s="119"/>
      <c r="H14" s="119"/>
      <c r="I14" s="119"/>
      <c r="J14" s="119"/>
      <c r="K14" s="119"/>
      <c r="L14" s="119"/>
    </row>
    <row r="15" spans="1:12">
      <c r="A15" s="119"/>
      <c r="B15" s="119"/>
      <c r="C15" s="119"/>
      <c r="D15" s="119"/>
      <c r="E15" s="119"/>
      <c r="F15" s="119"/>
      <c r="G15" s="119"/>
      <c r="H15" s="119"/>
      <c r="I15" s="119"/>
      <c r="J15" s="119"/>
      <c r="K15" s="119"/>
      <c r="L15" s="119"/>
    </row>
    <row r="16" spans="1:12">
      <c r="A16" s="119"/>
      <c r="B16" s="119"/>
      <c r="C16" s="119"/>
      <c r="D16" s="119"/>
      <c r="E16" s="119"/>
      <c r="F16" s="119"/>
      <c r="G16" s="119"/>
      <c r="H16" s="119"/>
      <c r="I16" s="119"/>
      <c r="J16" s="119"/>
      <c r="K16" s="119"/>
      <c r="L16" s="119"/>
    </row>
    <row r="17" spans="1:12">
      <c r="A17" s="119"/>
      <c r="B17" s="119"/>
      <c r="C17" s="119"/>
      <c r="D17" s="119"/>
      <c r="E17" s="119"/>
      <c r="F17" s="119"/>
      <c r="G17" s="119"/>
      <c r="H17" s="119"/>
      <c r="I17" s="119"/>
      <c r="J17" s="119"/>
      <c r="K17" s="119"/>
      <c r="L17" s="119"/>
    </row>
    <row r="18" spans="1:12">
      <c r="A18" s="119"/>
      <c r="B18" s="119"/>
      <c r="C18" s="119"/>
      <c r="D18" s="119"/>
      <c r="E18" s="119"/>
      <c r="F18" s="119"/>
      <c r="G18" s="119"/>
      <c r="H18" s="119"/>
      <c r="I18" s="119"/>
      <c r="J18" s="119"/>
      <c r="K18" s="119"/>
      <c r="L18" s="119"/>
    </row>
    <row r="19" spans="1:12">
      <c r="A19" s="119"/>
      <c r="B19" s="119"/>
      <c r="C19" s="119"/>
      <c r="D19" s="119"/>
      <c r="E19" s="119"/>
      <c r="F19" s="119"/>
      <c r="G19" s="119"/>
      <c r="H19" s="119"/>
      <c r="I19" s="119"/>
      <c r="J19" s="119"/>
      <c r="K19" s="119"/>
      <c r="L19" s="119"/>
    </row>
    <row r="20" spans="1:12">
      <c r="A20" s="119"/>
      <c r="B20" s="119"/>
      <c r="C20" s="119"/>
      <c r="D20" s="119"/>
      <c r="E20" s="119"/>
      <c r="F20" s="119"/>
      <c r="G20" s="119"/>
      <c r="H20" s="119"/>
      <c r="I20" s="119"/>
      <c r="J20" s="119"/>
      <c r="K20" s="119"/>
      <c r="L20" s="119"/>
    </row>
    <row r="21" spans="1:12">
      <c r="A21" s="119"/>
      <c r="B21" s="119"/>
      <c r="C21" s="119"/>
      <c r="D21" s="119"/>
      <c r="E21" s="119"/>
      <c r="F21" s="119"/>
      <c r="G21" s="119"/>
      <c r="H21" s="119"/>
      <c r="I21" s="119"/>
      <c r="J21" s="119"/>
      <c r="K21" s="119"/>
      <c r="L21" s="119"/>
    </row>
    <row r="22" spans="1:12">
      <c r="A22" s="119"/>
      <c r="B22" s="119"/>
      <c r="C22" s="119"/>
      <c r="D22" s="119"/>
      <c r="E22" s="119"/>
      <c r="F22" s="119"/>
      <c r="G22" s="119"/>
      <c r="H22" s="119"/>
      <c r="I22" s="119"/>
      <c r="J22" s="119"/>
      <c r="K22" s="119"/>
      <c r="L22" s="119"/>
    </row>
    <row r="23" spans="1:12">
      <c r="A23" s="119"/>
      <c r="B23" s="119"/>
      <c r="C23" s="119"/>
      <c r="D23" s="119"/>
      <c r="E23" s="119"/>
      <c r="F23" s="119"/>
      <c r="G23" s="119"/>
      <c r="H23" s="119"/>
      <c r="I23" s="119"/>
      <c r="J23" s="119"/>
      <c r="K23" s="119"/>
      <c r="L23" s="119"/>
    </row>
    <row r="24" spans="1:12">
      <c r="A24" s="119"/>
      <c r="B24" s="119"/>
      <c r="C24" s="119"/>
      <c r="D24" s="119"/>
      <c r="E24" s="119"/>
      <c r="F24" s="119"/>
      <c r="G24" s="119"/>
      <c r="H24" s="119"/>
      <c r="I24" s="119"/>
      <c r="J24" s="119"/>
      <c r="K24" s="119"/>
      <c r="L24" s="119"/>
    </row>
    <row r="25" spans="1:12">
      <c r="A25" s="119"/>
      <c r="B25" s="119"/>
      <c r="C25" s="119"/>
      <c r="D25" s="119"/>
      <c r="E25" s="119"/>
      <c r="F25" s="119"/>
      <c r="G25" s="119"/>
      <c r="H25" s="119"/>
      <c r="I25" s="119"/>
      <c r="J25" s="119"/>
      <c r="K25" s="119"/>
      <c r="L25" s="119"/>
    </row>
    <row r="26" spans="1:12">
      <c r="A26" s="119"/>
      <c r="B26" s="119"/>
      <c r="C26" s="119"/>
      <c r="D26" s="119"/>
      <c r="E26" s="119"/>
      <c r="F26" s="119"/>
      <c r="G26" s="119"/>
      <c r="H26" s="119"/>
      <c r="I26" s="119"/>
      <c r="J26" s="119"/>
      <c r="K26" s="119"/>
      <c r="L26" s="119"/>
    </row>
    <row r="27" spans="1:12">
      <c r="A27" s="119"/>
      <c r="B27" s="119"/>
      <c r="C27" s="119"/>
      <c r="D27" s="119"/>
      <c r="E27" s="119"/>
      <c r="F27" s="119"/>
      <c r="G27" s="119"/>
      <c r="H27" s="119"/>
      <c r="I27" s="119"/>
      <c r="J27" s="119"/>
      <c r="K27" s="119"/>
      <c r="L27" s="119"/>
    </row>
    <row r="28" spans="1:12">
      <c r="A28" s="119"/>
      <c r="B28" s="119"/>
      <c r="C28" s="119"/>
      <c r="D28" s="119"/>
      <c r="E28" s="119"/>
      <c r="F28" s="119"/>
      <c r="G28" s="119"/>
      <c r="H28" s="119"/>
      <c r="I28" s="119"/>
      <c r="J28" s="119"/>
      <c r="K28" s="119"/>
      <c r="L28" s="119"/>
    </row>
    <row r="29" spans="1:12">
      <c r="A29" s="119"/>
      <c r="B29" s="119"/>
      <c r="C29" s="119"/>
      <c r="D29" s="119"/>
      <c r="E29" s="119"/>
      <c r="F29" s="119"/>
      <c r="G29" s="119"/>
      <c r="H29" s="119"/>
      <c r="I29" s="119"/>
      <c r="J29" s="119"/>
      <c r="K29" s="119"/>
      <c r="L29" s="119"/>
    </row>
    <row r="30" spans="1:12">
      <c r="A30" s="119"/>
      <c r="B30" s="119"/>
      <c r="C30" s="119"/>
      <c r="D30" s="119"/>
      <c r="E30" s="119"/>
      <c r="F30" s="119"/>
      <c r="G30" s="119"/>
      <c r="H30" s="119"/>
      <c r="I30" s="119"/>
      <c r="J30" s="119"/>
      <c r="K30" s="119"/>
      <c r="L30" s="119"/>
    </row>
    <row r="31" spans="1:12">
      <c r="A31" s="119"/>
      <c r="B31" s="119"/>
      <c r="C31" s="119"/>
      <c r="D31" s="119"/>
      <c r="E31" s="119"/>
      <c r="F31" s="119"/>
      <c r="G31" s="119"/>
      <c r="H31" s="119"/>
      <c r="I31" s="119"/>
      <c r="J31" s="119"/>
      <c r="K31" s="119"/>
      <c r="L31" s="119"/>
    </row>
    <row r="32" spans="1:12">
      <c r="A32" s="119"/>
      <c r="B32" s="119"/>
      <c r="C32" s="119"/>
      <c r="D32" s="119"/>
      <c r="E32" s="119"/>
      <c r="F32" s="119"/>
      <c r="G32" s="119"/>
      <c r="H32" s="119"/>
      <c r="I32" s="119"/>
      <c r="J32" s="119"/>
      <c r="K32" s="119"/>
      <c r="L32" s="119"/>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workbookViewId="0">
      <selection activeCell="Q21" sqref="Q21"/>
    </sheetView>
  </sheetViews>
  <sheetFormatPr defaultRowHeight="14.5"/>
  <sheetData>
    <row r="1" spans="1:12">
      <c r="A1" s="147" t="s">
        <v>102</v>
      </c>
    </row>
    <row r="2" spans="1:12">
      <c r="A2" s="152"/>
      <c r="B2" s="151"/>
      <c r="C2" s="151"/>
      <c r="D2" s="151">
        <v>2022</v>
      </c>
      <c r="E2" s="151">
        <v>2023</v>
      </c>
      <c r="F2" s="151">
        <v>2024</v>
      </c>
      <c r="G2" s="151">
        <v>2025</v>
      </c>
      <c r="H2" s="151">
        <v>2026</v>
      </c>
      <c r="I2" s="119"/>
      <c r="J2" s="119"/>
      <c r="K2" s="119"/>
      <c r="L2" s="119"/>
    </row>
    <row r="3" spans="1:12">
      <c r="A3" s="119"/>
      <c r="B3" s="119"/>
      <c r="C3" s="150" t="s">
        <v>97</v>
      </c>
      <c r="D3" s="149">
        <v>0.35872893857143934</v>
      </c>
      <c r="E3" s="149">
        <v>-10.972501335569733</v>
      </c>
      <c r="F3" s="149">
        <v>3.8869298291042518</v>
      </c>
      <c r="G3" s="149">
        <v>13.225000595674986</v>
      </c>
      <c r="H3" s="149">
        <v>17.38978578899415</v>
      </c>
      <c r="I3" s="119"/>
      <c r="J3" s="119"/>
      <c r="K3" s="119"/>
      <c r="L3" s="119"/>
    </row>
    <row r="4" spans="1:12">
      <c r="A4" s="119"/>
      <c r="B4" s="119"/>
      <c r="C4" s="150" t="s">
        <v>98</v>
      </c>
      <c r="D4" s="149">
        <v>0</v>
      </c>
      <c r="E4" s="149">
        <v>10.896183333333333</v>
      </c>
      <c r="F4" s="149">
        <v>10.896183333333333</v>
      </c>
      <c r="G4" s="149">
        <v>10.896183333333333</v>
      </c>
      <c r="H4" s="149">
        <v>0</v>
      </c>
      <c r="I4" s="119"/>
      <c r="J4" s="119"/>
      <c r="K4" s="119"/>
      <c r="L4" s="119"/>
    </row>
    <row r="5" spans="1:12">
      <c r="A5" s="119"/>
      <c r="B5" s="119"/>
      <c r="C5" s="150" t="s">
        <v>55</v>
      </c>
      <c r="D5" s="149">
        <v>0.35872893857142846</v>
      </c>
      <c r="E5" s="149">
        <v>4.7738692222221289E-2</v>
      </c>
      <c r="F5" s="149">
        <v>-0.19145429166666691</v>
      </c>
      <c r="G5" s="149">
        <v>-0.18028218412698332</v>
      </c>
      <c r="H5" s="149">
        <v>0</v>
      </c>
      <c r="I5" s="119"/>
      <c r="J5" s="119"/>
      <c r="K5" s="119"/>
      <c r="L5" s="119"/>
    </row>
    <row r="6" spans="1:12">
      <c r="A6" s="119"/>
      <c r="B6" s="119"/>
      <c r="C6" s="150" t="s">
        <v>95</v>
      </c>
      <c r="D6" s="149">
        <v>-65.289789156388252</v>
      </c>
      <c r="E6" s="149">
        <v>-214.2602675048615</v>
      </c>
      <c r="F6" s="149">
        <v>-502.86518134275371</v>
      </c>
      <c r="G6" s="149">
        <v>-626.50650922688317</v>
      </c>
      <c r="H6" s="149">
        <v>-564.00484569228047</v>
      </c>
      <c r="I6" s="119"/>
      <c r="J6" s="119"/>
      <c r="K6" s="119"/>
      <c r="L6" s="119"/>
    </row>
    <row r="7" spans="1:12">
      <c r="A7" s="119"/>
      <c r="B7" s="119"/>
      <c r="C7" s="150" t="s">
        <v>125</v>
      </c>
      <c r="D7" s="149">
        <v>15.06424338476385</v>
      </c>
      <c r="E7" s="149">
        <v>72.027846814873612</v>
      </c>
      <c r="F7" s="149">
        <v>-0.73647752801900879</v>
      </c>
      <c r="G7" s="149">
        <v>16.882607482001383</v>
      </c>
      <c r="H7" s="149">
        <v>57.181059903289508</v>
      </c>
      <c r="I7" s="119"/>
      <c r="J7" s="119"/>
      <c r="K7" s="119"/>
      <c r="L7" s="119"/>
    </row>
    <row r="8" spans="1:12">
      <c r="A8" s="133"/>
      <c r="B8" s="133"/>
      <c r="C8" s="153" t="s">
        <v>62</v>
      </c>
      <c r="D8" s="154">
        <f t="shared" ref="D8:H8" si="0">SUM(D3:D7)</f>
        <v>-49.508087894481541</v>
      </c>
      <c r="E8" s="154">
        <f t="shared" si="0"/>
        <v>-142.26100000000207</v>
      </c>
      <c r="F8" s="154">
        <f t="shared" si="0"/>
        <v>-489.01000000000181</v>
      </c>
      <c r="G8" s="154">
        <f t="shared" si="0"/>
        <v>-585.68300000000045</v>
      </c>
      <c r="H8" s="154">
        <f t="shared" si="0"/>
        <v>-489.43399999999684</v>
      </c>
      <c r="I8" s="119"/>
      <c r="J8" s="119"/>
      <c r="K8" s="119"/>
      <c r="L8" s="119"/>
    </row>
    <row r="9" spans="1:12">
      <c r="A9" s="119"/>
      <c r="B9" s="119"/>
      <c r="C9" s="119"/>
      <c r="D9" s="119"/>
      <c r="E9" s="119"/>
      <c r="F9" s="119"/>
      <c r="G9" s="119"/>
      <c r="H9" s="119"/>
      <c r="I9" s="119"/>
      <c r="J9" s="119"/>
      <c r="K9" s="119"/>
      <c r="L9" s="119"/>
    </row>
    <row r="10" spans="1:12">
      <c r="A10" s="119"/>
      <c r="B10" s="119"/>
      <c r="C10" s="119"/>
      <c r="D10" s="119"/>
      <c r="E10" s="119"/>
      <c r="F10" s="119"/>
      <c r="G10" s="119"/>
      <c r="H10" s="119"/>
      <c r="I10" s="119"/>
      <c r="J10" s="119"/>
      <c r="K10" s="119"/>
      <c r="L10" s="119"/>
    </row>
    <row r="11" spans="1:12">
      <c r="A11" s="119"/>
      <c r="B11" s="119"/>
      <c r="C11" s="119"/>
      <c r="D11" s="119"/>
      <c r="E11" s="119"/>
      <c r="F11" s="119"/>
      <c r="G11" s="119"/>
      <c r="H11" s="119"/>
      <c r="I11" s="119"/>
      <c r="J11" s="119"/>
      <c r="K11" s="119"/>
      <c r="L11" s="119"/>
    </row>
    <row r="12" spans="1:12">
      <c r="A12" s="119"/>
      <c r="B12" s="119"/>
      <c r="C12" s="119"/>
      <c r="D12" s="119"/>
      <c r="E12" s="119"/>
      <c r="F12" s="119"/>
      <c r="G12" s="119"/>
      <c r="H12" s="119"/>
      <c r="I12" s="119"/>
      <c r="J12" s="119"/>
      <c r="K12" s="119"/>
      <c r="L12" s="119"/>
    </row>
    <row r="13" spans="1:12">
      <c r="A13" s="119"/>
      <c r="B13" s="119"/>
      <c r="C13" s="119"/>
      <c r="D13" s="119"/>
      <c r="E13" s="119"/>
      <c r="F13" s="119"/>
      <c r="G13" s="119"/>
      <c r="H13" s="119"/>
      <c r="I13" s="119"/>
      <c r="J13" s="119"/>
      <c r="K13" s="119"/>
      <c r="L13" s="119"/>
    </row>
    <row r="14" spans="1:12">
      <c r="A14" s="119"/>
      <c r="B14" s="119"/>
      <c r="C14" s="119"/>
      <c r="D14" s="119"/>
      <c r="E14" s="119"/>
      <c r="F14" s="119"/>
      <c r="G14" s="119"/>
      <c r="H14" s="119"/>
      <c r="I14" s="119"/>
      <c r="J14" s="119"/>
      <c r="K14" s="119"/>
      <c r="L14" s="119"/>
    </row>
    <row r="15" spans="1:12">
      <c r="A15" s="119"/>
      <c r="B15" s="119"/>
      <c r="C15" s="119"/>
      <c r="D15" s="119"/>
      <c r="E15" s="119"/>
      <c r="F15" s="119"/>
      <c r="G15" s="119"/>
      <c r="H15" s="119"/>
      <c r="I15" s="119"/>
      <c r="J15" s="119"/>
      <c r="K15" s="119"/>
      <c r="L15" s="119"/>
    </row>
    <row r="16" spans="1:12">
      <c r="A16" s="119"/>
      <c r="B16" s="119"/>
      <c r="C16" s="119"/>
      <c r="D16" s="119"/>
      <c r="E16" s="119"/>
      <c r="F16" s="119"/>
      <c r="G16" s="119"/>
      <c r="H16" s="119"/>
      <c r="I16" s="119"/>
      <c r="J16" s="119"/>
      <c r="K16" s="119"/>
      <c r="L16" s="119"/>
    </row>
    <row r="17" spans="1:12">
      <c r="A17" s="119"/>
      <c r="B17" s="119"/>
      <c r="C17" s="119"/>
      <c r="D17" s="119"/>
      <c r="E17" s="119"/>
      <c r="F17" s="119"/>
      <c r="G17" s="119"/>
      <c r="H17" s="119"/>
      <c r="I17" s="119"/>
      <c r="J17" s="119"/>
      <c r="K17" s="119"/>
      <c r="L17" s="119"/>
    </row>
    <row r="18" spans="1:12">
      <c r="A18" s="119"/>
      <c r="B18" s="119"/>
      <c r="C18" s="119"/>
      <c r="D18" s="119"/>
      <c r="E18" s="119"/>
      <c r="F18" s="119"/>
      <c r="G18" s="119"/>
      <c r="H18" s="119"/>
      <c r="I18" s="119"/>
      <c r="J18" s="119"/>
      <c r="K18" s="119"/>
      <c r="L18" s="119"/>
    </row>
    <row r="19" spans="1:12">
      <c r="A19" s="119"/>
      <c r="B19" s="119"/>
      <c r="C19" s="119"/>
      <c r="D19" s="119"/>
      <c r="E19" s="119"/>
      <c r="F19" s="119"/>
      <c r="G19" s="119"/>
      <c r="H19" s="119"/>
      <c r="I19" s="119"/>
      <c r="J19" s="119"/>
      <c r="K19" s="119"/>
      <c r="L19" s="119"/>
    </row>
    <row r="20" spans="1:12">
      <c r="A20" s="119"/>
      <c r="B20" s="119"/>
      <c r="C20" s="119"/>
      <c r="D20" s="119"/>
      <c r="E20" s="119"/>
      <c r="F20" s="119"/>
      <c r="G20" s="119"/>
      <c r="H20" s="119"/>
      <c r="I20" s="119"/>
      <c r="J20" s="119"/>
      <c r="K20" s="119"/>
      <c r="L20" s="119"/>
    </row>
    <row r="21" spans="1:12">
      <c r="A21" s="119"/>
      <c r="B21" s="119"/>
      <c r="C21" s="119"/>
      <c r="D21" s="119"/>
      <c r="E21" s="119"/>
      <c r="F21" s="119"/>
      <c r="G21" s="119"/>
      <c r="H21" s="119"/>
      <c r="I21" s="119"/>
      <c r="J21" s="119"/>
      <c r="K21" s="119"/>
      <c r="L21" s="119"/>
    </row>
    <row r="22" spans="1:12">
      <c r="A22" s="119"/>
      <c r="B22" s="119"/>
      <c r="C22" s="119"/>
      <c r="D22" s="119"/>
      <c r="E22" s="119"/>
      <c r="F22" s="119"/>
      <c r="G22" s="119"/>
      <c r="H22" s="119"/>
      <c r="I22" s="119"/>
      <c r="J22" s="119"/>
      <c r="K22" s="119"/>
      <c r="L22" s="119"/>
    </row>
    <row r="23" spans="1:12">
      <c r="A23" s="119"/>
      <c r="B23" s="119"/>
      <c r="C23" s="119"/>
      <c r="D23" s="119"/>
      <c r="E23" s="119"/>
      <c r="F23" s="119"/>
      <c r="G23" s="119"/>
      <c r="H23" s="119"/>
      <c r="I23" s="119"/>
      <c r="J23" s="119"/>
      <c r="K23" s="119"/>
      <c r="L23" s="119"/>
    </row>
    <row r="24" spans="1:12">
      <c r="A24" s="119"/>
      <c r="B24" s="119"/>
      <c r="C24" s="119"/>
      <c r="D24" s="119"/>
      <c r="E24" s="119"/>
      <c r="F24" s="119"/>
      <c r="G24" s="119"/>
      <c r="H24" s="119"/>
      <c r="I24" s="119"/>
      <c r="J24" s="119"/>
      <c r="K24" s="119"/>
      <c r="L24" s="119"/>
    </row>
    <row r="25" spans="1:12">
      <c r="A25" s="119"/>
      <c r="B25" s="119"/>
      <c r="C25" s="119"/>
      <c r="D25" s="119"/>
      <c r="E25" s="119"/>
      <c r="F25" s="119"/>
      <c r="G25" s="119"/>
      <c r="H25" s="119"/>
      <c r="I25" s="119"/>
      <c r="J25" s="119"/>
      <c r="K25" s="119"/>
      <c r="L25" s="119"/>
    </row>
    <row r="26" spans="1:12">
      <c r="A26" s="119"/>
      <c r="B26" s="119"/>
      <c r="C26" s="119"/>
      <c r="D26" s="119"/>
      <c r="E26" s="119"/>
      <c r="F26" s="119"/>
      <c r="G26" s="119"/>
      <c r="H26" s="119"/>
      <c r="I26" s="119"/>
      <c r="J26" s="119"/>
      <c r="K26" s="119"/>
      <c r="L26" s="119"/>
    </row>
    <row r="27" spans="1:12">
      <c r="A27" s="119"/>
      <c r="B27" s="119"/>
      <c r="C27" s="119"/>
      <c r="D27" s="119"/>
      <c r="E27" s="119"/>
      <c r="F27" s="119"/>
      <c r="G27" s="119"/>
      <c r="H27" s="119"/>
      <c r="I27" s="119"/>
      <c r="J27" s="119"/>
      <c r="K27" s="119"/>
      <c r="L27" s="119"/>
    </row>
    <row r="28" spans="1:12">
      <c r="A28" s="119"/>
      <c r="B28" s="119"/>
      <c r="C28" s="119"/>
      <c r="D28" s="119"/>
      <c r="E28" s="119"/>
      <c r="F28" s="119"/>
      <c r="G28" s="119"/>
      <c r="H28" s="119"/>
      <c r="I28" s="119"/>
      <c r="J28" s="119"/>
      <c r="K28" s="119"/>
      <c r="L28" s="119"/>
    </row>
    <row r="29" spans="1:12">
      <c r="A29" s="119"/>
      <c r="B29" s="119"/>
      <c r="C29" s="119"/>
      <c r="D29" s="119"/>
      <c r="E29" s="119"/>
      <c r="F29" s="119"/>
      <c r="G29" s="119"/>
      <c r="H29" s="119"/>
      <c r="I29" s="119"/>
      <c r="J29" s="119"/>
      <c r="K29" s="119"/>
      <c r="L29" s="119"/>
    </row>
    <row r="30" spans="1:12">
      <c r="A30" s="119"/>
      <c r="B30" s="119"/>
      <c r="C30" s="119"/>
      <c r="D30" s="119"/>
      <c r="E30" s="119"/>
      <c r="F30" s="119"/>
      <c r="G30" s="119"/>
      <c r="H30" s="119"/>
      <c r="I30" s="119"/>
      <c r="J30" s="119"/>
      <c r="K30" s="119"/>
      <c r="L30" s="119"/>
    </row>
    <row r="31" spans="1:12">
      <c r="A31" s="119"/>
      <c r="B31" s="119"/>
      <c r="C31" s="119"/>
      <c r="D31" s="119"/>
      <c r="E31" s="119"/>
      <c r="F31" s="119"/>
      <c r="G31" s="119"/>
      <c r="H31" s="119"/>
      <c r="I31" s="119"/>
      <c r="J31" s="119"/>
      <c r="K31" s="119"/>
      <c r="L31" s="119"/>
    </row>
    <row r="32" spans="1:12">
      <c r="A32" s="119"/>
      <c r="B32" s="119"/>
      <c r="C32" s="119"/>
      <c r="D32" s="119"/>
      <c r="E32" s="119"/>
      <c r="F32" s="119"/>
      <c r="G32" s="119"/>
      <c r="H32" s="119"/>
      <c r="I32" s="119"/>
      <c r="J32" s="119"/>
      <c r="K32" s="119"/>
      <c r="L32" s="119"/>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
  <sheetViews>
    <sheetView showGridLines="0" workbookViewId="0">
      <selection activeCell="B2" sqref="B2"/>
    </sheetView>
  </sheetViews>
  <sheetFormatPr defaultColWidth="9.09765625" defaultRowHeight="13"/>
  <cols>
    <col min="1" max="2" width="9.09765625" style="119"/>
    <col min="3" max="3" width="18" style="119" bestFit="1" customWidth="1"/>
    <col min="4" max="16384" width="9.09765625" style="119"/>
  </cols>
  <sheetData>
    <row r="2" spans="1:15">
      <c r="A2" s="147" t="s">
        <v>126</v>
      </c>
      <c r="B2" s="133"/>
      <c r="C2" s="133"/>
      <c r="D2" s="133"/>
      <c r="E2" s="133"/>
      <c r="F2" s="133"/>
      <c r="G2" s="133"/>
    </row>
    <row r="3" spans="1:15">
      <c r="A3" s="152"/>
      <c r="B3" s="151"/>
      <c r="C3" s="151"/>
      <c r="D3" s="173" t="s">
        <v>80</v>
      </c>
      <c r="E3" s="173" t="s">
        <v>81</v>
      </c>
      <c r="F3" s="173" t="s">
        <v>82</v>
      </c>
      <c r="G3" s="173" t="s">
        <v>83</v>
      </c>
      <c r="H3" s="173" t="s">
        <v>84</v>
      </c>
      <c r="I3" s="173" t="s">
        <v>85</v>
      </c>
      <c r="J3" s="173" t="s">
        <v>86</v>
      </c>
      <c r="K3" s="173" t="s">
        <v>87</v>
      </c>
      <c r="L3" s="173" t="s">
        <v>88</v>
      </c>
      <c r="M3" s="173" t="s">
        <v>89</v>
      </c>
      <c r="N3" s="173" t="s">
        <v>90</v>
      </c>
      <c r="O3" s="173" t="s">
        <v>91</v>
      </c>
    </row>
    <row r="4" spans="1:15">
      <c r="C4" s="171">
        <v>2010</v>
      </c>
      <c r="D4" s="149">
        <v>26.26507209</v>
      </c>
      <c r="E4" s="149">
        <v>66.203253030000013</v>
      </c>
      <c r="F4" s="149">
        <v>3.0560704099999998</v>
      </c>
      <c r="G4" s="149">
        <v>3.2409480399999997</v>
      </c>
      <c r="H4" s="149">
        <v>4.3688331600000012</v>
      </c>
      <c r="I4" s="149">
        <v>6.65108956</v>
      </c>
      <c r="J4" s="149">
        <v>7.9023277099999998</v>
      </c>
      <c r="K4" s="149">
        <v>10.78464775</v>
      </c>
      <c r="L4" s="149">
        <v>12.768214830000002</v>
      </c>
      <c r="M4" s="149">
        <v>14.344849969999999</v>
      </c>
      <c r="N4" s="149">
        <v>18.145522450000005</v>
      </c>
      <c r="O4" s="149">
        <v>23.149731870000004</v>
      </c>
    </row>
    <row r="5" spans="1:15">
      <c r="C5" s="171" t="s">
        <v>92</v>
      </c>
      <c r="D5" s="149">
        <v>14.2312247164685</v>
      </c>
      <c r="E5" s="149">
        <v>14.679358324144999</v>
      </c>
      <c r="F5" s="149">
        <v>18.638942823441504</v>
      </c>
      <c r="G5" s="149">
        <v>14.7105981553878</v>
      </c>
      <c r="H5" s="149">
        <v>15.5903378661788</v>
      </c>
      <c r="I5" s="149">
        <v>16.225035422209999</v>
      </c>
      <c r="J5" s="149">
        <v>15.9106918896683</v>
      </c>
      <c r="K5" s="149">
        <v>17.720922801695497</v>
      </c>
      <c r="L5" s="149">
        <v>16.8333735053235</v>
      </c>
      <c r="M5" s="149">
        <v>18.321601835146499</v>
      </c>
      <c r="N5" s="149">
        <v>21.160169033500001</v>
      </c>
      <c r="O5" s="149">
        <v>23.149731870000004</v>
      </c>
    </row>
    <row r="6" spans="1:15">
      <c r="C6" s="171" t="s">
        <v>93</v>
      </c>
      <c r="D6" s="149">
        <v>15.135504309999998</v>
      </c>
      <c r="E6" s="149">
        <v>14.797770959999999</v>
      </c>
      <c r="F6" s="149">
        <v>19.743970150000003</v>
      </c>
      <c r="G6" s="149">
        <v>17.673130510000004</v>
      </c>
      <c r="H6" s="149">
        <v>18.176658470000003</v>
      </c>
      <c r="I6" s="149">
        <v>17.335128269999998</v>
      </c>
      <c r="J6" s="149">
        <v>16.136695029999998</v>
      </c>
      <c r="K6" s="149">
        <v>18.849505999598524</v>
      </c>
      <c r="L6" s="149">
        <v>18.732322886507855</v>
      </c>
      <c r="M6" s="149">
        <v>19.959082808642282</v>
      </c>
      <c r="N6" s="149">
        <v>22.298432517473813</v>
      </c>
      <c r="O6" s="149">
        <v>24.847116119685602</v>
      </c>
    </row>
    <row r="7" spans="1:15">
      <c r="A7" s="169"/>
      <c r="B7" s="169"/>
      <c r="C7" s="172">
        <v>2023</v>
      </c>
      <c r="D7" s="170">
        <v>17.589446550000002</v>
      </c>
      <c r="E7" s="170">
        <v>30.550005909999999</v>
      </c>
      <c r="F7" s="170">
        <v>65.042148339999997</v>
      </c>
      <c r="G7" s="170">
        <v>2.5525918600000006</v>
      </c>
      <c r="H7" s="149">
        <v>6.0124507145940749</v>
      </c>
      <c r="I7" s="149">
        <v>8.2065628871031446</v>
      </c>
      <c r="J7" s="149">
        <v>9.8275930096445894</v>
      </c>
      <c r="K7" s="149">
        <v>12.336798454544164</v>
      </c>
      <c r="L7" s="149">
        <v>14.609039735669377</v>
      </c>
      <c r="M7" s="149">
        <v>18.620876614048793</v>
      </c>
      <c r="N7" s="149">
        <v>23.147457912095575</v>
      </c>
      <c r="O7" s="149">
        <v>30.601247704211076</v>
      </c>
    </row>
    <row r="8" spans="1:15">
      <c r="C8" s="171" t="s">
        <v>94</v>
      </c>
      <c r="D8" s="149">
        <v>15.222501805422088</v>
      </c>
      <c r="E8" s="149">
        <v>15.577127321663921</v>
      </c>
      <c r="F8" s="149">
        <v>19.74057802004063</v>
      </c>
      <c r="G8" s="149">
        <v>17.293917565249664</v>
      </c>
      <c r="H8" s="149">
        <v>19.012450714594074</v>
      </c>
      <c r="I8" s="149">
        <v>19.706562887103143</v>
      </c>
      <c r="J8" s="149">
        <v>19.827593009644588</v>
      </c>
      <c r="K8" s="149">
        <v>21.336798454544166</v>
      </c>
      <c r="L8" s="149">
        <v>22.609039735669381</v>
      </c>
      <c r="M8" s="149">
        <v>24.620876614048793</v>
      </c>
      <c r="N8" s="149">
        <v>27.147457912095575</v>
      </c>
      <c r="O8" s="149">
        <v>31.223315704211075</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19</vt:i4>
      </vt:variant>
      <vt:variant>
        <vt:lpstr>Pomenované rozsahy</vt:lpstr>
      </vt:variant>
      <vt:variant>
        <vt:i4>2</vt:i4>
      </vt:variant>
    </vt:vector>
  </HeadingPairs>
  <TitlesOfParts>
    <vt:vector size="21" baseType="lpstr">
      <vt:lpstr>Graf_1</vt:lpstr>
      <vt:lpstr>Graf_2</vt:lpstr>
      <vt:lpstr>Graf_3</vt:lpstr>
      <vt:lpstr>Graf_4</vt:lpstr>
      <vt:lpstr>Graf_5</vt:lpstr>
      <vt:lpstr>Graf_6</vt:lpstr>
      <vt:lpstr>Graf_7</vt:lpstr>
      <vt:lpstr>Graf_8</vt:lpstr>
      <vt:lpstr>Graf 9</vt:lpstr>
      <vt:lpstr>Graf_10</vt:lpstr>
      <vt:lpstr>Graf_11</vt:lpstr>
      <vt:lpstr>Graf_12</vt:lpstr>
      <vt:lpstr>Graf_A</vt:lpstr>
      <vt:lpstr>Graf_B</vt:lpstr>
      <vt:lpstr>Graf_C</vt:lpstr>
      <vt:lpstr>Tabuľka 1</vt:lpstr>
      <vt:lpstr>DANE_ESA2010</vt:lpstr>
      <vt:lpstr>DANE_CASH</vt:lpstr>
      <vt:lpstr>DANE_FAKTORY</vt:lpstr>
      <vt:lpstr>Graf_A!_ftn1</vt:lpstr>
      <vt:lpstr>Graf_A!_ftnref1</vt:lpstr>
    </vt:vector>
  </TitlesOfParts>
  <Company>Ministerstvo financií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Paur Dusan</dc:creator>
  <cp:lastModifiedBy>Antalicova Jana</cp:lastModifiedBy>
  <cp:lastPrinted>2017-09-26T16:32:07Z</cp:lastPrinted>
  <dcterms:created xsi:type="dcterms:W3CDTF">2015-11-02T12:32:05Z</dcterms:created>
  <dcterms:modified xsi:type="dcterms:W3CDTF">2023-06-29T06:30:14Z</dcterms:modified>
</cp:coreProperties>
</file>