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05_Vybor\EDV\2020_zasadnutia\DV_2020_09\2-VYSTUPY\2_Komentar\"/>
    </mc:Choice>
  </mc:AlternateContent>
  <bookViews>
    <workbookView xWindow="0" yWindow="0" windowWidth="24000" windowHeight="8610" tabRatio="930"/>
  </bookViews>
  <sheets>
    <sheet name="Graf_1" sheetId="59" r:id="rId1"/>
    <sheet name="Graf_2" sheetId="51" r:id="rId2"/>
    <sheet name="Graf_3" sheetId="55" r:id="rId3"/>
    <sheet name="Graf 4" sheetId="6" r:id="rId4"/>
    <sheet name="Graf_5" sheetId="4" r:id="rId5"/>
    <sheet name="Graf_6" sheetId="3" r:id="rId6"/>
    <sheet name="Graf_7" sheetId="61" r:id="rId7"/>
    <sheet name="Graf_8" sheetId="10" r:id="rId8"/>
    <sheet name="Graf_9" sheetId="60" r:id="rId9"/>
    <sheet name="DANE_ESA2010" sheetId="27" r:id="rId10"/>
    <sheet name="DANE_CASH" sheetId="43" r:id="rId11"/>
    <sheet name="DANE_FAKTORY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123Graph_A" localSheetId="8" hidden="1">#REF!</definedName>
    <definedName name="__123Graph_A" hidden="1">#REF!</definedName>
    <definedName name="__123Graph_ATEST1" hidden="1">[1]REER!$AZ$144:$AZ$210</definedName>
    <definedName name="__123Graph_B" localSheetId="8" hidden="1">#REF!</definedName>
    <definedName name="__123Graph_B" hidden="1">#REF!</definedName>
    <definedName name="__123Graph_BCurrent" localSheetId="8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8" hidden="1">'[3]i2-KA'!#REF!</definedName>
    <definedName name="__123Graph_X" hidden="1">'[3]i2-KA'!#REF!</definedName>
    <definedName name="__123Graph_XCurrent" localSheetId="8" hidden="1">'[3]i2-KA'!#REF!</definedName>
    <definedName name="__123Graph_XCurrent" hidden="1">'[3]i2-KA'!#REF!</definedName>
    <definedName name="__123Graph_XChart1" localSheetId="8" hidden="1">'[3]i2-KA'!#REF!</definedName>
    <definedName name="__123Graph_XChart1" hidden="1">'[3]i2-KA'!#REF!</definedName>
    <definedName name="__123Graph_XChart2" localSheetId="8" hidden="1">'[3]i2-KA'!#REF!</definedName>
    <definedName name="__123Graph_XChart2" hidden="1">'[3]i2-KA'!#REF!</definedName>
    <definedName name="__123Graph_XTEST1" hidden="1">[1]REER!$C$9:$C$75</definedName>
    <definedName name="_123Graph_AB" localSheetId="8" hidden="1">#REF!</definedName>
    <definedName name="_123Graph_AB" hidden="1">#REF!</definedName>
    <definedName name="_123Graph_B" localSheetId="8" hidden="1">#REF!</definedName>
    <definedName name="_123Graph_B" hidden="1">#REF!</definedName>
    <definedName name="_123Graph_DB" localSheetId="8" hidden="1">#REF!</definedName>
    <definedName name="_123Graph_DB" hidden="1">#REF!</definedName>
    <definedName name="_123Graph_EB" localSheetId="8" hidden="1">#REF!</definedName>
    <definedName name="_123Graph_EB" hidden="1">#REF!</definedName>
    <definedName name="_123Graph_FB" localSheetId="8" hidden="1">#REF!</definedName>
    <definedName name="_123Graph_FB" hidden="1">#REF!</definedName>
    <definedName name="_132Graph_CB" localSheetId="8" hidden="1">#REF!</definedName>
    <definedName name="_132Graph_CB" hidden="1">#REF!</definedName>
    <definedName name="_Fill" localSheetId="8" hidden="1">#REF!</definedName>
    <definedName name="_Fill" hidden="1">#REF!</definedName>
    <definedName name="_ftn1" localSheetId="4">Graf_5!$A$5</definedName>
    <definedName name="_ftnref1" localSheetId="4">Graf_5!$A$2</definedName>
    <definedName name="_Order1" hidden="1">255</definedName>
    <definedName name="_Order2" hidden="1">255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aloha" localSheetId="8" hidden="1">'[4]i2-KA'!#REF!</definedName>
    <definedName name="aloha" hidden="1">'[4]i2-KA'!#REF!</definedName>
    <definedName name="bb" hidden="1">{"Riqfin97",#N/A,FALSE,"Tran";"Riqfinpro",#N/A,FALSE,"Tran"}</definedName>
    <definedName name="bbb" hidden="1">{"Riqfin97",#N/A,FALSE,"Tran";"Riqfinpro",#N/A,FALSE,"Tran"}</definedName>
    <definedName name="cc" hidden="1">{"Riqfin97",#N/A,FALSE,"Tran";"Riqfinpro",#N/A,FALSE,"Tran"}</definedName>
    <definedName name="ccc" hidden="1">{"Riqfin97",#N/A,FALSE,"Tran";"Riqfinpro",#N/A,FALSE,"Tran"}</definedName>
    <definedName name="dd" hidden="1">{"Riqfin97",#N/A,FALSE,"Tran";"Riqfinpro",#N/A,FALSE,"Tran"}</definedName>
    <definedName name="ddd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ggg" hidden="1">{"Riqfin97",#N/A,FALSE,"Tran";"Riqfinpro",#N/A,FALSE,"Tran"}</definedName>
    <definedName name="ggggg" localSheetId="8" hidden="1">'[5]J(Priv.Cap)'!#REF!</definedName>
    <definedName name="ggggg" hidden="1">'[5]J(Priv.Cap)'!#REF!</definedName>
    <definedName name="Graf_78" localSheetId="8" hidden="1">#REF!</definedName>
    <definedName name="Graf_78" hidden="1">#REF!</definedName>
    <definedName name="HDPn_1n">[6]makro!$B$27</definedName>
    <definedName name="HDPn_2">[6]makro!$C$5</definedName>
    <definedName name="HDPn_2n">[6]makro!$C$27</definedName>
    <definedName name="HDPn_3">[6]makro!$D$5</definedName>
    <definedName name="HDPn_3n">[6]makro!$D$27</definedName>
    <definedName name="HDPn_4">[6]makro!$E$5</definedName>
    <definedName name="HDPn_4n">[6]makro!$E$27</definedName>
    <definedName name="HDPn_5">[6]makro!$F$5</definedName>
    <definedName name="HDPn_5n">[6]makro!$F$27</definedName>
    <definedName name="HDPn_6">[6]makro!$G$5</definedName>
    <definedName name="HDPn_6n">[6]makro!$G$27</definedName>
    <definedName name="HDPnbk_2">[6]makro!$C$16</definedName>
    <definedName name="HDPnbk_2n">[6]makro!$C$38</definedName>
    <definedName name="HDPnbk_3">[6]makro!$D$16</definedName>
    <definedName name="HDPnbk_3n">[6]makro!$D$38</definedName>
    <definedName name="HDPnbk_4">[6]makro!$E$16</definedName>
    <definedName name="HDPnbk_4n">[6]makro!$E$38</definedName>
    <definedName name="HDPnbk_5">[6]makro!$F$16</definedName>
    <definedName name="HDPnbk_5n">[6]makro!$F$38</definedName>
    <definedName name="HDPnbk_6">[6]makro!$G$16</definedName>
    <definedName name="HDPnbk_6n">[6]makro!$G$38</definedName>
    <definedName name="HDPr_2">[6]makro!$C$4</definedName>
    <definedName name="HDPr_2n">[6]makro!$C$26</definedName>
    <definedName name="HDPr_3">[6]makro!$D$4</definedName>
    <definedName name="HDPr_3n">[6]makro!$D$26</definedName>
    <definedName name="HDPr_4">[6]makro!$E$4</definedName>
    <definedName name="HDPr_4n">[6]makro!$E$26</definedName>
    <definedName name="HDPr_5">[6]makro!$F$4</definedName>
    <definedName name="HDPr_5n">[6]makro!$F$26</definedName>
    <definedName name="HDPr_6">[6]makro!$G$4</definedName>
    <definedName name="HDPr_6n">[6]makro!$G$26</definedName>
    <definedName name="hhh" localSheetId="8" hidden="1">'[7]J(Priv.Cap)'!#REF!</definedName>
    <definedName name="hhh" hidden="1">'[7]J(Priv.Cap)'!#REF!</definedName>
    <definedName name="ii" hidden="1">{"Tab1",#N/A,FALSE,"P";"Tab2",#N/A,FALSE,"P"}</definedName>
    <definedName name="IMPn_2">[6]makro!$C$17</definedName>
    <definedName name="IMPn_2n">[6]makro!$C$39</definedName>
    <definedName name="IMPn_3">[6]makro!$D$17</definedName>
    <definedName name="IMPn_3n">[6]makro!$D$39</definedName>
    <definedName name="IMPn_4">[6]makro!$E$17</definedName>
    <definedName name="IMPn_4n">[6]makro!$E$39</definedName>
    <definedName name="IMPn_5">[6]makro!$F$17</definedName>
    <definedName name="IMPn_5n">[6]makro!$F$39</definedName>
    <definedName name="IMPn_6">[6]makro!$G$17</definedName>
    <definedName name="IMPn_6n">[6]makro!$G$39</definedName>
    <definedName name="inflation" localSheetId="8" hidden="1">[8]TAB34!#REF!</definedName>
    <definedName name="inflation" hidden="1">[8]TAB34!#REF!</definedName>
    <definedName name="jj" hidden="1">{"Riqfin97",#N/A,FALSE,"Tran";"Riqfinpro",#N/A,FALSE,"Tran"}</definedName>
    <definedName name="jjj" localSheetId="8" hidden="1">[9]M!#REF!</definedName>
    <definedName name="jjj" hidden="1">[9]M!#REF!</definedName>
    <definedName name="jjjjjj" localSheetId="8" hidden="1">'[5]J(Priv.Cap)'!#REF!</definedName>
    <definedName name="jjjjjj" hidden="1">'[5]J(Priv.Cap)'!#REF!</definedName>
    <definedName name="kk" hidden="1">{"Tab1",#N/A,FALSE,"P";"Tab2",#N/A,FALSE,"P"}</definedName>
    <definedName name="kkk" hidden="1">{"Tab1",#N/A,FALSE,"P";"Tab2",#N/A,FALSE,"P"}</definedName>
    <definedName name="kkkk" localSheetId="8" hidden="1">[10]M!#REF!</definedName>
    <definedName name="kkkk" hidden="1">[10]M!#REF!</definedName>
    <definedName name="KSDn_2">[6]makro!$C$7</definedName>
    <definedName name="KSDn_2_up">[6]makro!$C$8</definedName>
    <definedName name="KSDn_2n">[6]makro!$C$29</definedName>
    <definedName name="KSDn_2n_up">[6]makro!$C$30</definedName>
    <definedName name="KSDn_3">[6]makro!$D$7</definedName>
    <definedName name="KSDn_3_up">[6]makro!$D$8</definedName>
    <definedName name="KSDn_3n">[6]makro!$D$29</definedName>
    <definedName name="KSDn_3n_up">[6]makro!$D$30</definedName>
    <definedName name="KSDn_4">[6]makro!$E$7</definedName>
    <definedName name="KSDn_4_up">[6]makro!$E$8</definedName>
    <definedName name="KSDn_4n">[6]makro!$E$29</definedName>
    <definedName name="KSDn_4n_up">[6]makro!$E$30</definedName>
    <definedName name="KSDn_5">[6]makro!$F$7</definedName>
    <definedName name="KSDn_5_up">[6]makro!$F$8</definedName>
    <definedName name="KSDn_5n">[6]makro!$F$29</definedName>
    <definedName name="KSDn_5n_up">[6]makro!$F$30</definedName>
    <definedName name="KSDn_6">[6]makro!$G$7</definedName>
    <definedName name="KSDn_6_up">[6]makro!$G$8</definedName>
    <definedName name="KSDn_6n">[6]makro!$G$29</definedName>
    <definedName name="KSDn_6n_up">[6]makro!$G$30</definedName>
    <definedName name="KSDr_2">[6]makro!$C$6</definedName>
    <definedName name="KSDr_2n">[6]makro!$C$28</definedName>
    <definedName name="KSDr_3">[6]makro!$D$6</definedName>
    <definedName name="KSDr_3n">[6]makro!$D$28</definedName>
    <definedName name="KSDr_4">[6]makro!$E$6</definedName>
    <definedName name="KSDr_4n">[6]makro!$E$28</definedName>
    <definedName name="KSDr_5">[6]makro!$F$6</definedName>
    <definedName name="KSDr_5n">[6]makro!$F$28</definedName>
    <definedName name="KSDr_6">[6]makro!$G$6</definedName>
    <definedName name="KSDr_6n">[6]makro!$G$28</definedName>
    <definedName name="ll" hidden="1">{"Tab1",#N/A,FALSE,"P";"Tab2",#N/A,FALSE,"P"}</definedName>
    <definedName name="lll" hidden="1">{"Riqfin97",#N/A,FALSE,"Tran";"Riqfinpro",#N/A,FALSE,"Tran"}</definedName>
    <definedName name="llll" localSheetId="8" hidden="1">[9]M!#REF!</definedName>
    <definedName name="llll" hidden="1">[9]M!#REF!</definedName>
    <definedName name="MB_2">[6]makro!$C$11</definedName>
    <definedName name="MB_2n">[6]makro!$C$33</definedName>
    <definedName name="MB_3">[6]makro!$D$11</definedName>
    <definedName name="MB_3n">[6]makro!$D$33</definedName>
    <definedName name="MB_4">[6]makro!$E$11</definedName>
    <definedName name="MB_4n">[6]makro!$E$33</definedName>
    <definedName name="MB_5">[6]makro!$F$11</definedName>
    <definedName name="MB_5n">[6]makro!$F$33</definedName>
    <definedName name="MB_6">[6]makro!$G$11</definedName>
    <definedName name="MB_6n">[6]makro!$G$33</definedName>
    <definedName name="mf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p" hidden="1">{"Riqfin97",#N/A,FALSE,"Tran";"Riqfinpro",#N/A,FALSE,"Tran"}</definedName>
    <definedName name="pata" hidden="1">{"Tab1",#N/A,FALSE,"P";"Tab2",#N/A,FALSE,"P"}</definedName>
    <definedName name="pp" hidden="1">{"Riqfin97",#N/A,FALSE,"Tran";"Riqfinpro",#N/A,FALSE,"Tran"}</definedName>
    <definedName name="ppp" hidden="1">{"Riqfin97",#N/A,FALSE,"Tran";"Riqfinpro",#N/A,FALSE,"Tran"}</definedName>
    <definedName name="qq" localSheetId="8" hidden="1">'[7]J(Priv.Cap)'!#REF!</definedName>
    <definedName name="qq" hidden="1">'[7]J(Priv.Cap)'!#REF!</definedName>
    <definedName name="rr" hidden="1">{"Riqfin97",#N/A,FALSE,"Tran";"Riqfinpro",#N/A,FALSE,"Tran"}</definedName>
    <definedName name="rrr" hidden="1">{"Riqfin97",#N/A,FALSE,"Tran";"Riqfinpro",#N/A,FALSE,"Tran"}</definedName>
    <definedName name="tt" hidden="1">{"Tab1",#N/A,FALSE,"P";"Tab2",#N/A,FALSE,"P"}</definedName>
    <definedName name="ttt" hidden="1">{"Tab1",#N/A,FALSE,"P";"Tab2",#N/A,FALSE,"P"}</definedName>
    <definedName name="ttttt" localSheetId="8" hidden="1">[9]M!#REF!</definedName>
    <definedName name="ttttt" hidden="1">[9]M!#REF!</definedName>
    <definedName name="UB_2">[6]makro!$C$14</definedName>
    <definedName name="UB_2n">[6]makro!$C$36</definedName>
    <definedName name="UB_3">[6]makro!$D$14</definedName>
    <definedName name="UB_3n">[6]makro!$D$36</definedName>
    <definedName name="UB_4">[6]makro!$E$14</definedName>
    <definedName name="UB_4n">[6]makro!$E$36</definedName>
    <definedName name="UB_5">[6]makro!$F$14</definedName>
    <definedName name="UB_5n">[6]makro!$F$36</definedName>
    <definedName name="UB_6">[6]makro!$G$14</definedName>
    <definedName name="UB_6n">[6]makro!$G$36</definedName>
    <definedName name="uu" hidden="1">{"Riqfin97",#N/A,FALSE,"Tran";"Riqfinpro",#N/A,FALSE,"Tran"}</definedName>
    <definedName name="uuu" hidden="1">{"Riqfin97",#N/A,FALSE,"Tran";"Riqfinpro",#N/A,FALSE,"Tran"}</definedName>
    <definedName name="vv" hidden="1">{"Tab1",#N/A,FALSE,"P";"Tab2",#N/A,FALSE,"P"}</definedName>
    <definedName name="vvv" hidden="1">{"Tab1",#N/A,FALSE,"P";"Tab2",#N/A,FALSE,"P"}</definedName>
    <definedName name="wrn.Program." hidden="1">{"Tab1",#N/A,FALSE,"P";"Tab2",#N/A,FALSE,"P"}</definedName>
    <definedName name="wrn.Riqfin." hidden="1">{"Riqfin97",#N/A,FALSE,"Tran";"Riqfinpro",#N/A,FALSE,"Tran"}</definedName>
    <definedName name="ww" localSheetId="8" hidden="1">[9]M!#REF!</definedName>
    <definedName name="ww" hidden="1">[9]M!#REF!</definedName>
    <definedName name="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localSheetId="8" hidden="1">#REF!</definedName>
    <definedName name="Z_95224721_0485_11D4_BFD1_00508B5F4DA4_.wvu.Cols" hidden="1">#REF!</definedName>
    <definedName name="zz" hidden="1">{"Tab1",#N/A,FALSE,"P";"Tab2",#N/A,FALSE,"P"}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5" l="1"/>
  <c r="D3" i="55" s="1"/>
  <c r="E3" i="55" s="1"/>
  <c r="X13" i="27" l="1"/>
  <c r="X12" i="27" s="1"/>
  <c r="W13" i="27"/>
  <c r="V13" i="27"/>
  <c r="U13" i="27"/>
  <c r="T13" i="27"/>
  <c r="T12" i="27" s="1"/>
  <c r="X25" i="27"/>
  <c r="W25" i="27"/>
  <c r="V25" i="27"/>
  <c r="U25" i="27"/>
  <c r="T25" i="27"/>
  <c r="X24" i="27"/>
  <c r="W24" i="27"/>
  <c r="V24" i="27"/>
  <c r="U24" i="27"/>
  <c r="T24" i="27"/>
  <c r="X23" i="27"/>
  <c r="W23" i="27"/>
  <c r="V23" i="27"/>
  <c r="U23" i="27"/>
  <c r="T23" i="27"/>
  <c r="X22" i="27"/>
  <c r="W22" i="27"/>
  <c r="V22" i="27"/>
  <c r="U22" i="27"/>
  <c r="T22" i="27"/>
  <c r="X21" i="27"/>
  <c r="W21" i="27"/>
  <c r="V21" i="27"/>
  <c r="U21" i="27"/>
  <c r="T21" i="27"/>
  <c r="X20" i="27"/>
  <c r="W20" i="27"/>
  <c r="V20" i="27"/>
  <c r="U20" i="27"/>
  <c r="T20" i="27"/>
  <c r="X19" i="27"/>
  <c r="W19" i="27"/>
  <c r="V19" i="27"/>
  <c r="U19" i="27"/>
  <c r="T19" i="27"/>
  <c r="X18" i="27"/>
  <c r="W18" i="27"/>
  <c r="V18" i="27"/>
  <c r="U18" i="27"/>
  <c r="T18" i="27"/>
  <c r="X17" i="27"/>
  <c r="W17" i="27"/>
  <c r="V17" i="27"/>
  <c r="U17" i="27"/>
  <c r="T17" i="27"/>
  <c r="X16" i="27"/>
  <c r="W16" i="27"/>
  <c r="V16" i="27"/>
  <c r="U16" i="27"/>
  <c r="T16" i="27"/>
  <c r="X15" i="27"/>
  <c r="X14" i="27" s="1"/>
  <c r="W15" i="27"/>
  <c r="W14" i="27" s="1"/>
  <c r="V15" i="27"/>
  <c r="V14" i="27" s="1"/>
  <c r="V12" i="27" s="1"/>
  <c r="U15" i="27"/>
  <c r="U14" i="27" s="1"/>
  <c r="U12" i="27" s="1"/>
  <c r="T15" i="27"/>
  <c r="T14" i="27" s="1"/>
  <c r="I32" i="27"/>
  <c r="J32" i="27"/>
  <c r="F32" i="27"/>
  <c r="G32" i="27"/>
  <c r="H32" i="27"/>
  <c r="J31" i="27"/>
  <c r="I31" i="27"/>
  <c r="H31" i="27"/>
  <c r="G31" i="27"/>
  <c r="F31" i="27"/>
  <c r="J26" i="27"/>
  <c r="I26" i="27"/>
  <c r="I29" i="27" s="1"/>
  <c r="H26" i="27"/>
  <c r="H29" i="27" s="1"/>
  <c r="G26" i="27"/>
  <c r="F26" i="27"/>
  <c r="J29" i="27"/>
  <c r="G29" i="27"/>
  <c r="F29" i="27"/>
  <c r="T6" i="27"/>
  <c r="U6" i="27"/>
  <c r="V6" i="27"/>
  <c r="Q14" i="27"/>
  <c r="R14" i="27"/>
  <c r="S14" i="27"/>
  <c r="P14" i="27"/>
  <c r="W12" i="27" l="1"/>
  <c r="V5" i="27"/>
  <c r="U5" i="27"/>
  <c r="T5" i="27"/>
  <c r="J12" i="27"/>
  <c r="I12" i="27"/>
  <c r="H12" i="27"/>
  <c r="H5" i="27" s="1"/>
  <c r="G12" i="27"/>
  <c r="G5" i="27" s="1"/>
  <c r="F12" i="27"/>
  <c r="I14" i="27"/>
  <c r="F14" i="27"/>
  <c r="G14" i="27"/>
  <c r="H14" i="27"/>
  <c r="J14" i="27"/>
  <c r="J6" i="27"/>
  <c r="J5" i="27" s="1"/>
  <c r="I6" i="27"/>
  <c r="H6" i="27"/>
  <c r="G6" i="27"/>
  <c r="F6" i="27"/>
  <c r="F5" i="27" s="1"/>
  <c r="I5" i="27"/>
  <c r="J7" i="27"/>
  <c r="I7" i="27"/>
  <c r="H7" i="27"/>
  <c r="G7" i="27"/>
  <c r="F7" i="27"/>
  <c r="C8" i="3" l="1"/>
  <c r="D8" i="3"/>
  <c r="E8" i="3"/>
  <c r="F8" i="3"/>
  <c r="B8" i="3"/>
  <c r="S40" i="43" l="1"/>
  <c r="R40" i="43"/>
  <c r="Q40" i="43"/>
  <c r="P40" i="43"/>
  <c r="S39" i="43"/>
  <c r="R39" i="43"/>
  <c r="Q39" i="43"/>
  <c r="P39" i="43"/>
  <c r="S38" i="43"/>
  <c r="R38" i="43"/>
  <c r="Q38" i="43"/>
  <c r="P38" i="43"/>
  <c r="S37" i="43"/>
  <c r="R37" i="43"/>
  <c r="Q37" i="43"/>
  <c r="P37" i="43"/>
  <c r="S36" i="43"/>
  <c r="R36" i="43"/>
  <c r="Q36" i="43"/>
  <c r="P36" i="43"/>
  <c r="S35" i="43"/>
  <c r="R35" i="43"/>
  <c r="Q35" i="43"/>
  <c r="P35" i="43"/>
  <c r="S34" i="43"/>
  <c r="R34" i="43"/>
  <c r="Q34" i="43"/>
  <c r="P34" i="43"/>
  <c r="X40" i="43"/>
  <c r="W40" i="43"/>
  <c r="V40" i="43"/>
  <c r="U40" i="43"/>
  <c r="T40" i="43"/>
  <c r="X39" i="43"/>
  <c r="W39" i="43"/>
  <c r="V39" i="43"/>
  <c r="U39" i="43"/>
  <c r="T39" i="43"/>
  <c r="X38" i="43"/>
  <c r="W38" i="43"/>
  <c r="V38" i="43"/>
  <c r="U38" i="43"/>
  <c r="T38" i="43"/>
  <c r="X37" i="43"/>
  <c r="W37" i="43"/>
  <c r="V37" i="43"/>
  <c r="U37" i="43"/>
  <c r="T37" i="43"/>
  <c r="X36" i="43"/>
  <c r="W36" i="43"/>
  <c r="V36" i="43"/>
  <c r="U36" i="43"/>
  <c r="T36" i="43"/>
  <c r="X35" i="43"/>
  <c r="W35" i="43"/>
  <c r="V35" i="43"/>
  <c r="U35" i="43"/>
  <c r="T35" i="43"/>
  <c r="X34" i="43"/>
  <c r="W34" i="43"/>
  <c r="V34" i="43"/>
  <c r="U34" i="43"/>
  <c r="T34" i="43"/>
  <c r="X31" i="43"/>
  <c r="X32" i="43" s="1"/>
  <c r="W31" i="43"/>
  <c r="W32" i="43" s="1"/>
  <c r="V31" i="43"/>
  <c r="V32" i="43" s="1"/>
  <c r="U31" i="43"/>
  <c r="U32" i="43" s="1"/>
  <c r="T31" i="43"/>
  <c r="T32" i="43" s="1"/>
  <c r="X30" i="43"/>
  <c r="W30" i="43"/>
  <c r="V30" i="43"/>
  <c r="U30" i="43"/>
  <c r="T30" i="43"/>
  <c r="S30" i="43"/>
  <c r="R30" i="43"/>
  <c r="Q30" i="43"/>
  <c r="P30" i="43"/>
  <c r="X28" i="43"/>
  <c r="W28" i="43"/>
  <c r="V28" i="43"/>
  <c r="U28" i="43"/>
  <c r="T28" i="43"/>
  <c r="S28" i="43"/>
  <c r="S26" i="43" s="1"/>
  <c r="R28" i="43"/>
  <c r="Q28" i="43"/>
  <c r="Q26" i="43" s="1"/>
  <c r="P28" i="43"/>
  <c r="X27" i="43"/>
  <c r="W27" i="43"/>
  <c r="V27" i="43"/>
  <c r="U27" i="43"/>
  <c r="T27" i="43"/>
  <c r="S27" i="43"/>
  <c r="R27" i="43"/>
  <c r="R26" i="43" s="1"/>
  <c r="Q27" i="43"/>
  <c r="P27" i="43"/>
  <c r="P26" i="43" s="1"/>
  <c r="X25" i="43"/>
  <c r="W25" i="43"/>
  <c r="V25" i="43"/>
  <c r="U25" i="43"/>
  <c r="T25" i="43"/>
  <c r="S25" i="43"/>
  <c r="R25" i="43"/>
  <c r="Q25" i="43"/>
  <c r="P25" i="43"/>
  <c r="X24" i="43"/>
  <c r="W24" i="43"/>
  <c r="V24" i="43"/>
  <c r="U24" i="43"/>
  <c r="T24" i="43"/>
  <c r="S24" i="43"/>
  <c r="R24" i="43"/>
  <c r="Q24" i="43"/>
  <c r="P24" i="43"/>
  <c r="X23" i="43"/>
  <c r="W23" i="43"/>
  <c r="V23" i="43"/>
  <c r="U23" i="43"/>
  <c r="T23" i="43"/>
  <c r="S23" i="43"/>
  <c r="R23" i="43"/>
  <c r="Q23" i="43"/>
  <c r="P23" i="43"/>
  <c r="X22" i="43"/>
  <c r="W22" i="43"/>
  <c r="V22" i="43"/>
  <c r="U22" i="43"/>
  <c r="T22" i="43"/>
  <c r="S22" i="43"/>
  <c r="R22" i="43"/>
  <c r="Q22" i="43"/>
  <c r="P22" i="43"/>
  <c r="X21" i="43"/>
  <c r="W21" i="43"/>
  <c r="V21" i="43"/>
  <c r="U21" i="43"/>
  <c r="T21" i="43"/>
  <c r="S21" i="43"/>
  <c r="R21" i="43"/>
  <c r="Q21" i="43"/>
  <c r="P21" i="43"/>
  <c r="X20" i="43"/>
  <c r="W20" i="43"/>
  <c r="V20" i="43"/>
  <c r="U20" i="43"/>
  <c r="T20" i="43"/>
  <c r="S20" i="43"/>
  <c r="R20" i="43"/>
  <c r="Q20" i="43"/>
  <c r="P20" i="43"/>
  <c r="X19" i="43"/>
  <c r="W19" i="43"/>
  <c r="V19" i="43"/>
  <c r="U19" i="43"/>
  <c r="T19" i="43"/>
  <c r="S19" i="43"/>
  <c r="R19" i="43"/>
  <c r="Q19" i="43"/>
  <c r="P19" i="43"/>
  <c r="X18" i="43"/>
  <c r="W18" i="43"/>
  <c r="V18" i="43"/>
  <c r="U18" i="43"/>
  <c r="T18" i="43"/>
  <c r="S18" i="43"/>
  <c r="R18" i="43"/>
  <c r="Q18" i="43"/>
  <c r="P18" i="43"/>
  <c r="X17" i="43"/>
  <c r="W17" i="43"/>
  <c r="V17" i="43"/>
  <c r="U17" i="43"/>
  <c r="T17" i="43"/>
  <c r="S17" i="43"/>
  <c r="S14" i="43" s="1"/>
  <c r="S12" i="43" s="1"/>
  <c r="R17" i="43"/>
  <c r="Q17" i="43"/>
  <c r="P17" i="43"/>
  <c r="X16" i="43"/>
  <c r="W16" i="43"/>
  <c r="V16" i="43"/>
  <c r="U16" i="43"/>
  <c r="T16" i="43"/>
  <c r="S16" i="43"/>
  <c r="R16" i="43"/>
  <c r="Q16" i="43"/>
  <c r="P16" i="43"/>
  <c r="X15" i="43"/>
  <c r="W15" i="43"/>
  <c r="V15" i="43"/>
  <c r="U15" i="43"/>
  <c r="T15" i="43"/>
  <c r="S15" i="43"/>
  <c r="R15" i="43"/>
  <c r="Q15" i="43"/>
  <c r="P15" i="43"/>
  <c r="X14" i="43"/>
  <c r="W14" i="43"/>
  <c r="V14" i="43"/>
  <c r="U14" i="43"/>
  <c r="T14" i="43"/>
  <c r="X13" i="43"/>
  <c r="W13" i="43"/>
  <c r="V13" i="43"/>
  <c r="U13" i="43"/>
  <c r="T13" i="43"/>
  <c r="S13" i="43"/>
  <c r="R13" i="43"/>
  <c r="Q13" i="43"/>
  <c r="P13" i="43"/>
  <c r="X11" i="43"/>
  <c r="W11" i="43"/>
  <c r="V11" i="43"/>
  <c r="U11" i="43"/>
  <c r="T11" i="43"/>
  <c r="S11" i="43"/>
  <c r="R11" i="43"/>
  <c r="Q11" i="43"/>
  <c r="P11" i="43"/>
  <c r="X10" i="43"/>
  <c r="W10" i="43"/>
  <c r="V10" i="43"/>
  <c r="U10" i="43"/>
  <c r="T10" i="43"/>
  <c r="S10" i="43"/>
  <c r="R10" i="43"/>
  <c r="Q10" i="43"/>
  <c r="P10" i="43"/>
  <c r="X9" i="43"/>
  <c r="W9" i="43"/>
  <c r="V9" i="43"/>
  <c r="U9" i="43"/>
  <c r="T9" i="43"/>
  <c r="S9" i="43"/>
  <c r="S7" i="43" s="1"/>
  <c r="R9" i="43"/>
  <c r="Q9" i="43"/>
  <c r="P9" i="43"/>
  <c r="X8" i="43"/>
  <c r="W8" i="43"/>
  <c r="V8" i="43"/>
  <c r="U8" i="43"/>
  <c r="T8" i="43"/>
  <c r="S8" i="43"/>
  <c r="R8" i="43"/>
  <c r="Q8" i="43"/>
  <c r="Q7" i="43" s="1"/>
  <c r="P8" i="43"/>
  <c r="X7" i="43"/>
  <c r="W7" i="43"/>
  <c r="V7" i="43"/>
  <c r="U7" i="43"/>
  <c r="T7" i="43"/>
  <c r="R7" i="43"/>
  <c r="S6" i="43"/>
  <c r="S5" i="43" s="1"/>
  <c r="P7" i="43" l="1"/>
  <c r="R14" i="43"/>
  <c r="R12" i="43" s="1"/>
  <c r="Q14" i="43"/>
  <c r="Q12" i="43" s="1"/>
  <c r="P14" i="43"/>
  <c r="R6" i="43"/>
  <c r="V12" i="43"/>
  <c r="P12" i="43"/>
  <c r="T12" i="43"/>
  <c r="X12" i="43"/>
  <c r="T26" i="43"/>
  <c r="X26" i="43"/>
  <c r="U6" i="43"/>
  <c r="T6" i="43"/>
  <c r="T5" i="43" s="1"/>
  <c r="X6" i="43"/>
  <c r="W26" i="43"/>
  <c r="U12" i="43"/>
  <c r="W6" i="43"/>
  <c r="V26" i="43"/>
  <c r="V6" i="43"/>
  <c r="V5" i="43" s="1"/>
  <c r="U26" i="43"/>
  <c r="W12" i="43"/>
  <c r="S29" i="43"/>
  <c r="S31" i="43"/>
  <c r="S32" i="43" s="1"/>
  <c r="P6" i="43"/>
  <c r="P5" i="43" s="1"/>
  <c r="P29" i="43" s="1"/>
  <c r="P31" i="43" s="1"/>
  <c r="P32" i="43" s="1"/>
  <c r="Q6" i="43"/>
  <c r="Q5" i="43" l="1"/>
  <c r="Q29" i="43" s="1"/>
  <c r="Q31" i="43" s="1"/>
  <c r="Q32" i="43" s="1"/>
  <c r="R5" i="43"/>
  <c r="R29" i="43" s="1"/>
  <c r="R31" i="43" s="1"/>
  <c r="R32" i="43" s="1"/>
  <c r="W5" i="43"/>
  <c r="W29" i="43" s="1"/>
  <c r="X5" i="43"/>
  <c r="X29" i="43" s="1"/>
  <c r="T29" i="43"/>
  <c r="V29" i="43"/>
  <c r="U5" i="43"/>
  <c r="U29" i="43" s="1"/>
  <c r="V32" i="27" l="1"/>
  <c r="X43" i="27"/>
  <c r="W43" i="27"/>
  <c r="V43" i="27"/>
  <c r="U43" i="27"/>
  <c r="X42" i="27"/>
  <c r="W42" i="27"/>
  <c r="V42" i="27"/>
  <c r="U42" i="27"/>
  <c r="X41" i="27"/>
  <c r="W41" i="27"/>
  <c r="V41" i="27"/>
  <c r="U41" i="27"/>
  <c r="X40" i="27"/>
  <c r="W40" i="27"/>
  <c r="V40" i="27"/>
  <c r="U40" i="27"/>
  <c r="X39" i="27"/>
  <c r="W39" i="27"/>
  <c r="V39" i="27"/>
  <c r="U39" i="27"/>
  <c r="X38" i="27"/>
  <c r="W38" i="27"/>
  <c r="V38" i="27"/>
  <c r="U38" i="27"/>
  <c r="X37" i="27"/>
  <c r="W37" i="27"/>
  <c r="V37" i="27"/>
  <c r="U37" i="27"/>
  <c r="X36" i="27"/>
  <c r="W36" i="27"/>
  <c r="V36" i="27"/>
  <c r="U36" i="27"/>
  <c r="X35" i="27"/>
  <c r="W35" i="27"/>
  <c r="V35" i="27"/>
  <c r="U35" i="27"/>
  <c r="X34" i="27"/>
  <c r="W34" i="27"/>
  <c r="V34" i="27"/>
  <c r="U34" i="27"/>
  <c r="X31" i="27"/>
  <c r="X32" i="27" s="1"/>
  <c r="W31" i="27"/>
  <c r="W32" i="27" s="1"/>
  <c r="V31" i="27"/>
  <c r="U31" i="27"/>
  <c r="U32" i="27" s="1"/>
  <c r="X30" i="27"/>
  <c r="W30" i="27"/>
  <c r="V30" i="27"/>
  <c r="U30" i="27"/>
  <c r="X28" i="27"/>
  <c r="W28" i="27"/>
  <c r="V28" i="27"/>
  <c r="U28" i="27"/>
  <c r="X27" i="27"/>
  <c r="W27" i="27"/>
  <c r="V27" i="27"/>
  <c r="U27" i="27"/>
  <c r="X26" i="27"/>
  <c r="W26" i="27"/>
  <c r="V26" i="27"/>
  <c r="V29" i="27" s="1"/>
  <c r="AC18" i="2" s="1"/>
  <c r="U26" i="27"/>
  <c r="U29" i="27" s="1"/>
  <c r="AB18" i="2" s="1"/>
  <c r="X11" i="27"/>
  <c r="W11" i="27"/>
  <c r="V11" i="27"/>
  <c r="U11" i="27"/>
  <c r="X10" i="27"/>
  <c r="W10" i="27"/>
  <c r="V10" i="27"/>
  <c r="U10" i="27"/>
  <c r="X9" i="27"/>
  <c r="W9" i="27"/>
  <c r="V9" i="27"/>
  <c r="U9" i="27"/>
  <c r="X8" i="27"/>
  <c r="W8" i="27"/>
  <c r="V8" i="27"/>
  <c r="U8" i="27"/>
  <c r="X7" i="27"/>
  <c r="W7" i="27"/>
  <c r="V7" i="27"/>
  <c r="U7" i="27"/>
  <c r="X6" i="27"/>
  <c r="X5" i="27" s="1"/>
  <c r="W6" i="27"/>
  <c r="W5" i="27" s="1"/>
  <c r="W29" i="27" l="1"/>
  <c r="AD18" i="2" s="1"/>
  <c r="X29" i="27"/>
  <c r="AE18" i="2" s="1"/>
  <c r="F8" i="4"/>
  <c r="K18" i="2" s="1"/>
  <c r="F18" i="2" l="1"/>
  <c r="C8" i="4" l="1"/>
  <c r="D8" i="4"/>
  <c r="E8" i="4"/>
  <c r="B8" i="4"/>
  <c r="T43" i="27" l="1"/>
  <c r="T42" i="27"/>
  <c r="T41" i="27"/>
  <c r="T40" i="27"/>
  <c r="T39" i="27"/>
  <c r="T38" i="27"/>
  <c r="T37" i="27"/>
  <c r="T36" i="27"/>
  <c r="T35" i="27"/>
  <c r="T34" i="27"/>
  <c r="T31" i="27"/>
  <c r="T32" i="27" s="1"/>
  <c r="T30" i="27"/>
  <c r="T28" i="27"/>
  <c r="T27" i="27"/>
  <c r="T26" i="27"/>
  <c r="T29" i="27" s="1"/>
  <c r="T11" i="27"/>
  <c r="T10" i="27"/>
  <c r="T9" i="27"/>
  <c r="T8" i="27"/>
  <c r="T7" i="27"/>
  <c r="S43" i="27"/>
  <c r="R43" i="27"/>
  <c r="Q43" i="27"/>
  <c r="P43" i="27"/>
  <c r="S42" i="27"/>
  <c r="R42" i="27"/>
  <c r="Q42" i="27"/>
  <c r="P42" i="27"/>
  <c r="S41" i="27"/>
  <c r="R41" i="27"/>
  <c r="Q41" i="27"/>
  <c r="P41" i="27"/>
  <c r="S40" i="27"/>
  <c r="R40" i="27"/>
  <c r="Q40" i="27"/>
  <c r="P40" i="27"/>
  <c r="S39" i="27"/>
  <c r="R39" i="27"/>
  <c r="Q39" i="27"/>
  <c r="P39" i="27"/>
  <c r="S38" i="27"/>
  <c r="R38" i="27"/>
  <c r="Q38" i="27"/>
  <c r="P38" i="27"/>
  <c r="S37" i="27"/>
  <c r="R37" i="27"/>
  <c r="Q37" i="27"/>
  <c r="P37" i="27"/>
  <c r="S36" i="27"/>
  <c r="R36" i="27"/>
  <c r="Q36" i="27"/>
  <c r="P36" i="27"/>
  <c r="S35" i="27"/>
  <c r="R35" i="27"/>
  <c r="Q35" i="27"/>
  <c r="P35" i="27"/>
  <c r="S34" i="27"/>
  <c r="R34" i="27"/>
  <c r="Q34" i="27"/>
  <c r="P34" i="27"/>
  <c r="S31" i="27"/>
  <c r="S32" i="27" s="1"/>
  <c r="R31" i="27"/>
  <c r="R32" i="27" s="1"/>
  <c r="Q31" i="27"/>
  <c r="Q32" i="27" s="1"/>
  <c r="P31" i="27"/>
  <c r="P32" i="27" s="1"/>
  <c r="S30" i="27"/>
  <c r="R30" i="27"/>
  <c r="Q30" i="27"/>
  <c r="P30" i="27"/>
  <c r="S29" i="27"/>
  <c r="R29" i="27"/>
  <c r="Q29" i="27"/>
  <c r="P29" i="27"/>
  <c r="S28" i="27"/>
  <c r="R28" i="27"/>
  <c r="Q28" i="27"/>
  <c r="P28" i="27"/>
  <c r="S27" i="27"/>
  <c r="R27" i="27"/>
  <c r="Q27" i="27"/>
  <c r="P27" i="27"/>
  <c r="S26" i="27"/>
  <c r="R26" i="27"/>
  <c r="Q26" i="27"/>
  <c r="P26" i="27"/>
  <c r="S25" i="27"/>
  <c r="R25" i="27"/>
  <c r="Q25" i="27"/>
  <c r="P25" i="27"/>
  <c r="S24" i="27"/>
  <c r="R24" i="27"/>
  <c r="Q24" i="27"/>
  <c r="P24" i="27"/>
  <c r="S23" i="27"/>
  <c r="R23" i="27"/>
  <c r="Q23" i="27"/>
  <c r="P23" i="27"/>
  <c r="S22" i="27"/>
  <c r="R22" i="27"/>
  <c r="Q22" i="27"/>
  <c r="P22" i="27"/>
  <c r="S21" i="27"/>
  <c r="R21" i="27"/>
  <c r="Q21" i="27"/>
  <c r="P21" i="27"/>
  <c r="S20" i="27"/>
  <c r="R20" i="27"/>
  <c r="Q20" i="27"/>
  <c r="P20" i="27"/>
  <c r="S19" i="27"/>
  <c r="R19" i="27"/>
  <c r="Q19" i="27"/>
  <c r="P19" i="27"/>
  <c r="S18" i="27"/>
  <c r="R18" i="27"/>
  <c r="Q18" i="27"/>
  <c r="P18" i="27"/>
  <c r="S17" i="27"/>
  <c r="R17" i="27"/>
  <c r="Q17" i="27"/>
  <c r="P17" i="27"/>
  <c r="S16" i="27"/>
  <c r="R16" i="27"/>
  <c r="Q16" i="27"/>
  <c r="P16" i="27"/>
  <c r="S15" i="27"/>
  <c r="R15" i="27"/>
  <c r="Q15" i="27"/>
  <c r="P15" i="27"/>
  <c r="S13" i="27"/>
  <c r="S12" i="27" s="1"/>
  <c r="R13" i="27"/>
  <c r="R12" i="27" s="1"/>
  <c r="Q13" i="27"/>
  <c r="Q12" i="27" s="1"/>
  <c r="P13" i="27"/>
  <c r="P12" i="27" s="1"/>
  <c r="S11" i="27"/>
  <c r="R11" i="27"/>
  <c r="Q11" i="27"/>
  <c r="P11" i="27"/>
  <c r="S10" i="27"/>
  <c r="R10" i="27"/>
  <c r="Q10" i="27"/>
  <c r="P10" i="27"/>
  <c r="S9" i="27"/>
  <c r="R9" i="27"/>
  <c r="Q9" i="27"/>
  <c r="P9" i="27"/>
  <c r="S8" i="27"/>
  <c r="S6" i="27" s="1"/>
  <c r="S5" i="27" s="1"/>
  <c r="R8" i="27"/>
  <c r="R6" i="27" s="1"/>
  <c r="R5" i="27" s="1"/>
  <c r="Q8" i="27"/>
  <c r="Q6" i="27" s="1"/>
  <c r="Q5" i="27" s="1"/>
  <c r="P8" i="27"/>
  <c r="P6" i="27" s="1"/>
  <c r="P5" i="27" s="1"/>
  <c r="S7" i="27"/>
  <c r="R7" i="27"/>
  <c r="Q7" i="27"/>
  <c r="P7" i="27"/>
  <c r="C18" i="2" l="1"/>
  <c r="H18" i="2"/>
  <c r="D18" i="2" l="1"/>
  <c r="I18" i="2"/>
  <c r="E18" i="2"/>
  <c r="J18" i="2"/>
  <c r="AA18" i="2"/>
  <c r="G18" i="2"/>
  <c r="B18" i="2"/>
</calcChain>
</file>

<file path=xl/sharedStrings.xml><?xml version="1.0" encoding="utf-8"?>
<sst xmlns="http://schemas.openxmlformats.org/spreadsheetml/2006/main" count="213" uniqueCount="157">
  <si>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</si>
  <si>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</si>
  <si>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</si>
  <si>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</si>
  <si>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</si>
  <si>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</si>
  <si>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</si>
  <si>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</si>
  <si>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</si>
  <si>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</si>
  <si>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</si>
  <si>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</si>
  <si>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</si>
  <si>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</si>
  <si>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</si>
  <si>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</si>
  <si>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</si>
  <si>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</si>
  <si>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</si>
  <si>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</si>
  <si>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</si>
  <si>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</si>
  <si>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</si>
  <si>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</si>
  <si>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</si>
  <si>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</si>
  <si>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</si>
  <si>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</si>
  <si>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</si>
  <si>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</si>
  <si>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</si>
  <si>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Sociálna poisťovňa (EAO + dlžné)</t>
  </si>
  <si>
    <t>Zdravotné poisťovne (EAO + dlžné)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</si>
  <si>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</si>
  <si>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</si>
  <si>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</si>
  <si>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</si>
  <si>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</si>
  <si>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</si>
  <si>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Vplyv zmeny makroekonomických údajov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</si>
  <si>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</si>
  <si>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</si>
  <si>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</si>
  <si>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</si>
  <si>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</si>
  <si>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</si>
  <si>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</si>
  <si>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</si>
  <si>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</si>
  <si>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</si>
  <si>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</si>
  <si>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</si>
  <si>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</si>
  <si>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</si>
  <si>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</si>
  <si>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</si>
  <si>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</si>
  <si>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</si>
  <si>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</si>
  <si>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</si>
  <si>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</si>
  <si>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</si>
  <si>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</si>
  <si>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</si>
  <si>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</si>
  <si>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</si>
  <si>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</si>
  <si>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</si>
  <si>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</si>
  <si>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</si>
  <si>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</si>
  <si>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</si>
  <si>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</si>
  <si>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</si>
  <si>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FSZP* spolu</t>
  </si>
  <si>
    <t>z toho JEDNORAZOVÉ VPLYVY</t>
  </si>
  <si>
    <t>z toho INÉ VPLYVY</t>
  </si>
  <si>
    <t>CELKOVÁ ZMENA</t>
  </si>
  <si>
    <t>* Fondy sociálneho a zdravotného poistenia</t>
  </si>
  <si>
    <t>2 Q 2016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</si>
  <si>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</si>
  <si>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</si>
  <si>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</si>
  <si>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</si>
  <si>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</si>
  <si>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</si>
  <si>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3 Q 2016</t>
  </si>
  <si>
    <t>4 Q 2016</t>
  </si>
  <si>
    <t>1 Q 2017</t>
  </si>
  <si>
    <t>2 Q 2017</t>
  </si>
  <si>
    <t>FSZP spolu *</t>
  </si>
  <si>
    <t>3 Q 2017</t>
  </si>
  <si>
    <t>4 Q 2017</t>
  </si>
  <si>
    <t>1 Q 2018</t>
  </si>
  <si>
    <t>2 Q 2018</t>
  </si>
  <si>
    <t>3 Q 2018</t>
  </si>
  <si>
    <t>Miestne dane</t>
  </si>
  <si>
    <t>Samostatné účty</t>
  </si>
  <si>
    <t>4 Q 2018</t>
  </si>
  <si>
    <t>1 Q 2019</t>
  </si>
  <si>
    <t>2 Q 2019</t>
  </si>
  <si>
    <t>3 Q 2019</t>
  </si>
  <si>
    <t>Schválený RVS na roky 2020 - 2022</t>
  </si>
  <si>
    <t>Rozdiel oproti RVS 20 - 22</t>
  </si>
  <si>
    <t>DPPO</t>
  </si>
  <si>
    <t>4 Q 2019</t>
  </si>
  <si>
    <t>Sociálne odvody</t>
  </si>
  <si>
    <t>Zdravotné odvody</t>
  </si>
  <si>
    <t>LEVEL/EDS</t>
  </si>
  <si>
    <t>Ostatné SD, medz.obchod, zrážka, OO fin</t>
  </si>
  <si>
    <t>Tabuľka: Aktuálna prognóza IFP a porovnanie s rozpočtom VS na roky 2020 - 2022 a s prognózou VpDP z februára 2020 (mil. eur, ESA2010)</t>
  </si>
  <si>
    <t>Schválený RVS 20-22</t>
  </si>
  <si>
    <t>Rozdiel oproti RVS 20-22</t>
  </si>
  <si>
    <t>Tabuľka: Aktuálna prognóza IFP a porovnanie  s rozpočtom VS na roky 2020 - 2022 a s prognózou VpDP z februára 2020 (mil. eur, cash)</t>
  </si>
  <si>
    <t>1 Q 2005</t>
  </si>
  <si>
    <t>2 Q 2005</t>
  </si>
  <si>
    <t>3 Q 2005</t>
  </si>
  <si>
    <t>4 Q 2005</t>
  </si>
  <si>
    <t>1 Q 2006</t>
  </si>
  <si>
    <t>2 Q 2006</t>
  </si>
  <si>
    <t>3 Q 2006</t>
  </si>
  <si>
    <t>4 Q 2006</t>
  </si>
  <si>
    <t>1 Q 2007</t>
  </si>
  <si>
    <t>2 Q 2007</t>
  </si>
  <si>
    <t>3 Q 2007</t>
  </si>
  <si>
    <t>4 Q 2007</t>
  </si>
  <si>
    <t>1 Q 2020</t>
  </si>
  <si>
    <t>EDS</t>
  </si>
  <si>
    <t>Ostatné</t>
  </si>
  <si>
    <t>Spolu</t>
  </si>
  <si>
    <t>VpDP (jún 2020)</t>
  </si>
  <si>
    <t>Aktuálna prognóza (september 2020)</t>
  </si>
  <si>
    <t>Rozdiel oproti VpDP (jún 2020)</t>
  </si>
  <si>
    <t>MAKRO</t>
  </si>
  <si>
    <t>Tabuľka: Rozdiel aktuálnej prognózy daňových príjmov oproti prognóze z júna 2020 (ESA2010, mil. eur)</t>
  </si>
  <si>
    <t>DPFO zč</t>
  </si>
  <si>
    <t>DPH</t>
  </si>
  <si>
    <t>SD z minerálnych olejov</t>
  </si>
  <si>
    <t>Graf 2: Medziročná zmena výberu daní</t>
  </si>
  <si>
    <t>Graf 1: Porovnanie medziročných rastov naprieč prognózami (v %)</t>
  </si>
  <si>
    <t>scenár druhá vlna</t>
  </si>
  <si>
    <t>scenár Fond obnovy</t>
  </si>
  <si>
    <t>2 Q 2020</t>
  </si>
  <si>
    <t>PL</t>
  </si>
  <si>
    <t>HU</t>
  </si>
  <si>
    <t>CZ</t>
  </si>
  <si>
    <t>AT</t>
  </si>
  <si>
    <t>2020 - jún</t>
  </si>
  <si>
    <t>2020 - september</t>
  </si>
  <si>
    <t>HDP - kompenzacie</t>
  </si>
  <si>
    <t>Graf 9: Cenová konkurencieschopnosť pri nafte</t>
  </si>
  <si>
    <t>Graf 8: Efektívna daňová sadzba DPH (%)</t>
  </si>
  <si>
    <t>Graf 7: Porovnanie makro bázy a výnosu DPPO  (medziročná zmena v  %)</t>
  </si>
  <si>
    <t>Graf 6: Vplyv zmeny odhadu úspešnosti výberu (EDS) na prognózu daní (v mil. eur)</t>
  </si>
  <si>
    <t>Graf 5: Vplyv makroekonomickej prognózy na odhad daní (mil. eur)</t>
  </si>
  <si>
    <t>Graf 4: Zmena prognózy daňovo-odvodových príjmov oproti júnu 2020 (v mil. eur)</t>
  </si>
  <si>
    <t xml:space="preserve">Graf 3: Fond obnovy a druhá vlna - rozdiel oproti základnému scenáru (mil. eur)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</si>
</sst>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#,##0.0"/>
    <numFmt numFmtId="165" formatCode="#,##0.000"/>
    <numFmt numFmtId="166" formatCode="_-* #,##0.00\ _S_k_-;\-* #,##0.00\ _S_k_-;_-* &quot;-&quot;??\ _S_k_-;_-@_-"/>
    <numFmt numFmtId="167" formatCode="0.0"/>
    <numFmt numFmtId="168" formatCode="#,##0.0000"/>
    <numFmt numFmtId="169" formatCode="#,##0.00000"/>
    <numFmt numFmtId="170" formatCode="#,##0.000000"/>
    <numFmt numFmtId="171" formatCode="#,##0.0000000"/>
    <numFmt numFmtId="172" formatCode="0.0%"/>
    <numFmt numFmtId="173" formatCode="0.000"/>
    <numFmt numFmtId="174" formatCode="mmmm\ yy"/>
    <numFmt numFmtId="175" formatCode="dd/mm/yy"/>
  </numFmts>
  <fonts count="36">
    <font>
      <sz val="11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0"/>
      <name val="Arial "/>
    </font>
    <font>
      <b/>
      <i/>
      <sz val="10"/>
      <name val="Arial "/>
    </font>
    <font>
      <sz val="10"/>
      <color theme="1"/>
      <name val="Garamond"/>
      <family val="2"/>
      <charset val="238"/>
    </font>
    <font>
      <sz val="10"/>
      <color rgb="FFA6A6A6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BEDE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5" fillId="0" borderId="0"/>
    <xf numFmtId="9" fontId="20" fillId="0" borderId="0" applyFont="0" applyFill="0" applyBorder="0" applyAlignment="0" applyProtection="0"/>
    <xf numFmtId="0" fontId="26" fillId="0" borderId="0"/>
    <xf numFmtId="166" fontId="13" fillId="0" borderId="0" applyFont="0" applyFill="0" applyBorder="0" applyAlignment="0" applyProtection="0"/>
    <xf numFmtId="0" fontId="28" fillId="0" borderId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</cellStyleXfs>
  <cellXfs count="206">
    <xf numFmtId="0" fontId="0" fillId="0" borderId="0" xfId="0"/>
    <xf numFmtId="0" fontId="14" fillId="0" borderId="0" xfId="3" applyFont="1" applyFill="1" applyBorder="1" applyAlignment="1">
      <alignment vertical="center"/>
    </xf>
    <xf numFmtId="0" fontId="1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/>
    <xf numFmtId="0" fontId="17" fillId="5" borderId="19" xfId="4" applyFont="1" applyFill="1" applyBorder="1" applyAlignment="1">
      <alignment horizontal="left" vertical="center"/>
    </xf>
    <xf numFmtId="0" fontId="21" fillId="0" borderId="0" xfId="4" applyFont="1" applyAlignment="1">
      <alignment horizontal="left"/>
    </xf>
    <xf numFmtId="0" fontId="21" fillId="6" borderId="19" xfId="4" applyFont="1" applyFill="1" applyBorder="1"/>
    <xf numFmtId="0" fontId="21" fillId="0" borderId="0" xfId="4" applyFont="1" applyFill="1"/>
    <xf numFmtId="3" fontId="21" fillId="0" borderId="0" xfId="4" applyNumberFormat="1" applyFont="1"/>
    <xf numFmtId="3" fontId="21" fillId="0" borderId="0" xfId="4" applyNumberFormat="1" applyFont="1" applyAlignment="1">
      <alignment horizontal="right" vertical="center"/>
    </xf>
    <xf numFmtId="0" fontId="21" fillId="0" borderId="0" xfId="4" applyFont="1"/>
    <xf numFmtId="0" fontId="16" fillId="0" borderId="19" xfId="4" applyFont="1" applyBorder="1" applyAlignment="1">
      <alignment vertical="center"/>
    </xf>
    <xf numFmtId="0" fontId="16" fillId="5" borderId="19" xfId="4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3" fontId="22" fillId="0" borderId="19" xfId="4" applyNumberFormat="1" applyFont="1" applyBorder="1" applyAlignment="1">
      <alignment horizontal="right" vertical="center"/>
    </xf>
    <xf numFmtId="0" fontId="21" fillId="0" borderId="0" xfId="4" applyFont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24" fillId="0" borderId="0" xfId="3" applyFont="1"/>
    <xf numFmtId="0" fontId="23" fillId="2" borderId="12" xfId="3" applyFont="1" applyFill="1" applyBorder="1"/>
    <xf numFmtId="3" fontId="23" fillId="0" borderId="0" xfId="3" applyNumberFormat="1" applyFont="1" applyFill="1" applyBorder="1" applyAlignment="1">
      <alignment horizontal="right" vertical="center"/>
    </xf>
    <xf numFmtId="0" fontId="23" fillId="2" borderId="3" xfId="3" applyFont="1" applyFill="1" applyBorder="1"/>
    <xf numFmtId="0" fontId="25" fillId="2" borderId="13" xfId="3" applyFont="1" applyFill="1" applyBorder="1" applyAlignment="1">
      <alignment horizontal="left" indent="2"/>
    </xf>
    <xf numFmtId="3" fontId="25" fillId="0" borderId="0" xfId="3" applyNumberFormat="1" applyFont="1" applyFill="1" applyBorder="1" applyAlignment="1">
      <alignment horizontal="right" vertical="center"/>
    </xf>
    <xf numFmtId="0" fontId="25" fillId="2" borderId="13" xfId="3" applyFont="1" applyFill="1" applyBorder="1" applyAlignment="1">
      <alignment horizontal="left" indent="4"/>
    </xf>
    <xf numFmtId="0" fontId="23" fillId="2" borderId="13" xfId="3" applyFont="1" applyFill="1" applyBorder="1"/>
    <xf numFmtId="3" fontId="25" fillId="0" borderId="9" xfId="3" applyNumberFormat="1" applyFont="1" applyFill="1" applyBorder="1" applyAlignment="1">
      <alignment horizontal="right" vertical="center"/>
    </xf>
    <xf numFmtId="3" fontId="23" fillId="0" borderId="9" xfId="3" applyNumberFormat="1" applyFont="1" applyFill="1" applyBorder="1" applyAlignment="1">
      <alignment horizontal="right" vertical="center"/>
    </xf>
    <xf numFmtId="3" fontId="23" fillId="0" borderId="2" xfId="3" applyNumberFormat="1" applyFont="1" applyFill="1" applyBorder="1" applyAlignment="1">
      <alignment horizontal="right" vertical="center"/>
    </xf>
    <xf numFmtId="3" fontId="23" fillId="0" borderId="15" xfId="3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5" fillId="2" borderId="0" xfId="3" applyFont="1" applyFill="1"/>
    <xf numFmtId="0" fontId="25" fillId="0" borderId="0" xfId="3" applyFont="1" applyFill="1" applyBorder="1" applyAlignment="1">
      <alignment horizontal="right" vertical="center"/>
    </xf>
    <xf numFmtId="0" fontId="25" fillId="2" borderId="3" xfId="3" applyFont="1" applyFill="1" applyBorder="1" applyAlignment="1">
      <alignment horizontal="left" indent="2"/>
    </xf>
    <xf numFmtId="0" fontId="25" fillId="2" borderId="14" xfId="3" applyFont="1" applyFill="1" applyBorder="1" applyAlignment="1">
      <alignment horizontal="left" indent="2"/>
    </xf>
    <xf numFmtId="0" fontId="25" fillId="2" borderId="14" xfId="3" applyFont="1" applyFill="1" applyBorder="1" applyAlignment="1">
      <alignment horizontal="left"/>
    </xf>
    <xf numFmtId="165" fontId="24" fillId="0" borderId="0" xfId="3" applyNumberFormat="1" applyFont="1"/>
    <xf numFmtId="0" fontId="25" fillId="2" borderId="16" xfId="3" applyFont="1" applyFill="1" applyBorder="1" applyAlignment="1">
      <alignment horizontal="left" indent="2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25" fillId="0" borderId="10" xfId="3" applyNumberFormat="1" applyFont="1" applyFill="1" applyBorder="1" applyAlignment="1">
      <alignment horizontal="right" vertical="center"/>
    </xf>
    <xf numFmtId="3" fontId="25" fillId="0" borderId="11" xfId="3" applyNumberFormat="1" applyFont="1" applyFill="1" applyBorder="1" applyAlignment="1">
      <alignment horizontal="right" vertical="center"/>
    </xf>
    <xf numFmtId="0" fontId="17" fillId="2" borderId="0" xfId="6" applyFont="1" applyFill="1"/>
    <xf numFmtId="3" fontId="23" fillId="0" borderId="5" xfId="3" applyNumberFormat="1" applyFont="1" applyFill="1" applyBorder="1" applyAlignment="1">
      <alignment horizontal="right" vertical="center"/>
    </xf>
    <xf numFmtId="3" fontId="23" fillId="0" borderId="6" xfId="3" applyNumberFormat="1" applyFont="1" applyFill="1" applyBorder="1" applyAlignment="1">
      <alignment horizontal="right" vertical="center"/>
    </xf>
    <xf numFmtId="3" fontId="23" fillId="0" borderId="10" xfId="3" applyNumberFormat="1" applyFont="1" applyFill="1" applyBorder="1" applyAlignment="1">
      <alignment horizontal="right" vertical="center"/>
    </xf>
    <xf numFmtId="3" fontId="25" fillId="0" borderId="2" xfId="3" applyNumberFormat="1" applyFont="1" applyFill="1" applyBorder="1" applyAlignment="1">
      <alignment horizontal="right" vertical="center"/>
    </xf>
    <xf numFmtId="3" fontId="25" fillId="0" borderId="15" xfId="3" applyNumberFormat="1" applyFont="1" applyFill="1" applyBorder="1" applyAlignment="1">
      <alignment horizontal="right" vertical="center"/>
    </xf>
    <xf numFmtId="0" fontId="19" fillId="0" borderId="2" xfId="4" applyFont="1" applyFill="1" applyBorder="1"/>
    <xf numFmtId="0" fontId="14" fillId="0" borderId="2" xfId="3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vertical="center"/>
    </xf>
    <xf numFmtId="0" fontId="17" fillId="2" borderId="0" xfId="6" applyFont="1" applyFill="1" applyAlignment="1">
      <alignment horizontal="left" vertical="top" wrapText="1"/>
    </xf>
    <xf numFmtId="0" fontId="23" fillId="2" borderId="13" xfId="3" applyFont="1" applyFill="1" applyBorder="1" applyAlignment="1">
      <alignment vertical="center"/>
    </xf>
    <xf numFmtId="0" fontId="23" fillId="2" borderId="14" xfId="3" applyFont="1" applyFill="1" applyBorder="1" applyAlignment="1">
      <alignment vertical="center"/>
    </xf>
    <xf numFmtId="0" fontId="23" fillId="2" borderId="16" xfId="3" applyFont="1" applyFill="1" applyBorder="1" applyAlignment="1">
      <alignment vertical="center"/>
    </xf>
    <xf numFmtId="0" fontId="23" fillId="3" borderId="16" xfId="3" applyFont="1" applyFill="1" applyBorder="1" applyAlignment="1">
      <alignment vertical="center"/>
    </xf>
    <xf numFmtId="0" fontId="25" fillId="2" borderId="3" xfId="3" applyFont="1" applyFill="1" applyBorder="1" applyAlignment="1">
      <alignment vertical="center"/>
    </xf>
    <xf numFmtId="1" fontId="24" fillId="0" borderId="0" xfId="3" applyNumberFormat="1" applyFont="1"/>
    <xf numFmtId="3" fontId="23" fillId="4" borderId="2" xfId="3" applyNumberFormat="1" applyFont="1" applyFill="1" applyBorder="1" applyAlignment="1">
      <alignment horizontal="right" vertical="center"/>
    </xf>
    <xf numFmtId="3" fontId="23" fillId="4" borderId="15" xfId="3" applyNumberFormat="1" applyFont="1" applyFill="1" applyBorder="1" applyAlignment="1">
      <alignment horizontal="right" vertical="center"/>
    </xf>
    <xf numFmtId="1" fontId="23" fillId="0" borderId="10" xfId="3" applyNumberFormat="1" applyFont="1" applyFill="1" applyBorder="1" applyAlignment="1">
      <alignment horizontal="right" vertical="center"/>
    </xf>
    <xf numFmtId="3" fontId="25" fillId="0" borderId="5" xfId="3" applyNumberFormat="1" applyFont="1" applyFill="1" applyBorder="1" applyAlignment="1">
      <alignment horizontal="right" vertical="center"/>
    </xf>
    <xf numFmtId="3" fontId="25" fillId="0" borderId="6" xfId="3" applyNumberFormat="1" applyFont="1" applyFill="1" applyBorder="1" applyAlignment="1">
      <alignment horizontal="right" vertical="center"/>
    </xf>
    <xf numFmtId="0" fontId="23" fillId="2" borderId="10" xfId="3" applyFont="1" applyFill="1" applyBorder="1" applyAlignment="1">
      <alignment horizontal="right" vertical="center"/>
    </xf>
    <xf numFmtId="0" fontId="23" fillId="2" borderId="11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23" fillId="2" borderId="0" xfId="3" applyFont="1" applyFill="1" applyBorder="1" applyAlignment="1">
      <alignment horizontal="right" vertical="center"/>
    </xf>
    <xf numFmtId="0" fontId="23" fillId="2" borderId="9" xfId="3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4" fontId="23" fillId="0" borderId="2" xfId="3" applyNumberFormat="1" applyFont="1" applyFill="1" applyBorder="1" applyAlignment="1">
      <alignment horizontal="right" vertical="center"/>
    </xf>
    <xf numFmtId="164" fontId="23" fillId="0" borderId="15" xfId="3" applyNumberFormat="1" applyFont="1" applyFill="1" applyBorder="1" applyAlignment="1">
      <alignment horizontal="right" vertical="center"/>
    </xf>
    <xf numFmtId="0" fontId="21" fillId="2" borderId="0" xfId="0" applyFont="1" applyFill="1" applyBorder="1"/>
    <xf numFmtId="0" fontId="21" fillId="2" borderId="0" xfId="0" applyFont="1" applyFill="1"/>
    <xf numFmtId="0" fontId="22" fillId="0" borderId="21" xfId="0" applyFont="1" applyBorder="1"/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/>
    <xf numFmtId="0" fontId="21" fillId="0" borderId="29" xfId="0" applyFont="1" applyBorder="1" applyAlignment="1">
      <alignment vertical="center"/>
    </xf>
    <xf numFmtId="3" fontId="21" fillId="0" borderId="3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0" fontId="21" fillId="0" borderId="29" xfId="0" applyFont="1" applyBorder="1" applyAlignment="1">
      <alignment horizontal="left" vertical="center" indent="2"/>
    </xf>
    <xf numFmtId="0" fontId="21" fillId="0" borderId="29" xfId="0" applyFont="1" applyBorder="1" applyAlignment="1">
      <alignment horizontal="left" vertical="center"/>
    </xf>
    <xf numFmtId="0" fontId="22" fillId="4" borderId="32" xfId="0" applyFont="1" applyFill="1" applyBorder="1" applyAlignment="1">
      <alignment vertical="center"/>
    </xf>
    <xf numFmtId="3" fontId="22" fillId="4" borderId="18" xfId="0" applyNumberFormat="1" applyFont="1" applyFill="1" applyBorder="1" applyAlignment="1">
      <alignment vertical="center"/>
    </xf>
    <xf numFmtId="3" fontId="22" fillId="4" borderId="19" xfId="0" applyNumberFormat="1" applyFont="1" applyFill="1" applyBorder="1" applyAlignment="1">
      <alignment vertical="center"/>
    </xf>
    <xf numFmtId="3" fontId="22" fillId="4" borderId="20" xfId="0" applyNumberFormat="1" applyFont="1" applyFill="1" applyBorder="1" applyAlignment="1">
      <alignment vertical="center"/>
    </xf>
    <xf numFmtId="0" fontId="22" fillId="4" borderId="25" xfId="0" applyFont="1" applyFill="1" applyBorder="1" applyAlignment="1">
      <alignment vertical="center"/>
    </xf>
    <xf numFmtId="20" fontId="21" fillId="2" borderId="0" xfId="0" applyNumberFormat="1" applyFont="1" applyFill="1"/>
    <xf numFmtId="43" fontId="4" fillId="0" borderId="0" xfId="14" applyFont="1"/>
    <xf numFmtId="2" fontId="4" fillId="0" borderId="0" xfId="5" applyNumberFormat="1" applyFont="1"/>
    <xf numFmtId="0" fontId="23" fillId="0" borderId="10" xfId="3" applyFont="1" applyFill="1" applyBorder="1" applyAlignment="1">
      <alignment horizontal="right" vertical="center"/>
    </xf>
    <xf numFmtId="3" fontId="23" fillId="2" borderId="5" xfId="3" applyNumberFormat="1" applyFont="1" applyFill="1" applyBorder="1" applyAlignment="1">
      <alignment horizontal="right" vertical="center"/>
    </xf>
    <xf numFmtId="3" fontId="23" fillId="2" borderId="6" xfId="3" applyNumberFormat="1" applyFont="1" applyFill="1" applyBorder="1" applyAlignment="1">
      <alignment horizontal="right" vertical="center"/>
    </xf>
    <xf numFmtId="3" fontId="23" fillId="2" borderId="0" xfId="3" applyNumberFormat="1" applyFont="1" applyFill="1" applyBorder="1" applyAlignment="1">
      <alignment horizontal="right" vertical="center"/>
    </xf>
    <xf numFmtId="3" fontId="23" fillId="2" borderId="9" xfId="3" applyNumberFormat="1" applyFont="1" applyFill="1" applyBorder="1" applyAlignment="1">
      <alignment horizontal="right" vertical="center"/>
    </xf>
    <xf numFmtId="3" fontId="25" fillId="2" borderId="0" xfId="3" applyNumberFormat="1" applyFont="1" applyFill="1" applyBorder="1" applyAlignment="1">
      <alignment horizontal="right" vertical="center"/>
    </xf>
    <xf numFmtId="3" fontId="25" fillId="2" borderId="9" xfId="3" applyNumberFormat="1" applyFont="1" applyFill="1" applyBorder="1" applyAlignment="1">
      <alignment horizontal="right" vertical="center"/>
    </xf>
    <xf numFmtId="3" fontId="23" fillId="2" borderId="2" xfId="3" applyNumberFormat="1" applyFont="1" applyFill="1" applyBorder="1" applyAlignment="1">
      <alignment horizontal="right" vertical="center"/>
    </xf>
    <xf numFmtId="3" fontId="23" fillId="2" borderId="15" xfId="3" applyNumberFormat="1" applyFont="1" applyFill="1" applyBorder="1" applyAlignment="1">
      <alignment horizontal="right" vertical="center"/>
    </xf>
    <xf numFmtId="3" fontId="23" fillId="2" borderId="10" xfId="3" applyNumberFormat="1" applyFont="1" applyFill="1" applyBorder="1" applyAlignment="1">
      <alignment horizontal="right" vertical="center"/>
    </xf>
    <xf numFmtId="3" fontId="23" fillId="2" borderId="11" xfId="3" applyNumberFormat="1" applyFont="1" applyFill="1" applyBorder="1" applyAlignment="1">
      <alignment horizontal="right" vertical="center"/>
    </xf>
    <xf numFmtId="3" fontId="23" fillId="3" borderId="5" xfId="3" applyNumberFormat="1" applyFont="1" applyFill="1" applyBorder="1" applyAlignment="1">
      <alignment horizontal="right" vertical="center"/>
    </xf>
    <xf numFmtId="3" fontId="23" fillId="3" borderId="6" xfId="3" applyNumberFormat="1" applyFont="1" applyFill="1" applyBorder="1" applyAlignment="1">
      <alignment horizontal="right" vertical="center"/>
    </xf>
    <xf numFmtId="164" fontId="23" fillId="2" borderId="2" xfId="3" applyNumberFormat="1" applyFont="1" applyFill="1" applyBorder="1" applyAlignment="1">
      <alignment horizontal="right" vertical="center"/>
    </xf>
    <xf numFmtId="164" fontId="23" fillId="2" borderId="15" xfId="3" applyNumberFormat="1" applyFont="1" applyFill="1" applyBorder="1" applyAlignment="1">
      <alignment horizontal="right" vertical="center"/>
    </xf>
    <xf numFmtId="0" fontId="27" fillId="2" borderId="5" xfId="3" applyFont="1" applyFill="1" applyBorder="1" applyAlignment="1">
      <alignment horizontal="right" vertical="center"/>
    </xf>
    <xf numFmtId="3" fontId="25" fillId="2" borderId="10" xfId="3" applyNumberFormat="1" applyFont="1" applyFill="1" applyBorder="1" applyAlignment="1">
      <alignment horizontal="right" vertical="center"/>
    </xf>
    <xf numFmtId="3" fontId="25" fillId="2" borderId="11" xfId="3" applyNumberFormat="1" applyFont="1" applyFill="1" applyBorder="1" applyAlignment="1">
      <alignment horizontal="right" vertical="center"/>
    </xf>
    <xf numFmtId="3" fontId="25" fillId="2" borderId="2" xfId="3" applyNumberFormat="1" applyFont="1" applyFill="1" applyBorder="1" applyAlignment="1">
      <alignment horizontal="right" vertical="center"/>
    </xf>
    <xf numFmtId="3" fontId="25" fillId="2" borderId="15" xfId="3" applyNumberFormat="1" applyFont="1" applyFill="1" applyBorder="1" applyAlignment="1">
      <alignment horizontal="right" vertical="center"/>
    </xf>
    <xf numFmtId="0" fontId="23" fillId="0" borderId="9" xfId="3" applyFont="1" applyFill="1" applyBorder="1" applyAlignment="1">
      <alignment horizontal="right" vertical="center"/>
    </xf>
    <xf numFmtId="167" fontId="24" fillId="0" borderId="0" xfId="3" applyNumberFormat="1" applyFont="1"/>
    <xf numFmtId="3" fontId="4" fillId="0" borderId="30" xfId="0" applyNumberFormat="1" applyFont="1" applyFill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10" fontId="4" fillId="0" borderId="0" xfId="5" applyNumberFormat="1" applyFont="1"/>
    <xf numFmtId="3" fontId="24" fillId="0" borderId="0" xfId="3" applyNumberFormat="1" applyFont="1"/>
    <xf numFmtId="3" fontId="21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3" fillId="0" borderId="11" xfId="3" applyNumberFormat="1" applyFont="1" applyFill="1" applyBorder="1" applyAlignment="1">
      <alignment horizontal="right" vertical="center"/>
    </xf>
    <xf numFmtId="0" fontId="23" fillId="2" borderId="8" xfId="3" applyFont="1" applyFill="1" applyBorder="1" applyAlignment="1">
      <alignment horizontal="right" vertical="center"/>
    </xf>
    <xf numFmtId="3" fontId="23" fillId="2" borderId="4" xfId="3" applyNumberFormat="1" applyFont="1" applyFill="1" applyBorder="1" applyAlignment="1">
      <alignment horizontal="right" vertical="center"/>
    </xf>
    <xf numFmtId="3" fontId="23" fillId="2" borderId="8" xfId="3" applyNumberFormat="1" applyFont="1" applyFill="1" applyBorder="1" applyAlignment="1">
      <alignment horizontal="right" vertical="center"/>
    </xf>
    <xf numFmtId="3" fontId="25" fillId="2" borderId="8" xfId="3" applyNumberFormat="1" applyFont="1" applyFill="1" applyBorder="1" applyAlignment="1">
      <alignment horizontal="right" vertical="center"/>
    </xf>
    <xf numFmtId="3" fontId="23" fillId="2" borderId="1" xfId="3" applyNumberFormat="1" applyFont="1" applyFill="1" applyBorder="1" applyAlignment="1">
      <alignment horizontal="right" vertical="center"/>
    </xf>
    <xf numFmtId="3" fontId="23" fillId="2" borderId="17" xfId="3" applyNumberFormat="1" applyFont="1" applyFill="1" applyBorder="1" applyAlignment="1">
      <alignment horizontal="right" vertical="center"/>
    </xf>
    <xf numFmtId="3" fontId="21" fillId="0" borderId="0" xfId="4" applyNumberFormat="1" applyFont="1" applyBorder="1" applyAlignment="1">
      <alignment horizontal="right" vertical="center"/>
    </xf>
    <xf numFmtId="3" fontId="21" fillId="0" borderId="0" xfId="4" applyNumberFormat="1" applyFont="1" applyFill="1" applyBorder="1"/>
    <xf numFmtId="3" fontId="21" fillId="0" borderId="0" xfId="4" applyNumberFormat="1" applyFont="1" applyFill="1" applyBorder="1" applyAlignment="1">
      <alignment horizontal="right" vertical="center"/>
    </xf>
    <xf numFmtId="169" fontId="21" fillId="2" borderId="0" xfId="0" applyNumberFormat="1" applyFont="1" applyFill="1"/>
    <xf numFmtId="170" fontId="24" fillId="0" borderId="0" xfId="3" applyNumberFormat="1" applyFont="1"/>
    <xf numFmtId="171" fontId="24" fillId="0" borderId="0" xfId="3" applyNumberFormat="1" applyFont="1"/>
    <xf numFmtId="168" fontId="0" fillId="0" borderId="0" xfId="0" applyNumberFormat="1"/>
    <xf numFmtId="169" fontId="0" fillId="0" borderId="0" xfId="0" applyNumberFormat="1"/>
    <xf numFmtId="165" fontId="21" fillId="2" borderId="0" xfId="0" applyNumberFormat="1" applyFont="1" applyFill="1"/>
    <xf numFmtId="168" fontId="21" fillId="2" borderId="0" xfId="0" applyNumberFormat="1" applyFont="1" applyFill="1"/>
    <xf numFmtId="3" fontId="4" fillId="0" borderId="24" xfId="0" applyNumberFormat="1" applyFont="1" applyBorder="1" applyAlignment="1">
      <alignment vertical="center"/>
    </xf>
    <xf numFmtId="0" fontId="24" fillId="0" borderId="0" xfId="3" applyFont="1" applyBorder="1"/>
    <xf numFmtId="3" fontId="23" fillId="3" borderId="1" xfId="3" applyNumberFormat="1" applyFont="1" applyFill="1" applyBorder="1" applyAlignment="1">
      <alignment horizontal="right" vertical="center"/>
    </xf>
    <xf numFmtId="3" fontId="23" fillId="3" borderId="2" xfId="3" applyNumberFormat="1" applyFont="1" applyFill="1" applyBorder="1" applyAlignment="1">
      <alignment horizontal="right" vertical="center"/>
    </xf>
    <xf numFmtId="3" fontId="23" fillId="3" borderId="15" xfId="3" applyNumberFormat="1" applyFont="1" applyFill="1" applyBorder="1" applyAlignment="1">
      <alignment horizontal="right" vertical="center"/>
    </xf>
    <xf numFmtId="3" fontId="25" fillId="2" borderId="17" xfId="3" applyNumberFormat="1" applyFont="1" applyFill="1" applyBorder="1" applyAlignment="1">
      <alignment horizontal="right" vertical="center"/>
    </xf>
    <xf numFmtId="3" fontId="25" fillId="2" borderId="1" xfId="3" applyNumberFormat="1" applyFont="1" applyFill="1" applyBorder="1" applyAlignment="1">
      <alignment horizontal="right" vertical="center"/>
    </xf>
    <xf numFmtId="0" fontId="2" fillId="0" borderId="0" xfId="0" applyFont="1"/>
    <xf numFmtId="0" fontId="21" fillId="0" borderId="0" xfId="18" applyFont="1"/>
    <xf numFmtId="0" fontId="21" fillId="0" borderId="0" xfId="18" applyFont="1" applyBorder="1"/>
    <xf numFmtId="3" fontId="21" fillId="0" borderId="0" xfId="18" applyNumberFormat="1" applyFont="1" applyBorder="1"/>
    <xf numFmtId="0" fontId="21" fillId="0" borderId="0" xfId="18" applyFont="1" applyFill="1" applyBorder="1"/>
    <xf numFmtId="167" fontId="21" fillId="0" borderId="0" xfId="18" applyNumberFormat="1" applyFont="1"/>
    <xf numFmtId="173" fontId="31" fillId="0" borderId="0" xfId="18" applyNumberFormat="1" applyFont="1"/>
    <xf numFmtId="0" fontId="21" fillId="0" borderId="29" xfId="18" applyFont="1" applyFill="1" applyBorder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72" fontId="2" fillId="0" borderId="0" xfId="0" applyNumberFormat="1" applyFont="1" applyAlignment="1">
      <alignment horizontal="center"/>
    </xf>
    <xf numFmtId="0" fontId="0" fillId="0" borderId="27" xfId="0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164" fontId="23" fillId="2" borderId="1" xfId="3" applyNumberFormat="1" applyFont="1" applyFill="1" applyBorder="1" applyAlignment="1">
      <alignment horizontal="right" vertical="center"/>
    </xf>
    <xf numFmtId="0" fontId="25" fillId="7" borderId="0" xfId="3" applyFont="1" applyFill="1" applyAlignment="1">
      <alignment horizontal="right" vertical="center"/>
    </xf>
    <xf numFmtId="3" fontId="25" fillId="7" borderId="0" xfId="3" applyNumberFormat="1" applyFont="1" applyFill="1" applyAlignment="1">
      <alignment horizontal="center" vertical="center"/>
    </xf>
    <xf numFmtId="3" fontId="25" fillId="8" borderId="0" xfId="3" applyNumberFormat="1" applyFont="1" applyFill="1" applyAlignment="1">
      <alignment horizontal="center" vertical="center"/>
    </xf>
    <xf numFmtId="3" fontId="25" fillId="9" borderId="0" xfId="3" applyNumberFormat="1" applyFont="1" applyFill="1" applyAlignment="1">
      <alignment horizontal="center" vertical="center"/>
    </xf>
    <xf numFmtId="0" fontId="19" fillId="0" borderId="0" xfId="0" applyFont="1" applyFill="1"/>
    <xf numFmtId="0" fontId="21" fillId="5" borderId="23" xfId="4" applyFont="1" applyFill="1" applyBorder="1" applyAlignment="1">
      <alignment horizontal="left" vertical="center"/>
    </xf>
    <xf numFmtId="0" fontId="22" fillId="5" borderId="23" xfId="4" applyFont="1" applyFill="1" applyBorder="1" applyAlignment="1">
      <alignment horizontal="right" vertical="center" wrapText="1"/>
    </xf>
    <xf numFmtId="0" fontId="17" fillId="0" borderId="0" xfId="0" applyFont="1"/>
    <xf numFmtId="3" fontId="33" fillId="0" borderId="0" xfId="0" applyNumberFormat="1" applyFont="1"/>
    <xf numFmtId="0" fontId="33" fillId="0" borderId="0" xfId="0" applyFont="1"/>
    <xf numFmtId="3" fontId="33" fillId="0" borderId="0" xfId="0" applyNumberFormat="1" applyFont="1" applyFill="1"/>
    <xf numFmtId="0" fontId="17" fillId="0" borderId="27" xfId="0" applyFont="1" applyBorder="1"/>
    <xf numFmtId="3" fontId="33" fillId="0" borderId="27" xfId="0" applyNumberFormat="1" applyFont="1" applyBorder="1"/>
    <xf numFmtId="0" fontId="34" fillId="0" borderId="0" xfId="0" applyFont="1" applyFill="1"/>
    <xf numFmtId="174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center"/>
    </xf>
    <xf numFmtId="0" fontId="13" fillId="4" borderId="23" xfId="0" applyFont="1" applyFill="1" applyBorder="1"/>
    <xf numFmtId="0" fontId="22" fillId="4" borderId="23" xfId="0" applyFont="1" applyFill="1" applyBorder="1" applyAlignment="1">
      <alignment horizontal="center"/>
    </xf>
    <xf numFmtId="0" fontId="2" fillId="0" borderId="23" xfId="0" applyFont="1" applyBorder="1"/>
    <xf numFmtId="0" fontId="32" fillId="4" borderId="23" xfId="0" applyFont="1" applyFill="1" applyBorder="1"/>
    <xf numFmtId="0" fontId="19" fillId="2" borderId="0" xfId="0" applyFont="1" applyFill="1"/>
    <xf numFmtId="175" fontId="35" fillId="0" borderId="0" xfId="0" applyNumberFormat="1" applyFont="1" applyFill="1" applyBorder="1" applyAlignment="1">
      <alignment horizontal="right" vertical="center"/>
    </xf>
    <xf numFmtId="175" fontId="35" fillId="0" borderId="0" xfId="0" applyNumberFormat="1" applyFont="1" applyFill="1" applyBorder="1" applyAlignment="1">
      <alignment vertical="center"/>
    </xf>
    <xf numFmtId="165" fontId="2" fillId="0" borderId="0" xfId="5" applyNumberFormat="1" applyFont="1" applyAlignment="1">
      <alignment horizontal="center"/>
    </xf>
    <xf numFmtId="165" fontId="3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14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9" fontId="21" fillId="0" borderId="0" xfId="5" applyNumberFormat="1" applyFont="1"/>
    <xf numFmtId="9" fontId="21" fillId="0" borderId="0" xfId="5" applyNumberFormat="1" applyFont="1" applyAlignment="1">
      <alignment horizontal="right" vertical="center"/>
    </xf>
    <xf numFmtId="0" fontId="23" fillId="2" borderId="4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/>
    </xf>
    <xf numFmtId="0" fontId="23" fillId="2" borderId="3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</cellXfs>
  <cellStyles count="20">
    <cellStyle name="čárky 2" xfId="7"/>
    <cellStyle name="Čiarka" xfId="14" builtinId="3"/>
    <cellStyle name="Čiarka 2" xfId="11"/>
    <cellStyle name="Normálna 2 4" xfId="4"/>
    <cellStyle name="Normálne" xfId="0" builtinId="0"/>
    <cellStyle name="Normálne 2" xfId="1"/>
    <cellStyle name="Normálne 2 2" xfId="8"/>
    <cellStyle name="Normálne 3" xfId="6"/>
    <cellStyle name="Normálne 4" xfId="12"/>
    <cellStyle name="normálne 4 2" xfId="17"/>
    <cellStyle name="Normálne 5" xfId="13"/>
    <cellStyle name="Normálne 6" xfId="15"/>
    <cellStyle name="Normálne 7" xfId="18"/>
    <cellStyle name="normální 2" xfId="3"/>
    <cellStyle name="Percentá" xfId="5" builtinId="5"/>
    <cellStyle name="Percentá 2" xfId="2"/>
    <cellStyle name="Percentá 2 2" xfId="10"/>
    <cellStyle name="Percentá 3" xfId="9"/>
    <cellStyle name="Percentá 4" xfId="16"/>
    <cellStyle name="Percentá 5" xfId="19"/>
  </cellStyles>
  <dxfs count="0"/>
  <tableStyles count="0" defaultTableStyle="TableStyleMedium2" defaultPivotStyle="PivotStyleLight16"/>
  <colors>
    <mruColors>
      <color rgb="FF1F497D"/>
      <color rgb="FF2C9ADC"/>
      <color rgb="FFA6A6A6"/>
      <color rgb="FF486DE2"/>
      <color rgb="FF727272"/>
      <color rgb="FFD6DCE5"/>
      <color rgb="FF404040"/>
      <color rgb="FF17497D"/>
      <color rgb="FF464646"/>
      <color rgb="FFDCE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Graf_1!$A$4</c:f>
              <c:strCache>
                <c:ptCount val="1"/>
                <c:pt idx="0">
                  <c:v>február 20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Graf_1!$B$3:$F$3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Graf_1!$B$4:$F$4</c:f>
              <c:numCache>
                <c:formatCode>0.0</c:formatCode>
                <c:ptCount val="5"/>
                <c:pt idx="0">
                  <c:v>6.0914259092732692</c:v>
                </c:pt>
                <c:pt idx="1">
                  <c:v>3.2179308540279692</c:v>
                </c:pt>
                <c:pt idx="2">
                  <c:v>4.3435417378448733</c:v>
                </c:pt>
                <c:pt idx="3">
                  <c:v>4.5254913924311069</c:v>
                </c:pt>
                <c:pt idx="4">
                  <c:v>5.6828649028234395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Graf_1!$A$5</c:f>
              <c:strCache>
                <c:ptCount val="1"/>
                <c:pt idx="0">
                  <c:v>apríl 20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Graf_1!$B$3:$F$3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Graf_1!$B$5:$F$5</c:f>
              <c:numCache>
                <c:formatCode>0.0</c:formatCode>
                <c:ptCount val="5"/>
                <c:pt idx="0">
                  <c:v>5.6965092799191979</c:v>
                </c:pt>
                <c:pt idx="1">
                  <c:v>-6.9029316056826246</c:v>
                </c:pt>
                <c:pt idx="2">
                  <c:v>5.2797617818517608</c:v>
                </c:pt>
                <c:pt idx="3">
                  <c:v>6.1490245105992187</c:v>
                </c:pt>
                <c:pt idx="4">
                  <c:v>6.3078602322745496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Graf_1!$A$6</c:f>
              <c:strCache>
                <c:ptCount val="1"/>
                <c:pt idx="0">
                  <c:v>jún 20</c:v>
                </c:pt>
              </c:strCache>
            </c:strRef>
          </c:tx>
          <c:spPr>
            <a:ln w="28575" cap="rnd">
              <a:solidFill>
                <a:srgbClr val="2C9AD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Graf_1!$B$3:$F$3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Graf_1!$B$6:$F$6</c:f>
              <c:numCache>
                <c:formatCode>0.0</c:formatCode>
                <c:ptCount val="5"/>
                <c:pt idx="0">
                  <c:v>5.6454639133437894</c:v>
                </c:pt>
                <c:pt idx="1">
                  <c:v>-5.6333215857382868</c:v>
                </c:pt>
                <c:pt idx="2">
                  <c:v>3.2955315001381535</c:v>
                </c:pt>
                <c:pt idx="3">
                  <c:v>2.752401313041247</c:v>
                </c:pt>
                <c:pt idx="4">
                  <c:v>4.4808824072459856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Graf_1!$A$7</c:f>
              <c:strCache>
                <c:ptCount val="1"/>
                <c:pt idx="0">
                  <c:v>september 20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750000000000025E-2"/>
                  <c:y val="-5.943277923592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493219597550303E-2"/>
                  <c:y val="-9.18401866433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63888888888899E-2"/>
                  <c:y val="8.40857392825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861111111111109E-2"/>
                  <c:y val="7.9456109652960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861111111111213E-2"/>
                  <c:y val="9.3344998541848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Graf_1!$B$3:$F$3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Graf_1!$B$7:$F$7</c:f>
              <c:numCache>
                <c:formatCode>0.0</c:formatCode>
                <c:ptCount val="5"/>
                <c:pt idx="0">
                  <c:v>5.6672440436489779</c:v>
                </c:pt>
                <c:pt idx="1">
                  <c:v>-3.1786012028032644</c:v>
                </c:pt>
                <c:pt idx="2">
                  <c:v>3.4513550322384106</c:v>
                </c:pt>
                <c:pt idx="3">
                  <c:v>3.4234031334102895</c:v>
                </c:pt>
                <c:pt idx="4">
                  <c:v>5.0628582437745706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810688"/>
        <c:axId val="298605456"/>
      </c:lineChart>
      <c:catAx>
        <c:axId val="2978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8605456"/>
        <c:crosses val="autoZero"/>
        <c:auto val="1"/>
        <c:lblAlgn val="ctr"/>
        <c:lblOffset val="100"/>
        <c:noMultiLvlLbl val="0"/>
      </c:catAx>
      <c:valAx>
        <c:axId val="29860545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781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14435695538055E-2"/>
          <c:y val="5.0925925925925923E-2"/>
          <c:w val="0.87143000874890642"/>
          <c:h val="0.735507446186940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Graf_2!$A$4</c:f>
              <c:strCache>
                <c:ptCount val="1"/>
                <c:pt idx="0">
                  <c:v>DPFO zč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Graf_2!$B$4:$F$4</c:f>
              <c:numCache>
                <c:formatCode>#,##0</c:formatCode>
                <c:ptCount val="5"/>
                <c:pt idx="0">
                  <c:v>315.94360779000044</c:v>
                </c:pt>
                <c:pt idx="1">
                  <c:v>-58.612731540000368</c:v>
                </c:pt>
                <c:pt idx="2">
                  <c:v>184.90899999999965</c:v>
                </c:pt>
                <c:pt idx="3">
                  <c:v>206.12700000000041</c:v>
                </c:pt>
                <c:pt idx="4">
                  <c:v>250.29799999999977</c:v>
                </c:pt>
              </c:numCache>
            </c:numRef>
          </c:val>
        </c:ser>
        <c:ser>
          <c:idx val="1"/>
          <c:order val="1"/>
          <c:tx>
            <c:strRef>
              <c:f>Graf_2!$A$5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Graf_2!$B$5:$F$5</c:f>
              <c:numCache>
                <c:formatCode>#,##0</c:formatCode>
                <c:ptCount val="5"/>
                <c:pt idx="0">
                  <c:v>-86.97901659001991</c:v>
                </c:pt>
                <c:pt idx="1">
                  <c:v>-642.85699999999997</c:v>
                </c:pt>
                <c:pt idx="2">
                  <c:v>54.628999999999905</c:v>
                </c:pt>
                <c:pt idx="3">
                  <c:v>88.626999999999953</c:v>
                </c:pt>
                <c:pt idx="4">
                  <c:v>149.10500000000002</c:v>
                </c:pt>
              </c:numCache>
            </c:numRef>
          </c:val>
        </c:ser>
        <c:ser>
          <c:idx val="2"/>
          <c:order val="2"/>
          <c:tx>
            <c:strRef>
              <c:f>Graf_2!$A$6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5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Graf_2!$B$6:$F$6</c:f>
              <c:numCache>
                <c:formatCode>#,##0</c:formatCode>
                <c:ptCount val="5"/>
                <c:pt idx="0">
                  <c:v>513.99894053000207</c:v>
                </c:pt>
                <c:pt idx="1">
                  <c:v>-137.75635019000129</c:v>
                </c:pt>
                <c:pt idx="2">
                  <c:v>255.20899999999983</c:v>
                </c:pt>
                <c:pt idx="3">
                  <c:v>129.0639999999994</c:v>
                </c:pt>
                <c:pt idx="4">
                  <c:v>369.82500000000073</c:v>
                </c:pt>
              </c:numCache>
            </c:numRef>
          </c:val>
        </c:ser>
        <c:ser>
          <c:idx val="3"/>
          <c:order val="3"/>
          <c:tx>
            <c:strRef>
              <c:f>Graf_2!$A$7</c:f>
              <c:strCache>
                <c:ptCount val="1"/>
                <c:pt idx="0">
                  <c:v>SD z minerálnych olejov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Graf_2!$B$7:$F$7</c:f>
              <c:numCache>
                <c:formatCode>#,##0</c:formatCode>
                <c:ptCount val="5"/>
                <c:pt idx="0">
                  <c:v>22.041708659999358</c:v>
                </c:pt>
                <c:pt idx="1">
                  <c:v>-81.876488049999807</c:v>
                </c:pt>
                <c:pt idx="2">
                  <c:v>64.367999999999938</c:v>
                </c:pt>
                <c:pt idx="3">
                  <c:v>27.892000000000053</c:v>
                </c:pt>
                <c:pt idx="4">
                  <c:v>39.658999999999878</c:v>
                </c:pt>
              </c:numCache>
            </c:numRef>
          </c:val>
        </c:ser>
        <c:ser>
          <c:idx val="4"/>
          <c:order val="4"/>
          <c:tx>
            <c:strRef>
              <c:f>Graf_2!$A$8</c:f>
              <c:strCache>
                <c:ptCount val="1"/>
                <c:pt idx="0">
                  <c:v>Sociálne odvody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Graf_2!$B$8:$F$8</c:f>
              <c:numCache>
                <c:formatCode>#,##0</c:formatCode>
                <c:ptCount val="5"/>
                <c:pt idx="0">
                  <c:v>323.43007920000036</c:v>
                </c:pt>
                <c:pt idx="1">
                  <c:v>-13.099828400000661</c:v>
                </c:pt>
                <c:pt idx="2">
                  <c:v>317.85199999999986</c:v>
                </c:pt>
                <c:pt idx="3">
                  <c:v>312.77700000000004</c:v>
                </c:pt>
                <c:pt idx="4">
                  <c:v>441.91799999999967</c:v>
                </c:pt>
              </c:numCache>
            </c:numRef>
          </c:val>
        </c:ser>
        <c:ser>
          <c:idx val="5"/>
          <c:order val="5"/>
          <c:tx>
            <c:strRef>
              <c:f>Graf_2!$A$9</c:f>
              <c:strCache>
                <c:ptCount val="1"/>
                <c:pt idx="0">
                  <c:v>Zdravotné odvody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Graf_2!$B$9:$F$9</c:f>
              <c:numCache>
                <c:formatCode>#,##0</c:formatCode>
                <c:ptCount val="5"/>
                <c:pt idx="0">
                  <c:v>351.37133641000037</c:v>
                </c:pt>
                <c:pt idx="1">
                  <c:v>28.538433169999735</c:v>
                </c:pt>
                <c:pt idx="2">
                  <c:v>187.20799999999963</c:v>
                </c:pt>
                <c:pt idx="3">
                  <c:v>183.94700000000012</c:v>
                </c:pt>
                <c:pt idx="4">
                  <c:v>219.36200000000008</c:v>
                </c:pt>
              </c:numCache>
            </c:numRef>
          </c:val>
        </c:ser>
        <c:ser>
          <c:idx val="6"/>
          <c:order val="6"/>
          <c:tx>
            <c:strRef>
              <c:f>Graf_2!$A$10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Graf_2!$B$10:$F$10</c:f>
              <c:numCache>
                <c:formatCode>#,##0</c:formatCode>
                <c:ptCount val="5"/>
                <c:pt idx="0">
                  <c:v>119.35125849999849</c:v>
                </c:pt>
                <c:pt idx="1">
                  <c:v>-18.384208279999257</c:v>
                </c:pt>
                <c:pt idx="2">
                  <c:v>-92.727000000000317</c:v>
                </c:pt>
                <c:pt idx="3">
                  <c:v>48.403000000000247</c:v>
                </c:pt>
                <c:pt idx="4">
                  <c:v>54.519999999999982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006792"/>
        <c:axId val="193036752"/>
      </c:barChart>
      <c:lineChart>
        <c:grouping val="stacked"/>
        <c:varyColors val="0"/>
        <c:ser>
          <c:idx val="7"/>
          <c:order val="7"/>
          <c:tx>
            <c:strRef>
              <c:f>Graf_2!$A$11</c:f>
              <c:strCache>
                <c:ptCount val="1"/>
                <c:pt idx="0">
                  <c:v>Spolu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5513998250218721E-2"/>
                  <c:y val="5.7117964421114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Graf_2!$B$11:$F$11</c:f>
              <c:numCache>
                <c:formatCode>#,##0</c:formatCode>
                <c:ptCount val="5"/>
                <c:pt idx="0">
                  <c:v>1559.1579144999812</c:v>
                </c:pt>
                <c:pt idx="1">
                  <c:v>-924.04817329000161</c:v>
                </c:pt>
                <c:pt idx="2">
                  <c:v>971.4479999999985</c:v>
                </c:pt>
                <c:pt idx="3">
                  <c:v>996.83700000000022</c:v>
                </c:pt>
                <c:pt idx="4">
                  <c:v>1524.6870000000001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06792"/>
        <c:axId val="193036752"/>
      </c:lineChart>
      <c:catAx>
        <c:axId val="29600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93036752"/>
        <c:crosses val="autoZero"/>
        <c:auto val="1"/>
        <c:lblAlgn val="ctr"/>
        <c:lblOffset val="100"/>
        <c:noMultiLvlLbl val="0"/>
      </c:catAx>
      <c:valAx>
        <c:axId val="1930367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60067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262248468941373E-2"/>
          <c:y val="0.84259040536599572"/>
          <c:w val="0.97473775153105857"/>
          <c:h val="0.1296318168562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Graf_3!$A$4</c:f>
              <c:strCache>
                <c:ptCount val="1"/>
                <c:pt idx="0">
                  <c:v>scenár druhá vlna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0.104185622630504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63183143773694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7779E-3"/>
                  <c:y val="-0.134415281423155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85067526415994E-16"/>
                  <c:y val="-0.194747739865850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Graf_3!$B$3:$E$3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Graf_3!$B$4:$E$4</c:f>
              <c:numCache>
                <c:formatCode>General</c:formatCode>
                <c:ptCount val="4"/>
                <c:pt idx="0">
                  <c:v>-307</c:v>
                </c:pt>
                <c:pt idx="1">
                  <c:v>-1041</c:v>
                </c:pt>
                <c:pt idx="2">
                  <c:v>-881</c:v>
                </c:pt>
                <c:pt idx="3">
                  <c:v>-1480</c:v>
                </c:pt>
              </c:numCache>
            </c:numRef>
          </c:val>
        </c:ser>
        <c:ser>
          <c:idx val="1"/>
          <c:order val="1"/>
          <c:tx>
            <c:strRef>
              <c:f>Graf_3!$A$5</c:f>
              <c:strCache>
                <c:ptCount val="1"/>
                <c:pt idx="0">
                  <c:v>scenár Fond obnovy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2.7777777777778798E-3"/>
                  <c:y val="-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469737016526324E-16"/>
                  <c:y val="-0.19907425634295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944444444444442E-2"/>
                      <c:h val="6.6319626713327501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Graf_3!$B$3:$E$3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Graf_3!$B$5:$E$5</c:f>
              <c:numCache>
                <c:formatCode>General</c:formatCode>
                <c:ptCount val="4"/>
                <c:pt idx="2">
                  <c:v>676</c:v>
                </c:pt>
                <c:pt idx="3">
                  <c:v>1368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038712"/>
        <c:axId val="193039104"/>
      </c:barChart>
      <c:catAx>
        <c:axId val="19303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93039104"/>
        <c:crosses val="autoZero"/>
        <c:auto val="1"/>
        <c:lblAlgn val="ctr"/>
        <c:lblOffset val="100"/>
        <c:noMultiLvlLbl val="0"/>
      </c:catAx>
      <c:valAx>
        <c:axId val="193039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9303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7.3787517396992491E-2"/>
          <c:w val="0.56340467747714662"/>
          <c:h val="0.82460466234544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DANE_FAKTORY!$G$4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DANE_FAKTORY!$G$17:$K$17</c:f>
              <c:numCache>
                <c:formatCode>#,##0</c:formatCode>
                <c:ptCount val="5"/>
                <c:pt idx="0">
                  <c:v>-3.3659206293212178</c:v>
                </c:pt>
                <c:pt idx="1">
                  <c:v>847.08796417004862</c:v>
                </c:pt>
                <c:pt idx="2">
                  <c:v>793.64923403705052</c:v>
                </c:pt>
                <c:pt idx="3">
                  <c:v>1053.8603575170209</c:v>
                </c:pt>
                <c:pt idx="4">
                  <c:v>1267.9207627327448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1"/>
          <c:order val="1"/>
          <c:tx>
            <c:strRef>
              <c:f>DANE_FAKTORY!$B$4</c:f>
              <c:strCache>
                <c:ptCount val="1"/>
                <c:pt idx="0">
                  <c:v>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DANE_FAKTORY!$B$17:$F$17</c:f>
              <c:numCache>
                <c:formatCode>#,##0</c:formatCode>
                <c:ptCount val="5"/>
                <c:pt idx="0">
                  <c:v>-17.172371805213992</c:v>
                </c:pt>
                <c:pt idx="1">
                  <c:v>-106.31530594576779</c:v>
                </c:pt>
                <c:pt idx="2">
                  <c:v>-41.477664112106062</c:v>
                </c:pt>
                <c:pt idx="3">
                  <c:v>-57.708477457457789</c:v>
                </c:pt>
                <c:pt idx="4">
                  <c:v>-46.519386510721702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2"/>
          <c:tx>
            <c:strRef>
              <c:f>DANE_FAKTORY!$L$4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numRef>
              <c:f>DANE_FAKTORY!$B$3:$F$3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DANE_FAKTORY!$L$17:$P$17</c:f>
              <c:numCache>
                <c:formatCode>#,##0</c:formatCode>
                <c:ptCount val="5"/>
                <c:pt idx="0">
                  <c:v>0</c:v>
                </c:pt>
                <c:pt idx="1">
                  <c:v>-8.8879999999999999</c:v>
                </c:pt>
                <c:pt idx="2">
                  <c:v>6.3890000000000002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8"/>
          <c:order val="3"/>
          <c:tx>
            <c:strRef>
              <c:f>DANE_FAKTORY!$Q$4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numRef>
              <c:f>DANE_FAKTORY!$B$3:$F$3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DANE_FAKTORY!$Q$17:$U$17</c:f>
              <c:numCache>
                <c:formatCode>#,##0</c:formatCode>
                <c:ptCount val="5"/>
                <c:pt idx="0">
                  <c:v>26.530387054537421</c:v>
                </c:pt>
                <c:pt idx="1">
                  <c:v>27.465097407504683</c:v>
                </c:pt>
                <c:pt idx="2">
                  <c:v>-4.0478231758262098</c:v>
                </c:pt>
                <c:pt idx="3">
                  <c:v>6.0748700595512908</c:v>
                </c:pt>
                <c:pt idx="4">
                  <c:v>0.39037389709261205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DANE_FAKTORY!$V$4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cat>
            <c:numRef>
              <c:f>DANE_FAKTORY!$B$3:$F$3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DANE_FAKTORY!$V$17:$Z$17</c:f>
              <c:numCache>
                <c:formatCode>#,##0</c:formatCode>
                <c:ptCount val="5"/>
                <c:pt idx="0">
                  <c:v>0</c:v>
                </c:pt>
                <c:pt idx="1">
                  <c:v>-40.085755631786718</c:v>
                </c:pt>
                <c:pt idx="2">
                  <c:v>32.314253250883496</c:v>
                </c:pt>
                <c:pt idx="3">
                  <c:v>1.6412498808834934</c:v>
                </c:pt>
                <c:pt idx="4">
                  <c:v>2.3212498808834936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023648"/>
        <c:axId val="296024040"/>
      </c:barChart>
      <c:lineChart>
        <c:grouping val="standard"/>
        <c:varyColors val="0"/>
        <c:ser>
          <c:idx val="2"/>
          <c:order val="5"/>
          <c:tx>
            <c:strRef>
              <c:f>DANE_FAKTORY!$AA$4</c:f>
              <c:strCache>
                <c:ptCount val="1"/>
                <c:pt idx="0">
                  <c:v>CELKOVÁ ZMENA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876712328767141E-2"/>
                  <c:y val="9.04109686561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97260273972601E-2"/>
                  <c:y val="-8.9483884099221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791608240750731E-2"/>
                  <c:y val="8.3682567542073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744292237442854E-2"/>
                  <c:y val="5.0017263511731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DANE_FAKTORY!$AA$17:$AE$17</c:f>
              <c:numCache>
                <c:formatCode>#,##0</c:formatCode>
                <c:ptCount val="5"/>
                <c:pt idx="0">
                  <c:v>5.9920946200022147</c:v>
                </c:pt>
                <c:pt idx="1">
                  <c:v>719.26399999999876</c:v>
                </c:pt>
                <c:pt idx="2">
                  <c:v>786.8270000000017</c:v>
                </c:pt>
                <c:pt idx="3">
                  <c:v>1003.8679999999979</c:v>
                </c:pt>
                <c:pt idx="4">
                  <c:v>1224.1129999999991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23648"/>
        <c:axId val="296024040"/>
      </c:lineChart>
      <c:catAx>
        <c:axId val="2960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6024040"/>
        <c:crosses val="autoZero"/>
        <c:auto val="1"/>
        <c:lblAlgn val="ctr"/>
        <c:lblOffset val="100"/>
        <c:noMultiLvlLbl val="0"/>
      </c:catAx>
      <c:valAx>
        <c:axId val="2960240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602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00707933258176E-2"/>
          <c:y val="4.4471257288457078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Graf_5!$A$4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Graf_5!$B$4:$F$4</c:f>
              <c:numCache>
                <c:formatCode>#,##0</c:formatCode>
                <c:ptCount val="5"/>
                <c:pt idx="0">
                  <c:v>0</c:v>
                </c:pt>
                <c:pt idx="1">
                  <c:v>225.76879278671385</c:v>
                </c:pt>
                <c:pt idx="2">
                  <c:v>346.77613740969559</c:v>
                </c:pt>
                <c:pt idx="3">
                  <c:v>449.23345172438815</c:v>
                </c:pt>
                <c:pt idx="4">
                  <c:v>593.95034322219828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1"/>
          <c:order val="1"/>
          <c:tx>
            <c:strRef>
              <c:f>Graf_5!$A$6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Graf_5!$B$6:$F$6</c:f>
              <c:numCache>
                <c:formatCode>#,##0</c:formatCode>
                <c:ptCount val="5"/>
                <c:pt idx="0">
                  <c:v>-3.3655562593212234</c:v>
                </c:pt>
                <c:pt idx="1">
                  <c:v>388.76815876514644</c:v>
                </c:pt>
                <c:pt idx="2">
                  <c:v>337.01245333516249</c:v>
                </c:pt>
                <c:pt idx="3">
                  <c:v>424.32497347947998</c:v>
                </c:pt>
                <c:pt idx="4">
                  <c:v>467.48427303915088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5"/>
          <c:order val="2"/>
          <c:tx>
            <c:strRef>
              <c:f>Graf_5!$A$5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Graf_5!$B$5:$F$5</c:f>
              <c:numCache>
                <c:formatCode>#,##0</c:formatCode>
                <c:ptCount val="5"/>
                <c:pt idx="0">
                  <c:v>0</c:v>
                </c:pt>
                <c:pt idx="1">
                  <c:v>168.26146962887387</c:v>
                </c:pt>
                <c:pt idx="2">
                  <c:v>74.612836166986824</c:v>
                </c:pt>
                <c:pt idx="3">
                  <c:v>142.15367904634758</c:v>
                </c:pt>
                <c:pt idx="4">
                  <c:v>170.9862111476034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8"/>
          <c:order val="3"/>
          <c:tx>
            <c:strRef>
              <c:f>Graf_5!$A$7</c:f>
              <c:strCache>
                <c:ptCount val="1"/>
                <c:pt idx="0">
                  <c:v>Ostatné SD, medz.obchod, zrážka, OO fin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Graf_5!$B$3:$F$3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Graf_5!$B$7:$F$7</c:f>
              <c:numCache>
                <c:formatCode>#,##0</c:formatCode>
                <c:ptCount val="5"/>
                <c:pt idx="0">
                  <c:v>-3.6436999999454374E-4</c:v>
                </c:pt>
                <c:pt idx="1">
                  <c:v>64.289542989314441</c:v>
                </c:pt>
                <c:pt idx="2">
                  <c:v>35.247807125205583</c:v>
                </c:pt>
                <c:pt idx="3">
                  <c:v>38.148253266805199</c:v>
                </c:pt>
                <c:pt idx="4">
                  <c:v>35.499935323792215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025216"/>
        <c:axId val="299275712"/>
      </c:barChart>
      <c:lineChart>
        <c:grouping val="standard"/>
        <c:varyColors val="0"/>
        <c:ser>
          <c:idx val="3"/>
          <c:order val="4"/>
          <c:tx>
            <c:strRef>
              <c:f>Graf_5!$A$8</c:f>
              <c:strCache>
                <c:ptCount val="1"/>
                <c:pt idx="0">
                  <c:v>Vplyv zmeny makroekonomických údajov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104737500174607E-2"/>
                  <c:y val="4.1726740924663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7970319555313436E-2"/>
                  <c:y val="-0.1131464015858202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5.5201686209230105E-2"/>
                      <c:h val="4.7975211326358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1582541956847954E-2"/>
                  <c:y val="4.8909860719298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524146832654005E-2"/>
                  <c:y val="5.247016284597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5.7843223793334751E-2"/>
                      <c:h val="5.1535513453036114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Graf_5!$B$3:$F$3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Graf_5!$B$8:$F$8</c:f>
              <c:numCache>
                <c:formatCode>#,##0</c:formatCode>
                <c:ptCount val="5"/>
                <c:pt idx="0">
                  <c:v>-3.3659206293212178</c:v>
                </c:pt>
                <c:pt idx="1">
                  <c:v>847.08796417004851</c:v>
                </c:pt>
                <c:pt idx="2">
                  <c:v>793.64923403705052</c:v>
                </c:pt>
                <c:pt idx="3">
                  <c:v>1053.8603575170207</c:v>
                </c:pt>
                <c:pt idx="4">
                  <c:v>1267.9207627327448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25216"/>
        <c:axId val="299275712"/>
      </c:lineChart>
      <c:catAx>
        <c:axId val="2960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9275712"/>
        <c:crosses val="autoZero"/>
        <c:auto val="1"/>
        <c:lblAlgn val="ctr"/>
        <c:lblOffset val="100"/>
        <c:noMultiLvlLbl val="0"/>
      </c:catAx>
      <c:valAx>
        <c:axId val="299275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60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3049534476553233"/>
          <c:h val="0.708372849416320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88787225611E-2"/>
          <c:y val="2.4724636600606215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Graf_6!$A$5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Graf_6!$B$3:$F$3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Graf_6!$B$5:$F$5</c:f>
              <c:numCache>
                <c:formatCode>#,##0</c:formatCode>
                <c:ptCount val="5"/>
                <c:pt idx="0">
                  <c:v>4.1223742161906713</c:v>
                </c:pt>
                <c:pt idx="1">
                  <c:v>-10.761458118768189</c:v>
                </c:pt>
                <c:pt idx="2">
                  <c:v>0.12320480372950753</c:v>
                </c:pt>
                <c:pt idx="3">
                  <c:v>2.0695900445298081</c:v>
                </c:pt>
                <c:pt idx="4">
                  <c:v>11.763591982591768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1"/>
          <c:tx>
            <c:strRef>
              <c:f>Graf_6!$A$6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Graf_6!$B$3:$F$3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Graf_6!$B$6:$F$6</c:f>
              <c:numCache>
                <c:formatCode>#,##0</c:formatCode>
                <c:ptCount val="5"/>
                <c:pt idx="0">
                  <c:v>6.9596171091318029</c:v>
                </c:pt>
                <c:pt idx="1">
                  <c:v>-18.790846788059596</c:v>
                </c:pt>
                <c:pt idx="2">
                  <c:v>-24.301286696404123</c:v>
                </c:pt>
                <c:pt idx="3">
                  <c:v>-25.501623950805808</c:v>
                </c:pt>
                <c:pt idx="4">
                  <c:v>-25.20474399056058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0"/>
          <c:order val="2"/>
          <c:tx>
            <c:strRef>
              <c:f>Graf_6!$A$4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Graf_6!$B$3:$F$3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Graf_6!$B$4:$F$4</c:f>
              <c:numCache>
                <c:formatCode>#,##0</c:formatCode>
                <c:ptCount val="5"/>
                <c:pt idx="0">
                  <c:v>-28.254363130536465</c:v>
                </c:pt>
                <c:pt idx="1">
                  <c:v>-56.338458049625658</c:v>
                </c:pt>
                <c:pt idx="2">
                  <c:v>-1.148775094225873</c:v>
                </c:pt>
                <c:pt idx="3">
                  <c:v>-18.789190284376605</c:v>
                </c:pt>
                <c:pt idx="4">
                  <c:v>-17.500299178960653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8"/>
          <c:order val="3"/>
          <c:tx>
            <c:strRef>
              <c:f>Graf_6!$A$7</c:f>
              <c:strCache>
                <c:ptCount val="1"/>
                <c:pt idx="0">
                  <c:v>Ostatné SD, medz.obchod, zrážka, OO fin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Graf_6!$B$3:$F$3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Graf_6!$B$7:$F$7</c:f>
              <c:numCache>
                <c:formatCode>#,##0</c:formatCode>
                <c:ptCount val="5"/>
                <c:pt idx="0">
                  <c:v>0</c:v>
                </c:pt>
                <c:pt idx="1">
                  <c:v>-20.42454298931434</c:v>
                </c:pt>
                <c:pt idx="2">
                  <c:v>-16.150807125205567</c:v>
                </c:pt>
                <c:pt idx="3">
                  <c:v>-15.48725326680518</c:v>
                </c:pt>
                <c:pt idx="4">
                  <c:v>-15.577935323792248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023256"/>
        <c:axId val="296022864"/>
      </c:barChart>
      <c:lineChart>
        <c:grouping val="standard"/>
        <c:varyColors val="0"/>
        <c:ser>
          <c:idx val="3"/>
          <c:order val="4"/>
          <c:tx>
            <c:strRef>
              <c:f>Graf_6!$A$8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3.1108080763647562E-2"/>
                  <c:y val="-4.5573841424965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659291191952963E-2"/>
                  <c:y val="-9.8178773288674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108080763647562E-2"/>
                  <c:y val="7.5822155183593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70278156571282E-2"/>
                  <c:y val="7.9868688403878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Graf_6!$B$3:$F$3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Graf_6!$B$8:$F$8</c:f>
              <c:numCache>
                <c:formatCode>#,##0</c:formatCode>
                <c:ptCount val="5"/>
                <c:pt idx="0">
                  <c:v>-17.172371805213992</c:v>
                </c:pt>
                <c:pt idx="1">
                  <c:v>-106.31530594576779</c:v>
                </c:pt>
                <c:pt idx="2">
                  <c:v>-41.477664112106055</c:v>
                </c:pt>
                <c:pt idx="3">
                  <c:v>-57.708477457457789</c:v>
                </c:pt>
                <c:pt idx="4">
                  <c:v>-46.519386510721709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23256"/>
        <c:axId val="296022864"/>
      </c:lineChart>
      <c:catAx>
        <c:axId val="296023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6022864"/>
        <c:crosses val="autoZero"/>
        <c:auto val="1"/>
        <c:lblAlgn val="ctr"/>
        <c:lblOffset val="100"/>
        <c:noMultiLvlLbl val="0"/>
      </c:catAx>
      <c:valAx>
        <c:axId val="2960228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6023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2493482309124766"/>
          <c:h val="0.805115455239766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Graf_7!$A$4</c:f>
              <c:strCache>
                <c:ptCount val="1"/>
                <c:pt idx="0">
                  <c:v>HDP - kompenzacie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Graf_7!$B$3:$D$3</c:f>
              <c:strCache>
                <c:ptCount val="3"/>
                <c:pt idx="0">
                  <c:v>2009</c:v>
                </c:pt>
                <c:pt idx="1">
                  <c:v>2020 - jún</c:v>
                </c:pt>
                <c:pt idx="2">
                  <c:v>2020 - september</c:v>
                </c:pt>
              </c:strCache>
            </c:strRef>
          </c:cat>
          <c:val>
            <c:numRef>
              <c:f>Graf_7!$B$4:$D$4</c:f>
              <c:numCache>
                <c:formatCode>0%</c:formatCode>
                <c:ptCount val="3"/>
                <c:pt idx="0">
                  <c:v>-9.69E-2</c:v>
                </c:pt>
                <c:pt idx="1">
                  <c:v>-0.12870000000000001</c:v>
                </c:pt>
                <c:pt idx="2">
                  <c:v>-8.6800000000000002E-2</c:v>
                </c:pt>
              </c:numCache>
            </c:numRef>
          </c:val>
        </c:ser>
        <c:ser>
          <c:idx val="1"/>
          <c:order val="1"/>
          <c:tx>
            <c:strRef>
              <c:f>Graf_7!$A$5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Graf_7!$B$3:$D$3</c:f>
              <c:strCache>
                <c:ptCount val="3"/>
                <c:pt idx="0">
                  <c:v>2009</c:v>
                </c:pt>
                <c:pt idx="1">
                  <c:v>2020 - jún</c:v>
                </c:pt>
                <c:pt idx="2">
                  <c:v>2020 - september</c:v>
                </c:pt>
              </c:strCache>
            </c:strRef>
          </c:cat>
          <c:val>
            <c:numRef>
              <c:f>Graf_7!$B$5:$D$5</c:f>
              <c:numCache>
                <c:formatCode>0%</c:formatCode>
                <c:ptCount val="3"/>
                <c:pt idx="0">
                  <c:v>-0.25040000000000001</c:v>
                </c:pt>
                <c:pt idx="1">
                  <c:v>-0.26219999999999999</c:v>
                </c:pt>
                <c:pt idx="2">
                  <c:v>-0.2303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6022080"/>
        <c:axId val="299276496"/>
      </c:barChart>
      <c:catAx>
        <c:axId val="296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9276496"/>
        <c:crosses val="autoZero"/>
        <c:auto val="1"/>
        <c:lblAlgn val="ctr"/>
        <c:lblOffset val="100"/>
        <c:noMultiLvlLbl val="0"/>
      </c:catAx>
      <c:valAx>
        <c:axId val="2992764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60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997165190240968E-2"/>
          <c:y val="9.9090709636527635E-2"/>
          <c:w val="0.90324522939217378"/>
          <c:h val="0.64864175259826273"/>
        </c:manualLayout>
      </c:layout>
      <c:lineChart>
        <c:grouping val="standard"/>
        <c:varyColors val="0"/>
        <c:ser>
          <c:idx val="3"/>
          <c:order val="0"/>
          <c:tx>
            <c:strRef>
              <c:f>Graf_8!$B$3</c:f>
              <c:strCache>
                <c:ptCount val="1"/>
                <c:pt idx="0">
                  <c:v>EDS</c:v>
                </c:pt>
              </c:strCache>
            </c:strRef>
          </c:tx>
          <c:spPr>
            <a:ln w="22225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Graf_8!$A$4:$A$65</c15:sqref>
                  </c15:fullRef>
                </c:ext>
              </c:extLst>
              <c:f>Graf_8!$A$16:$A$65</c:f>
              <c:strCache>
                <c:ptCount val="50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  <c:pt idx="41">
                  <c:v>2 Q 2018</c:v>
                </c:pt>
                <c:pt idx="42">
                  <c:v>3 Q 2018</c:v>
                </c:pt>
                <c:pt idx="43">
                  <c:v>4 Q 2018</c:v>
                </c:pt>
                <c:pt idx="44">
                  <c:v>1 Q 2019</c:v>
                </c:pt>
                <c:pt idx="45">
                  <c:v>2 Q 2019</c:v>
                </c:pt>
                <c:pt idx="46">
                  <c:v>3 Q 2019</c:v>
                </c:pt>
                <c:pt idx="47">
                  <c:v>4 Q 2019</c:v>
                </c:pt>
                <c:pt idx="48">
                  <c:v>1 Q 2020</c:v>
                </c:pt>
                <c:pt idx="49">
                  <c:v>2 Q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Graf_8!$B$4:$B$65</c15:sqref>
                  </c15:fullRef>
                </c:ext>
              </c:extLst>
              <c:f>Graf_8!$B$16:$B$65</c:f>
              <c:numCache>
                <c:formatCode>0.00%</c:formatCode>
                <c:ptCount val="50"/>
                <c:pt idx="0">
                  <c:v>0.15414702955819162</c:v>
                </c:pt>
                <c:pt idx="1">
                  <c:v>0.15073200788150484</c:v>
                </c:pt>
                <c:pt idx="2">
                  <c:v>0.15405050442800855</c:v>
                </c:pt>
                <c:pt idx="3">
                  <c:v>0.15476924269157891</c:v>
                </c:pt>
                <c:pt idx="4">
                  <c:v>0.14043372406917931</c:v>
                </c:pt>
                <c:pt idx="5">
                  <c:v>0.13845471412621224</c:v>
                </c:pt>
                <c:pt idx="6">
                  <c:v>0.14114958715312448</c:v>
                </c:pt>
                <c:pt idx="7">
                  <c:v>0.1450905068962467</c:v>
                </c:pt>
                <c:pt idx="8">
                  <c:v>0.13858000392911227</c:v>
                </c:pt>
                <c:pt idx="9">
                  <c:v>0.14136457385355586</c:v>
                </c:pt>
                <c:pt idx="10">
                  <c:v>0.1410048639393699</c:v>
                </c:pt>
                <c:pt idx="11">
                  <c:v>0.13525464382097496</c:v>
                </c:pt>
                <c:pt idx="12">
                  <c:v>0.13953419659788666</c:v>
                </c:pt>
                <c:pt idx="13">
                  <c:v>0.13441425011428787</c:v>
                </c:pt>
                <c:pt idx="14">
                  <c:v>0.13629139008862348</c:v>
                </c:pt>
                <c:pt idx="15">
                  <c:v>0.13226238519687095</c:v>
                </c:pt>
                <c:pt idx="16">
                  <c:v>0.13102507388548601</c:v>
                </c:pt>
                <c:pt idx="17">
                  <c:v>0.12714777949187286</c:v>
                </c:pt>
                <c:pt idx="18">
                  <c:v>0.1247421507337842</c:v>
                </c:pt>
                <c:pt idx="19">
                  <c:v>0.12787284621714631</c:v>
                </c:pt>
                <c:pt idx="20">
                  <c:v>0.12934273321147191</c:v>
                </c:pt>
                <c:pt idx="21">
                  <c:v>0.1362502838248992</c:v>
                </c:pt>
                <c:pt idx="22">
                  <c:v>0.13565724286842673</c:v>
                </c:pt>
                <c:pt idx="23">
                  <c:v>0.13616566308618885</c:v>
                </c:pt>
                <c:pt idx="24">
                  <c:v>0.14626416329487446</c:v>
                </c:pt>
                <c:pt idx="25">
                  <c:v>0.14507118976395741</c:v>
                </c:pt>
                <c:pt idx="26">
                  <c:v>0.14404270437432412</c:v>
                </c:pt>
                <c:pt idx="27">
                  <c:v>0.1484606939046601</c:v>
                </c:pt>
                <c:pt idx="28">
                  <c:v>0.14916484232757202</c:v>
                </c:pt>
                <c:pt idx="29">
                  <c:v>0.14735495069376653</c:v>
                </c:pt>
                <c:pt idx="30">
                  <c:v>0.14855589164845423</c:v>
                </c:pt>
                <c:pt idx="31">
                  <c:v>0.1434590111405018</c:v>
                </c:pt>
                <c:pt idx="32">
                  <c:v>0.14927197259552327</c:v>
                </c:pt>
                <c:pt idx="33">
                  <c:v>0.15282994706243264</c:v>
                </c:pt>
                <c:pt idx="34">
                  <c:v>0.15193815243357892</c:v>
                </c:pt>
                <c:pt idx="35">
                  <c:v>0.15393709441333633</c:v>
                </c:pt>
                <c:pt idx="36">
                  <c:v>0.15289851475622129</c:v>
                </c:pt>
                <c:pt idx="37">
                  <c:v>0.1513867711914666</c:v>
                </c:pt>
                <c:pt idx="38">
                  <c:v>0.15404942864304791</c:v>
                </c:pt>
                <c:pt idx="39">
                  <c:v>0.16206322765631032</c:v>
                </c:pt>
                <c:pt idx="40">
                  <c:v>0.1528038924327654</c:v>
                </c:pt>
                <c:pt idx="41">
                  <c:v>0.15717491401153319</c:v>
                </c:pt>
                <c:pt idx="42">
                  <c:v>0.15354676690661503</c:v>
                </c:pt>
                <c:pt idx="43">
                  <c:v>0.15419991522939611</c:v>
                </c:pt>
                <c:pt idx="44">
                  <c:v>0.15793212602936541</c:v>
                </c:pt>
                <c:pt idx="45">
                  <c:v>0.16038765301082647</c:v>
                </c:pt>
                <c:pt idx="46">
                  <c:v>0.16029523406463983</c:v>
                </c:pt>
                <c:pt idx="47">
                  <c:v>0.15916875790585877</c:v>
                </c:pt>
                <c:pt idx="48">
                  <c:v>0.1557173811142856</c:v>
                </c:pt>
                <c:pt idx="49">
                  <c:v>0.16078493598317753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6B-426B-B3B9-BF36F4D0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277280"/>
        <c:axId val="299277672"/>
      </c:lineChart>
      <c:catAx>
        <c:axId val="29927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299277672"/>
        <c:crosses val="autoZero"/>
        <c:auto val="1"/>
        <c:lblAlgn val="ctr"/>
        <c:lblOffset val="100"/>
        <c:noMultiLvlLbl val="0"/>
      </c:catAx>
      <c:valAx>
        <c:axId val="299277672"/>
        <c:scaling>
          <c:orientation val="minMax"/>
          <c:max val="0.17"/>
          <c:min val="0.1100000000000000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29927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82461438895484E-2"/>
          <c:y val="3.6529675589286159E-2"/>
          <c:w val="0.90930338330996296"/>
          <c:h val="0.83143162858027431"/>
        </c:manualLayout>
      </c:layout>
      <c:lineChart>
        <c:grouping val="standard"/>
        <c:varyColors val="0"/>
        <c:ser>
          <c:idx val="0"/>
          <c:order val="0"/>
          <c:tx>
            <c:strRef>
              <c:f>Graf_9!$B$3</c:f>
              <c:strCache>
                <c:ptCount val="1"/>
                <c:pt idx="0">
                  <c:v>PL</c:v>
                </c:pt>
              </c:strCache>
            </c:strRef>
          </c:tx>
          <c:spPr>
            <a:ln w="19050" cap="rnd">
              <a:solidFill>
                <a:srgbClr val="486DE2"/>
              </a:solidFill>
              <a:round/>
            </a:ln>
            <a:effectLst/>
          </c:spPr>
          <c:marker>
            <c:symbol val="none"/>
          </c:marker>
          <c:cat>
            <c:numRef>
              <c:f>Graf_9!$A$4:$A$86</c:f>
              <c:numCache>
                <c:formatCode>dd/mm/yy</c:formatCode>
                <c:ptCount val="83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43584</c:v>
                </c:pt>
                <c:pt idx="16">
                  <c:v>43591</c:v>
                </c:pt>
                <c:pt idx="17">
                  <c:v>43598</c:v>
                </c:pt>
                <c:pt idx="18">
                  <c:v>43605</c:v>
                </c:pt>
                <c:pt idx="19">
                  <c:v>43612</c:v>
                </c:pt>
                <c:pt idx="20">
                  <c:v>43619</c:v>
                </c:pt>
                <c:pt idx="21">
                  <c:v>43626</c:v>
                </c:pt>
                <c:pt idx="22">
                  <c:v>43633</c:v>
                </c:pt>
                <c:pt idx="23">
                  <c:v>43640</c:v>
                </c:pt>
                <c:pt idx="24">
                  <c:v>43647</c:v>
                </c:pt>
                <c:pt idx="25">
                  <c:v>43654</c:v>
                </c:pt>
                <c:pt idx="26">
                  <c:v>43661</c:v>
                </c:pt>
                <c:pt idx="27">
                  <c:v>43668</c:v>
                </c:pt>
                <c:pt idx="28">
                  <c:v>43675</c:v>
                </c:pt>
                <c:pt idx="29">
                  <c:v>43682</c:v>
                </c:pt>
                <c:pt idx="30">
                  <c:v>43689</c:v>
                </c:pt>
                <c:pt idx="31">
                  <c:v>43696</c:v>
                </c:pt>
                <c:pt idx="32">
                  <c:v>43703</c:v>
                </c:pt>
                <c:pt idx="33">
                  <c:v>43710</c:v>
                </c:pt>
                <c:pt idx="34">
                  <c:v>43717</c:v>
                </c:pt>
                <c:pt idx="35">
                  <c:v>43724</c:v>
                </c:pt>
                <c:pt idx="36">
                  <c:v>43731</c:v>
                </c:pt>
                <c:pt idx="37">
                  <c:v>43738</c:v>
                </c:pt>
                <c:pt idx="38">
                  <c:v>43745</c:v>
                </c:pt>
                <c:pt idx="39">
                  <c:v>43752</c:v>
                </c:pt>
                <c:pt idx="40">
                  <c:v>43759</c:v>
                </c:pt>
                <c:pt idx="41">
                  <c:v>43766</c:v>
                </c:pt>
                <c:pt idx="42">
                  <c:v>43773</c:v>
                </c:pt>
                <c:pt idx="43">
                  <c:v>43780</c:v>
                </c:pt>
                <c:pt idx="44">
                  <c:v>43787</c:v>
                </c:pt>
                <c:pt idx="45">
                  <c:v>43794</c:v>
                </c:pt>
                <c:pt idx="46">
                  <c:v>43801</c:v>
                </c:pt>
                <c:pt idx="47">
                  <c:v>43808</c:v>
                </c:pt>
                <c:pt idx="48">
                  <c:v>43815</c:v>
                </c:pt>
                <c:pt idx="49">
                  <c:v>43836</c:v>
                </c:pt>
                <c:pt idx="50">
                  <c:v>43843</c:v>
                </c:pt>
                <c:pt idx="51">
                  <c:v>43850</c:v>
                </c:pt>
                <c:pt idx="52">
                  <c:v>43857</c:v>
                </c:pt>
                <c:pt idx="53">
                  <c:v>43864</c:v>
                </c:pt>
                <c:pt idx="54">
                  <c:v>43871</c:v>
                </c:pt>
                <c:pt idx="55">
                  <c:v>43878</c:v>
                </c:pt>
                <c:pt idx="56">
                  <c:v>43885</c:v>
                </c:pt>
                <c:pt idx="57">
                  <c:v>43892</c:v>
                </c:pt>
                <c:pt idx="58">
                  <c:v>43899</c:v>
                </c:pt>
                <c:pt idx="59">
                  <c:v>43906</c:v>
                </c:pt>
                <c:pt idx="60">
                  <c:v>43913</c:v>
                </c:pt>
                <c:pt idx="61">
                  <c:v>43920</c:v>
                </c:pt>
                <c:pt idx="62">
                  <c:v>43927</c:v>
                </c:pt>
                <c:pt idx="63">
                  <c:v>43941</c:v>
                </c:pt>
                <c:pt idx="64">
                  <c:v>43948</c:v>
                </c:pt>
                <c:pt idx="65">
                  <c:v>43955</c:v>
                </c:pt>
                <c:pt idx="66">
                  <c:v>43962</c:v>
                </c:pt>
                <c:pt idx="67">
                  <c:v>43969</c:v>
                </c:pt>
                <c:pt idx="68">
                  <c:v>43976</c:v>
                </c:pt>
                <c:pt idx="69">
                  <c:v>43983</c:v>
                </c:pt>
                <c:pt idx="70">
                  <c:v>43990</c:v>
                </c:pt>
                <c:pt idx="71">
                  <c:v>43997</c:v>
                </c:pt>
                <c:pt idx="72">
                  <c:v>44004</c:v>
                </c:pt>
                <c:pt idx="73">
                  <c:v>44011</c:v>
                </c:pt>
                <c:pt idx="74">
                  <c:v>44018</c:v>
                </c:pt>
                <c:pt idx="75">
                  <c:v>44025</c:v>
                </c:pt>
                <c:pt idx="76">
                  <c:v>44032</c:v>
                </c:pt>
                <c:pt idx="77">
                  <c:v>44039</c:v>
                </c:pt>
                <c:pt idx="78">
                  <c:v>44046</c:v>
                </c:pt>
                <c:pt idx="79">
                  <c:v>44053</c:v>
                </c:pt>
                <c:pt idx="80">
                  <c:v>44060</c:v>
                </c:pt>
                <c:pt idx="81">
                  <c:v>44067</c:v>
                </c:pt>
                <c:pt idx="82">
                  <c:v>44074</c:v>
                </c:pt>
              </c:numCache>
            </c:numRef>
          </c:cat>
          <c:val>
            <c:numRef>
              <c:f>Graf_9!$B$4:$B$86</c:f>
              <c:numCache>
                <c:formatCode>#,##0.000</c:formatCode>
                <c:ptCount val="83"/>
                <c:pt idx="0">
                  <c:v>1.0018998611312266</c:v>
                </c:pt>
                <c:pt idx="1">
                  <c:v>1.0058136543705305</c:v>
                </c:pt>
                <c:pt idx="2">
                  <c:v>1.0258039040637286</c:v>
                </c:pt>
                <c:pt idx="3">
                  <c:v>1.0168971860734481</c:v>
                </c:pt>
                <c:pt idx="4">
                  <c:v>1.025317857051615</c:v>
                </c:pt>
                <c:pt idx="5">
                  <c:v>1.0406665752297353</c:v>
                </c:pt>
                <c:pt idx="6">
                  <c:v>1.0542417368480519</c:v>
                </c:pt>
                <c:pt idx="7">
                  <c:v>1.0776370644222448</c:v>
                </c:pt>
                <c:pt idx="8">
                  <c:v>1.0713643409524951</c:v>
                </c:pt>
                <c:pt idx="9">
                  <c:v>1.0553289052226982</c:v>
                </c:pt>
                <c:pt idx="10">
                  <c:v>1.052026249915432</c:v>
                </c:pt>
                <c:pt idx="11">
                  <c:v>1.0453284776139535</c:v>
                </c:pt>
                <c:pt idx="12">
                  <c:v>1.048815117812109</c:v>
                </c:pt>
                <c:pt idx="13">
                  <c:v>1.0361699285284884</c:v>
                </c:pt>
                <c:pt idx="14">
                  <c:v>1.0382577204844095</c:v>
                </c:pt>
                <c:pt idx="15">
                  <c:v>1.0478568456096546</c:v>
                </c:pt>
                <c:pt idx="16">
                  <c:v>1.0544728050468792</c:v>
                </c:pt>
                <c:pt idx="17">
                  <c:v>1.0600971755744275</c:v>
                </c:pt>
                <c:pt idx="18">
                  <c:v>1.0574193655483808</c:v>
                </c:pt>
                <c:pt idx="19">
                  <c:v>1.0573030079732404</c:v>
                </c:pt>
                <c:pt idx="20">
                  <c:v>1.0407625094032356</c:v>
                </c:pt>
                <c:pt idx="21">
                  <c:v>1.0032314439278531</c:v>
                </c:pt>
                <c:pt idx="22">
                  <c:v>0.99681020733652315</c:v>
                </c:pt>
                <c:pt idx="23">
                  <c:v>0.99852813273566599</c:v>
                </c:pt>
                <c:pt idx="24">
                  <c:v>1.0155256641905908</c:v>
                </c:pt>
                <c:pt idx="25">
                  <c:v>1.0288255779801114</c:v>
                </c:pt>
                <c:pt idx="26">
                  <c:v>1.0307368421052632</c:v>
                </c:pt>
                <c:pt idx="27">
                  <c:v>1.0269382831870268</c:v>
                </c:pt>
                <c:pt idx="28">
                  <c:v>1.0299649105091762</c:v>
                </c:pt>
                <c:pt idx="29">
                  <c:v>1.0389654412637075</c:v>
                </c:pt>
                <c:pt idx="30">
                  <c:v>1.0360824742268042</c:v>
                </c:pt>
                <c:pt idx="31">
                  <c:v>1.0561681447757396</c:v>
                </c:pt>
                <c:pt idx="32">
                  <c:v>1.0513161114412557</c:v>
                </c:pt>
                <c:pt idx="33">
                  <c:v>1.0610056181261742</c:v>
                </c:pt>
                <c:pt idx="34">
                  <c:v>1.0613320764927163</c:v>
                </c:pt>
                <c:pt idx="35">
                  <c:v>1.054762504669974</c:v>
                </c:pt>
                <c:pt idx="36">
                  <c:v>1.0704829927784181</c:v>
                </c:pt>
                <c:pt idx="37">
                  <c:v>1.093719704581108</c:v>
                </c:pt>
                <c:pt idx="38">
                  <c:v>1.0779291171996574</c:v>
                </c:pt>
                <c:pt idx="39">
                  <c:v>1.0827586808128538</c:v>
                </c:pt>
                <c:pt idx="40">
                  <c:v>1.0797746557240229</c:v>
                </c:pt>
                <c:pt idx="41">
                  <c:v>1.078686816050026</c:v>
                </c:pt>
                <c:pt idx="42">
                  <c:v>1.0745431893687709</c:v>
                </c:pt>
                <c:pt idx="43">
                  <c:v>1.077879620877739</c:v>
                </c:pt>
                <c:pt idx="44">
                  <c:v>1.0708650554832257</c:v>
                </c:pt>
                <c:pt idx="45">
                  <c:v>1.0640222626196487</c:v>
                </c:pt>
                <c:pt idx="46">
                  <c:v>1.051204665200266</c:v>
                </c:pt>
                <c:pt idx="47">
                  <c:v>1.0436521046701737</c:v>
                </c:pt>
                <c:pt idx="48">
                  <c:v>1.0359208933136015</c:v>
                </c:pt>
                <c:pt idx="49">
                  <c:v>1.0224080486052134</c:v>
                </c:pt>
                <c:pt idx="50">
                  <c:v>1.0198678733473987</c:v>
                </c:pt>
                <c:pt idx="51">
                  <c:v>1.0163753933627484</c:v>
                </c:pt>
                <c:pt idx="52">
                  <c:v>1.0108291284498687</c:v>
                </c:pt>
                <c:pt idx="53">
                  <c:v>1.0286240374958153</c:v>
                </c:pt>
                <c:pt idx="54">
                  <c:v>0.98973576473138725</c:v>
                </c:pt>
                <c:pt idx="55">
                  <c:v>0.99053801942592301</c:v>
                </c:pt>
                <c:pt idx="56">
                  <c:v>1.0088691796008871</c:v>
                </c:pt>
                <c:pt idx="57">
                  <c:v>1.0303372249468339</c:v>
                </c:pt>
                <c:pt idx="58">
                  <c:v>1.0250850564986691</c:v>
                </c:pt>
                <c:pt idx="59">
                  <c:v>1.0578648325358853</c:v>
                </c:pt>
                <c:pt idx="60">
                  <c:v>1.1296345967359234</c:v>
                </c:pt>
                <c:pt idx="61">
                  <c:v>1.1399499688624777</c:v>
                </c:pt>
                <c:pt idx="62">
                  <c:v>1.1447523269498234</c:v>
                </c:pt>
                <c:pt idx="63">
                  <c:v>1.1574402972840045</c:v>
                </c:pt>
                <c:pt idx="64">
                  <c:v>1.1516931774095218</c:v>
                </c:pt>
                <c:pt idx="65">
                  <c:v>1.1507936507936507</c:v>
                </c:pt>
                <c:pt idx="66">
                  <c:v>1.1569548764733455</c:v>
                </c:pt>
                <c:pt idx="67">
                  <c:v>1.1396590049987023</c:v>
                </c:pt>
                <c:pt idx="68">
                  <c:v>1.110208205218308</c:v>
                </c:pt>
                <c:pt idx="69">
                  <c:v>1.0762761484004897</c:v>
                </c:pt>
                <c:pt idx="70">
                  <c:v>1.0755090317227294</c:v>
                </c:pt>
                <c:pt idx="71">
                  <c:v>1.0696827983155934</c:v>
                </c:pt>
                <c:pt idx="72">
                  <c:v>1.0921233131639674</c:v>
                </c:pt>
                <c:pt idx="73">
                  <c:v>1.1021542590009263</c:v>
                </c:pt>
                <c:pt idx="74">
                  <c:v>1.1042252321322088</c:v>
                </c:pt>
                <c:pt idx="75">
                  <c:v>1.0995302874471176</c:v>
                </c:pt>
                <c:pt idx="76">
                  <c:v>1.0905375536928146</c:v>
                </c:pt>
                <c:pt idx="77">
                  <c:v>1.0747605934815667</c:v>
                </c:pt>
                <c:pt idx="78">
                  <c:v>1.0611786334388724</c:v>
                </c:pt>
                <c:pt idx="79">
                  <c:v>1.051669881230332</c:v>
                </c:pt>
                <c:pt idx="80">
                  <c:v>1.039182282793867</c:v>
                </c:pt>
                <c:pt idx="81">
                  <c:v>1.0382770808093955</c:v>
                </c:pt>
                <c:pt idx="82">
                  <c:v>1.0359122920933022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Graf_9!$C$3</c:f>
              <c:strCache>
                <c:ptCount val="1"/>
                <c:pt idx="0">
                  <c:v>HU</c:v>
                </c:pt>
              </c:strCache>
            </c:strRef>
          </c:tx>
          <c:spPr>
            <a:ln w="19050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cat>
            <c:numRef>
              <c:f>Graf_9!$A$4:$A$86</c:f>
              <c:numCache>
                <c:formatCode>dd/mm/yy</c:formatCode>
                <c:ptCount val="83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43584</c:v>
                </c:pt>
                <c:pt idx="16">
                  <c:v>43591</c:v>
                </c:pt>
                <c:pt idx="17">
                  <c:v>43598</c:v>
                </c:pt>
                <c:pt idx="18">
                  <c:v>43605</c:v>
                </c:pt>
                <c:pt idx="19">
                  <c:v>43612</c:v>
                </c:pt>
                <c:pt idx="20">
                  <c:v>43619</c:v>
                </c:pt>
                <c:pt idx="21">
                  <c:v>43626</c:v>
                </c:pt>
                <c:pt idx="22">
                  <c:v>43633</c:v>
                </c:pt>
                <c:pt idx="23">
                  <c:v>43640</c:v>
                </c:pt>
                <c:pt idx="24">
                  <c:v>43647</c:v>
                </c:pt>
                <c:pt idx="25">
                  <c:v>43654</c:v>
                </c:pt>
                <c:pt idx="26">
                  <c:v>43661</c:v>
                </c:pt>
                <c:pt idx="27">
                  <c:v>43668</c:v>
                </c:pt>
                <c:pt idx="28">
                  <c:v>43675</c:v>
                </c:pt>
                <c:pt idx="29">
                  <c:v>43682</c:v>
                </c:pt>
                <c:pt idx="30">
                  <c:v>43689</c:v>
                </c:pt>
                <c:pt idx="31">
                  <c:v>43696</c:v>
                </c:pt>
                <c:pt idx="32">
                  <c:v>43703</c:v>
                </c:pt>
                <c:pt idx="33">
                  <c:v>43710</c:v>
                </c:pt>
                <c:pt idx="34">
                  <c:v>43717</c:v>
                </c:pt>
                <c:pt idx="35">
                  <c:v>43724</c:v>
                </c:pt>
                <c:pt idx="36">
                  <c:v>43731</c:v>
                </c:pt>
                <c:pt idx="37">
                  <c:v>43738</c:v>
                </c:pt>
                <c:pt idx="38">
                  <c:v>43745</c:v>
                </c:pt>
                <c:pt idx="39">
                  <c:v>43752</c:v>
                </c:pt>
                <c:pt idx="40">
                  <c:v>43759</c:v>
                </c:pt>
                <c:pt idx="41">
                  <c:v>43766</c:v>
                </c:pt>
                <c:pt idx="42">
                  <c:v>43773</c:v>
                </c:pt>
                <c:pt idx="43">
                  <c:v>43780</c:v>
                </c:pt>
                <c:pt idx="44">
                  <c:v>43787</c:v>
                </c:pt>
                <c:pt idx="45">
                  <c:v>43794</c:v>
                </c:pt>
                <c:pt idx="46">
                  <c:v>43801</c:v>
                </c:pt>
                <c:pt idx="47">
                  <c:v>43808</c:v>
                </c:pt>
                <c:pt idx="48">
                  <c:v>43815</c:v>
                </c:pt>
                <c:pt idx="49">
                  <c:v>43836</c:v>
                </c:pt>
                <c:pt idx="50">
                  <c:v>43843</c:v>
                </c:pt>
                <c:pt idx="51">
                  <c:v>43850</c:v>
                </c:pt>
                <c:pt idx="52">
                  <c:v>43857</c:v>
                </c:pt>
                <c:pt idx="53">
                  <c:v>43864</c:v>
                </c:pt>
                <c:pt idx="54">
                  <c:v>43871</c:v>
                </c:pt>
                <c:pt idx="55">
                  <c:v>43878</c:v>
                </c:pt>
                <c:pt idx="56">
                  <c:v>43885</c:v>
                </c:pt>
                <c:pt idx="57">
                  <c:v>43892</c:v>
                </c:pt>
                <c:pt idx="58">
                  <c:v>43899</c:v>
                </c:pt>
                <c:pt idx="59">
                  <c:v>43906</c:v>
                </c:pt>
                <c:pt idx="60">
                  <c:v>43913</c:v>
                </c:pt>
                <c:pt idx="61">
                  <c:v>43920</c:v>
                </c:pt>
                <c:pt idx="62">
                  <c:v>43927</c:v>
                </c:pt>
                <c:pt idx="63">
                  <c:v>43941</c:v>
                </c:pt>
                <c:pt idx="64">
                  <c:v>43948</c:v>
                </c:pt>
                <c:pt idx="65">
                  <c:v>43955</c:v>
                </c:pt>
                <c:pt idx="66">
                  <c:v>43962</c:v>
                </c:pt>
                <c:pt idx="67">
                  <c:v>43969</c:v>
                </c:pt>
                <c:pt idx="68">
                  <c:v>43976</c:v>
                </c:pt>
                <c:pt idx="69">
                  <c:v>43983</c:v>
                </c:pt>
                <c:pt idx="70">
                  <c:v>43990</c:v>
                </c:pt>
                <c:pt idx="71">
                  <c:v>43997</c:v>
                </c:pt>
                <c:pt idx="72">
                  <c:v>44004</c:v>
                </c:pt>
                <c:pt idx="73">
                  <c:v>44011</c:v>
                </c:pt>
                <c:pt idx="74">
                  <c:v>44018</c:v>
                </c:pt>
                <c:pt idx="75">
                  <c:v>44025</c:v>
                </c:pt>
                <c:pt idx="76">
                  <c:v>44032</c:v>
                </c:pt>
                <c:pt idx="77">
                  <c:v>44039</c:v>
                </c:pt>
                <c:pt idx="78">
                  <c:v>44046</c:v>
                </c:pt>
                <c:pt idx="79">
                  <c:v>44053</c:v>
                </c:pt>
                <c:pt idx="80">
                  <c:v>44060</c:v>
                </c:pt>
                <c:pt idx="81">
                  <c:v>44067</c:v>
                </c:pt>
                <c:pt idx="82">
                  <c:v>44074</c:v>
                </c:pt>
              </c:numCache>
            </c:numRef>
          </c:cat>
          <c:val>
            <c:numRef>
              <c:f>Graf_9!$C$4:$C$86</c:f>
              <c:numCache>
                <c:formatCode>#,##0.000</c:formatCode>
                <c:ptCount val="83"/>
                <c:pt idx="0">
                  <c:v>1.004201250128087</c:v>
                </c:pt>
                <c:pt idx="1">
                  <c:v>1.0130583480153383</c:v>
                </c:pt>
                <c:pt idx="2">
                  <c:v>0.99064072486715471</c:v>
                </c:pt>
                <c:pt idx="3">
                  <c:v>0.98388213190942353</c:v>
                </c:pt>
                <c:pt idx="4">
                  <c:v>1.0006732103824001</c:v>
                </c:pt>
                <c:pt idx="5">
                  <c:v>1.0102943501743464</c:v>
                </c:pt>
                <c:pt idx="6">
                  <c:v>0.99572323326848411</c:v>
                </c:pt>
                <c:pt idx="7">
                  <c:v>0.99987836029680077</c:v>
                </c:pt>
                <c:pt idx="8">
                  <c:v>0.99931302222293239</c:v>
                </c:pt>
                <c:pt idx="9">
                  <c:v>1.0000559136692946</c:v>
                </c:pt>
                <c:pt idx="10">
                  <c:v>0.99626002066198427</c:v>
                </c:pt>
                <c:pt idx="11">
                  <c:v>1.0067550012990387</c:v>
                </c:pt>
                <c:pt idx="12">
                  <c:v>1.0232266682057667</c:v>
                </c:pt>
                <c:pt idx="13">
                  <c:v>1.0054852012995956</c:v>
                </c:pt>
                <c:pt idx="14">
                  <c:v>1.0032344277952117</c:v>
                </c:pt>
                <c:pt idx="15">
                  <c:v>0.99977765072104696</c:v>
                </c:pt>
                <c:pt idx="16">
                  <c:v>0.99092431737623177</c:v>
                </c:pt>
                <c:pt idx="17">
                  <c:v>1.0008576531776443</c:v>
                </c:pt>
                <c:pt idx="18">
                  <c:v>1.0114000825632721</c:v>
                </c:pt>
                <c:pt idx="19">
                  <c:v>1.0000391558009318</c:v>
                </c:pt>
                <c:pt idx="20">
                  <c:v>0.99472220466468608</c:v>
                </c:pt>
                <c:pt idx="21">
                  <c:v>0.97913012695705337</c:v>
                </c:pt>
                <c:pt idx="22">
                  <c:v>0.99688473520249221</c:v>
                </c:pt>
                <c:pt idx="23">
                  <c:v>1.0030747517516005</c:v>
                </c:pt>
                <c:pt idx="24">
                  <c:v>0.99717439873833613</c:v>
                </c:pt>
                <c:pt idx="25">
                  <c:v>1.0114259786330073</c:v>
                </c:pt>
                <c:pt idx="26">
                  <c:v>1.0132953623524348</c:v>
                </c:pt>
                <c:pt idx="27">
                  <c:v>0.99557432295261683</c:v>
                </c:pt>
                <c:pt idx="28">
                  <c:v>1.0106681639528357</c:v>
                </c:pt>
                <c:pt idx="29">
                  <c:v>0.99915243186856173</c:v>
                </c:pt>
                <c:pt idx="30">
                  <c:v>0.98655148718955532</c:v>
                </c:pt>
                <c:pt idx="31">
                  <c:v>1.001022639407368</c:v>
                </c:pt>
                <c:pt idx="32">
                  <c:v>1.0076896014474543</c:v>
                </c:pt>
                <c:pt idx="33">
                  <c:v>1.0036625758169881</c:v>
                </c:pt>
                <c:pt idx="34">
                  <c:v>1.0027790834797092</c:v>
                </c:pt>
                <c:pt idx="35">
                  <c:v>0.98919544350830302</c:v>
                </c:pt>
                <c:pt idx="36">
                  <c:v>0.98695147961624863</c:v>
                </c:pt>
                <c:pt idx="37">
                  <c:v>0.99709148173739781</c:v>
                </c:pt>
                <c:pt idx="38">
                  <c:v>1.001339992690949</c:v>
                </c:pt>
                <c:pt idx="39">
                  <c:v>1.0174156659075642</c:v>
                </c:pt>
                <c:pt idx="40">
                  <c:v>1.005741309083253</c:v>
                </c:pt>
                <c:pt idx="41">
                  <c:v>1.0043424468110913</c:v>
                </c:pt>
                <c:pt idx="42">
                  <c:v>1.0038959569343182</c:v>
                </c:pt>
                <c:pt idx="43">
                  <c:v>1.0337658017298734</c:v>
                </c:pt>
                <c:pt idx="44">
                  <c:v>1.0287418205914023</c:v>
                </c:pt>
                <c:pt idx="45">
                  <c:v>1.0157753614844303</c:v>
                </c:pt>
                <c:pt idx="46">
                  <c:v>1.0032628418457432</c:v>
                </c:pt>
                <c:pt idx="47">
                  <c:v>0.99849253561992457</c:v>
                </c:pt>
                <c:pt idx="48">
                  <c:v>0.99877585102674482</c:v>
                </c:pt>
                <c:pt idx="49">
                  <c:v>0.98210713753422085</c:v>
                </c:pt>
                <c:pt idx="50">
                  <c:v>0.99544417323272882</c:v>
                </c:pt>
                <c:pt idx="51">
                  <c:v>0.996784825018735</c:v>
                </c:pt>
                <c:pt idx="52">
                  <c:v>1.0082311328551123</c:v>
                </c:pt>
                <c:pt idx="53">
                  <c:v>1.0376649583329816</c:v>
                </c:pt>
                <c:pt idx="54">
                  <c:v>1.0235935290262494</c:v>
                </c:pt>
                <c:pt idx="55">
                  <c:v>1.0181880724083072</c:v>
                </c:pt>
                <c:pt idx="56">
                  <c:v>1.0138493709506018</c:v>
                </c:pt>
                <c:pt idx="57">
                  <c:v>1.0182635475375521</c:v>
                </c:pt>
                <c:pt idx="58">
                  <c:v>1.0403900344411148</c:v>
                </c:pt>
                <c:pt idx="59">
                  <c:v>1.083523173229703</c:v>
                </c:pt>
                <c:pt idx="60">
                  <c:v>1.1476303267864254</c:v>
                </c:pt>
                <c:pt idx="61">
                  <c:v>1.1560941146245907</c:v>
                </c:pt>
                <c:pt idx="62">
                  <c:v>1.1674340454317325</c:v>
                </c:pt>
                <c:pt idx="63">
                  <c:v>1.1360954363078508</c:v>
                </c:pt>
                <c:pt idx="64">
                  <c:v>1.1311552153985172</c:v>
                </c:pt>
                <c:pt idx="65">
                  <c:v>1.1189381662642899</c:v>
                </c:pt>
                <c:pt idx="66">
                  <c:v>1.0890971900862023</c:v>
                </c:pt>
                <c:pt idx="67">
                  <c:v>1.0732464110002444</c:v>
                </c:pt>
                <c:pt idx="68">
                  <c:v>1.0351500506824209</c:v>
                </c:pt>
                <c:pt idx="69">
                  <c:v>0.99301647169755725</c:v>
                </c:pt>
                <c:pt idx="70">
                  <c:v>0.99337748344370858</c:v>
                </c:pt>
                <c:pt idx="71">
                  <c:v>0.98901421402228462</c:v>
                </c:pt>
                <c:pt idx="72">
                  <c:v>0.99841536801376574</c:v>
                </c:pt>
                <c:pt idx="73">
                  <c:v>1.0050592839316754</c:v>
                </c:pt>
                <c:pt idx="74">
                  <c:v>0.96177032516555061</c:v>
                </c:pt>
                <c:pt idx="75">
                  <c:v>0.95418618132297872</c:v>
                </c:pt>
                <c:pt idx="76">
                  <c:v>0.95863042322708347</c:v>
                </c:pt>
                <c:pt idx="77">
                  <c:v>0.94026697829115913</c:v>
                </c:pt>
                <c:pt idx="78">
                  <c:v>0.94592134013109974</c:v>
                </c:pt>
                <c:pt idx="79">
                  <c:v>0.95367847411444151</c:v>
                </c:pt>
                <c:pt idx="80">
                  <c:v>0.95841920904999123</c:v>
                </c:pt>
                <c:pt idx="81">
                  <c:v>0.9660620627334805</c:v>
                </c:pt>
                <c:pt idx="82">
                  <c:v>0.97437680287896866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Graf_9!$D$3</c:f>
              <c:strCache>
                <c:ptCount val="1"/>
                <c:pt idx="0">
                  <c:v>CZ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Graf_9!$A$4:$A$86</c:f>
              <c:numCache>
                <c:formatCode>dd/mm/yy</c:formatCode>
                <c:ptCount val="83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43584</c:v>
                </c:pt>
                <c:pt idx="16">
                  <c:v>43591</c:v>
                </c:pt>
                <c:pt idx="17">
                  <c:v>43598</c:v>
                </c:pt>
                <c:pt idx="18">
                  <c:v>43605</c:v>
                </c:pt>
                <c:pt idx="19">
                  <c:v>43612</c:v>
                </c:pt>
                <c:pt idx="20">
                  <c:v>43619</c:v>
                </c:pt>
                <c:pt idx="21">
                  <c:v>43626</c:v>
                </c:pt>
                <c:pt idx="22">
                  <c:v>43633</c:v>
                </c:pt>
                <c:pt idx="23">
                  <c:v>43640</c:v>
                </c:pt>
                <c:pt idx="24">
                  <c:v>43647</c:v>
                </c:pt>
                <c:pt idx="25">
                  <c:v>43654</c:v>
                </c:pt>
                <c:pt idx="26">
                  <c:v>43661</c:v>
                </c:pt>
                <c:pt idx="27">
                  <c:v>43668</c:v>
                </c:pt>
                <c:pt idx="28">
                  <c:v>43675</c:v>
                </c:pt>
                <c:pt idx="29">
                  <c:v>43682</c:v>
                </c:pt>
                <c:pt idx="30">
                  <c:v>43689</c:v>
                </c:pt>
                <c:pt idx="31">
                  <c:v>43696</c:v>
                </c:pt>
                <c:pt idx="32">
                  <c:v>43703</c:v>
                </c:pt>
                <c:pt idx="33">
                  <c:v>43710</c:v>
                </c:pt>
                <c:pt idx="34">
                  <c:v>43717</c:v>
                </c:pt>
                <c:pt idx="35">
                  <c:v>43724</c:v>
                </c:pt>
                <c:pt idx="36">
                  <c:v>43731</c:v>
                </c:pt>
                <c:pt idx="37">
                  <c:v>43738</c:v>
                </c:pt>
                <c:pt idx="38">
                  <c:v>43745</c:v>
                </c:pt>
                <c:pt idx="39">
                  <c:v>43752</c:v>
                </c:pt>
                <c:pt idx="40">
                  <c:v>43759</c:v>
                </c:pt>
                <c:pt idx="41">
                  <c:v>43766</c:v>
                </c:pt>
                <c:pt idx="42">
                  <c:v>43773</c:v>
                </c:pt>
                <c:pt idx="43">
                  <c:v>43780</c:v>
                </c:pt>
                <c:pt idx="44">
                  <c:v>43787</c:v>
                </c:pt>
                <c:pt idx="45">
                  <c:v>43794</c:v>
                </c:pt>
                <c:pt idx="46">
                  <c:v>43801</c:v>
                </c:pt>
                <c:pt idx="47">
                  <c:v>43808</c:v>
                </c:pt>
                <c:pt idx="48">
                  <c:v>43815</c:v>
                </c:pt>
                <c:pt idx="49">
                  <c:v>43836</c:v>
                </c:pt>
                <c:pt idx="50">
                  <c:v>43843</c:v>
                </c:pt>
                <c:pt idx="51">
                  <c:v>43850</c:v>
                </c:pt>
                <c:pt idx="52">
                  <c:v>43857</c:v>
                </c:pt>
                <c:pt idx="53">
                  <c:v>43864</c:v>
                </c:pt>
                <c:pt idx="54">
                  <c:v>43871</c:v>
                </c:pt>
                <c:pt idx="55">
                  <c:v>43878</c:v>
                </c:pt>
                <c:pt idx="56">
                  <c:v>43885</c:v>
                </c:pt>
                <c:pt idx="57">
                  <c:v>43892</c:v>
                </c:pt>
                <c:pt idx="58">
                  <c:v>43899</c:v>
                </c:pt>
                <c:pt idx="59">
                  <c:v>43906</c:v>
                </c:pt>
                <c:pt idx="60">
                  <c:v>43913</c:v>
                </c:pt>
                <c:pt idx="61">
                  <c:v>43920</c:v>
                </c:pt>
                <c:pt idx="62">
                  <c:v>43927</c:v>
                </c:pt>
                <c:pt idx="63">
                  <c:v>43941</c:v>
                </c:pt>
                <c:pt idx="64">
                  <c:v>43948</c:v>
                </c:pt>
                <c:pt idx="65">
                  <c:v>43955</c:v>
                </c:pt>
                <c:pt idx="66">
                  <c:v>43962</c:v>
                </c:pt>
                <c:pt idx="67">
                  <c:v>43969</c:v>
                </c:pt>
                <c:pt idx="68">
                  <c:v>43976</c:v>
                </c:pt>
                <c:pt idx="69">
                  <c:v>43983</c:v>
                </c:pt>
                <c:pt idx="70">
                  <c:v>43990</c:v>
                </c:pt>
                <c:pt idx="71">
                  <c:v>43997</c:v>
                </c:pt>
                <c:pt idx="72">
                  <c:v>44004</c:v>
                </c:pt>
                <c:pt idx="73">
                  <c:v>44011</c:v>
                </c:pt>
                <c:pt idx="74">
                  <c:v>44018</c:v>
                </c:pt>
                <c:pt idx="75">
                  <c:v>44025</c:v>
                </c:pt>
                <c:pt idx="76">
                  <c:v>44032</c:v>
                </c:pt>
                <c:pt idx="77">
                  <c:v>44039</c:v>
                </c:pt>
                <c:pt idx="78">
                  <c:v>44046</c:v>
                </c:pt>
                <c:pt idx="79">
                  <c:v>44053</c:v>
                </c:pt>
                <c:pt idx="80">
                  <c:v>44060</c:v>
                </c:pt>
                <c:pt idx="81">
                  <c:v>44067</c:v>
                </c:pt>
                <c:pt idx="82">
                  <c:v>44074</c:v>
                </c:pt>
              </c:numCache>
            </c:numRef>
          </c:cat>
          <c:val>
            <c:numRef>
              <c:f>Graf_9!$D$4:$D$86</c:f>
              <c:numCache>
                <c:formatCode>#,##0.000</c:formatCode>
                <c:ptCount val="83"/>
                <c:pt idx="0">
                  <c:v>0.95520448361288224</c:v>
                </c:pt>
                <c:pt idx="1">
                  <c:v>0.96149117198642597</c:v>
                </c:pt>
                <c:pt idx="2">
                  <c:v>0.98644565881362367</c:v>
                </c:pt>
                <c:pt idx="3">
                  <c:v>0.99442820378282482</c:v>
                </c:pt>
                <c:pt idx="4">
                  <c:v>1.0035507693333556</c:v>
                </c:pt>
                <c:pt idx="5">
                  <c:v>1.0136009551560896</c:v>
                </c:pt>
                <c:pt idx="6">
                  <c:v>1.0115245417702097</c:v>
                </c:pt>
                <c:pt idx="7">
                  <c:v>1.0204926173607893</c:v>
                </c:pt>
                <c:pt idx="8">
                  <c:v>1.0297821899540673</c:v>
                </c:pt>
                <c:pt idx="9">
                  <c:v>1.0279821334734629</c:v>
                </c:pt>
                <c:pt idx="10">
                  <c:v>1.0131695755927124</c:v>
                </c:pt>
                <c:pt idx="11">
                  <c:v>1.0151370025624022</c:v>
                </c:pt>
                <c:pt idx="12">
                  <c:v>1.0157311463602285</c:v>
                </c:pt>
                <c:pt idx="13">
                  <c:v>1.0065780402144553</c:v>
                </c:pt>
                <c:pt idx="14">
                  <c:v>1.0111550626511676</c:v>
                </c:pt>
                <c:pt idx="15">
                  <c:v>1.0077482150289758</c:v>
                </c:pt>
                <c:pt idx="16">
                  <c:v>1.0151879135174824</c:v>
                </c:pt>
                <c:pt idx="17">
                  <c:v>1.0147343900824073</c:v>
                </c:pt>
                <c:pt idx="18">
                  <c:v>1.0127105507905343</c:v>
                </c:pt>
                <c:pt idx="19">
                  <c:v>1.0148613208296908</c:v>
                </c:pt>
                <c:pt idx="20">
                  <c:v>0.99850897785673487</c:v>
                </c:pt>
                <c:pt idx="21">
                  <c:v>0.9677239799934797</c:v>
                </c:pt>
                <c:pt idx="22">
                  <c:v>0.95825980020283164</c:v>
                </c:pt>
                <c:pt idx="23">
                  <c:v>0.95886670628483317</c:v>
                </c:pt>
                <c:pt idx="24">
                  <c:v>0.97246809840031412</c:v>
                </c:pt>
                <c:pt idx="25">
                  <c:v>0.9847943257853855</c:v>
                </c:pt>
                <c:pt idx="26">
                  <c:v>0.98652395383325808</c:v>
                </c:pt>
                <c:pt idx="27">
                  <c:v>0.98290735336561597</c:v>
                </c:pt>
                <c:pt idx="28">
                  <c:v>0.98520581464608248</c:v>
                </c:pt>
                <c:pt idx="29">
                  <c:v>0.99344456239010126</c:v>
                </c:pt>
                <c:pt idx="30">
                  <c:v>0.9853907245808412</c:v>
                </c:pt>
                <c:pt idx="31">
                  <c:v>0.98386912252602676</c:v>
                </c:pt>
                <c:pt idx="32">
                  <c:v>0.98067987282954261</c:v>
                </c:pt>
                <c:pt idx="33">
                  <c:v>0.98641324401223385</c:v>
                </c:pt>
                <c:pt idx="34">
                  <c:v>0.99486206106620412</c:v>
                </c:pt>
                <c:pt idx="35">
                  <c:v>0.99332329645872874</c:v>
                </c:pt>
                <c:pt idx="36">
                  <c:v>0.98917354834514604</c:v>
                </c:pt>
                <c:pt idx="37">
                  <c:v>1.0050373345859183</c:v>
                </c:pt>
                <c:pt idx="38">
                  <c:v>0.99095840867992768</c:v>
                </c:pt>
                <c:pt idx="39">
                  <c:v>1.0068501479469822</c:v>
                </c:pt>
                <c:pt idx="40">
                  <c:v>1.0005478039506333</c:v>
                </c:pt>
                <c:pt idx="41">
                  <c:v>0.99428406743839759</c:v>
                </c:pt>
                <c:pt idx="42">
                  <c:v>0.99753427518131521</c:v>
                </c:pt>
                <c:pt idx="43">
                  <c:v>0.99898734991079041</c:v>
                </c:pt>
                <c:pt idx="44">
                  <c:v>1.0022837867282133</c:v>
                </c:pt>
                <c:pt idx="45">
                  <c:v>0.99293289060050338</c:v>
                </c:pt>
                <c:pt idx="46">
                  <c:v>0.99404219640596903</c:v>
                </c:pt>
                <c:pt idx="47">
                  <c:v>0.99341219348960219</c:v>
                </c:pt>
                <c:pt idx="48">
                  <c:v>0.99332408810913664</c:v>
                </c:pt>
                <c:pt idx="49">
                  <c:v>0.99450322498649635</c:v>
                </c:pt>
                <c:pt idx="50">
                  <c:v>0.98555516196323856</c:v>
                </c:pt>
                <c:pt idx="51">
                  <c:v>0.97318815495484157</c:v>
                </c:pt>
                <c:pt idx="52">
                  <c:v>0.96701066882262499</c:v>
                </c:pt>
                <c:pt idx="53">
                  <c:v>0.97823058860986201</c:v>
                </c:pt>
                <c:pt idx="54">
                  <c:v>0.94706943048175285</c:v>
                </c:pt>
                <c:pt idx="55">
                  <c:v>0.93851312253779029</c:v>
                </c:pt>
                <c:pt idx="56">
                  <c:v>0.95460193986734021</c:v>
                </c:pt>
                <c:pt idx="57">
                  <c:v>0.97487660049770453</c:v>
                </c:pt>
                <c:pt idx="58">
                  <c:v>0.96815010905216192</c:v>
                </c:pt>
                <c:pt idx="59">
                  <c:v>1.0223342093617636</c:v>
                </c:pt>
                <c:pt idx="60">
                  <c:v>1.0565010999189532</c:v>
                </c:pt>
                <c:pt idx="61">
                  <c:v>1.0566377395779318</c:v>
                </c:pt>
                <c:pt idx="62">
                  <c:v>1.0816821674080064</c:v>
                </c:pt>
                <c:pt idx="63">
                  <c:v>1.0827335187305742</c:v>
                </c:pt>
                <c:pt idx="64">
                  <c:v>1.0803335620853869</c:v>
                </c:pt>
                <c:pt idx="65">
                  <c:v>1.0691751024406686</c:v>
                </c:pt>
                <c:pt idx="66">
                  <c:v>1.0911521790697172</c:v>
                </c:pt>
                <c:pt idx="67">
                  <c:v>1.0827499705191841</c:v>
                </c:pt>
                <c:pt idx="68">
                  <c:v>1.0629126540224567</c:v>
                </c:pt>
                <c:pt idx="69">
                  <c:v>1.0448856413489462</c:v>
                </c:pt>
                <c:pt idx="70">
                  <c:v>1.0282854789003142</c:v>
                </c:pt>
                <c:pt idx="71">
                  <c:v>1.0270111030972868</c:v>
                </c:pt>
                <c:pt idx="72">
                  <c:v>1.0371851582540548</c:v>
                </c:pt>
                <c:pt idx="73">
                  <c:v>1.0359219705537928</c:v>
                </c:pt>
                <c:pt idx="74">
                  <c:v>1.0163677349799078</c:v>
                </c:pt>
                <c:pt idx="75">
                  <c:v>1.0092064542499561</c:v>
                </c:pt>
                <c:pt idx="76">
                  <c:v>1.0072607514974097</c:v>
                </c:pt>
                <c:pt idx="77">
                  <c:v>0.99023960769092412</c:v>
                </c:pt>
                <c:pt idx="78">
                  <c:v>0.98880810080322812</c:v>
                </c:pt>
                <c:pt idx="79">
                  <c:v>0.98253068037404445</c:v>
                </c:pt>
                <c:pt idx="80">
                  <c:v>0.98400167005105055</c:v>
                </c:pt>
                <c:pt idx="81">
                  <c:v>0.98526379796866537</c:v>
                </c:pt>
                <c:pt idx="82">
                  <c:v>0.99047728206156815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Graf_9!$E$3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Graf_9!$A$4:$A$86</c:f>
              <c:numCache>
                <c:formatCode>dd/mm/yy</c:formatCode>
                <c:ptCount val="83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43584</c:v>
                </c:pt>
                <c:pt idx="16">
                  <c:v>43591</c:v>
                </c:pt>
                <c:pt idx="17">
                  <c:v>43598</c:v>
                </c:pt>
                <c:pt idx="18">
                  <c:v>43605</c:v>
                </c:pt>
                <c:pt idx="19">
                  <c:v>43612</c:v>
                </c:pt>
                <c:pt idx="20">
                  <c:v>43619</c:v>
                </c:pt>
                <c:pt idx="21">
                  <c:v>43626</c:v>
                </c:pt>
                <c:pt idx="22">
                  <c:v>43633</c:v>
                </c:pt>
                <c:pt idx="23">
                  <c:v>43640</c:v>
                </c:pt>
                <c:pt idx="24">
                  <c:v>43647</c:v>
                </c:pt>
                <c:pt idx="25">
                  <c:v>43654</c:v>
                </c:pt>
                <c:pt idx="26">
                  <c:v>43661</c:v>
                </c:pt>
                <c:pt idx="27">
                  <c:v>43668</c:v>
                </c:pt>
                <c:pt idx="28">
                  <c:v>43675</c:v>
                </c:pt>
                <c:pt idx="29">
                  <c:v>43682</c:v>
                </c:pt>
                <c:pt idx="30">
                  <c:v>43689</c:v>
                </c:pt>
                <c:pt idx="31">
                  <c:v>43696</c:v>
                </c:pt>
                <c:pt idx="32">
                  <c:v>43703</c:v>
                </c:pt>
                <c:pt idx="33">
                  <c:v>43710</c:v>
                </c:pt>
                <c:pt idx="34">
                  <c:v>43717</c:v>
                </c:pt>
                <c:pt idx="35">
                  <c:v>43724</c:v>
                </c:pt>
                <c:pt idx="36">
                  <c:v>43731</c:v>
                </c:pt>
                <c:pt idx="37">
                  <c:v>43738</c:v>
                </c:pt>
                <c:pt idx="38">
                  <c:v>43745</c:v>
                </c:pt>
                <c:pt idx="39">
                  <c:v>43752</c:v>
                </c:pt>
                <c:pt idx="40">
                  <c:v>43759</c:v>
                </c:pt>
                <c:pt idx="41">
                  <c:v>43766</c:v>
                </c:pt>
                <c:pt idx="42">
                  <c:v>43773</c:v>
                </c:pt>
                <c:pt idx="43">
                  <c:v>43780</c:v>
                </c:pt>
                <c:pt idx="44">
                  <c:v>43787</c:v>
                </c:pt>
                <c:pt idx="45">
                  <c:v>43794</c:v>
                </c:pt>
                <c:pt idx="46">
                  <c:v>43801</c:v>
                </c:pt>
                <c:pt idx="47">
                  <c:v>43808</c:v>
                </c:pt>
                <c:pt idx="48">
                  <c:v>43815</c:v>
                </c:pt>
                <c:pt idx="49">
                  <c:v>43836</c:v>
                </c:pt>
                <c:pt idx="50">
                  <c:v>43843</c:v>
                </c:pt>
                <c:pt idx="51">
                  <c:v>43850</c:v>
                </c:pt>
                <c:pt idx="52">
                  <c:v>43857</c:v>
                </c:pt>
                <c:pt idx="53">
                  <c:v>43864</c:v>
                </c:pt>
                <c:pt idx="54">
                  <c:v>43871</c:v>
                </c:pt>
                <c:pt idx="55">
                  <c:v>43878</c:v>
                </c:pt>
                <c:pt idx="56">
                  <c:v>43885</c:v>
                </c:pt>
                <c:pt idx="57">
                  <c:v>43892</c:v>
                </c:pt>
                <c:pt idx="58">
                  <c:v>43899</c:v>
                </c:pt>
                <c:pt idx="59">
                  <c:v>43906</c:v>
                </c:pt>
                <c:pt idx="60">
                  <c:v>43913</c:v>
                </c:pt>
                <c:pt idx="61">
                  <c:v>43920</c:v>
                </c:pt>
                <c:pt idx="62">
                  <c:v>43927</c:v>
                </c:pt>
                <c:pt idx="63">
                  <c:v>43941</c:v>
                </c:pt>
                <c:pt idx="64">
                  <c:v>43948</c:v>
                </c:pt>
                <c:pt idx="65">
                  <c:v>43955</c:v>
                </c:pt>
                <c:pt idx="66">
                  <c:v>43962</c:v>
                </c:pt>
                <c:pt idx="67">
                  <c:v>43969</c:v>
                </c:pt>
                <c:pt idx="68">
                  <c:v>43976</c:v>
                </c:pt>
                <c:pt idx="69">
                  <c:v>43983</c:v>
                </c:pt>
                <c:pt idx="70">
                  <c:v>43990</c:v>
                </c:pt>
                <c:pt idx="71">
                  <c:v>43997</c:v>
                </c:pt>
                <c:pt idx="72">
                  <c:v>44004</c:v>
                </c:pt>
                <c:pt idx="73">
                  <c:v>44011</c:v>
                </c:pt>
                <c:pt idx="74">
                  <c:v>44018</c:v>
                </c:pt>
                <c:pt idx="75">
                  <c:v>44025</c:v>
                </c:pt>
                <c:pt idx="76">
                  <c:v>44032</c:v>
                </c:pt>
                <c:pt idx="77">
                  <c:v>44039</c:v>
                </c:pt>
                <c:pt idx="78">
                  <c:v>44046</c:v>
                </c:pt>
                <c:pt idx="79">
                  <c:v>44053</c:v>
                </c:pt>
                <c:pt idx="80">
                  <c:v>44060</c:v>
                </c:pt>
                <c:pt idx="81">
                  <c:v>44067</c:v>
                </c:pt>
                <c:pt idx="82">
                  <c:v>44074</c:v>
                </c:pt>
              </c:numCache>
            </c:numRef>
          </c:cat>
          <c:val>
            <c:numRef>
              <c:f>Graf_9!$E$4:$E$86</c:f>
              <c:numCache>
                <c:formatCode>#,##0.000</c:formatCode>
                <c:ptCount val="83"/>
                <c:pt idx="0">
                  <c:v>1.0008510638297872</c:v>
                </c:pt>
                <c:pt idx="1">
                  <c:v>0.99660152931180968</c:v>
                </c:pt>
                <c:pt idx="2">
                  <c:v>0.985973597359736</c:v>
                </c:pt>
                <c:pt idx="3">
                  <c:v>1.0118644067796609</c:v>
                </c:pt>
                <c:pt idx="4">
                  <c:v>1.0220713073005094</c:v>
                </c:pt>
                <c:pt idx="5">
                  <c:v>1.0201680672268907</c:v>
                </c:pt>
                <c:pt idx="6">
                  <c:v>1.011676396997498</c:v>
                </c:pt>
                <c:pt idx="7">
                  <c:v>1.0173267326732673</c:v>
                </c:pt>
                <c:pt idx="8">
                  <c:v>1.0296296296296297</c:v>
                </c:pt>
                <c:pt idx="9">
                  <c:v>1.034710743801653</c:v>
                </c:pt>
                <c:pt idx="10">
                  <c:v>1.0298013245033113</c:v>
                </c:pt>
                <c:pt idx="11">
                  <c:v>1.0290456431535269</c:v>
                </c:pt>
                <c:pt idx="12">
                  <c:v>1.0222405271828665</c:v>
                </c:pt>
                <c:pt idx="13">
                  <c:v>1.0155482815057284</c:v>
                </c:pt>
                <c:pt idx="14">
                  <c:v>1.0146103896103895</c:v>
                </c:pt>
                <c:pt idx="15">
                  <c:v>1.0104333868378812</c:v>
                </c:pt>
                <c:pt idx="16">
                  <c:v>1.0274636510500808</c:v>
                </c:pt>
                <c:pt idx="17">
                  <c:v>1.022508038585209</c:v>
                </c:pt>
                <c:pt idx="18">
                  <c:v>1.0200160128102482</c:v>
                </c:pt>
                <c:pt idx="19">
                  <c:v>1.022417934347478</c:v>
                </c:pt>
                <c:pt idx="20">
                  <c:v>1.0177849636216654</c:v>
                </c:pt>
                <c:pt idx="21">
                  <c:v>1.0167084377610693</c:v>
                </c:pt>
                <c:pt idx="22">
                  <c:v>1.0025062656641603</c:v>
                </c:pt>
                <c:pt idx="23">
                  <c:v>1.0058972198820555</c:v>
                </c:pt>
                <c:pt idx="24">
                  <c:v>1.0158995815899581</c:v>
                </c:pt>
                <c:pt idx="25">
                  <c:v>1.0157415078707539</c:v>
                </c:pt>
                <c:pt idx="26">
                  <c:v>1.0132450331125828</c:v>
                </c:pt>
                <c:pt idx="27">
                  <c:v>1.0285234899328859</c:v>
                </c:pt>
                <c:pt idx="28">
                  <c:v>1.0251256281407035</c:v>
                </c:pt>
                <c:pt idx="29">
                  <c:v>1.023372287145242</c:v>
                </c:pt>
                <c:pt idx="30">
                  <c:v>1.0220338983050847</c:v>
                </c:pt>
                <c:pt idx="31">
                  <c:v>1.0238095238095237</c:v>
                </c:pt>
                <c:pt idx="32">
                  <c:v>1.0194915254237289</c:v>
                </c:pt>
                <c:pt idx="33">
                  <c:v>1.0186282811176968</c:v>
                </c:pt>
                <c:pt idx="34">
                  <c:v>1.0158730158730158</c:v>
                </c:pt>
                <c:pt idx="35">
                  <c:v>1.0116666666666667</c:v>
                </c:pt>
                <c:pt idx="36">
                  <c:v>0.98862713241267264</c:v>
                </c:pt>
                <c:pt idx="37">
                  <c:v>1.0205592105263157</c:v>
                </c:pt>
                <c:pt idx="38">
                  <c:v>1.01900826446281</c:v>
                </c:pt>
                <c:pt idx="39">
                  <c:v>1.0298507462686568</c:v>
                </c:pt>
                <c:pt idx="40">
                  <c:v>1.0332778702163061</c:v>
                </c:pt>
                <c:pt idx="41">
                  <c:v>1.0307053941908713</c:v>
                </c:pt>
                <c:pt idx="42">
                  <c:v>1.0332778702163061</c:v>
                </c:pt>
                <c:pt idx="43">
                  <c:v>1.0315352697095437</c:v>
                </c:pt>
                <c:pt idx="44">
                  <c:v>1.0289975144987573</c:v>
                </c:pt>
                <c:pt idx="45">
                  <c:v>1.0257475083056478</c:v>
                </c:pt>
                <c:pt idx="46">
                  <c:v>1.0232365145228215</c:v>
                </c:pt>
                <c:pt idx="47">
                  <c:v>1.0181818181818181</c:v>
                </c:pt>
                <c:pt idx="48">
                  <c:v>1.0275229357798166</c:v>
                </c:pt>
                <c:pt idx="49">
                  <c:v>1.0253890253890254</c:v>
                </c:pt>
                <c:pt idx="50">
                  <c:v>1.0253890253890254</c:v>
                </c:pt>
                <c:pt idx="51">
                  <c:v>1.0231596360628619</c:v>
                </c:pt>
                <c:pt idx="52">
                  <c:v>1.0149750415973378</c:v>
                </c:pt>
                <c:pt idx="53">
                  <c:v>1.036256323777403</c:v>
                </c:pt>
                <c:pt idx="54">
                  <c:v>1.0093537414965987</c:v>
                </c:pt>
                <c:pt idx="55">
                  <c:v>1.0206896551724138</c:v>
                </c:pt>
                <c:pt idx="56">
                  <c:v>1.0102476515798462</c:v>
                </c:pt>
                <c:pt idx="57">
                  <c:v>1.0430579964850615</c:v>
                </c:pt>
                <c:pt idx="58">
                  <c:v>1.0411817367949865</c:v>
                </c:pt>
                <c:pt idx="59">
                  <c:v>1.0750237416904083</c:v>
                </c:pt>
                <c:pt idx="60">
                  <c:v>1.0330188679245282</c:v>
                </c:pt>
                <c:pt idx="61">
                  <c:v>1.0159924741298212</c:v>
                </c:pt>
                <c:pt idx="62">
                  <c:v>1.0094339622641511</c:v>
                </c:pt>
                <c:pt idx="63">
                  <c:v>1.0321637426900585</c:v>
                </c:pt>
                <c:pt idx="64">
                  <c:v>1.0266798418972332</c:v>
                </c:pt>
                <c:pt idx="65">
                  <c:v>1.0170340681362726</c:v>
                </c:pt>
                <c:pt idx="66">
                  <c:v>1.0160642570281124</c:v>
                </c:pt>
                <c:pt idx="67">
                  <c:v>1.0327198364008181</c:v>
                </c:pt>
                <c:pt idx="68">
                  <c:v>1.0284842319430316</c:v>
                </c:pt>
                <c:pt idx="69">
                  <c:v>1.0274390243902438</c:v>
                </c:pt>
                <c:pt idx="70">
                  <c:v>1.0201816347124117</c:v>
                </c:pt>
                <c:pt idx="71">
                  <c:v>1.012012012012012</c:v>
                </c:pt>
                <c:pt idx="72">
                  <c:v>1.0168316831683168</c:v>
                </c:pt>
                <c:pt idx="73">
                  <c:v>1.0157016683022571</c:v>
                </c:pt>
                <c:pt idx="74">
                  <c:v>1.0196656833824975</c:v>
                </c:pt>
                <c:pt idx="75">
                  <c:v>1.0097370983446934</c:v>
                </c:pt>
                <c:pt idx="76">
                  <c:v>1.01454898157129</c:v>
                </c:pt>
                <c:pt idx="77">
                  <c:v>1.0175097276264591</c:v>
                </c:pt>
                <c:pt idx="78">
                  <c:v>1.0087378640776699</c:v>
                </c:pt>
                <c:pt idx="79">
                  <c:v>1.0097465886939572</c:v>
                </c:pt>
                <c:pt idx="80">
                  <c:v>1.0087548638132295</c:v>
                </c:pt>
                <c:pt idx="81">
                  <c:v>1.0126953125</c:v>
                </c:pt>
                <c:pt idx="82">
                  <c:v>1.0058195926285161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Graf_9!$F$3</c:f>
              <c:strCache>
                <c:ptCount val="1"/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Graf_9!$A$4:$A$86</c:f>
              <c:numCache>
                <c:formatCode>dd/mm/yy</c:formatCode>
                <c:ptCount val="83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43584</c:v>
                </c:pt>
                <c:pt idx="16">
                  <c:v>43591</c:v>
                </c:pt>
                <c:pt idx="17">
                  <c:v>43598</c:v>
                </c:pt>
                <c:pt idx="18">
                  <c:v>43605</c:v>
                </c:pt>
                <c:pt idx="19">
                  <c:v>43612</c:v>
                </c:pt>
                <c:pt idx="20">
                  <c:v>43619</c:v>
                </c:pt>
                <c:pt idx="21">
                  <c:v>43626</c:v>
                </c:pt>
                <c:pt idx="22">
                  <c:v>43633</c:v>
                </c:pt>
                <c:pt idx="23">
                  <c:v>43640</c:v>
                </c:pt>
                <c:pt idx="24">
                  <c:v>43647</c:v>
                </c:pt>
                <c:pt idx="25">
                  <c:v>43654</c:v>
                </c:pt>
                <c:pt idx="26">
                  <c:v>43661</c:v>
                </c:pt>
                <c:pt idx="27">
                  <c:v>43668</c:v>
                </c:pt>
                <c:pt idx="28">
                  <c:v>43675</c:v>
                </c:pt>
                <c:pt idx="29">
                  <c:v>43682</c:v>
                </c:pt>
                <c:pt idx="30">
                  <c:v>43689</c:v>
                </c:pt>
                <c:pt idx="31">
                  <c:v>43696</c:v>
                </c:pt>
                <c:pt idx="32">
                  <c:v>43703</c:v>
                </c:pt>
                <c:pt idx="33">
                  <c:v>43710</c:v>
                </c:pt>
                <c:pt idx="34">
                  <c:v>43717</c:v>
                </c:pt>
                <c:pt idx="35">
                  <c:v>43724</c:v>
                </c:pt>
                <c:pt idx="36">
                  <c:v>43731</c:v>
                </c:pt>
                <c:pt idx="37">
                  <c:v>43738</c:v>
                </c:pt>
                <c:pt idx="38">
                  <c:v>43745</c:v>
                </c:pt>
                <c:pt idx="39">
                  <c:v>43752</c:v>
                </c:pt>
                <c:pt idx="40">
                  <c:v>43759</c:v>
                </c:pt>
                <c:pt idx="41">
                  <c:v>43766</c:v>
                </c:pt>
                <c:pt idx="42">
                  <c:v>43773</c:v>
                </c:pt>
                <c:pt idx="43">
                  <c:v>43780</c:v>
                </c:pt>
                <c:pt idx="44">
                  <c:v>43787</c:v>
                </c:pt>
                <c:pt idx="45">
                  <c:v>43794</c:v>
                </c:pt>
                <c:pt idx="46">
                  <c:v>43801</c:v>
                </c:pt>
                <c:pt idx="47">
                  <c:v>43808</c:v>
                </c:pt>
                <c:pt idx="48">
                  <c:v>43815</c:v>
                </c:pt>
                <c:pt idx="49">
                  <c:v>43836</c:v>
                </c:pt>
                <c:pt idx="50">
                  <c:v>43843</c:v>
                </c:pt>
                <c:pt idx="51">
                  <c:v>43850</c:v>
                </c:pt>
                <c:pt idx="52">
                  <c:v>43857</c:v>
                </c:pt>
                <c:pt idx="53">
                  <c:v>43864</c:v>
                </c:pt>
                <c:pt idx="54">
                  <c:v>43871</c:v>
                </c:pt>
                <c:pt idx="55">
                  <c:v>43878</c:v>
                </c:pt>
                <c:pt idx="56">
                  <c:v>43885</c:v>
                </c:pt>
                <c:pt idx="57">
                  <c:v>43892</c:v>
                </c:pt>
                <c:pt idx="58">
                  <c:v>43899</c:v>
                </c:pt>
                <c:pt idx="59">
                  <c:v>43906</c:v>
                </c:pt>
                <c:pt idx="60">
                  <c:v>43913</c:v>
                </c:pt>
                <c:pt idx="61">
                  <c:v>43920</c:v>
                </c:pt>
                <c:pt idx="62">
                  <c:v>43927</c:v>
                </c:pt>
                <c:pt idx="63">
                  <c:v>43941</c:v>
                </c:pt>
                <c:pt idx="64">
                  <c:v>43948</c:v>
                </c:pt>
                <c:pt idx="65">
                  <c:v>43955</c:v>
                </c:pt>
                <c:pt idx="66">
                  <c:v>43962</c:v>
                </c:pt>
                <c:pt idx="67">
                  <c:v>43969</c:v>
                </c:pt>
                <c:pt idx="68">
                  <c:v>43976</c:v>
                </c:pt>
                <c:pt idx="69">
                  <c:v>43983</c:v>
                </c:pt>
                <c:pt idx="70">
                  <c:v>43990</c:v>
                </c:pt>
                <c:pt idx="71">
                  <c:v>43997</c:v>
                </c:pt>
                <c:pt idx="72">
                  <c:v>44004</c:v>
                </c:pt>
                <c:pt idx="73">
                  <c:v>44011</c:v>
                </c:pt>
                <c:pt idx="74">
                  <c:v>44018</c:v>
                </c:pt>
                <c:pt idx="75">
                  <c:v>44025</c:v>
                </c:pt>
                <c:pt idx="76">
                  <c:v>44032</c:v>
                </c:pt>
                <c:pt idx="77">
                  <c:v>44039</c:v>
                </c:pt>
                <c:pt idx="78">
                  <c:v>44046</c:v>
                </c:pt>
                <c:pt idx="79">
                  <c:v>44053</c:v>
                </c:pt>
                <c:pt idx="80">
                  <c:v>44060</c:v>
                </c:pt>
                <c:pt idx="81">
                  <c:v>44067</c:v>
                </c:pt>
                <c:pt idx="82">
                  <c:v>44074</c:v>
                </c:pt>
              </c:numCache>
            </c:numRef>
          </c:cat>
          <c:val>
            <c:numRef>
              <c:f>Graf_9!$F$4:$F$86</c:f>
              <c:numCache>
                <c:formatCode>#,##0</c:formatCode>
                <c:ptCount val="8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278456"/>
        <c:axId val="299278848"/>
      </c:lineChart>
      <c:dateAx>
        <c:axId val="299278456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9278848"/>
        <c:crosses val="autoZero"/>
        <c:auto val="1"/>
        <c:lblOffset val="100"/>
        <c:baseTimeUnit val="days"/>
      </c:dateAx>
      <c:valAx>
        <c:axId val="299278848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927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9597238701326711"/>
          <c:y val="0.78717110217640518"/>
          <c:w val="0.36969906158990401"/>
          <c:h val="5.342667707034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11</xdr:col>
      <xdr:colOff>304800</xdr:colOff>
      <xdr:row>20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320386</xdr:colOff>
      <xdr:row>2</xdr:row>
      <xdr:rowOff>86591</xdr:rowOff>
    </xdr:from>
    <xdr:to>
      <xdr:col>11</xdr:col>
      <xdr:colOff>450272</xdr:colOff>
      <xdr:row>18</xdr:row>
      <xdr:rowOff>159327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85725</xdr:rowOff>
    </xdr:from>
    <xdr:to>
      <xdr:col>12</xdr:col>
      <xdr:colOff>495300</xdr:colOff>
      <xdr:row>21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11</xdr:col>
      <xdr:colOff>266700</xdr:colOff>
      <xdr:row>18</xdr:row>
      <xdr:rowOff>80433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357186</xdr:colOff>
      <xdr:row>10</xdr:row>
      <xdr:rowOff>133350</xdr:rowOff>
    </xdr:from>
    <xdr:to>
      <xdr:col>5</xdr:col>
      <xdr:colOff>514350</xdr:colOff>
      <xdr:row>27</xdr:row>
      <xdr:rowOff>152399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185736</xdr:rowOff>
    </xdr:from>
    <xdr:to>
      <xdr:col>5</xdr:col>
      <xdr:colOff>0</xdr:colOff>
      <xdr:row>27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57150</xdr:rowOff>
    </xdr:from>
    <xdr:to>
      <xdr:col>12</xdr:col>
      <xdr:colOff>542925</xdr:colOff>
      <xdr:row>14</xdr:row>
      <xdr:rowOff>161925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323850</xdr:rowOff>
    </xdr:from>
    <xdr:to>
      <xdr:col>10</xdr:col>
      <xdr:colOff>323850</xdr:colOff>
      <xdr:row>19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7</xdr:row>
      <xdr:rowOff>4762</xdr:rowOff>
    </xdr:from>
    <xdr:to>
      <xdr:col>17</xdr:col>
      <xdr:colOff>523875</xdr:colOff>
      <xdr:row>27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05_Vybor/EDV/2020_zasadnutia/DV_2020_02/1-PROGNOZA/Prispevky_k_prognoze_202002_medzirocn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  <sheetDataSet>
      <sheetData sheetId="0"/>
      <sheetData sheetId="1"/>
      <sheetData sheetId="2">
        <row r="4">
          <cell r="C4">
            <v>87.313991999999999</v>
          </cell>
          <cell r="D4">
            <v>89.292007643938746</v>
          </cell>
          <cell r="E4">
            <v>91.25838251825742</v>
          </cell>
          <cell r="F4">
            <v>93.701165926930031</v>
          </cell>
          <cell r="G4">
            <v>96.217672483035685</v>
          </cell>
        </row>
        <row r="5">
          <cell r="C5">
            <v>89.720961000000003</v>
          </cell>
          <cell r="D5">
            <v>93.872691871918462</v>
          </cell>
          <cell r="E5">
            <v>97.879442038431819</v>
          </cell>
          <cell r="F5">
            <v>102.71008032338413</v>
          </cell>
          <cell r="G5">
            <v>107.90012328441419</v>
          </cell>
        </row>
        <row r="6">
          <cell r="C6">
            <v>47.794224</v>
          </cell>
          <cell r="D6">
            <v>48.757740380797983</v>
          </cell>
          <cell r="E6">
            <v>49.778683290693408</v>
          </cell>
          <cell r="F6">
            <v>51.028390406711736</v>
          </cell>
          <cell r="G6">
            <v>52.191668201627273</v>
          </cell>
        </row>
        <row r="7">
          <cell r="C7">
            <v>49.395116000000009</v>
          </cell>
          <cell r="D7">
            <v>51.637789899438971</v>
          </cell>
          <cell r="E7">
            <v>53.847484821972451</v>
          </cell>
          <cell r="F7">
            <v>56.33282627689367</v>
          </cell>
          <cell r="G7">
            <v>58.869083968911873</v>
          </cell>
        </row>
        <row r="8">
          <cell r="C8">
            <v>43.219338210000011</v>
          </cell>
          <cell r="D8">
            <v>44.71875323064566</v>
          </cell>
          <cell r="E8">
            <v>46.502959989208577</v>
          </cell>
          <cell r="F8">
            <v>48.579184945724414</v>
          </cell>
          <cell r="G8">
            <v>50.62548996975729</v>
          </cell>
        </row>
        <row r="11">
          <cell r="C11">
            <v>29.086946697000002</v>
          </cell>
          <cell r="D11">
            <v>31.570489486355349</v>
          </cell>
          <cell r="E11">
            <v>33.046181635809397</v>
          </cell>
          <cell r="F11">
            <v>34.861273118605297</v>
          </cell>
          <cell r="G11">
            <v>36.689356549477232</v>
          </cell>
        </row>
        <row r="14">
          <cell r="C14">
            <v>0.12291752531753752</v>
          </cell>
          <cell r="D14">
            <v>0.10819519576602621</v>
          </cell>
          <cell r="E14">
            <v>9.6936154241487132E-2</v>
          </cell>
          <cell r="F14">
            <v>9.5635252716732871E-2</v>
          </cell>
          <cell r="G14">
            <v>9.86327793878502E-2</v>
          </cell>
        </row>
        <row r="16">
          <cell r="C16">
            <v>52.426547999999997</v>
          </cell>
          <cell r="D16">
            <v>53.939372047856168</v>
          </cell>
          <cell r="E16">
            <v>56.135227810379625</v>
          </cell>
          <cell r="F16">
            <v>58.69196074382198</v>
          </cell>
          <cell r="G16">
            <v>61.600621627511181</v>
          </cell>
        </row>
        <row r="17">
          <cell r="C17">
            <v>74.99093400000001</v>
          </cell>
          <cell r="D17">
            <v>77.34103743387449</v>
          </cell>
          <cell r="E17">
            <v>80.509557444892749</v>
          </cell>
          <cell r="F17">
            <v>85.082094960867764</v>
          </cell>
          <cell r="G17">
            <v>90.061736712021542</v>
          </cell>
        </row>
        <row r="26">
          <cell r="C26">
            <v>89.292007643938746</v>
          </cell>
          <cell r="D26">
            <v>91.25838251825742</v>
          </cell>
          <cell r="E26">
            <v>93.701165926930031</v>
          </cell>
          <cell r="F26">
            <v>96.217672483035685</v>
          </cell>
          <cell r="G26">
            <v>99.651917038852375</v>
          </cell>
        </row>
        <row r="27">
          <cell r="B27">
            <v>89.720961000000003</v>
          </cell>
          <cell r="C27">
            <v>93.872691871918462</v>
          </cell>
          <cell r="D27">
            <v>97.879442038431819</v>
          </cell>
          <cell r="E27">
            <v>102.71008032338413</v>
          </cell>
          <cell r="F27">
            <v>107.90012328441419</v>
          </cell>
          <cell r="G27">
            <v>114.56805016677372</v>
          </cell>
        </row>
        <row r="28">
          <cell r="C28">
            <v>48.757740380797983</v>
          </cell>
          <cell r="D28">
            <v>49.778683290693408</v>
          </cell>
          <cell r="E28">
            <v>51.028390406711736</v>
          </cell>
          <cell r="F28">
            <v>52.191668201627273</v>
          </cell>
          <cell r="G28">
            <v>53.646708550521232</v>
          </cell>
        </row>
        <row r="29">
          <cell r="C29">
            <v>51.637789899438971</v>
          </cell>
          <cell r="D29">
            <v>53.847484821972451</v>
          </cell>
          <cell r="E29">
            <v>56.33282627689367</v>
          </cell>
          <cell r="F29">
            <v>58.869083968911873</v>
          </cell>
          <cell r="G29">
            <v>61.840293820686647</v>
          </cell>
        </row>
        <row r="30">
          <cell r="C30">
            <v>44.71875323064566</v>
          </cell>
          <cell r="D30">
            <v>46.502959989208577</v>
          </cell>
          <cell r="E30">
            <v>48.579184945724414</v>
          </cell>
          <cell r="F30">
            <v>50.62548996975729</v>
          </cell>
          <cell r="G30">
            <v>54.16479759646522</v>
          </cell>
        </row>
        <row r="33">
          <cell r="C33">
            <v>31.570489486355349</v>
          </cell>
          <cell r="D33">
            <v>33.046181635809397</v>
          </cell>
          <cell r="E33">
            <v>34.861273118605297</v>
          </cell>
          <cell r="F33">
            <v>36.689356549477232</v>
          </cell>
          <cell r="G33">
            <v>38.748426844381662</v>
          </cell>
        </row>
        <row r="36">
          <cell r="C36">
            <v>0.10819519576602621</v>
          </cell>
          <cell r="D36">
            <v>9.6936154241487132E-2</v>
          </cell>
          <cell r="E36">
            <v>9.5635252716732871E-2</v>
          </cell>
          <cell r="F36">
            <v>9.86327793878502E-2</v>
          </cell>
          <cell r="G36">
            <v>0.10087616121724724</v>
          </cell>
        </row>
        <row r="38">
          <cell r="C38">
            <v>53.939372047856168</v>
          </cell>
          <cell r="D38">
            <v>56.135227810379625</v>
          </cell>
          <cell r="E38">
            <v>58.69196074382198</v>
          </cell>
          <cell r="F38">
            <v>61.600621627511181</v>
          </cell>
          <cell r="G38">
            <v>65.687534132676561</v>
          </cell>
        </row>
        <row r="39">
          <cell r="C39">
            <v>77.34103743387449</v>
          </cell>
          <cell r="D39">
            <v>80.509557444892749</v>
          </cell>
          <cell r="E39">
            <v>85.082094960867764</v>
          </cell>
          <cell r="F39">
            <v>90.061736712021542</v>
          </cell>
          <cell r="G39">
            <v>96.121699935561722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F7"/>
  <sheetViews>
    <sheetView showGridLines="0" tabSelected="1" workbookViewId="0">
      <selection activeCell="J3" sqref="J3"/>
    </sheetView>
  </sheetViews>
  <sheetFormatPr defaultRowHeight="16.5"/>
  <cols>
    <col min="1" max="1" width="32.140625" style="5" bestFit="1" customWidth="1"/>
    <col min="2" max="16384" width="9.140625" style="5"/>
  </cols>
  <sheetData>
    <row r="2" spans="1:6">
      <c r="A2" s="177" t="s">
        <v>139</v>
      </c>
    </row>
    <row r="3" spans="1:6">
      <c r="A3" s="180"/>
      <c r="B3" s="181">
        <v>2019</v>
      </c>
      <c r="C3" s="181">
        <v>2020</v>
      </c>
      <c r="D3" s="181">
        <v>2021</v>
      </c>
      <c r="E3" s="181">
        <v>2022</v>
      </c>
      <c r="F3" s="181">
        <v>2023</v>
      </c>
    </row>
    <row r="4" spans="1:6">
      <c r="A4" s="178">
        <v>43862</v>
      </c>
      <c r="B4" s="179">
        <v>6.0914259092732692</v>
      </c>
      <c r="C4" s="179">
        <v>3.2179308540279692</v>
      </c>
      <c r="D4" s="179">
        <v>4.3435417378448733</v>
      </c>
      <c r="E4" s="179">
        <v>4.5254913924311069</v>
      </c>
      <c r="F4" s="179">
        <v>5.6828649028234395</v>
      </c>
    </row>
    <row r="5" spans="1:6">
      <c r="A5" s="178">
        <v>43922</v>
      </c>
      <c r="B5" s="179">
        <v>5.6965092799191979</v>
      </c>
      <c r="C5" s="179">
        <v>-6.9029316056826246</v>
      </c>
      <c r="D5" s="179">
        <v>5.2797617818517608</v>
      </c>
      <c r="E5" s="179">
        <v>6.1490245105992187</v>
      </c>
      <c r="F5" s="179">
        <v>6.3078602322745496</v>
      </c>
    </row>
    <row r="6" spans="1:6">
      <c r="A6" s="178">
        <v>43983</v>
      </c>
      <c r="B6" s="179">
        <v>5.6454639133437894</v>
      </c>
      <c r="C6" s="179">
        <v>-5.6333215857382868</v>
      </c>
      <c r="D6" s="179">
        <v>3.2955315001381535</v>
      </c>
      <c r="E6" s="179">
        <v>2.752401313041247</v>
      </c>
      <c r="F6" s="179">
        <v>4.4808824072459856</v>
      </c>
    </row>
    <row r="7" spans="1:6">
      <c r="A7" s="178">
        <v>44075</v>
      </c>
      <c r="B7" s="179">
        <v>5.6672440436489779</v>
      </c>
      <c r="C7" s="179">
        <v>-3.1786012028032644</v>
      </c>
      <c r="D7" s="179">
        <v>3.4513550322384106</v>
      </c>
      <c r="E7" s="179">
        <v>3.4234031334102895</v>
      </c>
      <c r="F7" s="179">
        <v>5.0628582437745706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6">
    <tabColor theme="0"/>
    <pageSetUpPr fitToPage="1"/>
  </sheetPr>
  <dimension ref="A2:BF55"/>
  <sheetViews>
    <sheetView showGridLines="0" zoomScaleNormal="100"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 activeCell="B3" sqref="B3:E3"/>
    </sheetView>
  </sheetViews>
  <sheetFormatPr defaultColWidth="9.140625" defaultRowHeight="16.5"/>
  <cols>
    <col min="1" max="1" width="32.140625" style="20" customWidth="1"/>
    <col min="2" max="11" width="5.7109375" style="20" customWidth="1"/>
    <col min="12" max="12" width="5.7109375" style="38" customWidth="1"/>
    <col min="13" max="24" width="5.7109375" style="20" customWidth="1"/>
    <col min="25" max="39" width="9.140625" style="20"/>
    <col min="40" max="40" width="9.42578125" style="20" bestFit="1" customWidth="1"/>
    <col min="41" max="16384" width="9.140625" style="20"/>
  </cols>
  <sheetData>
    <row r="2" spans="1:58" s="19" customFormat="1" ht="14.25" thickBot="1">
      <c r="A2" s="50" t="s">
        <v>110</v>
      </c>
      <c r="B2" s="51"/>
      <c r="C2" s="51"/>
      <c r="D2" s="51"/>
      <c r="E2" s="51"/>
      <c r="F2" s="51"/>
      <c r="G2" s="51"/>
      <c r="H2" s="51"/>
      <c r="I2" s="51"/>
      <c r="J2" s="51"/>
      <c r="K2" s="1"/>
      <c r="L2" s="52"/>
      <c r="M2" s="1"/>
      <c r="N2" s="1"/>
      <c r="O2" s="1"/>
    </row>
    <row r="3" spans="1:58" ht="14.1" customHeight="1" thickBot="1">
      <c r="A3" s="198" t="s">
        <v>0</v>
      </c>
      <c r="B3" s="200" t="s">
        <v>102</v>
      </c>
      <c r="C3" s="201"/>
      <c r="D3" s="201"/>
      <c r="E3" s="202"/>
      <c r="F3" s="195" t="s">
        <v>130</v>
      </c>
      <c r="G3" s="196"/>
      <c r="H3" s="196"/>
      <c r="I3" s="196"/>
      <c r="J3" s="197"/>
      <c r="K3" s="195" t="s">
        <v>131</v>
      </c>
      <c r="L3" s="196"/>
      <c r="M3" s="196"/>
      <c r="N3" s="196"/>
      <c r="O3" s="197"/>
      <c r="P3" s="195" t="s">
        <v>103</v>
      </c>
      <c r="Q3" s="196"/>
      <c r="R3" s="196"/>
      <c r="S3" s="197"/>
      <c r="T3" s="195" t="s">
        <v>132</v>
      </c>
      <c r="U3" s="196"/>
      <c r="V3" s="196"/>
      <c r="W3" s="196"/>
      <c r="X3" s="197"/>
    </row>
    <row r="4" spans="1:58" ht="14.1" customHeight="1" thickBot="1">
      <c r="A4" s="199"/>
      <c r="B4" s="62">
        <v>2019</v>
      </c>
      <c r="C4" s="62">
        <v>2020</v>
      </c>
      <c r="D4" s="62">
        <v>2021</v>
      </c>
      <c r="E4" s="126">
        <v>2022</v>
      </c>
      <c r="F4" s="65">
        <v>2019</v>
      </c>
      <c r="G4" s="65">
        <v>2020</v>
      </c>
      <c r="H4" s="65">
        <v>2021</v>
      </c>
      <c r="I4" s="65">
        <v>2022</v>
      </c>
      <c r="J4" s="66">
        <v>2023</v>
      </c>
      <c r="K4" s="67">
        <v>2019</v>
      </c>
      <c r="L4" s="67">
        <v>2020</v>
      </c>
      <c r="M4" s="67">
        <v>2021</v>
      </c>
      <c r="N4" s="96">
        <v>2022</v>
      </c>
      <c r="O4" s="116">
        <v>2023</v>
      </c>
      <c r="P4" s="68">
        <v>2019</v>
      </c>
      <c r="Q4" s="68">
        <v>2020</v>
      </c>
      <c r="R4" s="68">
        <v>2021</v>
      </c>
      <c r="S4" s="69">
        <v>2022</v>
      </c>
      <c r="T4" s="68">
        <v>2019</v>
      </c>
      <c r="U4" s="68">
        <v>2020</v>
      </c>
      <c r="V4" s="68">
        <v>2021</v>
      </c>
      <c r="W4" s="68">
        <v>2022</v>
      </c>
      <c r="X4" s="69">
        <v>2023</v>
      </c>
    </row>
    <row r="5" spans="1:58" ht="14.1" customHeight="1" thickBot="1">
      <c r="A5" s="21" t="s">
        <v>1</v>
      </c>
      <c r="B5" s="45">
        <v>16935.888000000003</v>
      </c>
      <c r="C5" s="45">
        <v>17510.285</v>
      </c>
      <c r="D5" s="45">
        <v>18248.629999999997</v>
      </c>
      <c r="E5" s="46">
        <v>19039.448</v>
      </c>
      <c r="F5" s="97">
        <f t="shared" ref="F5:J5" si="0">F6+F12+F23+F24+F25</f>
        <v>16899.428683440001</v>
      </c>
      <c r="G5" s="97">
        <f t="shared" si="0"/>
        <v>15384.213999999998</v>
      </c>
      <c r="H5" s="97">
        <f t="shared" si="0"/>
        <v>15909.038999999999</v>
      </c>
      <c r="I5" s="97">
        <f t="shared" si="0"/>
        <v>16262.777999999998</v>
      </c>
      <c r="J5" s="98">
        <f t="shared" si="0"/>
        <v>17011.308999999997</v>
      </c>
      <c r="K5" s="97">
        <v>16905.420778060001</v>
      </c>
      <c r="L5" s="97">
        <v>15965.934000000001</v>
      </c>
      <c r="M5" s="97">
        <v>16432.322</v>
      </c>
      <c r="N5" s="97">
        <v>16932.435000000001</v>
      </c>
      <c r="O5" s="98">
        <v>17795.841999999997</v>
      </c>
      <c r="P5" s="97">
        <f>P6+P12+P23+P24+P25</f>
        <v>-30.467221939998268</v>
      </c>
      <c r="Q5" s="97">
        <f t="shared" ref="Q5:X5" si="1">Q6+Q12+Q23+Q24+Q25</f>
        <v>-1544.3510000000001</v>
      </c>
      <c r="R5" s="97">
        <f t="shared" si="1"/>
        <v>-1816.3079999999998</v>
      </c>
      <c r="S5" s="98">
        <f t="shared" si="1"/>
        <v>-2107.0130000000008</v>
      </c>
      <c r="T5" s="97">
        <f t="shared" si="1"/>
        <v>5.99209462000033</v>
      </c>
      <c r="U5" s="97">
        <f t="shared" si="1"/>
        <v>581.72000000000048</v>
      </c>
      <c r="V5" s="97">
        <f t="shared" si="1"/>
        <v>523.28299999999842</v>
      </c>
      <c r="W5" s="97">
        <f t="shared" si="1"/>
        <v>669.65700000000015</v>
      </c>
      <c r="X5" s="98">
        <f t="shared" si="1"/>
        <v>784.53300000000081</v>
      </c>
      <c r="Y5" s="121"/>
      <c r="Z5" s="121"/>
      <c r="AA5" s="121"/>
      <c r="AB5" s="121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8"/>
      <c r="BB5" s="138"/>
      <c r="BC5" s="138"/>
      <c r="BD5" s="138"/>
      <c r="BE5" s="138"/>
      <c r="BF5" s="138"/>
    </row>
    <row r="6" spans="1:58" ht="14.1" customHeight="1">
      <c r="A6" s="23" t="s">
        <v>2</v>
      </c>
      <c r="B6" s="22">
        <v>6583.0420000000004</v>
      </c>
      <c r="C6" s="22">
        <v>6627.3190000000004</v>
      </c>
      <c r="D6" s="22">
        <v>6982.4440000000004</v>
      </c>
      <c r="E6" s="29">
        <v>7292.8559999999998</v>
      </c>
      <c r="F6" s="99">
        <f t="shared" ref="F6:S6" si="2">F8+F9+F10+F11</f>
        <v>6469.3450896600007</v>
      </c>
      <c r="G6" s="99">
        <f t="shared" si="2"/>
        <v>5549.86</v>
      </c>
      <c r="H6" s="99">
        <f t="shared" si="2"/>
        <v>5796.3789999999999</v>
      </c>
      <c r="I6" s="99">
        <f t="shared" si="2"/>
        <v>6052.2560000000003</v>
      </c>
      <c r="J6" s="100">
        <f t="shared" si="2"/>
        <v>6385.7339999999995</v>
      </c>
      <c r="K6" s="99">
        <v>6480.8100896600008</v>
      </c>
      <c r="L6" s="99">
        <v>5701.0540000000001</v>
      </c>
      <c r="M6" s="99">
        <v>5966.2789999999986</v>
      </c>
      <c r="N6" s="99">
        <v>6282.4350000000004</v>
      </c>
      <c r="O6" s="100">
        <v>6692.5410000000002</v>
      </c>
      <c r="P6" s="99">
        <f t="shared" si="2"/>
        <v>-102.2319103399995</v>
      </c>
      <c r="Q6" s="99">
        <f t="shared" si="2"/>
        <v>-926.26500000000021</v>
      </c>
      <c r="R6" s="99">
        <f t="shared" si="2"/>
        <v>-1016.165</v>
      </c>
      <c r="S6" s="100">
        <f t="shared" si="2"/>
        <v>-1010.4209999999998</v>
      </c>
      <c r="T6" s="99">
        <f t="shared" ref="T6:X31" si="3">K6-F6</f>
        <v>11.465000000000146</v>
      </c>
      <c r="U6" s="99">
        <f t="shared" ref="U6:X11" si="4">L6-G6</f>
        <v>151.19400000000041</v>
      </c>
      <c r="V6" s="99">
        <f t="shared" si="4"/>
        <v>169.89999999999873</v>
      </c>
      <c r="W6" s="99">
        <f t="shared" si="4"/>
        <v>230.17900000000009</v>
      </c>
      <c r="X6" s="100">
        <f t="shared" si="4"/>
        <v>306.8070000000007</v>
      </c>
      <c r="Y6" s="121"/>
      <c r="Z6" s="121"/>
      <c r="AA6" s="121"/>
      <c r="AB6" s="121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8"/>
      <c r="BB6" s="138"/>
      <c r="BC6" s="138"/>
      <c r="BD6" s="138"/>
      <c r="BE6" s="138"/>
      <c r="BF6" s="138"/>
    </row>
    <row r="7" spans="1:58" ht="14.1" customHeight="1">
      <c r="A7" s="24" t="s">
        <v>3</v>
      </c>
      <c r="B7" s="25">
        <v>3535.1149999999998</v>
      </c>
      <c r="C7" s="25">
        <v>3592.3820000000001</v>
      </c>
      <c r="D7" s="25">
        <v>3828.8049999999998</v>
      </c>
      <c r="E7" s="28">
        <v>4029.931</v>
      </c>
      <c r="F7" s="101">
        <f t="shared" ref="F7:J7" si="5">+F8+F9</f>
        <v>3534.3527315400006</v>
      </c>
      <c r="G7" s="101">
        <f t="shared" si="5"/>
        <v>3350.71</v>
      </c>
      <c r="H7" s="101">
        <f t="shared" si="5"/>
        <v>3504.723</v>
      </c>
      <c r="I7" s="101">
        <f t="shared" si="5"/>
        <v>3704.4429999999998</v>
      </c>
      <c r="J7" s="102">
        <f t="shared" si="5"/>
        <v>3922.4989999999998</v>
      </c>
      <c r="K7" s="101">
        <v>3534.4737315400007</v>
      </c>
      <c r="L7" s="101">
        <v>3414.5740000000001</v>
      </c>
      <c r="M7" s="101">
        <v>3614.2969999999996</v>
      </c>
      <c r="N7" s="101">
        <v>3827.9160000000002</v>
      </c>
      <c r="O7" s="102">
        <v>4083.1419999999998</v>
      </c>
      <c r="P7" s="101">
        <f t="shared" ref="P7:P31" si="6">K7-B7</f>
        <v>-0.64126845999908255</v>
      </c>
      <c r="Q7" s="101">
        <f t="shared" ref="Q7:Q31" si="7">L7-C7</f>
        <v>-177.80799999999999</v>
      </c>
      <c r="R7" s="101">
        <f t="shared" ref="R7:R31" si="8">M7-D7</f>
        <v>-214.50800000000027</v>
      </c>
      <c r="S7" s="102">
        <f t="shared" ref="S7:S31" si="9">N7-E7</f>
        <v>-202.01499999999987</v>
      </c>
      <c r="T7" s="101">
        <f t="shared" si="3"/>
        <v>0.12100000000009459</v>
      </c>
      <c r="U7" s="101">
        <f t="shared" si="4"/>
        <v>63.864000000000033</v>
      </c>
      <c r="V7" s="101">
        <f t="shared" si="4"/>
        <v>109.57399999999961</v>
      </c>
      <c r="W7" s="101">
        <f t="shared" si="4"/>
        <v>123.47300000000041</v>
      </c>
      <c r="X7" s="102">
        <f t="shared" si="4"/>
        <v>160.64300000000003</v>
      </c>
      <c r="Y7" s="121"/>
      <c r="Z7" s="121"/>
      <c r="AA7" s="121"/>
      <c r="AB7" s="121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8"/>
      <c r="BB7" s="138"/>
      <c r="BC7" s="138"/>
      <c r="BD7" s="138"/>
      <c r="BE7" s="138"/>
      <c r="BF7" s="138"/>
    </row>
    <row r="8" spans="1:58" ht="14.1" customHeight="1">
      <c r="A8" s="26" t="s">
        <v>4</v>
      </c>
      <c r="B8" s="25">
        <v>3411.1709999999998</v>
      </c>
      <c r="C8" s="25">
        <v>3500.5390000000002</v>
      </c>
      <c r="D8" s="25">
        <v>3734.3429999999998</v>
      </c>
      <c r="E8" s="28">
        <v>3928.9459999999999</v>
      </c>
      <c r="F8" s="25">
        <v>3409.8567315400005</v>
      </c>
      <c r="G8" s="25">
        <v>3285.5880000000002</v>
      </c>
      <c r="H8" s="25">
        <v>3424.1680000000001</v>
      </c>
      <c r="I8" s="25">
        <v>3617.2739999999999</v>
      </c>
      <c r="J8" s="28">
        <v>3831.6819999999998</v>
      </c>
      <c r="K8" s="101">
        <v>3409.8567315400005</v>
      </c>
      <c r="L8" s="101">
        <v>3351.2440000000001</v>
      </c>
      <c r="M8" s="101">
        <v>3536.1529999999998</v>
      </c>
      <c r="N8" s="101">
        <v>3742.28</v>
      </c>
      <c r="O8" s="102">
        <v>3992.578</v>
      </c>
      <c r="P8" s="101">
        <f t="shared" si="6"/>
        <v>-1.3142684599993117</v>
      </c>
      <c r="Q8" s="101">
        <f t="shared" si="7"/>
        <v>-149.29500000000007</v>
      </c>
      <c r="R8" s="101">
        <f t="shared" si="8"/>
        <v>-198.19000000000005</v>
      </c>
      <c r="S8" s="102">
        <f t="shared" si="9"/>
        <v>-186.66599999999971</v>
      </c>
      <c r="T8" s="101">
        <f t="shared" si="3"/>
        <v>0</v>
      </c>
      <c r="U8" s="101">
        <f t="shared" si="4"/>
        <v>65.655999999999949</v>
      </c>
      <c r="V8" s="101">
        <f t="shared" si="4"/>
        <v>111.98499999999967</v>
      </c>
      <c r="W8" s="101">
        <f t="shared" si="4"/>
        <v>125.00600000000031</v>
      </c>
      <c r="X8" s="102">
        <f t="shared" si="4"/>
        <v>160.89600000000019</v>
      </c>
      <c r="Y8" s="121"/>
      <c r="Z8" s="121"/>
      <c r="AA8" s="121"/>
      <c r="AB8" s="121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8"/>
      <c r="BB8" s="138"/>
      <c r="BC8" s="138"/>
      <c r="BD8" s="138"/>
      <c r="BE8" s="138"/>
      <c r="BF8" s="138"/>
    </row>
    <row r="9" spans="1:58" ht="14.1" customHeight="1">
      <c r="A9" s="26" t="s">
        <v>5</v>
      </c>
      <c r="B9" s="25">
        <v>123.944</v>
      </c>
      <c r="C9" s="25">
        <v>91.843000000000004</v>
      </c>
      <c r="D9" s="25">
        <v>94.462000000000003</v>
      </c>
      <c r="E9" s="28">
        <v>100.985</v>
      </c>
      <c r="F9" s="25">
        <v>124.496</v>
      </c>
      <c r="G9" s="25">
        <v>65.122</v>
      </c>
      <c r="H9" s="25">
        <v>80.555000000000007</v>
      </c>
      <c r="I9" s="25">
        <v>87.168999999999997</v>
      </c>
      <c r="J9" s="28">
        <v>90.816999999999993</v>
      </c>
      <c r="K9" s="101">
        <v>124.617</v>
      </c>
      <c r="L9" s="101">
        <v>63.33</v>
      </c>
      <c r="M9" s="101">
        <v>78.144000000000005</v>
      </c>
      <c r="N9" s="101">
        <v>85.635999999999996</v>
      </c>
      <c r="O9" s="102">
        <v>90.563999999999993</v>
      </c>
      <c r="P9" s="101">
        <f t="shared" si="6"/>
        <v>0.67300000000000182</v>
      </c>
      <c r="Q9" s="101">
        <f t="shared" si="7"/>
        <v>-28.513000000000005</v>
      </c>
      <c r="R9" s="101">
        <f t="shared" si="8"/>
        <v>-16.317999999999998</v>
      </c>
      <c r="S9" s="102">
        <f t="shared" si="9"/>
        <v>-15.349000000000004</v>
      </c>
      <c r="T9" s="101">
        <f t="shared" si="3"/>
        <v>0.12100000000000932</v>
      </c>
      <c r="U9" s="101">
        <f t="shared" si="4"/>
        <v>-1.7920000000000016</v>
      </c>
      <c r="V9" s="101">
        <f t="shared" si="4"/>
        <v>-2.4110000000000014</v>
      </c>
      <c r="W9" s="101">
        <f t="shared" si="4"/>
        <v>-1.5330000000000013</v>
      </c>
      <c r="X9" s="102">
        <f t="shared" si="4"/>
        <v>-0.25300000000000011</v>
      </c>
      <c r="Y9" s="121"/>
      <c r="Z9" s="121"/>
      <c r="AA9" s="121"/>
      <c r="AB9" s="121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8"/>
      <c r="BB9" s="138"/>
      <c r="BC9" s="138"/>
      <c r="BD9" s="138"/>
      <c r="BE9" s="138"/>
      <c r="BF9" s="138"/>
    </row>
    <row r="10" spans="1:58" ht="14.1" customHeight="1">
      <c r="A10" s="24" t="s">
        <v>6</v>
      </c>
      <c r="B10" s="25">
        <v>2798.9250000000002</v>
      </c>
      <c r="C10" s="25">
        <v>2778.6570000000002</v>
      </c>
      <c r="D10" s="25">
        <v>2900.1869999999999</v>
      </c>
      <c r="E10" s="28">
        <v>2992.0610000000001</v>
      </c>
      <c r="F10" s="25">
        <v>2689.377</v>
      </c>
      <c r="G10" s="25">
        <v>1966.28</v>
      </c>
      <c r="H10" s="25">
        <v>2055.9059999999999</v>
      </c>
      <c r="I10" s="25">
        <v>2095.0320000000002</v>
      </c>
      <c r="J10" s="28">
        <v>2205.0880000000002</v>
      </c>
      <c r="K10" s="101">
        <v>2700.721</v>
      </c>
      <c r="L10" s="101">
        <v>2057.864</v>
      </c>
      <c r="M10" s="101">
        <v>2112.4929999999999</v>
      </c>
      <c r="N10" s="101">
        <v>2201.12</v>
      </c>
      <c r="O10" s="102">
        <v>2350.2249999999999</v>
      </c>
      <c r="P10" s="101">
        <f t="shared" si="6"/>
        <v>-98.204000000000178</v>
      </c>
      <c r="Q10" s="101">
        <f t="shared" si="7"/>
        <v>-720.79300000000012</v>
      </c>
      <c r="R10" s="101">
        <f t="shared" si="8"/>
        <v>-787.69399999999996</v>
      </c>
      <c r="S10" s="102">
        <f t="shared" si="9"/>
        <v>-790.94100000000026</v>
      </c>
      <c r="T10" s="101">
        <f t="shared" si="3"/>
        <v>11.344000000000051</v>
      </c>
      <c r="U10" s="101">
        <f t="shared" si="4"/>
        <v>91.58400000000006</v>
      </c>
      <c r="V10" s="101">
        <f t="shared" si="4"/>
        <v>56.586999999999989</v>
      </c>
      <c r="W10" s="101">
        <f t="shared" si="4"/>
        <v>106.08799999999974</v>
      </c>
      <c r="X10" s="102">
        <f t="shared" si="4"/>
        <v>145.13699999999972</v>
      </c>
      <c r="Y10" s="121"/>
      <c r="Z10" s="121"/>
      <c r="AA10" s="121"/>
      <c r="AB10" s="121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8"/>
      <c r="BB10" s="138"/>
      <c r="BC10" s="138"/>
      <c r="BD10" s="138"/>
      <c r="BE10" s="138"/>
      <c r="BF10" s="138"/>
    </row>
    <row r="11" spans="1:58" ht="14.1" customHeight="1">
      <c r="A11" s="24" t="s">
        <v>7</v>
      </c>
      <c r="B11" s="25">
        <v>249.00200000000001</v>
      </c>
      <c r="C11" s="25">
        <v>256.27999999999997</v>
      </c>
      <c r="D11" s="25">
        <v>253.452</v>
      </c>
      <c r="E11" s="28">
        <v>270.86399999999998</v>
      </c>
      <c r="F11" s="25">
        <v>245.61535812</v>
      </c>
      <c r="G11" s="25">
        <v>232.87</v>
      </c>
      <c r="H11" s="25">
        <v>235.75</v>
      </c>
      <c r="I11" s="25">
        <v>252.78100000000001</v>
      </c>
      <c r="J11" s="28">
        <v>258.14699999999999</v>
      </c>
      <c r="K11" s="101">
        <v>245.61535812</v>
      </c>
      <c r="L11" s="101">
        <v>228.61600000000001</v>
      </c>
      <c r="M11" s="101">
        <v>239.489</v>
      </c>
      <c r="N11" s="101">
        <v>253.399</v>
      </c>
      <c r="O11" s="102">
        <v>259.17399999999998</v>
      </c>
      <c r="P11" s="101">
        <f t="shared" si="6"/>
        <v>-3.3866418800000133</v>
      </c>
      <c r="Q11" s="101">
        <f t="shared" si="7"/>
        <v>-27.663999999999959</v>
      </c>
      <c r="R11" s="101">
        <f t="shared" si="8"/>
        <v>-13.962999999999994</v>
      </c>
      <c r="S11" s="102">
        <f t="shared" si="9"/>
        <v>-17.464999999999975</v>
      </c>
      <c r="T11" s="101">
        <f t="shared" si="3"/>
        <v>0</v>
      </c>
      <c r="U11" s="101">
        <f t="shared" si="4"/>
        <v>-4.2539999999999907</v>
      </c>
      <c r="V11" s="101">
        <f t="shared" si="4"/>
        <v>3.7390000000000043</v>
      </c>
      <c r="W11" s="101">
        <f t="shared" si="4"/>
        <v>0.617999999999995</v>
      </c>
      <c r="X11" s="102">
        <f t="shared" si="4"/>
        <v>1.0269999999999868</v>
      </c>
      <c r="Y11" s="121"/>
      <c r="Z11" s="121"/>
      <c r="AA11" s="121"/>
      <c r="AB11" s="121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8"/>
      <c r="BB11" s="138"/>
      <c r="BC11" s="138"/>
      <c r="BD11" s="138"/>
      <c r="BE11" s="138"/>
      <c r="BF11" s="138"/>
    </row>
    <row r="12" spans="1:58" ht="14.1" customHeight="1">
      <c r="A12" s="27" t="s">
        <v>8</v>
      </c>
      <c r="B12" s="22">
        <v>9038.875</v>
      </c>
      <c r="C12" s="22">
        <v>9304.7099999999991</v>
      </c>
      <c r="D12" s="22">
        <v>9669.0349999999999</v>
      </c>
      <c r="E12" s="29">
        <v>10093.053</v>
      </c>
      <c r="F12" s="99">
        <f t="shared" ref="F12:I12" si="10">F13+F14</f>
        <v>9203.4161807100008</v>
      </c>
      <c r="G12" s="99">
        <f t="shared" si="10"/>
        <v>8552.098</v>
      </c>
      <c r="H12" s="99">
        <f t="shared" si="10"/>
        <v>8958.4570000000003</v>
      </c>
      <c r="I12" s="99">
        <f t="shared" si="10"/>
        <v>9039.9149999999991</v>
      </c>
      <c r="J12" s="100">
        <f>J13+J14</f>
        <v>9416.8159999999989</v>
      </c>
      <c r="K12" s="99">
        <v>9203.4161807100008</v>
      </c>
      <c r="L12" s="99">
        <v>8978.5060000000012</v>
      </c>
      <c r="M12" s="99">
        <v>9311.898000000001</v>
      </c>
      <c r="N12" s="99">
        <v>9471.0289999999986</v>
      </c>
      <c r="O12" s="100">
        <v>9887.4920000000002</v>
      </c>
      <c r="P12" s="99">
        <f t="shared" ref="P12:X12" si="11">P13+P14</f>
        <v>164.5411807100013</v>
      </c>
      <c r="Q12" s="99">
        <f>Q13+Q14</f>
        <v>-326.20399999999972</v>
      </c>
      <c r="R12" s="99">
        <f t="shared" si="11"/>
        <v>-357.13699999999972</v>
      </c>
      <c r="S12" s="100">
        <f t="shared" si="11"/>
        <v>-622.02400000000125</v>
      </c>
      <c r="T12" s="99">
        <f t="shared" si="11"/>
        <v>0</v>
      </c>
      <c r="U12" s="99">
        <f t="shared" si="11"/>
        <v>426.40800000000019</v>
      </c>
      <c r="V12" s="99">
        <f t="shared" si="11"/>
        <v>353.44099999999969</v>
      </c>
      <c r="W12" s="99">
        <f t="shared" si="11"/>
        <v>431.11400000000003</v>
      </c>
      <c r="X12" s="100">
        <f t="shared" si="11"/>
        <v>470.67600000000016</v>
      </c>
      <c r="Y12" s="121"/>
      <c r="Z12" s="121"/>
      <c r="AA12" s="121"/>
      <c r="AB12" s="121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8"/>
      <c r="BB12" s="138"/>
      <c r="BC12" s="138"/>
      <c r="BD12" s="138"/>
      <c r="BE12" s="138"/>
      <c r="BF12" s="138"/>
    </row>
    <row r="13" spans="1:58" ht="14.1" customHeight="1">
      <c r="A13" s="24" t="s">
        <v>9</v>
      </c>
      <c r="B13" s="25">
        <v>6668.0929999999998</v>
      </c>
      <c r="C13" s="25">
        <v>6903.3980000000001</v>
      </c>
      <c r="D13" s="25">
        <v>7224.335</v>
      </c>
      <c r="E13" s="28">
        <v>7609.2950000000001</v>
      </c>
      <c r="F13" s="101">
        <v>6830.1553501900016</v>
      </c>
      <c r="G13" s="101">
        <v>6354.076</v>
      </c>
      <c r="H13" s="101">
        <v>6636.4350000000004</v>
      </c>
      <c r="I13" s="101">
        <v>6700.69</v>
      </c>
      <c r="J13" s="102">
        <v>7027.3490000000002</v>
      </c>
      <c r="K13" s="101">
        <v>6830.1553501900016</v>
      </c>
      <c r="L13" s="101">
        <v>6692.3990000000003</v>
      </c>
      <c r="M13" s="101">
        <v>6947.6080000000002</v>
      </c>
      <c r="N13" s="101">
        <v>7076.6719999999996</v>
      </c>
      <c r="O13" s="102">
        <v>7446.4970000000003</v>
      </c>
      <c r="P13" s="101">
        <f t="shared" si="6"/>
        <v>162.06235019000178</v>
      </c>
      <c r="Q13" s="101">
        <f t="shared" si="7"/>
        <v>-210.9989999999998</v>
      </c>
      <c r="R13" s="101">
        <f t="shared" si="8"/>
        <v>-276.72699999999986</v>
      </c>
      <c r="S13" s="102">
        <f t="shared" si="9"/>
        <v>-532.6230000000005</v>
      </c>
      <c r="T13" s="101">
        <f>K13-F13</f>
        <v>0</v>
      </c>
      <c r="U13" s="101">
        <f>L13-G13</f>
        <v>338.32300000000032</v>
      </c>
      <c r="V13" s="101">
        <f>M13-H13</f>
        <v>311.17299999999977</v>
      </c>
      <c r="W13" s="101">
        <f>N13-I13</f>
        <v>375.98199999999997</v>
      </c>
      <c r="X13" s="102">
        <f>O13-J13</f>
        <v>419.14800000000014</v>
      </c>
      <c r="Y13" s="121"/>
      <c r="Z13" s="121"/>
      <c r="AA13" s="121"/>
      <c r="AB13" s="121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8"/>
      <c r="BB13" s="138"/>
      <c r="BC13" s="138"/>
      <c r="BD13" s="138"/>
      <c r="BE13" s="138"/>
      <c r="BF13" s="138"/>
    </row>
    <row r="14" spans="1:58" ht="14.1" customHeight="1">
      <c r="A14" s="24" t="s">
        <v>10</v>
      </c>
      <c r="B14" s="25">
        <v>2370.7820000000002</v>
      </c>
      <c r="C14" s="25">
        <v>2401.3119999999999</v>
      </c>
      <c r="D14" s="25">
        <v>2444.6999999999998</v>
      </c>
      <c r="E14" s="28">
        <v>2483.7580000000003</v>
      </c>
      <c r="F14" s="101">
        <f>SUM(F15:F22)</f>
        <v>2373.2608305199997</v>
      </c>
      <c r="G14" s="101">
        <f t="shared" ref="G14:J14" si="12">SUM(G15:G22)</f>
        <v>2198.0220000000004</v>
      </c>
      <c r="H14" s="101">
        <f t="shared" si="12"/>
        <v>2322.0219999999999</v>
      </c>
      <c r="I14" s="101">
        <f t="shared" si="12"/>
        <v>2339.2249999999999</v>
      </c>
      <c r="J14" s="102">
        <f t="shared" si="12"/>
        <v>2389.4669999999996</v>
      </c>
      <c r="K14" s="101">
        <v>2373.2608305199997</v>
      </c>
      <c r="L14" s="101">
        <v>2286.107</v>
      </c>
      <c r="M14" s="101">
        <v>2364.29</v>
      </c>
      <c r="N14" s="101">
        <v>2394.3569999999995</v>
      </c>
      <c r="O14" s="102">
        <v>2440.9949999999999</v>
      </c>
      <c r="P14" s="101">
        <f>K14-B14</f>
        <v>2.4788305199995193</v>
      </c>
      <c r="Q14" s="101">
        <f t="shared" si="7"/>
        <v>-115.20499999999993</v>
      </c>
      <c r="R14" s="101">
        <f t="shared" si="8"/>
        <v>-80.409999999999854</v>
      </c>
      <c r="S14" s="102">
        <f t="shared" si="9"/>
        <v>-89.401000000000749</v>
      </c>
      <c r="T14" s="101">
        <f t="shared" ref="T14:X14" si="13">SUM(T15:T22)</f>
        <v>0</v>
      </c>
      <c r="U14" s="101">
        <f t="shared" si="13"/>
        <v>88.084999999999852</v>
      </c>
      <c r="V14" s="101">
        <f t="shared" si="13"/>
        <v>42.267999999999894</v>
      </c>
      <c r="W14" s="101">
        <f t="shared" si="13"/>
        <v>55.132000000000083</v>
      </c>
      <c r="X14" s="102">
        <f t="shared" si="13"/>
        <v>51.528000000000013</v>
      </c>
      <c r="Y14" s="121"/>
      <c r="Z14" s="121"/>
      <c r="AA14" s="121"/>
      <c r="AB14" s="121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8"/>
      <c r="BB14" s="138"/>
      <c r="BC14" s="138"/>
      <c r="BD14" s="138"/>
      <c r="BE14" s="138"/>
      <c r="BF14" s="138"/>
    </row>
    <row r="15" spans="1:58" ht="14.1" customHeight="1">
      <c r="A15" s="26" t="s">
        <v>11</v>
      </c>
      <c r="B15" s="25">
        <v>1292.5640000000001</v>
      </c>
      <c r="C15" s="25">
        <v>1319.0989999999999</v>
      </c>
      <c r="D15" s="25">
        <v>1352.7840000000001</v>
      </c>
      <c r="E15" s="28">
        <v>1386.578</v>
      </c>
      <c r="F15" s="101">
        <v>1288.8944880499998</v>
      </c>
      <c r="G15" s="101">
        <v>1165.7460000000001</v>
      </c>
      <c r="H15" s="101">
        <v>1251.5940000000001</v>
      </c>
      <c r="I15" s="101">
        <v>1271.04</v>
      </c>
      <c r="J15" s="102">
        <v>1312.617</v>
      </c>
      <c r="K15" s="101">
        <v>1288.8944880499998</v>
      </c>
      <c r="L15" s="101">
        <v>1207.018</v>
      </c>
      <c r="M15" s="101">
        <v>1271.386</v>
      </c>
      <c r="N15" s="101">
        <v>1299.278</v>
      </c>
      <c r="O15" s="102">
        <v>1338.9369999999999</v>
      </c>
      <c r="P15" s="101">
        <f t="shared" si="6"/>
        <v>-3.669511950000242</v>
      </c>
      <c r="Q15" s="101">
        <f t="shared" si="7"/>
        <v>-112.0809999999999</v>
      </c>
      <c r="R15" s="101">
        <f t="shared" si="8"/>
        <v>-81.398000000000138</v>
      </c>
      <c r="S15" s="102">
        <f t="shared" si="9"/>
        <v>-87.299999999999955</v>
      </c>
      <c r="T15" s="101">
        <f t="shared" si="3"/>
        <v>0</v>
      </c>
      <c r="U15" s="101">
        <f t="shared" si="3"/>
        <v>41.271999999999935</v>
      </c>
      <c r="V15" s="101">
        <f t="shared" si="3"/>
        <v>19.791999999999916</v>
      </c>
      <c r="W15" s="101">
        <f t="shared" si="3"/>
        <v>28.238000000000056</v>
      </c>
      <c r="X15" s="102">
        <f t="shared" si="3"/>
        <v>26.319999999999936</v>
      </c>
      <c r="Y15" s="121"/>
      <c r="Z15" s="121"/>
      <c r="AA15" s="121"/>
      <c r="AB15" s="121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8"/>
      <c r="BB15" s="138"/>
      <c r="BC15" s="138"/>
      <c r="BD15" s="138"/>
      <c r="BE15" s="138"/>
      <c r="BF15" s="138"/>
    </row>
    <row r="16" spans="1:58" ht="14.1" customHeight="1">
      <c r="A16" s="26" t="s">
        <v>12</v>
      </c>
      <c r="B16" s="25">
        <v>223.14500000000001</v>
      </c>
      <c r="C16" s="25">
        <v>220.09800000000001</v>
      </c>
      <c r="D16" s="25">
        <v>223.65199999999999</v>
      </c>
      <c r="E16" s="28">
        <v>226.32400000000001</v>
      </c>
      <c r="F16" s="101">
        <v>217.89754800000003</v>
      </c>
      <c r="G16" s="101">
        <v>195.48699999999999</v>
      </c>
      <c r="H16" s="101">
        <v>204.19499999999999</v>
      </c>
      <c r="I16" s="101">
        <v>205.25299999999999</v>
      </c>
      <c r="J16" s="102">
        <v>208.42</v>
      </c>
      <c r="K16" s="101">
        <v>217.89754800000003</v>
      </c>
      <c r="L16" s="101">
        <v>207.49799999999999</v>
      </c>
      <c r="M16" s="101">
        <v>211.684</v>
      </c>
      <c r="N16" s="101">
        <v>213.643</v>
      </c>
      <c r="O16" s="102">
        <v>216.55699999999999</v>
      </c>
      <c r="P16" s="101">
        <f t="shared" si="6"/>
        <v>-5.2474519999999814</v>
      </c>
      <c r="Q16" s="101">
        <f t="shared" si="7"/>
        <v>-12.600000000000023</v>
      </c>
      <c r="R16" s="101">
        <f t="shared" si="8"/>
        <v>-11.967999999999989</v>
      </c>
      <c r="S16" s="102">
        <f t="shared" si="9"/>
        <v>-12.681000000000012</v>
      </c>
      <c r="T16" s="101">
        <f t="shared" si="3"/>
        <v>0</v>
      </c>
      <c r="U16" s="101">
        <f t="shared" si="3"/>
        <v>12.010999999999996</v>
      </c>
      <c r="V16" s="101">
        <f t="shared" si="3"/>
        <v>7.4890000000000043</v>
      </c>
      <c r="W16" s="101">
        <f t="shared" si="3"/>
        <v>8.3900000000000148</v>
      </c>
      <c r="X16" s="102">
        <f t="shared" si="3"/>
        <v>8.1370000000000005</v>
      </c>
      <c r="Y16" s="121"/>
      <c r="Z16" s="121"/>
      <c r="AA16" s="121"/>
      <c r="AB16" s="121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8"/>
      <c r="BB16" s="138"/>
      <c r="BC16" s="138"/>
      <c r="BD16" s="138"/>
      <c r="BE16" s="138"/>
      <c r="BF16" s="138"/>
    </row>
    <row r="17" spans="1:58" ht="14.1" customHeight="1">
      <c r="A17" s="26" t="s">
        <v>13</v>
      </c>
      <c r="B17" s="25">
        <v>59.911999999999999</v>
      </c>
      <c r="C17" s="25">
        <v>60.57</v>
      </c>
      <c r="D17" s="25">
        <v>61.484000000000002</v>
      </c>
      <c r="E17" s="28">
        <v>62.154000000000003</v>
      </c>
      <c r="F17" s="101">
        <v>59.350128290000022</v>
      </c>
      <c r="G17" s="101">
        <v>54.715000000000003</v>
      </c>
      <c r="H17" s="101">
        <v>57.093000000000004</v>
      </c>
      <c r="I17" s="101">
        <v>57.329000000000001</v>
      </c>
      <c r="J17" s="102">
        <v>58.152999999999999</v>
      </c>
      <c r="K17" s="101">
        <v>59.350128290000022</v>
      </c>
      <c r="L17" s="101">
        <v>58.076999999999998</v>
      </c>
      <c r="M17" s="101">
        <v>59.186999999999998</v>
      </c>
      <c r="N17" s="101">
        <v>59.671999999999997</v>
      </c>
      <c r="O17" s="102">
        <v>60.423000000000002</v>
      </c>
      <c r="P17" s="101">
        <f t="shared" si="6"/>
        <v>-0.56187170999997704</v>
      </c>
      <c r="Q17" s="101">
        <f t="shared" si="7"/>
        <v>-2.4930000000000021</v>
      </c>
      <c r="R17" s="101">
        <f t="shared" si="8"/>
        <v>-2.2970000000000041</v>
      </c>
      <c r="S17" s="102">
        <f t="shared" si="9"/>
        <v>-2.4820000000000064</v>
      </c>
      <c r="T17" s="101">
        <f t="shared" si="3"/>
        <v>0</v>
      </c>
      <c r="U17" s="101">
        <f t="shared" si="3"/>
        <v>3.3619999999999948</v>
      </c>
      <c r="V17" s="101">
        <f t="shared" si="3"/>
        <v>2.0939999999999941</v>
      </c>
      <c r="W17" s="101">
        <f t="shared" si="3"/>
        <v>2.3429999999999964</v>
      </c>
      <c r="X17" s="102">
        <f t="shared" si="3"/>
        <v>2.2700000000000031</v>
      </c>
      <c r="Y17" s="121"/>
      <c r="Z17" s="121"/>
      <c r="AA17" s="121"/>
      <c r="AB17" s="121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8"/>
      <c r="BB17" s="138"/>
      <c r="BC17" s="138"/>
      <c r="BD17" s="138"/>
      <c r="BE17" s="138"/>
      <c r="BF17" s="138"/>
    </row>
    <row r="18" spans="1:58" ht="14.1" customHeight="1">
      <c r="A18" s="26" t="s">
        <v>14</v>
      </c>
      <c r="B18" s="25">
        <v>4.8209999999999997</v>
      </c>
      <c r="C18" s="25">
        <v>4.8620000000000001</v>
      </c>
      <c r="D18" s="25">
        <v>4.9219999999999997</v>
      </c>
      <c r="E18" s="28">
        <v>4.9630000000000001</v>
      </c>
      <c r="F18" s="101">
        <v>4.7537609799999991</v>
      </c>
      <c r="G18" s="101">
        <v>4.431</v>
      </c>
      <c r="H18" s="101">
        <v>4.6120000000000001</v>
      </c>
      <c r="I18" s="101">
        <v>4.6189999999999998</v>
      </c>
      <c r="J18" s="102">
        <v>4.673</v>
      </c>
      <c r="K18" s="101">
        <v>4.7537609799999991</v>
      </c>
      <c r="L18" s="101">
        <v>4.7030000000000003</v>
      </c>
      <c r="M18" s="101">
        <v>4.7809999999999997</v>
      </c>
      <c r="N18" s="101">
        <v>4.8070000000000004</v>
      </c>
      <c r="O18" s="102">
        <v>4.8550000000000004</v>
      </c>
      <c r="P18" s="101">
        <f t="shared" si="6"/>
        <v>-6.7239020000000593E-2</v>
      </c>
      <c r="Q18" s="101">
        <f t="shared" si="7"/>
        <v>-0.15899999999999981</v>
      </c>
      <c r="R18" s="101">
        <f t="shared" si="8"/>
        <v>-0.14100000000000001</v>
      </c>
      <c r="S18" s="102">
        <f t="shared" si="9"/>
        <v>-0.15599999999999969</v>
      </c>
      <c r="T18" s="101">
        <f t="shared" si="3"/>
        <v>0</v>
      </c>
      <c r="U18" s="101">
        <f t="shared" si="3"/>
        <v>0.27200000000000024</v>
      </c>
      <c r="V18" s="101">
        <f t="shared" si="3"/>
        <v>0.16899999999999959</v>
      </c>
      <c r="W18" s="101">
        <f t="shared" si="3"/>
        <v>0.18800000000000061</v>
      </c>
      <c r="X18" s="102">
        <f t="shared" si="3"/>
        <v>0.18200000000000038</v>
      </c>
      <c r="Y18" s="121"/>
      <c r="Z18" s="121"/>
      <c r="AA18" s="121"/>
      <c r="AB18" s="121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8"/>
      <c r="BB18" s="138"/>
      <c r="BC18" s="138"/>
      <c r="BD18" s="138"/>
      <c r="BE18" s="138"/>
      <c r="BF18" s="138"/>
    </row>
    <row r="19" spans="1:58" ht="14.1" customHeight="1">
      <c r="A19" s="26" t="s">
        <v>15</v>
      </c>
      <c r="B19" s="25">
        <v>754.43799999999999</v>
      </c>
      <c r="C19" s="25">
        <v>760.16600000000005</v>
      </c>
      <c r="D19" s="25">
        <v>764.51199999999994</v>
      </c>
      <c r="E19" s="28">
        <v>765.702</v>
      </c>
      <c r="F19" s="101">
        <v>766.57713754000008</v>
      </c>
      <c r="G19" s="101">
        <v>744.21400000000006</v>
      </c>
      <c r="H19" s="101">
        <v>769.38499999999999</v>
      </c>
      <c r="I19" s="101">
        <v>765.43200000000002</v>
      </c>
      <c r="J19" s="102">
        <v>769.26599999999996</v>
      </c>
      <c r="K19" s="101">
        <v>766.57713754000008</v>
      </c>
      <c r="L19" s="101">
        <v>774.077</v>
      </c>
      <c r="M19" s="101">
        <v>781.58299999999997</v>
      </c>
      <c r="N19" s="101">
        <v>780.72</v>
      </c>
      <c r="O19" s="102">
        <v>783.24400000000003</v>
      </c>
      <c r="P19" s="101">
        <f t="shared" si="6"/>
        <v>12.139137540000092</v>
      </c>
      <c r="Q19" s="101">
        <f t="shared" si="7"/>
        <v>13.910999999999945</v>
      </c>
      <c r="R19" s="101">
        <f t="shared" si="8"/>
        <v>17.071000000000026</v>
      </c>
      <c r="S19" s="102">
        <f t="shared" si="9"/>
        <v>15.018000000000029</v>
      </c>
      <c r="T19" s="101">
        <f t="shared" si="3"/>
        <v>0</v>
      </c>
      <c r="U19" s="101">
        <f t="shared" si="3"/>
        <v>29.862999999999943</v>
      </c>
      <c r="V19" s="101">
        <f t="shared" si="3"/>
        <v>12.197999999999979</v>
      </c>
      <c r="W19" s="101">
        <f t="shared" si="3"/>
        <v>15.288000000000011</v>
      </c>
      <c r="X19" s="102">
        <f t="shared" si="3"/>
        <v>13.978000000000065</v>
      </c>
      <c r="Y19" s="121"/>
      <c r="Z19" s="121"/>
      <c r="AA19" s="121"/>
      <c r="AB19" s="121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8"/>
      <c r="BB19" s="138"/>
      <c r="BC19" s="138"/>
      <c r="BD19" s="138"/>
      <c r="BE19" s="138"/>
      <c r="BF19" s="138"/>
    </row>
    <row r="20" spans="1:58" ht="14.1" customHeight="1">
      <c r="A20" s="26" t="s">
        <v>16</v>
      </c>
      <c r="B20" s="25">
        <v>11.842000000000001</v>
      </c>
      <c r="C20" s="25">
        <v>12.052</v>
      </c>
      <c r="D20" s="25">
        <v>12.316000000000001</v>
      </c>
      <c r="E20" s="28">
        <v>12.532999999999999</v>
      </c>
      <c r="F20" s="101">
        <v>12.333721840000003</v>
      </c>
      <c r="G20" s="101">
        <v>11.429</v>
      </c>
      <c r="H20" s="101">
        <v>12.006</v>
      </c>
      <c r="I20" s="101">
        <v>12.137</v>
      </c>
      <c r="J20" s="102">
        <v>12.394</v>
      </c>
      <c r="K20" s="101">
        <v>12.333721840000003</v>
      </c>
      <c r="L20" s="101">
        <v>11.429</v>
      </c>
      <c r="M20" s="101">
        <v>11.726000000000001</v>
      </c>
      <c r="N20" s="101">
        <v>11.901</v>
      </c>
      <c r="O20" s="102">
        <v>12.132</v>
      </c>
      <c r="P20" s="101">
        <f t="shared" si="6"/>
        <v>0.49172184000000208</v>
      </c>
      <c r="Q20" s="101">
        <f t="shared" si="7"/>
        <v>-0.62299999999999933</v>
      </c>
      <c r="R20" s="101">
        <f t="shared" si="8"/>
        <v>-0.58999999999999986</v>
      </c>
      <c r="S20" s="102">
        <f t="shared" si="9"/>
        <v>-0.63199999999999967</v>
      </c>
      <c r="T20" s="101">
        <f t="shared" si="3"/>
        <v>0</v>
      </c>
      <c r="U20" s="101">
        <f t="shared" si="3"/>
        <v>0</v>
      </c>
      <c r="V20" s="101">
        <f t="shared" si="3"/>
        <v>-0.27999999999999936</v>
      </c>
      <c r="W20" s="101">
        <f t="shared" si="3"/>
        <v>-0.23600000000000065</v>
      </c>
      <c r="X20" s="102">
        <f t="shared" si="3"/>
        <v>-0.26200000000000045</v>
      </c>
      <c r="Y20" s="121"/>
      <c r="Z20" s="121"/>
      <c r="AA20" s="121"/>
      <c r="AB20" s="121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8"/>
      <c r="BB20" s="138"/>
      <c r="BC20" s="138"/>
      <c r="BD20" s="138"/>
      <c r="BE20" s="138"/>
      <c r="BF20" s="138"/>
    </row>
    <row r="21" spans="1:58" ht="14.1" customHeight="1">
      <c r="A21" s="26" t="s">
        <v>17</v>
      </c>
      <c r="B21" s="25">
        <v>23.690999999999999</v>
      </c>
      <c r="C21" s="25">
        <v>24.178000000000001</v>
      </c>
      <c r="D21" s="25">
        <v>24.774000000000001</v>
      </c>
      <c r="E21" s="28">
        <v>25.28</v>
      </c>
      <c r="F21" s="101">
        <v>23.072441199999997</v>
      </c>
      <c r="G21" s="101">
        <v>21.734999999999999</v>
      </c>
      <c r="H21" s="101">
        <v>22.893000000000001</v>
      </c>
      <c r="I21" s="101">
        <v>23.204000000000001</v>
      </c>
      <c r="J21" s="102">
        <v>23.759</v>
      </c>
      <c r="K21" s="101">
        <v>23.072441199999997</v>
      </c>
      <c r="L21" s="101">
        <v>23.071000000000002</v>
      </c>
      <c r="M21" s="101">
        <v>23.733000000000001</v>
      </c>
      <c r="N21" s="101">
        <v>24.152999999999999</v>
      </c>
      <c r="O21" s="102">
        <v>24.687000000000001</v>
      </c>
      <c r="P21" s="101">
        <f t="shared" si="6"/>
        <v>-0.61855880000000241</v>
      </c>
      <c r="Q21" s="101">
        <f t="shared" si="7"/>
        <v>-1.1069999999999993</v>
      </c>
      <c r="R21" s="101">
        <f t="shared" si="8"/>
        <v>-1.0410000000000004</v>
      </c>
      <c r="S21" s="102">
        <f t="shared" si="9"/>
        <v>-1.1270000000000024</v>
      </c>
      <c r="T21" s="101">
        <f t="shared" si="3"/>
        <v>0</v>
      </c>
      <c r="U21" s="101">
        <f t="shared" si="3"/>
        <v>1.3360000000000021</v>
      </c>
      <c r="V21" s="101">
        <f t="shared" si="3"/>
        <v>0.83999999999999986</v>
      </c>
      <c r="W21" s="101">
        <f t="shared" si="3"/>
        <v>0.94899999999999807</v>
      </c>
      <c r="X21" s="102">
        <f t="shared" si="3"/>
        <v>0.92800000000000082</v>
      </c>
      <c r="Y21" s="121"/>
      <c r="Z21" s="121"/>
      <c r="AA21" s="121"/>
      <c r="AB21" s="121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8"/>
      <c r="BB21" s="138"/>
      <c r="BC21" s="138"/>
      <c r="BD21" s="138"/>
      <c r="BE21" s="138"/>
      <c r="BF21" s="138"/>
    </row>
    <row r="22" spans="1:58" ht="14.1" customHeight="1">
      <c r="A22" s="26" t="s">
        <v>18</v>
      </c>
      <c r="B22" s="25">
        <v>0.36899999999999999</v>
      </c>
      <c r="C22" s="25">
        <v>0.28699999999999998</v>
      </c>
      <c r="D22" s="25">
        <v>0.25600000000000001</v>
      </c>
      <c r="E22" s="28">
        <v>0.224</v>
      </c>
      <c r="F22" s="101">
        <v>0.38160461999999995</v>
      </c>
      <c r="G22" s="101">
        <v>0.26500000000000001</v>
      </c>
      <c r="H22" s="101">
        <v>0.24399999999999999</v>
      </c>
      <c r="I22" s="101">
        <v>0.21099999999999999</v>
      </c>
      <c r="J22" s="102">
        <v>0.185</v>
      </c>
      <c r="K22" s="101">
        <v>0.38160461999999995</v>
      </c>
      <c r="L22" s="101">
        <v>0.23400000000000001</v>
      </c>
      <c r="M22" s="101">
        <v>0.21</v>
      </c>
      <c r="N22" s="101">
        <v>0.183</v>
      </c>
      <c r="O22" s="102">
        <v>0.16</v>
      </c>
      <c r="P22" s="101">
        <f t="shared" si="6"/>
        <v>1.2604619999999955E-2</v>
      </c>
      <c r="Q22" s="101">
        <f t="shared" si="7"/>
        <v>-5.2999999999999964E-2</v>
      </c>
      <c r="R22" s="101">
        <f t="shared" si="8"/>
        <v>-4.6000000000000013E-2</v>
      </c>
      <c r="S22" s="102">
        <f t="shared" si="9"/>
        <v>-4.1000000000000009E-2</v>
      </c>
      <c r="T22" s="101">
        <f t="shared" si="3"/>
        <v>0</v>
      </c>
      <c r="U22" s="101">
        <f t="shared" si="3"/>
        <v>-3.1E-2</v>
      </c>
      <c r="V22" s="101">
        <f t="shared" si="3"/>
        <v>-3.4000000000000002E-2</v>
      </c>
      <c r="W22" s="101">
        <f t="shared" si="3"/>
        <v>-2.7999999999999997E-2</v>
      </c>
      <c r="X22" s="102">
        <f t="shared" si="3"/>
        <v>-2.4999999999999994E-2</v>
      </c>
      <c r="Y22" s="121"/>
      <c r="Z22" s="121"/>
      <c r="AA22" s="121"/>
      <c r="AB22" s="121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8"/>
      <c r="BB22" s="138"/>
      <c r="BC22" s="138"/>
      <c r="BD22" s="138"/>
      <c r="BE22" s="138"/>
      <c r="BF22" s="138"/>
    </row>
    <row r="23" spans="1:58" ht="14.1" customHeight="1">
      <c r="A23" s="54" t="s">
        <v>19</v>
      </c>
      <c r="B23" s="22">
        <v>23.812000000000001</v>
      </c>
      <c r="C23" s="22">
        <v>24.289000000000001</v>
      </c>
      <c r="D23" s="22">
        <v>24.774999999999999</v>
      </c>
      <c r="E23" s="29">
        <v>25.27</v>
      </c>
      <c r="F23" s="22">
        <v>21.078709969999998</v>
      </c>
      <c r="G23" s="22">
        <v>20.407999999999994</v>
      </c>
      <c r="H23" s="22">
        <v>19.73</v>
      </c>
      <c r="I23" s="22">
        <v>18.262</v>
      </c>
      <c r="J23" s="29">
        <v>17.594999999999999</v>
      </c>
      <c r="K23" s="99">
        <v>21.078709969999998</v>
      </c>
      <c r="L23" s="99">
        <v>19.844999999999999</v>
      </c>
      <c r="M23" s="99">
        <v>23.96</v>
      </c>
      <c r="N23" s="99">
        <v>21.771999999999998</v>
      </c>
      <c r="O23" s="100">
        <v>20.587</v>
      </c>
      <c r="P23" s="99">
        <f t="shared" si="6"/>
        <v>-2.7332900300000027</v>
      </c>
      <c r="Q23" s="99">
        <f t="shared" si="7"/>
        <v>-4.4440000000000026</v>
      </c>
      <c r="R23" s="99">
        <f t="shared" si="8"/>
        <v>-0.81499999999999773</v>
      </c>
      <c r="S23" s="100">
        <f t="shared" si="9"/>
        <v>-3.4980000000000011</v>
      </c>
      <c r="T23" s="99">
        <f t="shared" si="3"/>
        <v>0</v>
      </c>
      <c r="U23" s="99">
        <f t="shared" si="3"/>
        <v>-0.56299999999999528</v>
      </c>
      <c r="V23" s="99">
        <f t="shared" si="3"/>
        <v>4.2300000000000004</v>
      </c>
      <c r="W23" s="99">
        <f t="shared" si="3"/>
        <v>3.509999999999998</v>
      </c>
      <c r="X23" s="100">
        <f t="shared" si="3"/>
        <v>2.9920000000000009</v>
      </c>
      <c r="Y23" s="121"/>
      <c r="Z23" s="121"/>
      <c r="AA23" s="121"/>
      <c r="AB23" s="121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8"/>
      <c r="BB23" s="138"/>
      <c r="BC23" s="138"/>
      <c r="BD23" s="138"/>
      <c r="BE23" s="138"/>
      <c r="BF23" s="138"/>
    </row>
    <row r="24" spans="1:58" ht="14.1" customHeight="1">
      <c r="A24" s="54" t="s">
        <v>96</v>
      </c>
      <c r="B24" s="22">
        <v>570.48199999999997</v>
      </c>
      <c r="C24" s="22">
        <v>585.19299999999998</v>
      </c>
      <c r="D24" s="22">
        <v>601.74199999999996</v>
      </c>
      <c r="E24" s="29">
        <v>618.43200000000002</v>
      </c>
      <c r="F24" s="22">
        <v>574.51653104000002</v>
      </c>
      <c r="G24" s="22">
        <v>647.03700000000003</v>
      </c>
      <c r="H24" s="22">
        <v>680.202</v>
      </c>
      <c r="I24" s="22">
        <v>691.10799999999995</v>
      </c>
      <c r="J24" s="29">
        <v>716.41200000000003</v>
      </c>
      <c r="K24" s="99">
        <v>574.51653104000002</v>
      </c>
      <c r="L24" s="99">
        <v>652.76900000000001</v>
      </c>
      <c r="M24" s="99">
        <v>680.70100000000002</v>
      </c>
      <c r="N24" s="99">
        <v>697.61099999999999</v>
      </c>
      <c r="O24" s="100">
        <v>720.42100000000005</v>
      </c>
      <c r="P24" s="99">
        <f t="shared" si="6"/>
        <v>4.0345310400000471</v>
      </c>
      <c r="Q24" s="99">
        <f t="shared" si="7"/>
        <v>67.576000000000022</v>
      </c>
      <c r="R24" s="99">
        <f t="shared" si="8"/>
        <v>78.95900000000006</v>
      </c>
      <c r="S24" s="100">
        <f t="shared" si="9"/>
        <v>79.178999999999974</v>
      </c>
      <c r="T24" s="99">
        <f t="shared" si="3"/>
        <v>0</v>
      </c>
      <c r="U24" s="99">
        <f t="shared" si="3"/>
        <v>5.7319999999999709</v>
      </c>
      <c r="V24" s="99">
        <f t="shared" si="3"/>
        <v>0.49900000000002365</v>
      </c>
      <c r="W24" s="99">
        <f t="shared" si="3"/>
        <v>6.5030000000000427</v>
      </c>
      <c r="X24" s="100">
        <f t="shared" si="3"/>
        <v>4.0090000000000146</v>
      </c>
      <c r="Y24" s="121"/>
      <c r="Z24" s="121"/>
      <c r="AA24" s="121"/>
      <c r="AB24" s="121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8"/>
      <c r="BB24" s="138"/>
      <c r="BC24" s="138"/>
      <c r="BD24" s="138"/>
      <c r="BE24" s="138"/>
      <c r="BF24" s="138"/>
    </row>
    <row r="25" spans="1:58" ht="14.1" customHeight="1" thickBot="1">
      <c r="A25" s="55" t="s">
        <v>20</v>
      </c>
      <c r="B25" s="30">
        <v>719.67700000000002</v>
      </c>
      <c r="C25" s="30">
        <v>968.774</v>
      </c>
      <c r="D25" s="30">
        <v>970.63400000000001</v>
      </c>
      <c r="E25" s="31">
        <v>1009.837</v>
      </c>
      <c r="F25" s="30">
        <v>631.07217205999973</v>
      </c>
      <c r="G25" s="30">
        <v>614.81100000000004</v>
      </c>
      <c r="H25" s="30">
        <v>454.27100000000002</v>
      </c>
      <c r="I25" s="30">
        <v>461.23700000000002</v>
      </c>
      <c r="J25" s="31">
        <v>474.75200000000001</v>
      </c>
      <c r="K25" s="103">
        <v>625.59926667999991</v>
      </c>
      <c r="L25" s="103">
        <v>613.76</v>
      </c>
      <c r="M25" s="103">
        <v>449.48399999999998</v>
      </c>
      <c r="N25" s="103">
        <v>459.58800000000002</v>
      </c>
      <c r="O25" s="104">
        <v>474.80099999999999</v>
      </c>
      <c r="P25" s="103">
        <f t="shared" si="6"/>
        <v>-94.077733320000107</v>
      </c>
      <c r="Q25" s="103">
        <f t="shared" si="7"/>
        <v>-355.01400000000001</v>
      </c>
      <c r="R25" s="103">
        <f t="shared" si="8"/>
        <v>-521.15000000000009</v>
      </c>
      <c r="S25" s="104">
        <f t="shared" si="9"/>
        <v>-550.24900000000002</v>
      </c>
      <c r="T25" s="103">
        <f t="shared" si="3"/>
        <v>-5.4729053799998155</v>
      </c>
      <c r="U25" s="103">
        <f t="shared" si="3"/>
        <v>-1.0510000000000446</v>
      </c>
      <c r="V25" s="103">
        <f t="shared" si="3"/>
        <v>-4.7870000000000346</v>
      </c>
      <c r="W25" s="103">
        <f t="shared" si="3"/>
        <v>-1.6490000000000009</v>
      </c>
      <c r="X25" s="104">
        <f t="shared" si="3"/>
        <v>4.8999999999978172E-2</v>
      </c>
      <c r="Y25" s="121"/>
      <c r="Z25" s="121"/>
      <c r="AA25" s="121"/>
      <c r="AB25" s="121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8"/>
      <c r="BB25" s="138"/>
      <c r="BC25" s="138"/>
      <c r="BD25" s="138"/>
      <c r="BE25" s="138"/>
      <c r="BF25" s="138"/>
    </row>
    <row r="26" spans="1:58" ht="14.1" customHeight="1" thickBot="1">
      <c r="A26" s="56" t="s">
        <v>90</v>
      </c>
      <c r="B26" s="30">
        <v>12185.14</v>
      </c>
      <c r="C26" s="30">
        <v>12718.076000000001</v>
      </c>
      <c r="D26" s="30">
        <v>13314.832</v>
      </c>
      <c r="E26" s="31">
        <v>13934.427</v>
      </c>
      <c r="F26" s="103">
        <f t="shared" ref="F26:J26" si="14">F27+F28</f>
        <v>12165.48539523</v>
      </c>
      <c r="G26" s="103">
        <f t="shared" si="14"/>
        <v>12043.380000000001</v>
      </c>
      <c r="H26" s="103">
        <f t="shared" si="14"/>
        <v>12422.439999999999</v>
      </c>
      <c r="I26" s="103">
        <f t="shared" si="14"/>
        <v>12848.496999999999</v>
      </c>
      <c r="J26" s="104">
        <f t="shared" si="14"/>
        <v>13404.407999999999</v>
      </c>
      <c r="K26" s="103">
        <v>12165.48539523</v>
      </c>
      <c r="L26" s="103">
        <v>12180.923999999999</v>
      </c>
      <c r="M26" s="103">
        <v>12685.984</v>
      </c>
      <c r="N26" s="103">
        <v>13182.707999999999</v>
      </c>
      <c r="O26" s="104">
        <v>13843.987999999999</v>
      </c>
      <c r="P26" s="103">
        <f t="shared" si="6"/>
        <v>-19.654604769999423</v>
      </c>
      <c r="Q26" s="103">
        <f t="shared" si="7"/>
        <v>-537.15200000000186</v>
      </c>
      <c r="R26" s="103">
        <f t="shared" si="8"/>
        <v>-628.84799999999996</v>
      </c>
      <c r="S26" s="104">
        <f t="shared" si="9"/>
        <v>-751.71900000000096</v>
      </c>
      <c r="T26" s="103">
        <f t="shared" si="3"/>
        <v>0</v>
      </c>
      <c r="U26" s="103">
        <f t="shared" ref="U26:X31" si="15">L26-G26</f>
        <v>137.54399999999805</v>
      </c>
      <c r="V26" s="103">
        <f t="shared" si="15"/>
        <v>263.54400000000169</v>
      </c>
      <c r="W26" s="103">
        <f t="shared" si="15"/>
        <v>334.21099999999933</v>
      </c>
      <c r="X26" s="104">
        <f t="shared" si="15"/>
        <v>439.57999999999993</v>
      </c>
      <c r="Y26" s="121"/>
      <c r="Z26" s="121"/>
      <c r="AA26" s="121"/>
      <c r="AB26" s="121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8"/>
      <c r="BB26" s="138"/>
      <c r="BC26" s="138"/>
      <c r="BD26" s="138"/>
      <c r="BE26" s="138"/>
      <c r="BF26" s="138"/>
    </row>
    <row r="27" spans="1:58" ht="14.1" customHeight="1">
      <c r="A27" s="54" t="s">
        <v>80</v>
      </c>
      <c r="B27" s="22">
        <v>8177.2650000000003</v>
      </c>
      <c r="C27" s="22">
        <v>8511.2990000000009</v>
      </c>
      <c r="D27" s="22">
        <v>8878.6090000000004</v>
      </c>
      <c r="E27" s="29">
        <v>9272.3250000000007</v>
      </c>
      <c r="F27" s="22">
        <v>8163.4788284000006</v>
      </c>
      <c r="G27" s="22">
        <v>8069.7910000000002</v>
      </c>
      <c r="H27" s="22">
        <v>8293.3019999999997</v>
      </c>
      <c r="I27" s="22">
        <v>8559.3279999999995</v>
      </c>
      <c r="J27" s="29">
        <v>8932.3179999999993</v>
      </c>
      <c r="K27" s="22">
        <v>8163.4788284000006</v>
      </c>
      <c r="L27" s="22">
        <v>8150.3789999999999</v>
      </c>
      <c r="M27" s="22">
        <v>8468.2309999999998</v>
      </c>
      <c r="N27" s="22">
        <v>8781.0079999999998</v>
      </c>
      <c r="O27" s="29">
        <v>9222.9259999999995</v>
      </c>
      <c r="P27" s="105">
        <f t="shared" si="6"/>
        <v>-13.786171599999761</v>
      </c>
      <c r="Q27" s="105">
        <f t="shared" si="7"/>
        <v>-360.92000000000098</v>
      </c>
      <c r="R27" s="105">
        <f t="shared" si="8"/>
        <v>-410.37800000000061</v>
      </c>
      <c r="S27" s="106">
        <f t="shared" si="9"/>
        <v>-491.31700000000092</v>
      </c>
      <c r="T27" s="105">
        <f t="shared" si="3"/>
        <v>0</v>
      </c>
      <c r="U27" s="105">
        <f t="shared" si="15"/>
        <v>80.587999999999738</v>
      </c>
      <c r="V27" s="105">
        <f t="shared" si="15"/>
        <v>174.92900000000009</v>
      </c>
      <c r="W27" s="105">
        <f t="shared" si="15"/>
        <v>221.68000000000029</v>
      </c>
      <c r="X27" s="106">
        <f t="shared" si="15"/>
        <v>290.60800000000017</v>
      </c>
      <c r="Y27" s="121"/>
      <c r="Z27" s="121"/>
      <c r="AA27" s="121"/>
      <c r="AB27" s="121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8"/>
      <c r="BB27" s="138"/>
      <c r="BC27" s="138"/>
      <c r="BD27" s="138"/>
      <c r="BE27" s="138"/>
      <c r="BF27" s="138"/>
    </row>
    <row r="28" spans="1:58" ht="14.1" customHeight="1" thickBot="1">
      <c r="A28" s="55" t="s">
        <v>81</v>
      </c>
      <c r="B28" s="30">
        <v>4007.875</v>
      </c>
      <c r="C28" s="30">
        <v>4206.777</v>
      </c>
      <c r="D28" s="30">
        <v>4436.223</v>
      </c>
      <c r="E28" s="31">
        <v>4662.1019999999999</v>
      </c>
      <c r="F28" s="30">
        <v>4002.0065668300003</v>
      </c>
      <c r="G28" s="30">
        <v>3973.5889999999999</v>
      </c>
      <c r="H28" s="30">
        <v>4129.1379999999999</v>
      </c>
      <c r="I28" s="30">
        <v>4289.1689999999999</v>
      </c>
      <c r="J28" s="31">
        <v>4472.09</v>
      </c>
      <c r="K28" s="30">
        <v>4002.0065668300003</v>
      </c>
      <c r="L28" s="30">
        <v>4030.5450000000001</v>
      </c>
      <c r="M28" s="30">
        <v>4217.7529999999997</v>
      </c>
      <c r="N28" s="30">
        <v>4401.7</v>
      </c>
      <c r="O28" s="31">
        <v>4621.0619999999999</v>
      </c>
      <c r="P28" s="103">
        <f t="shared" si="6"/>
        <v>-5.8684331699996619</v>
      </c>
      <c r="Q28" s="103">
        <f t="shared" si="7"/>
        <v>-176.23199999999997</v>
      </c>
      <c r="R28" s="103">
        <f t="shared" si="8"/>
        <v>-218.47000000000025</v>
      </c>
      <c r="S28" s="104">
        <f t="shared" si="9"/>
        <v>-260.40200000000004</v>
      </c>
      <c r="T28" s="103">
        <f t="shared" si="3"/>
        <v>0</v>
      </c>
      <c r="U28" s="103">
        <f t="shared" si="15"/>
        <v>56.956000000000131</v>
      </c>
      <c r="V28" s="103">
        <f t="shared" si="15"/>
        <v>88.614999999999782</v>
      </c>
      <c r="W28" s="103">
        <f t="shared" si="15"/>
        <v>112.53099999999995</v>
      </c>
      <c r="X28" s="104">
        <f t="shared" si="15"/>
        <v>148.97199999999975</v>
      </c>
      <c r="Y28" s="121"/>
      <c r="Z28" s="121"/>
      <c r="AA28" s="121"/>
      <c r="AB28" s="121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8"/>
      <c r="BB28" s="138"/>
      <c r="BC28" s="138"/>
      <c r="BD28" s="138"/>
      <c r="BE28" s="138"/>
      <c r="BF28" s="138"/>
    </row>
    <row r="29" spans="1:58" ht="14.1" customHeight="1" thickBot="1">
      <c r="A29" s="57" t="s">
        <v>21</v>
      </c>
      <c r="B29" s="60">
        <v>29121.028000000002</v>
      </c>
      <c r="C29" s="60">
        <v>30228.361000000001</v>
      </c>
      <c r="D29" s="60">
        <v>31563.462</v>
      </c>
      <c r="E29" s="61">
        <v>32973.875</v>
      </c>
      <c r="F29" s="146">
        <f t="shared" ref="F29:I29" si="16">F26+F5</f>
        <v>29064.914078670001</v>
      </c>
      <c r="G29" s="146">
        <f t="shared" si="16"/>
        <v>27427.593999999997</v>
      </c>
      <c r="H29" s="146">
        <f t="shared" si="16"/>
        <v>28331.478999999999</v>
      </c>
      <c r="I29" s="146">
        <f t="shared" si="16"/>
        <v>29111.274999999998</v>
      </c>
      <c r="J29" s="147">
        <f>J26+J5</f>
        <v>30415.716999999997</v>
      </c>
      <c r="K29" s="146">
        <v>29070.906173290001</v>
      </c>
      <c r="L29" s="146">
        <v>28146.858</v>
      </c>
      <c r="M29" s="146">
        <v>29118.306</v>
      </c>
      <c r="N29" s="146">
        <v>30115.143</v>
      </c>
      <c r="O29" s="147">
        <v>31639.829999999994</v>
      </c>
      <c r="P29" s="107">
        <f t="shared" si="6"/>
        <v>-50.121826710001187</v>
      </c>
      <c r="Q29" s="107">
        <f t="shared" si="7"/>
        <v>-2081.5030000000006</v>
      </c>
      <c r="R29" s="107">
        <f t="shared" si="8"/>
        <v>-2445.155999999999</v>
      </c>
      <c r="S29" s="108">
        <f t="shared" si="9"/>
        <v>-2858.732</v>
      </c>
      <c r="T29" s="107">
        <f t="shared" ref="T29:X29" si="17">T26+T5</f>
        <v>5.99209462000033</v>
      </c>
      <c r="U29" s="107">
        <f t="shared" si="17"/>
        <v>719.26399999999853</v>
      </c>
      <c r="V29" s="107">
        <f t="shared" si="17"/>
        <v>786.82700000000011</v>
      </c>
      <c r="W29" s="107">
        <f t="shared" si="17"/>
        <v>1003.8679999999995</v>
      </c>
      <c r="X29" s="108">
        <f t="shared" si="17"/>
        <v>1224.1130000000007</v>
      </c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8"/>
      <c r="BB29" s="138"/>
      <c r="BC29" s="138"/>
      <c r="BD29" s="138"/>
      <c r="BE29" s="138"/>
      <c r="BF29" s="138"/>
    </row>
    <row r="30" spans="1:58" ht="14.1" customHeight="1">
      <c r="A30" s="58" t="s">
        <v>22</v>
      </c>
      <c r="B30" s="25">
        <v>38.848999999999997</v>
      </c>
      <c r="C30" s="25">
        <v>38.774000000000001</v>
      </c>
      <c r="D30" s="25">
        <v>38.774000000000001</v>
      </c>
      <c r="E30" s="28">
        <v>38.774000000000001</v>
      </c>
      <c r="F30" s="25">
        <v>42.807550210000393</v>
      </c>
      <c r="G30" s="25">
        <v>34.664000000000001</v>
      </c>
      <c r="H30" s="25">
        <v>36.878999999999998</v>
      </c>
      <c r="I30" s="25">
        <v>36.878999999999998</v>
      </c>
      <c r="J30" s="28">
        <v>36.878999999999998</v>
      </c>
      <c r="K30" s="25">
        <v>42.807550210000393</v>
      </c>
      <c r="L30" s="25">
        <v>24.780999999999999</v>
      </c>
      <c r="M30" s="25">
        <v>34.082999999999998</v>
      </c>
      <c r="N30" s="25">
        <v>34.082999999999998</v>
      </c>
      <c r="O30" s="28">
        <v>34.082999999999998</v>
      </c>
      <c r="P30" s="101">
        <f t="shared" si="6"/>
        <v>3.9585502100003964</v>
      </c>
      <c r="Q30" s="101">
        <f t="shared" si="7"/>
        <v>-13.993000000000002</v>
      </c>
      <c r="R30" s="101">
        <f t="shared" si="8"/>
        <v>-4.6910000000000025</v>
      </c>
      <c r="S30" s="102">
        <f t="shared" si="9"/>
        <v>-4.6910000000000025</v>
      </c>
      <c r="T30" s="101">
        <f t="shared" si="3"/>
        <v>0</v>
      </c>
      <c r="U30" s="101">
        <f t="shared" si="15"/>
        <v>-9.8830000000000027</v>
      </c>
      <c r="V30" s="101">
        <f t="shared" si="15"/>
        <v>-2.7959999999999994</v>
      </c>
      <c r="W30" s="101">
        <f t="shared" si="15"/>
        <v>-2.7959999999999994</v>
      </c>
      <c r="X30" s="102">
        <f t="shared" si="15"/>
        <v>-2.7959999999999994</v>
      </c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8"/>
      <c r="BB30" s="138"/>
      <c r="BC30" s="138"/>
      <c r="BD30" s="138"/>
      <c r="BE30" s="138"/>
      <c r="BF30" s="138"/>
    </row>
    <row r="31" spans="1:58" ht="14.1" customHeight="1">
      <c r="A31" s="54" t="s">
        <v>23</v>
      </c>
      <c r="B31" s="22">
        <v>29159.877</v>
      </c>
      <c r="C31" s="22">
        <v>30267.135000000002</v>
      </c>
      <c r="D31" s="22">
        <v>31602.236000000001</v>
      </c>
      <c r="E31" s="29">
        <v>33012.648999999998</v>
      </c>
      <c r="F31" s="99">
        <f t="shared" ref="F31:J31" si="18">F30+F29</f>
        <v>29107.721628880001</v>
      </c>
      <c r="G31" s="99">
        <f t="shared" si="18"/>
        <v>27462.257999999998</v>
      </c>
      <c r="H31" s="99">
        <f t="shared" si="18"/>
        <v>28368.358</v>
      </c>
      <c r="I31" s="99">
        <f t="shared" si="18"/>
        <v>29148.153999999999</v>
      </c>
      <c r="J31" s="100">
        <f t="shared" si="18"/>
        <v>30452.595999999998</v>
      </c>
      <c r="K31" s="99">
        <v>29113.713723500001</v>
      </c>
      <c r="L31" s="99">
        <v>28171.638999999999</v>
      </c>
      <c r="M31" s="99">
        <v>29152.388999999999</v>
      </c>
      <c r="N31" s="99">
        <v>30149.225999999999</v>
      </c>
      <c r="O31" s="100">
        <v>31673.912999999993</v>
      </c>
      <c r="P31" s="99">
        <f t="shared" si="6"/>
        <v>-46.163276499999483</v>
      </c>
      <c r="Q31" s="99">
        <f t="shared" si="7"/>
        <v>-2095.4960000000028</v>
      </c>
      <c r="R31" s="99">
        <f t="shared" si="8"/>
        <v>-2449.8470000000016</v>
      </c>
      <c r="S31" s="100">
        <f t="shared" si="9"/>
        <v>-2863.4229999999989</v>
      </c>
      <c r="T31" s="99">
        <f t="shared" si="3"/>
        <v>5.9920946199999889</v>
      </c>
      <c r="U31" s="99">
        <f t="shared" si="15"/>
        <v>709.38100000000122</v>
      </c>
      <c r="V31" s="99">
        <f t="shared" si="15"/>
        <v>784.03099999999904</v>
      </c>
      <c r="W31" s="99">
        <f t="shared" si="15"/>
        <v>1001.0720000000001</v>
      </c>
      <c r="X31" s="100">
        <f t="shared" si="15"/>
        <v>1221.3169999999955</v>
      </c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8"/>
      <c r="BB31" s="138"/>
      <c r="BC31" s="138"/>
      <c r="BD31" s="138"/>
      <c r="BE31" s="138"/>
      <c r="BF31" s="138"/>
    </row>
    <row r="32" spans="1:58" s="32" customFormat="1" ht="14.1" customHeight="1" thickBot="1">
      <c r="A32" s="55" t="s">
        <v>24</v>
      </c>
      <c r="B32" s="71">
        <v>30.827123164812885</v>
      </c>
      <c r="C32" s="71">
        <v>30.706816416808252</v>
      </c>
      <c r="D32" s="71">
        <v>30.534545416112824</v>
      </c>
      <c r="E32" s="72">
        <v>30.33701674269324</v>
      </c>
      <c r="F32" s="109">
        <f t="shared" ref="F32:G32" si="19">F31/F45*100</f>
        <v>30.909353015520391</v>
      </c>
      <c r="G32" s="109">
        <f t="shared" si="19"/>
        <v>31.7303583990711</v>
      </c>
      <c r="H32" s="109">
        <f>H31/H45*100</f>
        <v>30.349540687109606</v>
      </c>
      <c r="I32" s="109">
        <f t="shared" ref="I32:J32" si="20">I31/I45*100</f>
        <v>30.184897608733969</v>
      </c>
      <c r="J32" s="110">
        <f t="shared" si="20"/>
        <v>30.177590756495338</v>
      </c>
      <c r="K32" s="109">
        <v>30.91571599268066</v>
      </c>
      <c r="L32" s="109">
        <v>31.436074561995891</v>
      </c>
      <c r="M32" s="109">
        <v>30.474447930805237</v>
      </c>
      <c r="N32" s="109">
        <v>30.18327515053717</v>
      </c>
      <c r="O32" s="110">
        <v>30.090485840322785</v>
      </c>
      <c r="P32" s="109">
        <f>P31/K45*100</f>
        <v>-4.9020566703367345E-2</v>
      </c>
      <c r="Q32" s="109">
        <f>Q31/L45*100</f>
        <v>-2.3383150870407019</v>
      </c>
      <c r="R32" s="109">
        <f>R31/M45*100</f>
        <v>-2.5609474009124762</v>
      </c>
      <c r="S32" s="110">
        <f>S31/N45*100</f>
        <v>-2.866656818366633</v>
      </c>
      <c r="T32" s="109">
        <f>T31/K45*100</f>
        <v>6.3629771602672393E-3</v>
      </c>
      <c r="U32" s="109">
        <f t="shared" ref="U32:X32" si="21">U31/L45*100</f>
        <v>0.79158170416933293</v>
      </c>
      <c r="V32" s="109">
        <f t="shared" si="21"/>
        <v>0.8195867544727512</v>
      </c>
      <c r="W32" s="109">
        <f t="shared" si="21"/>
        <v>1.0022025647191921</v>
      </c>
      <c r="X32" s="110">
        <f t="shared" si="21"/>
        <v>1.1602615027402954</v>
      </c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8"/>
      <c r="BB32" s="138"/>
      <c r="BC32" s="138"/>
      <c r="BD32" s="138"/>
      <c r="BE32" s="138"/>
      <c r="BF32" s="138"/>
    </row>
    <row r="33" spans="1:58" ht="14.1" customHeight="1" thickBot="1">
      <c r="A33" s="33"/>
      <c r="B33" s="34"/>
      <c r="C33" s="34"/>
      <c r="D33" s="34"/>
      <c r="E33" s="34"/>
      <c r="F33" s="34"/>
      <c r="G33" s="34"/>
      <c r="H33" s="25"/>
      <c r="I33" s="25"/>
      <c r="J33" s="25"/>
      <c r="K33" s="25"/>
      <c r="L33" s="25"/>
      <c r="M33" s="25"/>
      <c r="N33" s="25"/>
      <c r="O33" s="25"/>
      <c r="P33" s="111"/>
      <c r="Q33" s="111"/>
      <c r="R33" s="111"/>
      <c r="S33" s="111"/>
      <c r="T33" s="111"/>
      <c r="U33" s="111"/>
      <c r="V33" s="111"/>
      <c r="W33" s="111"/>
      <c r="X33" s="111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8"/>
      <c r="BB33" s="138"/>
      <c r="BC33" s="138"/>
      <c r="BD33" s="138"/>
      <c r="BE33" s="138"/>
      <c r="BF33" s="138"/>
    </row>
    <row r="34" spans="1:58" ht="14.1" customHeight="1">
      <c r="A34" s="35" t="s">
        <v>82</v>
      </c>
      <c r="B34" s="42">
        <v>12808.726000000001</v>
      </c>
      <c r="C34" s="42">
        <v>13155.53</v>
      </c>
      <c r="D34" s="42">
        <v>13748.523999999999</v>
      </c>
      <c r="E34" s="43">
        <v>14292.05</v>
      </c>
      <c r="F34" s="42">
        <v>12757.609425800005</v>
      </c>
      <c r="G34" s="42">
        <v>11292.679</v>
      </c>
      <c r="H34" s="42">
        <v>11986.704</v>
      </c>
      <c r="I34" s="42">
        <v>12106.428</v>
      </c>
      <c r="J34" s="43">
        <v>12623.616</v>
      </c>
      <c r="K34" s="42">
        <v>12767.591520420006</v>
      </c>
      <c r="L34" s="42">
        <v>11800.258</v>
      </c>
      <c r="M34" s="42">
        <v>12428.578</v>
      </c>
      <c r="N34" s="42">
        <v>12649.15</v>
      </c>
      <c r="O34" s="43">
        <v>13268.526</v>
      </c>
      <c r="P34" s="112">
        <f t="shared" ref="P34:P43" si="22">K34-B34</f>
        <v>-41.134479579994149</v>
      </c>
      <c r="Q34" s="112">
        <f t="shared" ref="Q34:Q43" si="23">L34-C34</f>
        <v>-1355.2720000000008</v>
      </c>
      <c r="R34" s="112">
        <f t="shared" ref="R34:R43" si="24">M34-D34</f>
        <v>-1319.9459999999999</v>
      </c>
      <c r="S34" s="113">
        <f t="shared" ref="S34:S43" si="25">N34-E34</f>
        <v>-1642.8999999999996</v>
      </c>
      <c r="T34" s="112">
        <f t="shared" ref="T34:T43" si="26">K34-F34</f>
        <v>9.9820946200015896</v>
      </c>
      <c r="U34" s="112">
        <f t="shared" ref="U34:X43" si="27">L34-G34</f>
        <v>507.57899999999972</v>
      </c>
      <c r="V34" s="112">
        <f t="shared" si="27"/>
        <v>441.8739999999998</v>
      </c>
      <c r="W34" s="112">
        <f t="shared" si="27"/>
        <v>542.72199999999975</v>
      </c>
      <c r="X34" s="113">
        <f t="shared" si="27"/>
        <v>644.90999999999985</v>
      </c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8"/>
      <c r="BB34" s="138"/>
      <c r="BC34" s="138"/>
      <c r="BD34" s="138"/>
      <c r="BE34" s="138"/>
      <c r="BF34" s="138"/>
    </row>
    <row r="35" spans="1:58" ht="14.1" customHeight="1">
      <c r="A35" s="24" t="s">
        <v>97</v>
      </c>
      <c r="B35" s="25">
        <v>29.164999999999999</v>
      </c>
      <c r="C35" s="25">
        <v>29.81</v>
      </c>
      <c r="D35" s="25">
        <v>30.623000000000001</v>
      </c>
      <c r="E35" s="28">
        <v>31.440999999999999</v>
      </c>
      <c r="F35" s="25">
        <v>30.017741359999999</v>
      </c>
      <c r="G35" s="25">
        <v>27.036999999999999</v>
      </c>
      <c r="H35" s="25">
        <v>29.076000000000001</v>
      </c>
      <c r="I35" s="25">
        <v>29.579000000000001</v>
      </c>
      <c r="J35" s="28">
        <v>30.608000000000001</v>
      </c>
      <c r="K35" s="25">
        <v>30.017741359999999</v>
      </c>
      <c r="L35" s="25">
        <v>27.994</v>
      </c>
      <c r="M35" s="25">
        <v>29.536000000000001</v>
      </c>
      <c r="N35" s="25">
        <v>30.236000000000001</v>
      </c>
      <c r="O35" s="28">
        <v>31.222000000000001</v>
      </c>
      <c r="P35" s="101">
        <f t="shared" si="22"/>
        <v>0.85274135999999956</v>
      </c>
      <c r="Q35" s="101">
        <f t="shared" si="23"/>
        <v>-1.8159999999999989</v>
      </c>
      <c r="R35" s="101">
        <f t="shared" si="24"/>
        <v>-1.0869999999999997</v>
      </c>
      <c r="S35" s="102">
        <f t="shared" si="25"/>
        <v>-1.2049999999999983</v>
      </c>
      <c r="T35" s="101">
        <f t="shared" si="26"/>
        <v>0</v>
      </c>
      <c r="U35" s="101">
        <f t="shared" si="27"/>
        <v>0.95700000000000074</v>
      </c>
      <c r="V35" s="101">
        <f t="shared" si="27"/>
        <v>0.46000000000000085</v>
      </c>
      <c r="W35" s="101">
        <f t="shared" si="27"/>
        <v>0.65700000000000003</v>
      </c>
      <c r="X35" s="102">
        <f t="shared" si="27"/>
        <v>0.61400000000000077</v>
      </c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8"/>
      <c r="BB35" s="138"/>
      <c r="BC35" s="138"/>
      <c r="BD35" s="138"/>
      <c r="BE35" s="138"/>
      <c r="BF35" s="138"/>
    </row>
    <row r="36" spans="1:58" ht="14.1" customHeight="1">
      <c r="A36" s="24" t="s">
        <v>25</v>
      </c>
      <c r="B36" s="25">
        <v>265.14299999999997</v>
      </c>
      <c r="C36" s="25">
        <v>414.90300000000002</v>
      </c>
      <c r="D36" s="25">
        <v>389.05900000000003</v>
      </c>
      <c r="E36" s="28">
        <v>406.48899999999998</v>
      </c>
      <c r="F36" s="25">
        <v>268.11040301999992</v>
      </c>
      <c r="G36" s="25">
        <v>265.62400000000002</v>
      </c>
      <c r="H36" s="25">
        <v>82.313000000000002</v>
      </c>
      <c r="I36" s="25">
        <v>83.533000000000001</v>
      </c>
      <c r="J36" s="28">
        <v>85.453999999999994</v>
      </c>
      <c r="K36" s="25">
        <v>264.12040301999991</v>
      </c>
      <c r="L36" s="25">
        <v>264.43299999999999</v>
      </c>
      <c r="M36" s="25">
        <v>80.188999999999993</v>
      </c>
      <c r="N36" s="25">
        <v>82.02</v>
      </c>
      <c r="O36" s="28">
        <v>84.369</v>
      </c>
      <c r="P36" s="101">
        <f t="shared" si="22"/>
        <v>-1.0225969800000598</v>
      </c>
      <c r="Q36" s="101">
        <f t="shared" si="23"/>
        <v>-150.47000000000003</v>
      </c>
      <c r="R36" s="101">
        <f t="shared" si="24"/>
        <v>-308.87</v>
      </c>
      <c r="S36" s="102">
        <f t="shared" si="25"/>
        <v>-324.46899999999999</v>
      </c>
      <c r="T36" s="101">
        <f t="shared" si="26"/>
        <v>-3.9900000000000091</v>
      </c>
      <c r="U36" s="101">
        <f t="shared" si="27"/>
        <v>-1.1910000000000309</v>
      </c>
      <c r="V36" s="101">
        <f t="shared" si="27"/>
        <v>-2.1240000000000094</v>
      </c>
      <c r="W36" s="101">
        <f t="shared" si="27"/>
        <v>-1.5130000000000052</v>
      </c>
      <c r="X36" s="102">
        <f t="shared" si="27"/>
        <v>-1.0849999999999937</v>
      </c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8"/>
      <c r="BB36" s="138"/>
      <c r="BC36" s="138"/>
      <c r="BD36" s="138"/>
      <c r="BE36" s="138"/>
      <c r="BF36" s="138"/>
    </row>
    <row r="37" spans="1:58" ht="14.1" customHeight="1">
      <c r="A37" s="24" t="s">
        <v>26</v>
      </c>
      <c r="B37" s="25">
        <v>2779.598</v>
      </c>
      <c r="C37" s="25">
        <v>2837.4229999999998</v>
      </c>
      <c r="D37" s="25">
        <v>2957.1329999999998</v>
      </c>
      <c r="E37" s="28">
        <v>3122.6149999999998</v>
      </c>
      <c r="F37" s="25">
        <v>2789.0472011699999</v>
      </c>
      <c r="G37" s="25">
        <v>2778.576</v>
      </c>
      <c r="H37" s="25">
        <v>2793.4270000000001</v>
      </c>
      <c r="I37" s="25">
        <v>2959.6489999999999</v>
      </c>
      <c r="J37" s="28">
        <v>3127.7220000000002</v>
      </c>
      <c r="K37" s="25">
        <v>2789.0472011699999</v>
      </c>
      <c r="L37" s="25">
        <v>2837.3620000000001</v>
      </c>
      <c r="M37" s="25">
        <v>2857.59</v>
      </c>
      <c r="N37" s="25">
        <v>3056.8330000000001</v>
      </c>
      <c r="O37" s="28">
        <v>3233.9430000000002</v>
      </c>
      <c r="P37" s="101">
        <f t="shared" si="22"/>
        <v>9.4492011699999239</v>
      </c>
      <c r="Q37" s="101">
        <f t="shared" si="23"/>
        <v>-6.099999999969441E-2</v>
      </c>
      <c r="R37" s="101">
        <f t="shared" si="24"/>
        <v>-99.542999999999665</v>
      </c>
      <c r="S37" s="102">
        <f t="shared" si="25"/>
        <v>-65.781999999999698</v>
      </c>
      <c r="T37" s="101">
        <f t="shared" si="26"/>
        <v>0</v>
      </c>
      <c r="U37" s="101">
        <f t="shared" si="27"/>
        <v>58.786000000000058</v>
      </c>
      <c r="V37" s="101">
        <f t="shared" si="27"/>
        <v>64.163000000000011</v>
      </c>
      <c r="W37" s="101">
        <f t="shared" si="27"/>
        <v>97.184000000000196</v>
      </c>
      <c r="X37" s="102">
        <f t="shared" si="27"/>
        <v>106.221</v>
      </c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8"/>
      <c r="BB37" s="138"/>
      <c r="BC37" s="138"/>
      <c r="BD37" s="138"/>
      <c r="BE37" s="138"/>
      <c r="BF37" s="138"/>
    </row>
    <row r="38" spans="1:58" ht="14.1" customHeight="1">
      <c r="A38" s="24" t="s">
        <v>27</v>
      </c>
      <c r="B38" s="25">
        <v>946.57</v>
      </c>
      <c r="C38" s="25">
        <v>965.048</v>
      </c>
      <c r="D38" s="25">
        <v>1009.26</v>
      </c>
      <c r="E38" s="28">
        <v>1073.028</v>
      </c>
      <c r="F38" s="25">
        <v>948.87124050000011</v>
      </c>
      <c r="G38" s="25">
        <v>913.32799999999997</v>
      </c>
      <c r="H38" s="25">
        <v>905.46199999999999</v>
      </c>
      <c r="I38" s="25">
        <v>972.03499999999997</v>
      </c>
      <c r="J38" s="28">
        <v>1031.5630000000001</v>
      </c>
      <c r="K38" s="25">
        <v>948.87124050000011</v>
      </c>
      <c r="L38" s="25">
        <v>936.06600000000003</v>
      </c>
      <c r="M38" s="25">
        <v>932.74699999999996</v>
      </c>
      <c r="N38" s="25">
        <v>1010.898</v>
      </c>
      <c r="O38" s="28">
        <v>1073.8789999999999</v>
      </c>
      <c r="P38" s="101">
        <f t="shared" si="22"/>
        <v>2.3012405000000626</v>
      </c>
      <c r="Q38" s="101">
        <f t="shared" si="23"/>
        <v>-28.981999999999971</v>
      </c>
      <c r="R38" s="101">
        <f t="shared" si="24"/>
        <v>-76.513000000000034</v>
      </c>
      <c r="S38" s="102">
        <f t="shared" si="25"/>
        <v>-62.129999999999995</v>
      </c>
      <c r="T38" s="101">
        <f t="shared" si="26"/>
        <v>0</v>
      </c>
      <c r="U38" s="101">
        <f t="shared" si="27"/>
        <v>22.738000000000056</v>
      </c>
      <c r="V38" s="101">
        <f t="shared" si="27"/>
        <v>27.284999999999968</v>
      </c>
      <c r="W38" s="101">
        <f t="shared" si="27"/>
        <v>38.863000000000056</v>
      </c>
      <c r="X38" s="102">
        <f t="shared" si="27"/>
        <v>42.315999999999804</v>
      </c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8"/>
      <c r="BB38" s="138"/>
      <c r="BC38" s="138"/>
      <c r="BD38" s="138"/>
      <c r="BE38" s="138"/>
      <c r="BF38" s="138"/>
    </row>
    <row r="39" spans="1:58" ht="14.1" customHeight="1">
      <c r="A39" s="24" t="s">
        <v>28</v>
      </c>
      <c r="B39" s="25">
        <v>82.453000000000003</v>
      </c>
      <c r="C39" s="25">
        <v>74.486999999999995</v>
      </c>
      <c r="D39" s="25">
        <v>74.486999999999995</v>
      </c>
      <c r="E39" s="28">
        <v>74.486999999999995</v>
      </c>
      <c r="F39" s="25">
        <v>83.219880520000004</v>
      </c>
      <c r="G39" s="25">
        <v>72.908000000000001</v>
      </c>
      <c r="H39" s="25">
        <v>72.908000000000001</v>
      </c>
      <c r="I39" s="25">
        <v>72.908000000000001</v>
      </c>
      <c r="J39" s="28">
        <v>72.908000000000001</v>
      </c>
      <c r="K39" s="25">
        <v>83.219880520000004</v>
      </c>
      <c r="L39" s="25">
        <v>73.55</v>
      </c>
      <c r="M39" s="25">
        <v>73.55</v>
      </c>
      <c r="N39" s="25">
        <v>73.55</v>
      </c>
      <c r="O39" s="28">
        <v>73.55</v>
      </c>
      <c r="P39" s="101">
        <f t="shared" si="22"/>
        <v>0.76688052000000084</v>
      </c>
      <c r="Q39" s="101">
        <f t="shared" si="23"/>
        <v>-0.93699999999999761</v>
      </c>
      <c r="R39" s="101">
        <f t="shared" si="24"/>
        <v>-0.93699999999999761</v>
      </c>
      <c r="S39" s="102">
        <f t="shared" si="25"/>
        <v>-0.93699999999999761</v>
      </c>
      <c r="T39" s="101">
        <f t="shared" si="26"/>
        <v>0</v>
      </c>
      <c r="U39" s="101">
        <f t="shared" si="27"/>
        <v>0.64199999999999591</v>
      </c>
      <c r="V39" s="101">
        <f t="shared" si="27"/>
        <v>0.64199999999999591</v>
      </c>
      <c r="W39" s="101">
        <f t="shared" si="27"/>
        <v>0.64199999999999591</v>
      </c>
      <c r="X39" s="102">
        <f t="shared" si="27"/>
        <v>0.64199999999999591</v>
      </c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8"/>
      <c r="BB39" s="138"/>
      <c r="BC39" s="138"/>
      <c r="BD39" s="138"/>
      <c r="BE39" s="138"/>
      <c r="BF39" s="138"/>
    </row>
    <row r="40" spans="1:58" ht="14.1" customHeight="1" thickBot="1">
      <c r="A40" s="36" t="s">
        <v>29</v>
      </c>
      <c r="B40" s="48">
        <v>24.233000000000001</v>
      </c>
      <c r="C40" s="48">
        <v>33.084000000000003</v>
      </c>
      <c r="D40" s="48">
        <v>39.543999999999997</v>
      </c>
      <c r="E40" s="49">
        <v>39.338000000000001</v>
      </c>
      <c r="F40" s="48">
        <v>22.552791069999998</v>
      </c>
      <c r="G40" s="48">
        <v>34.061999999999998</v>
      </c>
      <c r="H40" s="48">
        <v>39.149000000000001</v>
      </c>
      <c r="I40" s="48">
        <v>38.646000000000001</v>
      </c>
      <c r="J40" s="49">
        <v>39.438000000000002</v>
      </c>
      <c r="K40" s="48">
        <v>22.552791069999998</v>
      </c>
      <c r="L40" s="48">
        <v>26.271000000000001</v>
      </c>
      <c r="M40" s="48">
        <v>30.132000000000001</v>
      </c>
      <c r="N40" s="48">
        <v>29.748000000000001</v>
      </c>
      <c r="O40" s="49">
        <v>30.353000000000002</v>
      </c>
      <c r="P40" s="114">
        <f t="shared" si="22"/>
        <v>-1.6802089300000027</v>
      </c>
      <c r="Q40" s="114">
        <f t="shared" si="23"/>
        <v>-6.8130000000000024</v>
      </c>
      <c r="R40" s="114">
        <f t="shared" si="24"/>
        <v>-9.4119999999999955</v>
      </c>
      <c r="S40" s="115">
        <f t="shared" si="25"/>
        <v>-9.59</v>
      </c>
      <c r="T40" s="114">
        <f t="shared" si="26"/>
        <v>0</v>
      </c>
      <c r="U40" s="114">
        <f t="shared" si="27"/>
        <v>-7.7909999999999968</v>
      </c>
      <c r="V40" s="114">
        <f t="shared" si="27"/>
        <v>-9.0169999999999995</v>
      </c>
      <c r="W40" s="114">
        <f t="shared" si="27"/>
        <v>-8.8979999999999997</v>
      </c>
      <c r="X40" s="115">
        <f t="shared" si="27"/>
        <v>-9.0850000000000009</v>
      </c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8"/>
      <c r="BB40" s="138"/>
      <c r="BC40" s="138"/>
      <c r="BD40" s="138"/>
      <c r="BE40" s="138"/>
      <c r="BF40" s="138"/>
    </row>
    <row r="41" spans="1:58" ht="14.1" customHeight="1">
      <c r="A41" s="27" t="s">
        <v>30</v>
      </c>
      <c r="B41" s="22">
        <v>73.991</v>
      </c>
      <c r="C41" s="22">
        <v>78.364000000000004</v>
      </c>
      <c r="D41" s="22">
        <v>80.132000000000005</v>
      </c>
      <c r="E41" s="29">
        <v>85.88</v>
      </c>
      <c r="F41" s="22">
        <v>73.071422530000007</v>
      </c>
      <c r="G41" s="22">
        <v>75.963999999999999</v>
      </c>
      <c r="H41" s="22">
        <v>64.882000000000005</v>
      </c>
      <c r="I41" s="22">
        <v>67.391000000000005</v>
      </c>
      <c r="J41" s="29">
        <v>70.341000000000008</v>
      </c>
      <c r="K41" s="47">
        <v>73.071422530000007</v>
      </c>
      <c r="L41" s="47">
        <v>67.945999999999998</v>
      </c>
      <c r="M41" s="47">
        <v>75.087999999999994</v>
      </c>
      <c r="N41" s="47">
        <v>69.640999999999991</v>
      </c>
      <c r="O41" s="29">
        <v>73.373999999999995</v>
      </c>
      <c r="P41" s="99">
        <f t="shared" si="22"/>
        <v>-0.91957746999999301</v>
      </c>
      <c r="Q41" s="99">
        <f t="shared" si="23"/>
        <v>-10.418000000000006</v>
      </c>
      <c r="R41" s="99">
        <f t="shared" si="24"/>
        <v>-5.0440000000000111</v>
      </c>
      <c r="S41" s="106">
        <f t="shared" si="25"/>
        <v>-16.239000000000004</v>
      </c>
      <c r="T41" s="99">
        <f t="shared" si="26"/>
        <v>0</v>
      </c>
      <c r="U41" s="99">
        <f t="shared" si="27"/>
        <v>-8.0180000000000007</v>
      </c>
      <c r="V41" s="99">
        <f t="shared" si="27"/>
        <v>10.205999999999989</v>
      </c>
      <c r="W41" s="99">
        <f t="shared" si="27"/>
        <v>2.2499999999999858</v>
      </c>
      <c r="X41" s="106">
        <f t="shared" si="27"/>
        <v>3.032999999999987</v>
      </c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8"/>
      <c r="BB41" s="138"/>
      <c r="BC41" s="138"/>
      <c r="BD41" s="138"/>
      <c r="BE41" s="138"/>
      <c r="BF41" s="138"/>
    </row>
    <row r="42" spans="1:58" ht="14.1" customHeight="1">
      <c r="A42" s="26" t="s">
        <v>83</v>
      </c>
      <c r="B42" s="25">
        <v>36.997</v>
      </c>
      <c r="C42" s="25">
        <v>41.137999999999998</v>
      </c>
      <c r="D42" s="25">
        <v>42.771999999999998</v>
      </c>
      <c r="E42" s="28">
        <v>46.460999999999999</v>
      </c>
      <c r="F42" s="25">
        <v>36.901588880000013</v>
      </c>
      <c r="G42" s="25">
        <v>41.07</v>
      </c>
      <c r="H42" s="25">
        <v>39.369999999999997</v>
      </c>
      <c r="I42" s="25">
        <v>40.716000000000001</v>
      </c>
      <c r="J42" s="28">
        <v>43.158000000000001</v>
      </c>
      <c r="K42" s="25">
        <v>36.901588880000013</v>
      </c>
      <c r="L42" s="25">
        <v>32.905000000000001</v>
      </c>
      <c r="M42" s="25">
        <v>48.420999999999999</v>
      </c>
      <c r="N42" s="25">
        <v>42.231999999999999</v>
      </c>
      <c r="O42" s="28">
        <v>44.814999999999998</v>
      </c>
      <c r="P42" s="101">
        <f t="shared" si="22"/>
        <v>-9.5411119999987193E-2</v>
      </c>
      <c r="Q42" s="101">
        <f t="shared" si="23"/>
        <v>-8.232999999999997</v>
      </c>
      <c r="R42" s="101">
        <f t="shared" si="24"/>
        <v>5.6490000000000009</v>
      </c>
      <c r="S42" s="102">
        <f t="shared" si="25"/>
        <v>-4.2289999999999992</v>
      </c>
      <c r="T42" s="101">
        <f t="shared" si="26"/>
        <v>0</v>
      </c>
      <c r="U42" s="101">
        <f t="shared" si="27"/>
        <v>-8.1649999999999991</v>
      </c>
      <c r="V42" s="101">
        <f t="shared" si="27"/>
        <v>9.0510000000000019</v>
      </c>
      <c r="W42" s="101">
        <f t="shared" si="27"/>
        <v>1.5159999999999982</v>
      </c>
      <c r="X42" s="102">
        <f t="shared" si="27"/>
        <v>1.6569999999999965</v>
      </c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8"/>
      <c r="BB42" s="138"/>
      <c r="BC42" s="138"/>
      <c r="BD42" s="138"/>
      <c r="BE42" s="138"/>
      <c r="BF42" s="138"/>
    </row>
    <row r="43" spans="1:58" ht="14.1" customHeight="1" thickBot="1">
      <c r="A43" s="37" t="s">
        <v>84</v>
      </c>
      <c r="B43" s="48">
        <v>36.994</v>
      </c>
      <c r="C43" s="48">
        <v>37.225999999999999</v>
      </c>
      <c r="D43" s="48">
        <v>37.36</v>
      </c>
      <c r="E43" s="49">
        <v>39.418999999999997</v>
      </c>
      <c r="F43" s="48">
        <v>36.169833650000001</v>
      </c>
      <c r="G43" s="48">
        <v>34.893999999999998</v>
      </c>
      <c r="H43" s="48">
        <v>25.512</v>
      </c>
      <c r="I43" s="48">
        <v>26.675000000000001</v>
      </c>
      <c r="J43" s="49">
        <v>27.183</v>
      </c>
      <c r="K43" s="48">
        <v>36.169833650000001</v>
      </c>
      <c r="L43" s="48">
        <v>35.040999999999997</v>
      </c>
      <c r="M43" s="48">
        <v>26.667000000000002</v>
      </c>
      <c r="N43" s="48">
        <v>27.408999999999999</v>
      </c>
      <c r="O43" s="49">
        <v>28.559000000000001</v>
      </c>
      <c r="P43" s="114">
        <f t="shared" si="22"/>
        <v>-0.82416634999999872</v>
      </c>
      <c r="Q43" s="114">
        <f t="shared" si="23"/>
        <v>-2.1850000000000023</v>
      </c>
      <c r="R43" s="114">
        <f t="shared" si="24"/>
        <v>-10.692999999999998</v>
      </c>
      <c r="S43" s="115">
        <f t="shared" si="25"/>
        <v>-12.009999999999998</v>
      </c>
      <c r="T43" s="114">
        <f t="shared" si="26"/>
        <v>0</v>
      </c>
      <c r="U43" s="114">
        <f t="shared" si="27"/>
        <v>0.14699999999999847</v>
      </c>
      <c r="V43" s="114">
        <f t="shared" si="27"/>
        <v>1.1550000000000011</v>
      </c>
      <c r="W43" s="114">
        <f t="shared" si="27"/>
        <v>0.73399999999999821</v>
      </c>
      <c r="X43" s="115">
        <f t="shared" si="27"/>
        <v>1.3760000000000012</v>
      </c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8"/>
      <c r="BB43" s="138"/>
      <c r="BC43" s="138"/>
      <c r="BD43" s="138"/>
      <c r="BE43" s="138"/>
      <c r="BF43" s="138"/>
    </row>
    <row r="44" spans="1:58" ht="17.25" thickBot="1">
      <c r="A44" s="53"/>
      <c r="J44" s="144"/>
      <c r="L44" s="59"/>
      <c r="M44" s="59"/>
      <c r="N44" s="59"/>
      <c r="O44" s="59"/>
      <c r="P44" s="38"/>
      <c r="Q44" s="38"/>
      <c r="R44" s="38"/>
      <c r="S44" s="38"/>
      <c r="T44" s="121"/>
      <c r="U44" s="121"/>
      <c r="V44" s="121"/>
      <c r="W44" s="121"/>
      <c r="X44" s="121"/>
    </row>
    <row r="45" spans="1:58" ht="17.25" thickBot="1">
      <c r="A45" s="39" t="s">
        <v>85</v>
      </c>
      <c r="B45" s="63">
        <v>94591.625835796658</v>
      </c>
      <c r="C45" s="63">
        <v>98568.13089693147</v>
      </c>
      <c r="D45" s="63">
        <v>103496.66441513081</v>
      </c>
      <c r="E45" s="64">
        <v>108819.69469839579</v>
      </c>
      <c r="F45" s="63">
        <v>94171.241999999984</v>
      </c>
      <c r="G45" s="63">
        <v>86548.842766314134</v>
      </c>
      <c r="H45" s="63">
        <v>93472.116406852001</v>
      </c>
      <c r="I45" s="63">
        <v>96565.356549581309</v>
      </c>
      <c r="J45" s="64">
        <v>100911.289591418</v>
      </c>
      <c r="K45" s="63">
        <v>94171.241999999984</v>
      </c>
      <c r="L45" s="63">
        <v>89615.638697007118</v>
      </c>
      <c r="M45" s="63">
        <v>95661.746083777849</v>
      </c>
      <c r="N45" s="63">
        <v>99887.191995012618</v>
      </c>
      <c r="O45" s="64">
        <v>105262.21865635461</v>
      </c>
      <c r="T45" s="38"/>
      <c r="U45" s="38"/>
      <c r="V45" s="38"/>
      <c r="W45" s="38"/>
      <c r="X45" s="38"/>
    </row>
    <row r="47" spans="1:58" ht="16.5" customHeight="1">
      <c r="A47" s="53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</row>
    <row r="48" spans="1:58">
      <c r="A48" s="44" t="s">
        <v>78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</row>
    <row r="49" spans="1:19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</row>
    <row r="50" spans="1:19">
      <c r="A50" s="164" t="s">
        <v>133</v>
      </c>
      <c r="B50" s="165">
        <v>94591.625835796658</v>
      </c>
      <c r="C50" s="165">
        <v>98568.13089693147</v>
      </c>
      <c r="D50" s="165">
        <v>103496.66441513081</v>
      </c>
      <c r="E50" s="165">
        <v>108819.69469839579</v>
      </c>
      <c r="F50" s="166">
        <v>94171.241999999984</v>
      </c>
      <c r="G50" s="166">
        <v>86548.842766314134</v>
      </c>
      <c r="H50" s="166">
        <v>93472.116406852001</v>
      </c>
      <c r="I50" s="166">
        <v>96565.356549581309</v>
      </c>
      <c r="J50" s="166">
        <v>100911.289591418</v>
      </c>
      <c r="K50" s="167">
        <v>94171.241999999984</v>
      </c>
      <c r="L50" s="167">
        <v>89615.638697007118</v>
      </c>
      <c r="M50" s="167">
        <v>95661.746083777849</v>
      </c>
      <c r="N50" s="167">
        <v>99887.191995012618</v>
      </c>
      <c r="O50" s="167">
        <v>105262.21865635461</v>
      </c>
      <c r="P50" s="121"/>
      <c r="Q50" s="121"/>
      <c r="R50" s="121"/>
      <c r="S50" s="121"/>
    </row>
    <row r="51" spans="1:19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</row>
    <row r="52" spans="1:19"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</row>
    <row r="53" spans="1:19"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</row>
    <row r="54" spans="1:19"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</row>
    <row r="55" spans="1:19"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</row>
  </sheetData>
  <mergeCells count="6">
    <mergeCell ref="T3:X3"/>
    <mergeCell ref="A3:A4"/>
    <mergeCell ref="B3:E3"/>
    <mergeCell ref="F3:J3"/>
    <mergeCell ref="K3:O3"/>
    <mergeCell ref="P3:S3"/>
  </mergeCells>
  <pageMargins left="0" right="0" top="0" bottom="0" header="0" footer="0"/>
  <pageSetup paperSize="9" scale="8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BE46"/>
  <sheetViews>
    <sheetView showGridLines="0" zoomScaleNormal="100"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 activeCell="B3" sqref="B3:E3"/>
    </sheetView>
  </sheetViews>
  <sheetFormatPr defaultColWidth="9.140625" defaultRowHeight="16.5"/>
  <cols>
    <col min="1" max="1" width="32.140625" style="20" customWidth="1"/>
    <col min="2" max="11" width="5.7109375" style="20" customWidth="1"/>
    <col min="12" max="12" width="5.7109375" style="38" customWidth="1"/>
    <col min="13" max="23" width="5.7109375" style="20" customWidth="1"/>
    <col min="24" max="24" width="5.85546875" style="20" customWidth="1"/>
    <col min="25" max="16384" width="9.140625" style="20"/>
  </cols>
  <sheetData>
    <row r="2" spans="1:57" s="19" customFormat="1" ht="14.25" thickBot="1">
      <c r="A2" s="50" t="s">
        <v>113</v>
      </c>
      <c r="B2" s="51"/>
      <c r="C2" s="51"/>
      <c r="D2" s="51"/>
      <c r="E2" s="51"/>
      <c r="F2" s="51"/>
      <c r="G2" s="51"/>
      <c r="H2" s="51"/>
      <c r="I2" s="51"/>
      <c r="J2" s="51"/>
      <c r="K2" s="1"/>
      <c r="L2" s="52"/>
      <c r="M2" s="1"/>
      <c r="N2" s="1"/>
      <c r="O2" s="1"/>
    </row>
    <row r="3" spans="1:57" ht="14.1" customHeight="1" thickBot="1">
      <c r="A3" s="198" t="s">
        <v>0</v>
      </c>
      <c r="B3" s="200" t="s">
        <v>111</v>
      </c>
      <c r="C3" s="201"/>
      <c r="D3" s="201"/>
      <c r="E3" s="202"/>
      <c r="F3" s="195" t="s">
        <v>130</v>
      </c>
      <c r="G3" s="196"/>
      <c r="H3" s="196"/>
      <c r="I3" s="196"/>
      <c r="J3" s="197"/>
      <c r="K3" s="196" t="s">
        <v>131</v>
      </c>
      <c r="L3" s="196"/>
      <c r="M3" s="196"/>
      <c r="N3" s="196"/>
      <c r="O3" s="197"/>
      <c r="P3" s="195" t="s">
        <v>112</v>
      </c>
      <c r="Q3" s="196"/>
      <c r="R3" s="196"/>
      <c r="S3" s="197"/>
      <c r="T3" s="195" t="s">
        <v>132</v>
      </c>
      <c r="U3" s="196"/>
      <c r="V3" s="196"/>
      <c r="W3" s="196"/>
      <c r="X3" s="197"/>
    </row>
    <row r="4" spans="1:57" ht="14.1" customHeight="1" thickBot="1">
      <c r="A4" s="199"/>
      <c r="B4" s="127">
        <v>2019</v>
      </c>
      <c r="C4" s="68">
        <v>2020</v>
      </c>
      <c r="D4" s="68">
        <v>2021</v>
      </c>
      <c r="E4" s="69">
        <v>2022</v>
      </c>
      <c r="F4" s="68">
        <v>2019</v>
      </c>
      <c r="G4" s="68">
        <v>2020</v>
      </c>
      <c r="H4" s="68">
        <v>2021</v>
      </c>
      <c r="I4" s="65">
        <v>2022</v>
      </c>
      <c r="J4" s="69">
        <v>2023</v>
      </c>
      <c r="K4" s="68">
        <v>2019</v>
      </c>
      <c r="L4" s="68">
        <v>2020</v>
      </c>
      <c r="M4" s="68">
        <v>2021</v>
      </c>
      <c r="N4" s="65">
        <v>2022</v>
      </c>
      <c r="O4" s="69">
        <v>2023</v>
      </c>
      <c r="P4" s="68">
        <v>2019</v>
      </c>
      <c r="Q4" s="68">
        <v>2020</v>
      </c>
      <c r="R4" s="68">
        <v>2021</v>
      </c>
      <c r="S4" s="69">
        <v>2022</v>
      </c>
      <c r="T4" s="68">
        <v>2019</v>
      </c>
      <c r="U4" s="68">
        <v>2020</v>
      </c>
      <c r="V4" s="68">
        <v>2021</v>
      </c>
      <c r="W4" s="68">
        <v>2022</v>
      </c>
      <c r="X4" s="66">
        <v>2023</v>
      </c>
    </row>
    <row r="5" spans="1:57" ht="14.1" customHeight="1" thickBot="1">
      <c r="A5" s="21" t="s">
        <v>1</v>
      </c>
      <c r="B5" s="128">
        <v>16370.065999999999</v>
      </c>
      <c r="C5" s="97">
        <v>17154.198000000004</v>
      </c>
      <c r="D5" s="97">
        <v>17547.814000000002</v>
      </c>
      <c r="E5" s="98">
        <v>18478.539000000001</v>
      </c>
      <c r="F5" s="97">
        <v>16440.340781539995</v>
      </c>
      <c r="G5" s="97">
        <v>15624.666999999999</v>
      </c>
      <c r="H5" s="97">
        <v>14699.313999999998</v>
      </c>
      <c r="I5" s="97">
        <v>15825.952000000001</v>
      </c>
      <c r="J5" s="98">
        <v>16388.928</v>
      </c>
      <c r="K5" s="97">
        <v>16440.340781539995</v>
      </c>
      <c r="L5" s="97">
        <v>15719.352999999999</v>
      </c>
      <c r="M5" s="97">
        <v>15747.903999999999</v>
      </c>
      <c r="N5" s="97">
        <v>16452.150000000001</v>
      </c>
      <c r="O5" s="98">
        <v>17114.935999999998</v>
      </c>
      <c r="P5" s="97">
        <f>P6+P12+P23+P24+P25</f>
        <v>70.274781539998486</v>
      </c>
      <c r="Q5" s="97">
        <f t="shared" ref="Q5:X5" si="0">Q6+Q12+Q23+Q24+Q25</f>
        <v>-1434.8449999999998</v>
      </c>
      <c r="R5" s="97">
        <f t="shared" si="0"/>
        <v>-1799.9099999999996</v>
      </c>
      <c r="S5" s="98">
        <f t="shared" si="0"/>
        <v>-2026.3890000000004</v>
      </c>
      <c r="T5" s="97">
        <f>T6+T12+T23+T24+T25</f>
        <v>0</v>
      </c>
      <c r="U5" s="97">
        <f t="shared" si="0"/>
        <v>94.686000000001087</v>
      </c>
      <c r="V5" s="97">
        <f t="shared" si="0"/>
        <v>1048.5900000000001</v>
      </c>
      <c r="W5" s="97">
        <f t="shared" si="0"/>
        <v>626.19799999999839</v>
      </c>
      <c r="X5" s="98">
        <f t="shared" si="0"/>
        <v>726.0079999999989</v>
      </c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</row>
    <row r="6" spans="1:57" ht="14.1" customHeight="1">
      <c r="A6" s="23" t="s">
        <v>2</v>
      </c>
      <c r="B6" s="129">
        <v>6109.3140000000003</v>
      </c>
      <c r="C6" s="99">
        <v>6306.81</v>
      </c>
      <c r="D6" s="99">
        <v>6316.7560000000003</v>
      </c>
      <c r="E6" s="100">
        <v>6766.2169999999987</v>
      </c>
      <c r="F6" s="99">
        <v>6152.0897591399989</v>
      </c>
      <c r="G6" s="99">
        <v>5775.9169999999995</v>
      </c>
      <c r="H6" s="99">
        <v>4582.5969999999998</v>
      </c>
      <c r="I6" s="99">
        <v>5571.0060000000003</v>
      </c>
      <c r="J6" s="100">
        <v>5856.2960000000003</v>
      </c>
      <c r="K6" s="99">
        <v>6152.0897591399989</v>
      </c>
      <c r="L6" s="99">
        <v>5562.82</v>
      </c>
      <c r="M6" s="99">
        <v>5207.4499999999989</v>
      </c>
      <c r="N6" s="99">
        <v>5759.2670000000007</v>
      </c>
      <c r="O6" s="100">
        <v>6120.3530000000001</v>
      </c>
      <c r="P6" s="99">
        <f t="shared" ref="P6:X6" si="1">P8+P9+P10+P11</f>
        <v>42.77575914000009</v>
      </c>
      <c r="Q6" s="99">
        <f t="shared" si="1"/>
        <v>-743.99</v>
      </c>
      <c r="R6" s="99">
        <f t="shared" si="1"/>
        <v>-1109.3060000000003</v>
      </c>
      <c r="S6" s="100">
        <f t="shared" si="1"/>
        <v>-1006.9499999999998</v>
      </c>
      <c r="T6" s="99">
        <f t="shared" si="1"/>
        <v>0</v>
      </c>
      <c r="U6" s="99">
        <f t="shared" si="1"/>
        <v>-213.0969999999995</v>
      </c>
      <c r="V6" s="99">
        <f t="shared" si="1"/>
        <v>624.85299999999984</v>
      </c>
      <c r="W6" s="99">
        <f t="shared" si="1"/>
        <v>188.26099999999983</v>
      </c>
      <c r="X6" s="100">
        <f t="shared" si="1"/>
        <v>264.05699999999962</v>
      </c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</row>
    <row r="7" spans="1:57" ht="14.1" customHeight="1">
      <c r="A7" s="24" t="s">
        <v>3</v>
      </c>
      <c r="B7" s="130">
        <v>3151.5630000000001</v>
      </c>
      <c r="C7" s="101">
        <v>3189.8830000000003</v>
      </c>
      <c r="D7" s="101">
        <v>3383.0440000000003</v>
      </c>
      <c r="E7" s="102">
        <v>3572.8599999999997</v>
      </c>
      <c r="F7" s="101">
        <v>3155.5001220699996</v>
      </c>
      <c r="G7" s="101">
        <v>2996.1259999999997</v>
      </c>
      <c r="H7" s="101">
        <v>3050.7240000000002</v>
      </c>
      <c r="I7" s="101">
        <v>3248.5529999999999</v>
      </c>
      <c r="J7" s="102">
        <v>3453.5770000000002</v>
      </c>
      <c r="K7" s="101">
        <v>3155.5001220699996</v>
      </c>
      <c r="L7" s="101">
        <v>3073.636</v>
      </c>
      <c r="M7" s="101">
        <v>3151.5319999999997</v>
      </c>
      <c r="N7" s="101">
        <v>3368.732</v>
      </c>
      <c r="O7" s="102">
        <v>3607.9669999999996</v>
      </c>
      <c r="P7" s="101">
        <f t="shared" ref="P7:S7" si="2">SUM(P8:P9)</f>
        <v>3.937122069999802</v>
      </c>
      <c r="Q7" s="101">
        <f t="shared" si="2"/>
        <v>-116.24700000000028</v>
      </c>
      <c r="R7" s="101">
        <f t="shared" si="2"/>
        <v>-231.51200000000028</v>
      </c>
      <c r="S7" s="102">
        <f t="shared" si="2"/>
        <v>-204.12799999999996</v>
      </c>
      <c r="T7" s="101">
        <f t="shared" ref="T7:X11" si="3">K7-F7</f>
        <v>0</v>
      </c>
      <c r="U7" s="101">
        <f t="shared" si="3"/>
        <v>77.510000000000218</v>
      </c>
      <c r="V7" s="101">
        <f t="shared" si="3"/>
        <v>100.80799999999954</v>
      </c>
      <c r="W7" s="101">
        <f t="shared" si="3"/>
        <v>120.17900000000009</v>
      </c>
      <c r="X7" s="102">
        <f t="shared" si="3"/>
        <v>154.38999999999942</v>
      </c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</row>
    <row r="8" spans="1:57" ht="14.1" customHeight="1">
      <c r="A8" s="26" t="s">
        <v>4</v>
      </c>
      <c r="B8" s="130">
        <v>3071.355</v>
      </c>
      <c r="C8" s="101">
        <v>3130.9540000000002</v>
      </c>
      <c r="D8" s="101">
        <v>3351.4180000000001</v>
      </c>
      <c r="E8" s="102">
        <v>3537.3939999999998</v>
      </c>
      <c r="F8" s="101">
        <v>3072.0437100099998</v>
      </c>
      <c r="G8" s="101">
        <v>2939.1729999999998</v>
      </c>
      <c r="H8" s="101">
        <v>3042.759</v>
      </c>
      <c r="I8" s="101">
        <v>3226.2629999999999</v>
      </c>
      <c r="J8" s="102">
        <v>3427.0920000000001</v>
      </c>
      <c r="K8" s="101">
        <v>3072.0437100099998</v>
      </c>
      <c r="L8" s="101">
        <v>3014.4369999999999</v>
      </c>
      <c r="M8" s="101">
        <v>3148.4879999999998</v>
      </c>
      <c r="N8" s="101">
        <v>3350.2289999999998</v>
      </c>
      <c r="O8" s="102">
        <v>3584.4389999999999</v>
      </c>
      <c r="P8" s="101">
        <f t="shared" ref="P8:S11" si="4">+K8-B8</f>
        <v>0.68871000999979515</v>
      </c>
      <c r="Q8" s="101">
        <f t="shared" si="4"/>
        <v>-116.51700000000028</v>
      </c>
      <c r="R8" s="101">
        <f t="shared" si="4"/>
        <v>-202.93000000000029</v>
      </c>
      <c r="S8" s="102">
        <f t="shared" si="4"/>
        <v>-187.16499999999996</v>
      </c>
      <c r="T8" s="101">
        <f t="shared" si="3"/>
        <v>0</v>
      </c>
      <c r="U8" s="101">
        <f t="shared" si="3"/>
        <v>75.264000000000124</v>
      </c>
      <c r="V8" s="101">
        <f t="shared" si="3"/>
        <v>105.72899999999981</v>
      </c>
      <c r="W8" s="101">
        <f t="shared" si="3"/>
        <v>123.96599999999989</v>
      </c>
      <c r="X8" s="102">
        <f t="shared" si="3"/>
        <v>157.34699999999975</v>
      </c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</row>
    <row r="9" spans="1:57" ht="14.1" customHeight="1">
      <c r="A9" s="26" t="s">
        <v>5</v>
      </c>
      <c r="B9" s="130">
        <v>80.207999999999998</v>
      </c>
      <c r="C9" s="101">
        <v>58.929000000000002</v>
      </c>
      <c r="D9" s="101">
        <v>31.626000000000001</v>
      </c>
      <c r="E9" s="102">
        <v>35.466000000000001</v>
      </c>
      <c r="F9" s="101">
        <v>83.456412060000005</v>
      </c>
      <c r="G9" s="101">
        <v>56.953000000000003</v>
      </c>
      <c r="H9" s="101">
        <v>7.9649999999999999</v>
      </c>
      <c r="I9" s="101">
        <v>22.29</v>
      </c>
      <c r="J9" s="102">
        <v>26.484999999999999</v>
      </c>
      <c r="K9" s="101">
        <v>83.456412060000005</v>
      </c>
      <c r="L9" s="101">
        <v>59.198999999999998</v>
      </c>
      <c r="M9" s="101">
        <v>3.044</v>
      </c>
      <c r="N9" s="101">
        <v>18.503</v>
      </c>
      <c r="O9" s="102">
        <v>23.527999999999999</v>
      </c>
      <c r="P9" s="101">
        <f t="shared" si="4"/>
        <v>3.2484120600000068</v>
      </c>
      <c r="Q9" s="101">
        <f t="shared" si="4"/>
        <v>0.26999999999999602</v>
      </c>
      <c r="R9" s="101">
        <f t="shared" si="4"/>
        <v>-28.582000000000001</v>
      </c>
      <c r="S9" s="102">
        <f t="shared" si="4"/>
        <v>-16.963000000000001</v>
      </c>
      <c r="T9" s="101">
        <f t="shared" si="3"/>
        <v>0</v>
      </c>
      <c r="U9" s="101">
        <f t="shared" si="3"/>
        <v>2.2459999999999951</v>
      </c>
      <c r="V9" s="101">
        <f t="shared" si="3"/>
        <v>-4.9209999999999994</v>
      </c>
      <c r="W9" s="101">
        <f t="shared" si="3"/>
        <v>-3.786999999999999</v>
      </c>
      <c r="X9" s="102">
        <f t="shared" si="3"/>
        <v>-2.9570000000000007</v>
      </c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</row>
    <row r="10" spans="1:57" ht="14.1" customHeight="1">
      <c r="A10" s="24" t="s">
        <v>6</v>
      </c>
      <c r="B10" s="130">
        <v>2708.7489999999998</v>
      </c>
      <c r="C10" s="101">
        <v>2860.6469999999999</v>
      </c>
      <c r="D10" s="101">
        <v>2680.26</v>
      </c>
      <c r="E10" s="102">
        <v>2922.4929999999999</v>
      </c>
      <c r="F10" s="101">
        <v>2750.9742789500001</v>
      </c>
      <c r="G10" s="101">
        <v>2546.9209999999998</v>
      </c>
      <c r="H10" s="101">
        <v>1296.123</v>
      </c>
      <c r="I10" s="101">
        <v>2069.672</v>
      </c>
      <c r="J10" s="102">
        <v>2144.5720000000001</v>
      </c>
      <c r="K10" s="101">
        <v>2750.9742789500001</v>
      </c>
      <c r="L10" s="101">
        <v>2260.5680000000002</v>
      </c>
      <c r="M10" s="101">
        <v>1816.4290000000001</v>
      </c>
      <c r="N10" s="101">
        <v>2137.136</v>
      </c>
      <c r="O10" s="102">
        <v>2253.212</v>
      </c>
      <c r="P10" s="101">
        <f t="shared" si="4"/>
        <v>42.225278950000302</v>
      </c>
      <c r="Q10" s="101">
        <f t="shared" si="4"/>
        <v>-600.07899999999972</v>
      </c>
      <c r="R10" s="101">
        <f t="shared" si="4"/>
        <v>-863.83100000000013</v>
      </c>
      <c r="S10" s="102">
        <f t="shared" si="4"/>
        <v>-785.35699999999997</v>
      </c>
      <c r="T10" s="101">
        <f t="shared" si="3"/>
        <v>0</v>
      </c>
      <c r="U10" s="101">
        <f t="shared" si="3"/>
        <v>-286.35299999999961</v>
      </c>
      <c r="V10" s="101">
        <f t="shared" si="3"/>
        <v>520.30600000000004</v>
      </c>
      <c r="W10" s="101">
        <f t="shared" si="3"/>
        <v>67.463999999999942</v>
      </c>
      <c r="X10" s="102">
        <f t="shared" si="3"/>
        <v>108.63999999999987</v>
      </c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</row>
    <row r="11" spans="1:57" ht="14.1" customHeight="1">
      <c r="A11" s="24" t="s">
        <v>7</v>
      </c>
      <c r="B11" s="130">
        <v>249.00200000000001</v>
      </c>
      <c r="C11" s="101">
        <v>256.27999999999997</v>
      </c>
      <c r="D11" s="101">
        <v>253.452</v>
      </c>
      <c r="E11" s="102">
        <v>270.86399999999998</v>
      </c>
      <c r="F11" s="101">
        <v>245.61535812</v>
      </c>
      <c r="G11" s="101">
        <v>232.87</v>
      </c>
      <c r="H11" s="101">
        <v>235.75</v>
      </c>
      <c r="I11" s="101">
        <v>252.78100000000001</v>
      </c>
      <c r="J11" s="102">
        <v>258.14699999999999</v>
      </c>
      <c r="K11" s="101">
        <v>245.61535812</v>
      </c>
      <c r="L11" s="101">
        <v>228.61600000000001</v>
      </c>
      <c r="M11" s="101">
        <v>239.489</v>
      </c>
      <c r="N11" s="101">
        <v>253.399</v>
      </c>
      <c r="O11" s="102">
        <v>259.17399999999998</v>
      </c>
      <c r="P11" s="101">
        <f t="shared" si="4"/>
        <v>-3.3866418800000133</v>
      </c>
      <c r="Q11" s="101">
        <f t="shared" si="4"/>
        <v>-27.663999999999959</v>
      </c>
      <c r="R11" s="101">
        <f t="shared" si="4"/>
        <v>-13.962999999999994</v>
      </c>
      <c r="S11" s="102">
        <f t="shared" si="4"/>
        <v>-17.464999999999975</v>
      </c>
      <c r="T11" s="101">
        <f t="shared" si="3"/>
        <v>0</v>
      </c>
      <c r="U11" s="101">
        <f t="shared" si="3"/>
        <v>-4.2539999999999907</v>
      </c>
      <c r="V11" s="101">
        <f t="shared" si="3"/>
        <v>3.7390000000000043</v>
      </c>
      <c r="W11" s="101">
        <f t="shared" si="3"/>
        <v>0.617999999999995</v>
      </c>
      <c r="X11" s="102">
        <f t="shared" si="3"/>
        <v>1.0269999999999868</v>
      </c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</row>
    <row r="12" spans="1:57" ht="14.1" customHeight="1">
      <c r="A12" s="27" t="s">
        <v>8</v>
      </c>
      <c r="B12" s="129">
        <v>8979.5509999999995</v>
      </c>
      <c r="C12" s="99">
        <v>9274.630000000001</v>
      </c>
      <c r="D12" s="99">
        <v>9635.6280000000006</v>
      </c>
      <c r="E12" s="100">
        <v>10063.846</v>
      </c>
      <c r="F12" s="99">
        <v>9085.627612809998</v>
      </c>
      <c r="G12" s="99">
        <v>8565.5190000000002</v>
      </c>
      <c r="H12" s="99">
        <v>8964.8310000000001</v>
      </c>
      <c r="I12" s="99">
        <v>9087</v>
      </c>
      <c r="J12" s="100">
        <v>9328.380000000001</v>
      </c>
      <c r="K12" s="99">
        <v>9085.627612809998</v>
      </c>
      <c r="L12" s="99">
        <v>8875.8230000000003</v>
      </c>
      <c r="M12" s="99">
        <v>9385.3990000000013</v>
      </c>
      <c r="N12" s="99">
        <v>9517.5149999999994</v>
      </c>
      <c r="O12" s="100">
        <v>9783.723</v>
      </c>
      <c r="P12" s="99">
        <f t="shared" ref="P12:X12" si="5">P13+P14</f>
        <v>106.07661280999857</v>
      </c>
      <c r="Q12" s="99">
        <f t="shared" si="5"/>
        <v>-398.80700000000013</v>
      </c>
      <c r="R12" s="99">
        <f t="shared" si="5"/>
        <v>-250.2289999999993</v>
      </c>
      <c r="S12" s="100">
        <f t="shared" si="5"/>
        <v>-546.33100000000047</v>
      </c>
      <c r="T12" s="99">
        <f t="shared" si="5"/>
        <v>0</v>
      </c>
      <c r="U12" s="99">
        <f t="shared" si="5"/>
        <v>310.30400000000054</v>
      </c>
      <c r="V12" s="99">
        <f t="shared" si="5"/>
        <v>420.56800000000021</v>
      </c>
      <c r="W12" s="99">
        <f t="shared" si="5"/>
        <v>430.51499999999851</v>
      </c>
      <c r="X12" s="100">
        <f t="shared" si="5"/>
        <v>455.34299999999939</v>
      </c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</row>
    <row r="13" spans="1:57" ht="14.1" customHeight="1">
      <c r="A13" s="24" t="s">
        <v>9</v>
      </c>
      <c r="B13" s="130">
        <v>6613.1589999999997</v>
      </c>
      <c r="C13" s="101">
        <v>6876.0290000000005</v>
      </c>
      <c r="D13" s="101">
        <v>7199.2079999999996</v>
      </c>
      <c r="E13" s="102">
        <v>7580.8990000000003</v>
      </c>
      <c r="F13" s="101">
        <v>6727.8805912499984</v>
      </c>
      <c r="G13" s="101">
        <v>6361.4539999999997</v>
      </c>
      <c r="H13" s="101">
        <v>6644.6670000000004</v>
      </c>
      <c r="I13" s="101">
        <v>6749.9930000000004</v>
      </c>
      <c r="J13" s="102">
        <v>6942.7749999999996</v>
      </c>
      <c r="K13" s="101">
        <v>6727.8805912499984</v>
      </c>
      <c r="L13" s="101">
        <v>6587.8230000000003</v>
      </c>
      <c r="M13" s="101">
        <v>7023.3950000000004</v>
      </c>
      <c r="N13" s="101">
        <v>7126.1679999999997</v>
      </c>
      <c r="O13" s="102">
        <v>7346.1610000000001</v>
      </c>
      <c r="P13" s="101">
        <f>+K13-B13</f>
        <v>114.72159124999871</v>
      </c>
      <c r="Q13" s="101">
        <f>+L13-C13</f>
        <v>-288.20600000000013</v>
      </c>
      <c r="R13" s="101">
        <f>+M13-D13</f>
        <v>-175.81299999999919</v>
      </c>
      <c r="S13" s="102">
        <f>+N13-E13</f>
        <v>-454.73100000000068</v>
      </c>
      <c r="T13" s="101">
        <f t="shared" ref="T13:X25" si="6">K13-F13</f>
        <v>0</v>
      </c>
      <c r="U13" s="101">
        <f t="shared" si="6"/>
        <v>226.3690000000006</v>
      </c>
      <c r="V13" s="101">
        <f t="shared" si="6"/>
        <v>378.72800000000007</v>
      </c>
      <c r="W13" s="101">
        <f t="shared" si="6"/>
        <v>376.17499999999927</v>
      </c>
      <c r="X13" s="102">
        <f t="shared" si="6"/>
        <v>403.38600000000042</v>
      </c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</row>
    <row r="14" spans="1:57" ht="14.1" customHeight="1">
      <c r="A14" s="24" t="s">
        <v>10</v>
      </c>
      <c r="B14" s="130">
        <v>2366.3919999999998</v>
      </c>
      <c r="C14" s="101">
        <v>2398.6009999999997</v>
      </c>
      <c r="D14" s="101">
        <v>2436.42</v>
      </c>
      <c r="E14" s="102">
        <v>2482.9469999999997</v>
      </c>
      <c r="F14" s="101">
        <v>2357.7470215600001</v>
      </c>
      <c r="G14" s="101">
        <v>2204.0650000000001</v>
      </c>
      <c r="H14" s="101">
        <v>2320.1639999999998</v>
      </c>
      <c r="I14" s="101">
        <v>2337.0070000000005</v>
      </c>
      <c r="J14" s="102">
        <v>2385.6050000000005</v>
      </c>
      <c r="K14" s="101">
        <v>2357.7470215600001</v>
      </c>
      <c r="L14" s="101">
        <v>2288</v>
      </c>
      <c r="M14" s="101">
        <v>2362.0039999999999</v>
      </c>
      <c r="N14" s="101">
        <v>2391.3469999999998</v>
      </c>
      <c r="O14" s="102">
        <v>2437.5619999999994</v>
      </c>
      <c r="P14" s="101">
        <f t="shared" ref="P14:S14" si="7">SUM(P15:P22)</f>
        <v>-8.6449784400001484</v>
      </c>
      <c r="Q14" s="101">
        <f t="shared" si="7"/>
        <v>-110.601</v>
      </c>
      <c r="R14" s="101">
        <f t="shared" si="7"/>
        <v>-74.416000000000111</v>
      </c>
      <c r="S14" s="102">
        <f t="shared" si="7"/>
        <v>-91.599999999999838</v>
      </c>
      <c r="T14" s="101">
        <f t="shared" si="6"/>
        <v>0</v>
      </c>
      <c r="U14" s="101">
        <f t="shared" si="6"/>
        <v>83.934999999999945</v>
      </c>
      <c r="V14" s="101">
        <f t="shared" si="6"/>
        <v>41.840000000000146</v>
      </c>
      <c r="W14" s="101">
        <f t="shared" si="6"/>
        <v>54.339999999999236</v>
      </c>
      <c r="X14" s="102">
        <f t="shared" si="6"/>
        <v>51.95699999999897</v>
      </c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</row>
    <row r="15" spans="1:57" ht="14.1" customHeight="1">
      <c r="A15" s="26" t="s">
        <v>11</v>
      </c>
      <c r="B15" s="130">
        <v>1291.048</v>
      </c>
      <c r="C15" s="101">
        <v>1315.758</v>
      </c>
      <c r="D15" s="101">
        <v>1350.172</v>
      </c>
      <c r="E15" s="102">
        <v>1384.462</v>
      </c>
      <c r="F15" s="101">
        <v>1286.5500057699999</v>
      </c>
      <c r="G15" s="101">
        <v>1170.394</v>
      </c>
      <c r="H15" s="101">
        <v>1249.771</v>
      </c>
      <c r="I15" s="101">
        <v>1269.2460000000001</v>
      </c>
      <c r="J15" s="102">
        <v>1309.077</v>
      </c>
      <c r="K15" s="101">
        <v>1286.5500057699999</v>
      </c>
      <c r="L15" s="101">
        <v>1210.1610000000001</v>
      </c>
      <c r="M15" s="101">
        <v>1269.2339999999999</v>
      </c>
      <c r="N15" s="101">
        <v>1296.8130000000001</v>
      </c>
      <c r="O15" s="102">
        <v>1336.2329999999999</v>
      </c>
      <c r="P15" s="101">
        <f t="shared" ref="P15:S25" si="8">+K15-B15</f>
        <v>-4.4979942300001312</v>
      </c>
      <c r="Q15" s="101">
        <f t="shared" si="8"/>
        <v>-105.59699999999998</v>
      </c>
      <c r="R15" s="101">
        <f t="shared" si="8"/>
        <v>-80.938000000000102</v>
      </c>
      <c r="S15" s="102">
        <f t="shared" si="8"/>
        <v>-87.648999999999887</v>
      </c>
      <c r="T15" s="101">
        <f t="shared" si="6"/>
        <v>0</v>
      </c>
      <c r="U15" s="101">
        <f t="shared" si="6"/>
        <v>39.767000000000053</v>
      </c>
      <c r="V15" s="101">
        <f t="shared" si="6"/>
        <v>19.462999999999965</v>
      </c>
      <c r="W15" s="101">
        <f t="shared" si="6"/>
        <v>27.567000000000007</v>
      </c>
      <c r="X15" s="102">
        <f t="shared" si="6"/>
        <v>27.155999999999949</v>
      </c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</row>
    <row r="16" spans="1:57" ht="14.1" customHeight="1">
      <c r="A16" s="26" t="s">
        <v>12</v>
      </c>
      <c r="B16" s="130">
        <v>223.678</v>
      </c>
      <c r="C16" s="101">
        <v>218.67</v>
      </c>
      <c r="D16" s="101">
        <v>223.26400000000001</v>
      </c>
      <c r="E16" s="102">
        <v>226.00399999999999</v>
      </c>
      <c r="F16" s="101">
        <v>219.45936566000003</v>
      </c>
      <c r="G16" s="101">
        <v>196.33500000000001</v>
      </c>
      <c r="H16" s="101">
        <v>203.4</v>
      </c>
      <c r="I16" s="101">
        <v>205.01499999999999</v>
      </c>
      <c r="J16" s="102">
        <v>208.18899999999999</v>
      </c>
      <c r="K16" s="101">
        <v>219.45936566000003</v>
      </c>
      <c r="L16" s="101">
        <v>208.30799999999999</v>
      </c>
      <c r="M16" s="101">
        <v>210.227</v>
      </c>
      <c r="N16" s="101">
        <v>213.36799999999999</v>
      </c>
      <c r="O16" s="102">
        <v>216.233</v>
      </c>
      <c r="P16" s="101">
        <f t="shared" si="8"/>
        <v>-4.2186343399999657</v>
      </c>
      <c r="Q16" s="101">
        <f t="shared" si="8"/>
        <v>-10.361999999999995</v>
      </c>
      <c r="R16" s="101">
        <f t="shared" si="8"/>
        <v>-13.037000000000006</v>
      </c>
      <c r="S16" s="102">
        <f t="shared" si="8"/>
        <v>-12.635999999999996</v>
      </c>
      <c r="T16" s="101">
        <f t="shared" si="6"/>
        <v>0</v>
      </c>
      <c r="U16" s="101">
        <f t="shared" si="6"/>
        <v>11.972999999999985</v>
      </c>
      <c r="V16" s="101">
        <f t="shared" si="6"/>
        <v>6.8269999999999982</v>
      </c>
      <c r="W16" s="101">
        <f t="shared" si="6"/>
        <v>8.3530000000000086</v>
      </c>
      <c r="X16" s="102">
        <f t="shared" si="6"/>
        <v>8.0440000000000111</v>
      </c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</row>
    <row r="17" spans="1:57" ht="14.1" customHeight="1">
      <c r="A17" s="26" t="s">
        <v>13</v>
      </c>
      <c r="B17" s="130">
        <v>59.841999999999999</v>
      </c>
      <c r="C17" s="101">
        <v>60.502000000000002</v>
      </c>
      <c r="D17" s="101">
        <v>61.442</v>
      </c>
      <c r="E17" s="102">
        <v>62.106999999999999</v>
      </c>
      <c r="F17" s="101">
        <v>59.335616030000018</v>
      </c>
      <c r="G17" s="101">
        <v>54.793999999999997</v>
      </c>
      <c r="H17" s="101">
        <v>57.058</v>
      </c>
      <c r="I17" s="101">
        <v>57.287999999999997</v>
      </c>
      <c r="J17" s="102">
        <v>58.119</v>
      </c>
      <c r="K17" s="101">
        <v>59.335616030000018</v>
      </c>
      <c r="L17" s="101">
        <v>58.168999999999997</v>
      </c>
      <c r="M17" s="101">
        <v>58.991</v>
      </c>
      <c r="N17" s="101">
        <v>59.627000000000002</v>
      </c>
      <c r="O17" s="102">
        <v>60.371000000000002</v>
      </c>
      <c r="P17" s="101">
        <f t="shared" si="8"/>
        <v>-0.50638396999998037</v>
      </c>
      <c r="Q17" s="101">
        <f t="shared" si="8"/>
        <v>-2.3330000000000055</v>
      </c>
      <c r="R17" s="101">
        <f t="shared" si="8"/>
        <v>-2.4510000000000005</v>
      </c>
      <c r="S17" s="102">
        <f t="shared" si="8"/>
        <v>-2.4799999999999969</v>
      </c>
      <c r="T17" s="101">
        <f t="shared" si="6"/>
        <v>0</v>
      </c>
      <c r="U17" s="101">
        <f t="shared" si="6"/>
        <v>3.375</v>
      </c>
      <c r="V17" s="101">
        <f t="shared" si="6"/>
        <v>1.9329999999999998</v>
      </c>
      <c r="W17" s="101">
        <f t="shared" si="6"/>
        <v>2.3390000000000057</v>
      </c>
      <c r="X17" s="102">
        <f t="shared" si="6"/>
        <v>2.2520000000000024</v>
      </c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</row>
    <row r="18" spans="1:57" ht="14.1" customHeight="1">
      <c r="A18" s="26" t="s">
        <v>14</v>
      </c>
      <c r="B18" s="130">
        <v>4.7690000000000001</v>
      </c>
      <c r="C18" s="101">
        <v>4.8120000000000003</v>
      </c>
      <c r="D18" s="101">
        <v>4.9109999999999996</v>
      </c>
      <c r="E18" s="102">
        <v>4.9530000000000003</v>
      </c>
      <c r="F18" s="101">
        <v>4.7341960299999988</v>
      </c>
      <c r="G18" s="101">
        <v>4.4909999999999997</v>
      </c>
      <c r="H18" s="101">
        <v>4.5469999999999997</v>
      </c>
      <c r="I18" s="101">
        <v>4.6120000000000001</v>
      </c>
      <c r="J18" s="102">
        <v>4.6639999999999997</v>
      </c>
      <c r="K18" s="101">
        <v>4.7341960299999988</v>
      </c>
      <c r="L18" s="101">
        <v>4.7300000000000004</v>
      </c>
      <c r="M18" s="101">
        <v>4.7409999999999997</v>
      </c>
      <c r="N18" s="101">
        <v>4.7990000000000004</v>
      </c>
      <c r="O18" s="102">
        <v>4.8440000000000003</v>
      </c>
      <c r="P18" s="101">
        <f t="shared" si="8"/>
        <v>-3.480397000000135E-2</v>
      </c>
      <c r="Q18" s="101">
        <f t="shared" si="8"/>
        <v>-8.1999999999999851E-2</v>
      </c>
      <c r="R18" s="101">
        <f t="shared" si="8"/>
        <v>-0.16999999999999993</v>
      </c>
      <c r="S18" s="102">
        <f t="shared" si="8"/>
        <v>-0.15399999999999991</v>
      </c>
      <c r="T18" s="101">
        <f t="shared" si="6"/>
        <v>0</v>
      </c>
      <c r="U18" s="101">
        <f t="shared" si="6"/>
        <v>0.23900000000000077</v>
      </c>
      <c r="V18" s="101">
        <f t="shared" si="6"/>
        <v>0.19399999999999995</v>
      </c>
      <c r="W18" s="101">
        <f t="shared" si="6"/>
        <v>0.18700000000000028</v>
      </c>
      <c r="X18" s="102">
        <f t="shared" si="6"/>
        <v>0.1800000000000006</v>
      </c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</row>
    <row r="19" spans="1:57" ht="14.1" customHeight="1">
      <c r="A19" s="26" t="s">
        <v>15</v>
      </c>
      <c r="B19" s="130">
        <v>751.03599999999994</v>
      </c>
      <c r="C19" s="101">
        <v>762.30600000000004</v>
      </c>
      <c r="D19" s="101">
        <v>759.36199999999997</v>
      </c>
      <c r="E19" s="102">
        <v>767.46799999999996</v>
      </c>
      <c r="F19" s="101">
        <v>751.38141791999988</v>
      </c>
      <c r="G19" s="101">
        <v>744.58799999999997</v>
      </c>
      <c r="H19" s="101">
        <v>770.49099999999999</v>
      </c>
      <c r="I19" s="101">
        <v>765.36300000000006</v>
      </c>
      <c r="J19" s="102">
        <v>769.28700000000003</v>
      </c>
      <c r="K19" s="101">
        <v>751.38141791999988</v>
      </c>
      <c r="L19" s="101">
        <v>772.05200000000002</v>
      </c>
      <c r="M19" s="101">
        <v>783.28099999999995</v>
      </c>
      <c r="N19" s="101">
        <v>780.58199999999999</v>
      </c>
      <c r="O19" s="102">
        <v>782.99199999999996</v>
      </c>
      <c r="P19" s="101">
        <f t="shared" si="8"/>
        <v>0.34541791999993166</v>
      </c>
      <c r="Q19" s="101">
        <f t="shared" si="8"/>
        <v>9.7459999999999809</v>
      </c>
      <c r="R19" s="101">
        <f t="shared" si="8"/>
        <v>23.918999999999983</v>
      </c>
      <c r="S19" s="102">
        <f t="shared" si="8"/>
        <v>13.114000000000033</v>
      </c>
      <c r="T19" s="101">
        <f t="shared" si="6"/>
        <v>0</v>
      </c>
      <c r="U19" s="101">
        <f t="shared" si="6"/>
        <v>27.464000000000055</v>
      </c>
      <c r="V19" s="101">
        <f t="shared" si="6"/>
        <v>12.789999999999964</v>
      </c>
      <c r="W19" s="101">
        <f t="shared" si="6"/>
        <v>15.218999999999937</v>
      </c>
      <c r="X19" s="102">
        <f t="shared" si="6"/>
        <v>13.704999999999927</v>
      </c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</row>
    <row r="20" spans="1:57" ht="14.1" customHeight="1">
      <c r="A20" s="26" t="s">
        <v>16</v>
      </c>
      <c r="B20" s="130">
        <v>11.814</v>
      </c>
      <c r="C20" s="101">
        <v>11.939</v>
      </c>
      <c r="D20" s="101">
        <v>12.298</v>
      </c>
      <c r="E20" s="102">
        <v>12.513999999999999</v>
      </c>
      <c r="F20" s="101">
        <v>12.20206413</v>
      </c>
      <c r="G20" s="101">
        <v>11.385999999999999</v>
      </c>
      <c r="H20" s="101">
        <v>11.936999999999999</v>
      </c>
      <c r="I20" s="101">
        <v>12.118</v>
      </c>
      <c r="J20" s="102">
        <v>12.375999999999999</v>
      </c>
      <c r="K20" s="101">
        <v>12.20206413</v>
      </c>
      <c r="L20" s="101">
        <v>11.353999999999999</v>
      </c>
      <c r="M20" s="101">
        <v>11.702999999999999</v>
      </c>
      <c r="N20" s="101">
        <v>11.881</v>
      </c>
      <c r="O20" s="102">
        <v>12.109</v>
      </c>
      <c r="P20" s="101">
        <f t="shared" si="8"/>
        <v>0.38806413000000006</v>
      </c>
      <c r="Q20" s="101">
        <f t="shared" si="8"/>
        <v>-0.58500000000000085</v>
      </c>
      <c r="R20" s="101">
        <f t="shared" si="8"/>
        <v>-0.59500000000000064</v>
      </c>
      <c r="S20" s="102">
        <f t="shared" si="8"/>
        <v>-0.63299999999999912</v>
      </c>
      <c r="T20" s="101">
        <f t="shared" si="6"/>
        <v>0</v>
      </c>
      <c r="U20" s="101">
        <f t="shared" si="6"/>
        <v>-3.2000000000000028E-2</v>
      </c>
      <c r="V20" s="101">
        <f t="shared" si="6"/>
        <v>-0.23399999999999999</v>
      </c>
      <c r="W20" s="101">
        <f t="shared" si="6"/>
        <v>-0.2370000000000001</v>
      </c>
      <c r="X20" s="102">
        <f t="shared" si="6"/>
        <v>-0.26699999999999946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</row>
    <row r="21" spans="1:57" ht="14.1" customHeight="1">
      <c r="A21" s="26" t="s">
        <v>17</v>
      </c>
      <c r="B21" s="130">
        <v>23.83</v>
      </c>
      <c r="C21" s="101">
        <v>24.321000000000002</v>
      </c>
      <c r="D21" s="101">
        <v>24.712</v>
      </c>
      <c r="E21" s="102">
        <v>25.210999999999999</v>
      </c>
      <c r="F21" s="101">
        <v>23.688105139999998</v>
      </c>
      <c r="G21" s="101">
        <v>21.812999999999999</v>
      </c>
      <c r="H21" s="101">
        <v>22.715</v>
      </c>
      <c r="I21" s="101">
        <v>23.15</v>
      </c>
      <c r="J21" s="102">
        <v>23.704999999999998</v>
      </c>
      <c r="K21" s="101">
        <v>23.688105139999998</v>
      </c>
      <c r="L21" s="101">
        <v>22.981999999999999</v>
      </c>
      <c r="M21" s="101">
        <v>23.614999999999998</v>
      </c>
      <c r="N21" s="101">
        <v>24.091999999999999</v>
      </c>
      <c r="O21" s="102">
        <v>24.617999999999999</v>
      </c>
      <c r="P21" s="101">
        <f t="shared" si="8"/>
        <v>-0.14189486000000073</v>
      </c>
      <c r="Q21" s="101">
        <f t="shared" si="8"/>
        <v>-1.3390000000000022</v>
      </c>
      <c r="R21" s="101">
        <f t="shared" si="8"/>
        <v>-1.0970000000000013</v>
      </c>
      <c r="S21" s="102">
        <f t="shared" si="8"/>
        <v>-1.1189999999999998</v>
      </c>
      <c r="T21" s="101">
        <f t="shared" si="6"/>
        <v>0</v>
      </c>
      <c r="U21" s="101">
        <f t="shared" si="6"/>
        <v>1.1690000000000005</v>
      </c>
      <c r="V21" s="101">
        <f t="shared" si="6"/>
        <v>0.89999999999999858</v>
      </c>
      <c r="W21" s="101">
        <f t="shared" si="6"/>
        <v>0.94200000000000017</v>
      </c>
      <c r="X21" s="102">
        <f t="shared" si="6"/>
        <v>0.91300000000000026</v>
      </c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</row>
    <row r="22" spans="1:57" ht="14.1" customHeight="1">
      <c r="A22" s="26" t="s">
        <v>18</v>
      </c>
      <c r="B22" s="130">
        <v>0.375</v>
      </c>
      <c r="C22" s="101">
        <v>0.29299999999999998</v>
      </c>
      <c r="D22" s="101">
        <v>0.25900000000000001</v>
      </c>
      <c r="E22" s="102">
        <v>0.22800000000000001</v>
      </c>
      <c r="F22" s="101">
        <v>0.39625087999999992</v>
      </c>
      <c r="G22" s="101">
        <v>0.26400000000000001</v>
      </c>
      <c r="H22" s="101">
        <v>0.245</v>
      </c>
      <c r="I22" s="101">
        <v>0.215</v>
      </c>
      <c r="J22" s="102">
        <v>0.188</v>
      </c>
      <c r="K22" s="101">
        <v>0.39625087999999992</v>
      </c>
      <c r="L22" s="101">
        <v>0.24399999999999999</v>
      </c>
      <c r="M22" s="101">
        <v>0.21199999999999999</v>
      </c>
      <c r="N22" s="101">
        <v>0.185</v>
      </c>
      <c r="O22" s="102">
        <v>0.16200000000000001</v>
      </c>
      <c r="P22" s="101">
        <f t="shared" si="8"/>
        <v>2.1250879999999917E-2</v>
      </c>
      <c r="Q22" s="101">
        <f t="shared" si="8"/>
        <v>-4.8999999999999988E-2</v>
      </c>
      <c r="R22" s="101">
        <f t="shared" si="8"/>
        <v>-4.7000000000000014E-2</v>
      </c>
      <c r="S22" s="102">
        <f t="shared" si="8"/>
        <v>-4.300000000000001E-2</v>
      </c>
      <c r="T22" s="101">
        <f t="shared" si="6"/>
        <v>0</v>
      </c>
      <c r="U22" s="101">
        <f t="shared" si="6"/>
        <v>-2.0000000000000018E-2</v>
      </c>
      <c r="V22" s="101">
        <f t="shared" si="6"/>
        <v>-3.3000000000000002E-2</v>
      </c>
      <c r="W22" s="101">
        <f t="shared" si="6"/>
        <v>-0.03</v>
      </c>
      <c r="X22" s="102">
        <f t="shared" si="6"/>
        <v>-2.5999999999999995E-2</v>
      </c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</row>
    <row r="23" spans="1:57" ht="14.1" customHeight="1">
      <c r="A23" s="54" t="s">
        <v>19</v>
      </c>
      <c r="B23" s="129">
        <v>23.812000000000001</v>
      </c>
      <c r="C23" s="99">
        <v>24.289000000000001</v>
      </c>
      <c r="D23" s="99">
        <v>24.774999999999999</v>
      </c>
      <c r="E23" s="100">
        <v>25.27</v>
      </c>
      <c r="F23" s="99">
        <v>21.078709969999998</v>
      </c>
      <c r="G23" s="99">
        <v>20.407999999999994</v>
      </c>
      <c r="H23" s="99">
        <v>19.73</v>
      </c>
      <c r="I23" s="99">
        <v>18.262</v>
      </c>
      <c r="J23" s="100">
        <v>17.594999999999999</v>
      </c>
      <c r="K23" s="99">
        <v>21.078709969999998</v>
      </c>
      <c r="L23" s="99">
        <v>19.844999999999999</v>
      </c>
      <c r="M23" s="99">
        <v>23.96</v>
      </c>
      <c r="N23" s="99">
        <v>21.771999999999998</v>
      </c>
      <c r="O23" s="100">
        <v>20.587</v>
      </c>
      <c r="P23" s="99">
        <f t="shared" si="8"/>
        <v>-2.7332900300000027</v>
      </c>
      <c r="Q23" s="99">
        <f t="shared" si="8"/>
        <v>-4.4440000000000026</v>
      </c>
      <c r="R23" s="99">
        <f t="shared" si="8"/>
        <v>-0.81499999999999773</v>
      </c>
      <c r="S23" s="100">
        <f t="shared" si="8"/>
        <v>-3.4980000000000011</v>
      </c>
      <c r="T23" s="99">
        <f t="shared" si="6"/>
        <v>0</v>
      </c>
      <c r="U23" s="99">
        <f t="shared" si="6"/>
        <v>-0.56299999999999528</v>
      </c>
      <c r="V23" s="99">
        <f t="shared" si="6"/>
        <v>4.2300000000000004</v>
      </c>
      <c r="W23" s="99">
        <f t="shared" si="6"/>
        <v>3.509999999999998</v>
      </c>
      <c r="X23" s="100">
        <f t="shared" si="6"/>
        <v>2.9920000000000009</v>
      </c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</row>
    <row r="24" spans="1:57" ht="14.1" customHeight="1">
      <c r="A24" s="54" t="s">
        <v>96</v>
      </c>
      <c r="B24" s="129">
        <v>570.48199999999997</v>
      </c>
      <c r="C24" s="99">
        <v>585.19299999999998</v>
      </c>
      <c r="D24" s="99">
        <v>601.74199999999996</v>
      </c>
      <c r="E24" s="100">
        <v>618.43200000000002</v>
      </c>
      <c r="F24" s="99">
        <v>574.51653104000002</v>
      </c>
      <c r="G24" s="99">
        <v>647.03700000000003</v>
      </c>
      <c r="H24" s="99">
        <v>680.202</v>
      </c>
      <c r="I24" s="99">
        <v>691.10799999999995</v>
      </c>
      <c r="J24" s="100">
        <v>716.41200000000003</v>
      </c>
      <c r="K24" s="99">
        <v>574.51653104000002</v>
      </c>
      <c r="L24" s="99">
        <v>652.76900000000001</v>
      </c>
      <c r="M24" s="99">
        <v>680.70100000000002</v>
      </c>
      <c r="N24" s="99">
        <v>697.61099999999999</v>
      </c>
      <c r="O24" s="100">
        <v>720.42100000000005</v>
      </c>
      <c r="P24" s="99">
        <f t="shared" si="8"/>
        <v>4.0345310400000471</v>
      </c>
      <c r="Q24" s="99">
        <f t="shared" si="8"/>
        <v>67.576000000000022</v>
      </c>
      <c r="R24" s="99">
        <f t="shared" si="8"/>
        <v>78.95900000000006</v>
      </c>
      <c r="S24" s="100">
        <f t="shared" si="8"/>
        <v>79.178999999999974</v>
      </c>
      <c r="T24" s="99">
        <f t="shared" si="6"/>
        <v>0</v>
      </c>
      <c r="U24" s="99">
        <f t="shared" si="6"/>
        <v>5.7319999999999709</v>
      </c>
      <c r="V24" s="99">
        <f t="shared" si="6"/>
        <v>0.49900000000002365</v>
      </c>
      <c r="W24" s="99">
        <f t="shared" si="6"/>
        <v>6.5030000000000427</v>
      </c>
      <c r="X24" s="100">
        <f t="shared" si="6"/>
        <v>4.0090000000000146</v>
      </c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</row>
    <row r="25" spans="1:57" ht="14.1" customHeight="1" thickBot="1">
      <c r="A25" s="55" t="s">
        <v>20</v>
      </c>
      <c r="B25" s="131">
        <v>686.90700000000004</v>
      </c>
      <c r="C25" s="103">
        <v>963.27599999999995</v>
      </c>
      <c r="D25" s="103">
        <v>968.91300000000001</v>
      </c>
      <c r="E25" s="104">
        <v>1004.774</v>
      </c>
      <c r="F25" s="103">
        <v>607.02816857999983</v>
      </c>
      <c r="G25" s="103">
        <v>615.78599999999994</v>
      </c>
      <c r="H25" s="103">
        <v>451.95400000000001</v>
      </c>
      <c r="I25" s="103">
        <v>458.57600000000002</v>
      </c>
      <c r="J25" s="104">
        <v>470.245</v>
      </c>
      <c r="K25" s="103">
        <v>607.02816857999983</v>
      </c>
      <c r="L25" s="103">
        <v>608.096</v>
      </c>
      <c r="M25" s="103">
        <v>450.39400000000001</v>
      </c>
      <c r="N25" s="103">
        <v>455.98500000000001</v>
      </c>
      <c r="O25" s="104">
        <v>469.85199999999998</v>
      </c>
      <c r="P25" s="103">
        <f t="shared" si="8"/>
        <v>-79.878831420000211</v>
      </c>
      <c r="Q25" s="103">
        <f t="shared" si="8"/>
        <v>-355.17999999999995</v>
      </c>
      <c r="R25" s="103">
        <f t="shared" si="8"/>
        <v>-518.51900000000001</v>
      </c>
      <c r="S25" s="104">
        <f t="shared" si="8"/>
        <v>-548.78899999999999</v>
      </c>
      <c r="T25" s="103">
        <f t="shared" si="6"/>
        <v>0</v>
      </c>
      <c r="U25" s="103">
        <f t="shared" si="6"/>
        <v>-7.6899999999999409</v>
      </c>
      <c r="V25" s="103">
        <f t="shared" si="6"/>
        <v>-1.5600000000000023</v>
      </c>
      <c r="W25" s="103">
        <f t="shared" si="6"/>
        <v>-2.5910000000000082</v>
      </c>
      <c r="X25" s="104">
        <f t="shared" si="6"/>
        <v>-0.3930000000000291</v>
      </c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</row>
    <row r="26" spans="1:57" ht="14.1" customHeight="1" thickBot="1">
      <c r="A26" s="56" t="s">
        <v>90</v>
      </c>
      <c r="B26" s="131">
        <v>12107.808999999999</v>
      </c>
      <c r="C26" s="103">
        <v>12671.204999999998</v>
      </c>
      <c r="D26" s="103">
        <v>13259.525000000001</v>
      </c>
      <c r="E26" s="104">
        <v>13893.599999999999</v>
      </c>
      <c r="F26" s="103">
        <v>12118.179556830002</v>
      </c>
      <c r="G26" s="103">
        <v>12064.960999999999</v>
      </c>
      <c r="H26" s="103">
        <v>12403.99</v>
      </c>
      <c r="I26" s="103">
        <v>12830.67</v>
      </c>
      <c r="J26" s="104">
        <v>13381.096999999998</v>
      </c>
      <c r="K26" s="103">
        <v>12118.179556830002</v>
      </c>
      <c r="L26" s="103">
        <v>12189.69</v>
      </c>
      <c r="M26" s="103">
        <v>12667.274000000001</v>
      </c>
      <c r="N26" s="103">
        <v>13164.642</v>
      </c>
      <c r="O26" s="104">
        <v>13820.364000000001</v>
      </c>
      <c r="P26" s="103">
        <f t="shared" ref="P26:X26" si="9">P27+P28</f>
        <v>10.370556830001988</v>
      </c>
      <c r="Q26" s="103">
        <f t="shared" si="9"/>
        <v>-481.51499999999896</v>
      </c>
      <c r="R26" s="103">
        <f t="shared" si="9"/>
        <v>-592.2510000000002</v>
      </c>
      <c r="S26" s="104">
        <f t="shared" si="9"/>
        <v>-728.95799999999872</v>
      </c>
      <c r="T26" s="103">
        <f t="shared" si="9"/>
        <v>0</v>
      </c>
      <c r="U26" s="103">
        <f t="shared" si="9"/>
        <v>124.72899999999981</v>
      </c>
      <c r="V26" s="103">
        <f t="shared" si="9"/>
        <v>263.28400000000056</v>
      </c>
      <c r="W26" s="103">
        <f t="shared" si="9"/>
        <v>333.97200000000066</v>
      </c>
      <c r="X26" s="104">
        <f t="shared" si="9"/>
        <v>439.26700000000164</v>
      </c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</row>
    <row r="27" spans="1:57" ht="14.1" customHeight="1">
      <c r="A27" s="54" t="s">
        <v>80</v>
      </c>
      <c r="B27" s="132">
        <v>8127.6329999999998</v>
      </c>
      <c r="C27" s="105">
        <v>8481.3709999999992</v>
      </c>
      <c r="D27" s="105">
        <v>8843.2240000000002</v>
      </c>
      <c r="E27" s="106">
        <v>9250.89</v>
      </c>
      <c r="F27" s="105">
        <v>8136.2678284000012</v>
      </c>
      <c r="G27" s="105">
        <v>8090.47</v>
      </c>
      <c r="H27" s="105">
        <v>8288.232</v>
      </c>
      <c r="I27" s="105">
        <v>8554.9539999999997</v>
      </c>
      <c r="J27" s="106">
        <v>8924.7009999999991</v>
      </c>
      <c r="K27" s="105">
        <v>8136.2678284000012</v>
      </c>
      <c r="L27" s="105">
        <v>8162.835</v>
      </c>
      <c r="M27" s="105">
        <v>8463.0930000000008</v>
      </c>
      <c r="N27" s="105">
        <v>8776.5750000000007</v>
      </c>
      <c r="O27" s="106">
        <v>9215.2060000000001</v>
      </c>
      <c r="P27" s="105">
        <f t="shared" ref="P27:S28" si="10">+K27-B27</f>
        <v>8.6348284000014246</v>
      </c>
      <c r="Q27" s="105">
        <f t="shared" si="10"/>
        <v>-318.53599999999915</v>
      </c>
      <c r="R27" s="105">
        <f t="shared" si="10"/>
        <v>-380.1309999999994</v>
      </c>
      <c r="S27" s="106">
        <f t="shared" si="10"/>
        <v>-474.31499999999869</v>
      </c>
      <c r="T27" s="105">
        <f t="shared" ref="T27:X28" si="11">K27-F27</f>
        <v>0</v>
      </c>
      <c r="U27" s="105">
        <f t="shared" si="11"/>
        <v>72.364999999999782</v>
      </c>
      <c r="V27" s="105">
        <f t="shared" si="11"/>
        <v>174.86100000000079</v>
      </c>
      <c r="W27" s="105">
        <f t="shared" si="11"/>
        <v>221.621000000001</v>
      </c>
      <c r="X27" s="106">
        <f t="shared" si="11"/>
        <v>290.50500000000102</v>
      </c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</row>
    <row r="28" spans="1:57" ht="14.1" customHeight="1" thickBot="1">
      <c r="A28" s="55" t="s">
        <v>81</v>
      </c>
      <c r="B28" s="131">
        <v>3980.1759999999999</v>
      </c>
      <c r="C28" s="103">
        <v>4189.8339999999998</v>
      </c>
      <c r="D28" s="103">
        <v>4416.3010000000004</v>
      </c>
      <c r="E28" s="104">
        <v>4642.71</v>
      </c>
      <c r="F28" s="103">
        <v>3981.9117284300005</v>
      </c>
      <c r="G28" s="103">
        <v>3974.491</v>
      </c>
      <c r="H28" s="103">
        <v>4115.7579999999998</v>
      </c>
      <c r="I28" s="103">
        <v>4275.7160000000003</v>
      </c>
      <c r="J28" s="104">
        <v>4456.3959999999997</v>
      </c>
      <c r="K28" s="103">
        <v>3981.9117284300005</v>
      </c>
      <c r="L28" s="103">
        <v>4026.855</v>
      </c>
      <c r="M28" s="103">
        <v>4204.1809999999996</v>
      </c>
      <c r="N28" s="103">
        <v>4388.067</v>
      </c>
      <c r="O28" s="104">
        <v>4605.1580000000004</v>
      </c>
      <c r="P28" s="103">
        <f t="shared" si="10"/>
        <v>1.7357284300005631</v>
      </c>
      <c r="Q28" s="103">
        <f t="shared" si="10"/>
        <v>-162.97899999999981</v>
      </c>
      <c r="R28" s="103">
        <f t="shared" si="10"/>
        <v>-212.1200000000008</v>
      </c>
      <c r="S28" s="104">
        <f t="shared" si="10"/>
        <v>-254.64300000000003</v>
      </c>
      <c r="T28" s="103">
        <f t="shared" si="11"/>
        <v>0</v>
      </c>
      <c r="U28" s="103">
        <f t="shared" si="11"/>
        <v>52.364000000000033</v>
      </c>
      <c r="V28" s="103">
        <f t="shared" si="11"/>
        <v>88.422999999999774</v>
      </c>
      <c r="W28" s="103">
        <f t="shared" si="11"/>
        <v>112.35099999999966</v>
      </c>
      <c r="X28" s="104">
        <f t="shared" si="11"/>
        <v>148.76200000000063</v>
      </c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</row>
    <row r="29" spans="1:57" ht="14.1" customHeight="1" thickBot="1">
      <c r="A29" s="57" t="s">
        <v>21</v>
      </c>
      <c r="B29" s="145">
        <v>28477.875</v>
      </c>
      <c r="C29" s="146">
        <v>29825.403000000002</v>
      </c>
      <c r="D29" s="146">
        <v>30807.339000000004</v>
      </c>
      <c r="E29" s="147">
        <v>32372.138999999999</v>
      </c>
      <c r="F29" s="146">
        <v>28558.520338369999</v>
      </c>
      <c r="G29" s="146">
        <v>27689.627999999997</v>
      </c>
      <c r="H29" s="146">
        <v>27103.303999999996</v>
      </c>
      <c r="I29" s="146">
        <v>28656.622000000003</v>
      </c>
      <c r="J29" s="147">
        <v>29770.024999999998</v>
      </c>
      <c r="K29" s="146">
        <v>28558.520338369999</v>
      </c>
      <c r="L29" s="146">
        <v>27909.042999999998</v>
      </c>
      <c r="M29" s="146">
        <v>28415.178</v>
      </c>
      <c r="N29" s="146">
        <v>29616.792000000001</v>
      </c>
      <c r="O29" s="147">
        <v>30935.3</v>
      </c>
      <c r="P29" s="146">
        <f t="shared" ref="P29:X29" si="12">P26+P5</f>
        <v>80.645338370000474</v>
      </c>
      <c r="Q29" s="146">
        <f t="shared" si="12"/>
        <v>-1916.3599999999988</v>
      </c>
      <c r="R29" s="146">
        <f t="shared" si="12"/>
        <v>-2392.1610000000001</v>
      </c>
      <c r="S29" s="147">
        <f t="shared" si="12"/>
        <v>-2755.3469999999988</v>
      </c>
      <c r="T29" s="107">
        <f t="shared" si="12"/>
        <v>0</v>
      </c>
      <c r="U29" s="107">
        <f t="shared" si="12"/>
        <v>219.4150000000009</v>
      </c>
      <c r="V29" s="107">
        <f t="shared" si="12"/>
        <v>1311.8740000000007</v>
      </c>
      <c r="W29" s="107">
        <f t="shared" si="12"/>
        <v>960.16999999999905</v>
      </c>
      <c r="X29" s="108">
        <f t="shared" si="12"/>
        <v>1165.2750000000005</v>
      </c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</row>
    <row r="30" spans="1:57" ht="14.1" customHeight="1">
      <c r="A30" s="58" t="s">
        <v>22</v>
      </c>
      <c r="B30" s="25">
        <v>38.848999999999997</v>
      </c>
      <c r="C30" s="25">
        <v>38.774000000000001</v>
      </c>
      <c r="D30" s="25">
        <v>38.774000000000001</v>
      </c>
      <c r="E30" s="28">
        <v>38.774000000000001</v>
      </c>
      <c r="F30" s="25">
        <v>42.807550210000393</v>
      </c>
      <c r="G30" s="25">
        <v>34.664000000000001</v>
      </c>
      <c r="H30" s="25">
        <v>36.878999999999998</v>
      </c>
      <c r="I30" s="25">
        <v>36.878999999999998</v>
      </c>
      <c r="J30" s="25">
        <v>36.878999999999998</v>
      </c>
      <c r="K30" s="25">
        <v>42.807550210000393</v>
      </c>
      <c r="L30" s="25">
        <v>24.780999999999999</v>
      </c>
      <c r="M30" s="25">
        <v>34.082999999999998</v>
      </c>
      <c r="N30" s="25">
        <v>34.082999999999998</v>
      </c>
      <c r="O30" s="28">
        <v>34.082999999999998</v>
      </c>
      <c r="P30" s="148">
        <f>+K30-B30</f>
        <v>3.9585502100003964</v>
      </c>
      <c r="Q30" s="112">
        <f>+L30-C30</f>
        <v>-13.993000000000002</v>
      </c>
      <c r="R30" s="112">
        <f>+M30-D30</f>
        <v>-4.6910000000000025</v>
      </c>
      <c r="S30" s="113">
        <f>+N30-E30</f>
        <v>-4.6910000000000025</v>
      </c>
      <c r="T30" s="148">
        <f t="shared" ref="T30:X31" si="13">K30-F30</f>
        <v>0</v>
      </c>
      <c r="U30" s="112">
        <f t="shared" si="13"/>
        <v>-9.8830000000000027</v>
      </c>
      <c r="V30" s="112">
        <f t="shared" si="13"/>
        <v>-2.7959999999999994</v>
      </c>
      <c r="W30" s="112">
        <f t="shared" si="13"/>
        <v>-2.7959999999999994</v>
      </c>
      <c r="X30" s="113">
        <f t="shared" si="13"/>
        <v>-2.7959999999999994</v>
      </c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</row>
    <row r="31" spans="1:57" ht="14.1" customHeight="1">
      <c r="A31" s="54" t="s">
        <v>23</v>
      </c>
      <c r="B31" s="22">
        <v>28516.723999999998</v>
      </c>
      <c r="C31" s="22">
        <v>29864.177000000003</v>
      </c>
      <c r="D31" s="22">
        <v>30846.113000000005</v>
      </c>
      <c r="E31" s="29">
        <v>32410.913</v>
      </c>
      <c r="F31" s="22">
        <v>28601.327888579999</v>
      </c>
      <c r="G31" s="22">
        <v>27724.291999999998</v>
      </c>
      <c r="H31" s="22">
        <v>27140.182999999997</v>
      </c>
      <c r="I31" s="22">
        <v>28693.501000000004</v>
      </c>
      <c r="J31" s="22">
        <v>29806.903999999999</v>
      </c>
      <c r="K31" s="22">
        <v>28601.327888579999</v>
      </c>
      <c r="L31" s="22">
        <v>27933.823999999997</v>
      </c>
      <c r="M31" s="22">
        <v>28449.260999999999</v>
      </c>
      <c r="N31" s="22">
        <v>29650.875</v>
      </c>
      <c r="O31" s="29">
        <v>30969.382999999998</v>
      </c>
      <c r="P31" s="129">
        <f t="shared" ref="P31:S31" si="14">P30+P29</f>
        <v>84.60388858000087</v>
      </c>
      <c r="Q31" s="99">
        <f t="shared" si="14"/>
        <v>-1930.3529999999987</v>
      </c>
      <c r="R31" s="99">
        <f t="shared" si="14"/>
        <v>-2396.8519999999999</v>
      </c>
      <c r="S31" s="100">
        <f t="shared" si="14"/>
        <v>-2760.0379999999986</v>
      </c>
      <c r="T31" s="129">
        <f t="shared" si="13"/>
        <v>0</v>
      </c>
      <c r="U31" s="99">
        <f t="shared" si="13"/>
        <v>209.53199999999924</v>
      </c>
      <c r="V31" s="99">
        <f t="shared" si="13"/>
        <v>1309.0780000000013</v>
      </c>
      <c r="W31" s="99">
        <f t="shared" si="13"/>
        <v>957.37399999999616</v>
      </c>
      <c r="X31" s="100">
        <f t="shared" si="13"/>
        <v>1162.4789999999994</v>
      </c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</row>
    <row r="32" spans="1:57" s="32" customFormat="1" ht="14.1" customHeight="1" thickBot="1">
      <c r="A32" s="55" t="s">
        <v>24</v>
      </c>
      <c r="B32" s="71">
        <v>30.147197226002547</v>
      </c>
      <c r="C32" s="71">
        <v>30.298004769135485</v>
      </c>
      <c r="D32" s="71">
        <v>29.803968247976137</v>
      </c>
      <c r="E32" s="72">
        <v>29.784050662731548</v>
      </c>
      <c r="F32" s="71">
        <v>30.371615878847603</v>
      </c>
      <c r="G32" s="71">
        <v>32.033116924343943</v>
      </c>
      <c r="H32" s="71">
        <v>29.035592691480428</v>
      </c>
      <c r="I32" s="71">
        <v>29.714073478584812</v>
      </c>
      <c r="J32" s="71">
        <v>29.537729743308056</v>
      </c>
      <c r="K32" s="71">
        <v>30.371615878847603</v>
      </c>
      <c r="L32" s="71">
        <v>31.170702353017877</v>
      </c>
      <c r="M32" s="71">
        <v>29.739433122080943</v>
      </c>
      <c r="N32" s="71">
        <v>29.684361335816178</v>
      </c>
      <c r="O32" s="72">
        <v>29.421176368231905</v>
      </c>
      <c r="P32" s="163">
        <f>P31/K42*100</f>
        <v>8.9840472296203636E-2</v>
      </c>
      <c r="Q32" s="109">
        <f t="shared" ref="Q32:S32" si="15">Q31/L42*100</f>
        <v>-2.1540358670282695</v>
      </c>
      <c r="R32" s="109">
        <f t="shared" si="15"/>
        <v>-2.5055490811352166</v>
      </c>
      <c r="S32" s="110">
        <f t="shared" si="15"/>
        <v>-2.7631550600980033</v>
      </c>
      <c r="T32" s="163">
        <f>T31/K42*100</f>
        <v>0</v>
      </c>
      <c r="U32" s="109">
        <f t="shared" ref="U32:X32" si="16">U31/L42*100</f>
        <v>0.2338118692747731</v>
      </c>
      <c r="V32" s="109">
        <f t="shared" si="16"/>
        <v>1.3684446015166269</v>
      </c>
      <c r="W32" s="109">
        <f t="shared" si="16"/>
        <v>0.95845521420583923</v>
      </c>
      <c r="X32" s="110">
        <f t="shared" si="16"/>
        <v>1.1043649039881045</v>
      </c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</row>
    <row r="33" spans="1:57" ht="14.1" customHeight="1" thickBo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25"/>
      <c r="L33" s="25"/>
      <c r="M33" s="25"/>
      <c r="N33" s="25"/>
      <c r="O33" s="25"/>
      <c r="P33" s="111"/>
      <c r="Q33" s="111"/>
      <c r="R33" s="111"/>
      <c r="S33" s="111"/>
      <c r="T33" s="111"/>
      <c r="U33" s="111"/>
      <c r="V33" s="111"/>
      <c r="W33" s="111"/>
      <c r="X33" s="111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</row>
    <row r="34" spans="1:57" ht="14.1" customHeight="1">
      <c r="A34" s="35" t="s">
        <v>82</v>
      </c>
      <c r="B34" s="148">
        <v>12255.361000000001</v>
      </c>
      <c r="C34" s="112">
        <v>12800.281000000001</v>
      </c>
      <c r="D34" s="112">
        <v>13045.184999999999</v>
      </c>
      <c r="E34" s="113">
        <v>13732.148999999999</v>
      </c>
      <c r="F34" s="112">
        <v>12312.17659492</v>
      </c>
      <c r="G34" s="112">
        <v>11529.482</v>
      </c>
      <c r="H34" s="112">
        <v>10776.155000000001</v>
      </c>
      <c r="I34" s="112">
        <v>11670.207</v>
      </c>
      <c r="J34" s="112">
        <v>12002.424000000001</v>
      </c>
      <c r="K34" s="148">
        <v>12312.17659492</v>
      </c>
      <c r="L34" s="112">
        <v>11554.216</v>
      </c>
      <c r="M34" s="112">
        <v>11742.762000000001</v>
      </c>
      <c r="N34" s="112">
        <v>12169.718000000001</v>
      </c>
      <c r="O34" s="113">
        <v>12588.800999999999</v>
      </c>
      <c r="P34" s="112">
        <f t="shared" ref="P34:S40" si="17">+K34-B34</f>
        <v>56.815594919999057</v>
      </c>
      <c r="Q34" s="112">
        <f t="shared" si="17"/>
        <v>-1246.0650000000005</v>
      </c>
      <c r="R34" s="112">
        <f t="shared" si="17"/>
        <v>-1302.4229999999989</v>
      </c>
      <c r="S34" s="112">
        <f t="shared" si="17"/>
        <v>-1562.4309999999987</v>
      </c>
      <c r="T34" s="148">
        <f t="shared" ref="T34:X40" si="18">K34-F34</f>
        <v>0</v>
      </c>
      <c r="U34" s="112">
        <f t="shared" si="18"/>
        <v>24.734000000000378</v>
      </c>
      <c r="V34" s="112">
        <f t="shared" si="18"/>
        <v>966.60699999999997</v>
      </c>
      <c r="W34" s="112">
        <f t="shared" si="18"/>
        <v>499.51100000000042</v>
      </c>
      <c r="X34" s="113">
        <f t="shared" si="18"/>
        <v>586.37699999999859</v>
      </c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</row>
    <row r="35" spans="1:57" ht="14.1" customHeight="1">
      <c r="A35" s="24" t="s">
        <v>97</v>
      </c>
      <c r="B35" s="130">
        <v>28.463999999999999</v>
      </c>
      <c r="C35" s="101">
        <v>29.164999999999999</v>
      </c>
      <c r="D35" s="101">
        <v>29.81</v>
      </c>
      <c r="E35" s="102">
        <v>30.623000000000001</v>
      </c>
      <c r="F35" s="101">
        <v>28.464271659999998</v>
      </c>
      <c r="G35" s="101">
        <v>30.018000000000001</v>
      </c>
      <c r="H35" s="101">
        <v>27.036999999999999</v>
      </c>
      <c r="I35" s="101">
        <v>29.076000000000001</v>
      </c>
      <c r="J35" s="101">
        <v>29.579000000000001</v>
      </c>
      <c r="K35" s="130">
        <v>28.464271659999998</v>
      </c>
      <c r="L35" s="101">
        <v>30.018000000000001</v>
      </c>
      <c r="M35" s="101">
        <v>27.994</v>
      </c>
      <c r="N35" s="101">
        <v>29.536000000000001</v>
      </c>
      <c r="O35" s="102">
        <v>30.236000000000001</v>
      </c>
      <c r="P35" s="101">
        <f t="shared" si="17"/>
        <v>2.7165999999922974E-4</v>
      </c>
      <c r="Q35" s="101">
        <f t="shared" si="17"/>
        <v>0.85300000000000153</v>
      </c>
      <c r="R35" s="101">
        <f t="shared" si="17"/>
        <v>-1.8159999999999989</v>
      </c>
      <c r="S35" s="101">
        <f t="shared" si="17"/>
        <v>-1.0869999999999997</v>
      </c>
      <c r="T35" s="130">
        <f t="shared" si="18"/>
        <v>0</v>
      </c>
      <c r="U35" s="101">
        <f t="shared" si="18"/>
        <v>0</v>
      </c>
      <c r="V35" s="101">
        <f t="shared" si="18"/>
        <v>0.95700000000000074</v>
      </c>
      <c r="W35" s="101">
        <f t="shared" si="18"/>
        <v>0.46000000000000085</v>
      </c>
      <c r="X35" s="102">
        <f t="shared" si="18"/>
        <v>0.65700000000000003</v>
      </c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</row>
    <row r="36" spans="1:57" ht="14.1" customHeight="1">
      <c r="A36" s="24" t="s">
        <v>25</v>
      </c>
      <c r="B36" s="130">
        <v>253.387</v>
      </c>
      <c r="C36" s="101">
        <v>414.71</v>
      </c>
      <c r="D36" s="101">
        <v>392.39499999999998</v>
      </c>
      <c r="E36" s="102">
        <v>406.29899999999998</v>
      </c>
      <c r="F36" s="101">
        <v>256.00880169999994</v>
      </c>
      <c r="G36" s="101">
        <v>266.29300000000001</v>
      </c>
      <c r="H36" s="101">
        <v>85.176000000000002</v>
      </c>
      <c r="I36" s="101">
        <v>83.430999999999997</v>
      </c>
      <c r="J36" s="101">
        <v>85.293999999999997</v>
      </c>
      <c r="K36" s="130">
        <v>256.00880169999994</v>
      </c>
      <c r="L36" s="101">
        <v>261.87</v>
      </c>
      <c r="M36" s="101">
        <v>83.129000000000005</v>
      </c>
      <c r="N36" s="101">
        <v>81.867000000000004</v>
      </c>
      <c r="O36" s="102">
        <v>84.174000000000007</v>
      </c>
      <c r="P36" s="101">
        <f t="shared" si="17"/>
        <v>2.621801699999935</v>
      </c>
      <c r="Q36" s="101">
        <f t="shared" si="17"/>
        <v>-152.83999999999997</v>
      </c>
      <c r="R36" s="101">
        <f t="shared" si="17"/>
        <v>-309.26599999999996</v>
      </c>
      <c r="S36" s="101">
        <f t="shared" si="17"/>
        <v>-324.43199999999996</v>
      </c>
      <c r="T36" s="130">
        <f t="shared" si="18"/>
        <v>0</v>
      </c>
      <c r="U36" s="101">
        <f t="shared" si="18"/>
        <v>-4.4230000000000018</v>
      </c>
      <c r="V36" s="101">
        <f t="shared" si="18"/>
        <v>-2.046999999999997</v>
      </c>
      <c r="W36" s="101">
        <f t="shared" si="18"/>
        <v>-1.563999999999993</v>
      </c>
      <c r="X36" s="102">
        <f t="shared" si="18"/>
        <v>-1.1199999999999903</v>
      </c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</row>
    <row r="37" spans="1:57" ht="14.1" customHeight="1">
      <c r="A37" s="24" t="s">
        <v>26</v>
      </c>
      <c r="B37" s="130">
        <v>2779.598</v>
      </c>
      <c r="C37" s="101">
        <v>2837.4229999999998</v>
      </c>
      <c r="D37" s="101">
        <v>2957.1329999999998</v>
      </c>
      <c r="E37" s="102">
        <v>3122.6149999999998</v>
      </c>
      <c r="F37" s="101">
        <v>2789.0472011699999</v>
      </c>
      <c r="G37" s="101">
        <v>2778.576</v>
      </c>
      <c r="H37" s="101">
        <v>2793.4270000000001</v>
      </c>
      <c r="I37" s="101">
        <v>2959.6489999999999</v>
      </c>
      <c r="J37" s="101">
        <v>3127.7220000000002</v>
      </c>
      <c r="K37" s="130">
        <v>2789.0472011699999</v>
      </c>
      <c r="L37" s="101">
        <v>2837.3620000000001</v>
      </c>
      <c r="M37" s="101">
        <v>2857.59</v>
      </c>
      <c r="N37" s="101">
        <v>3056.8330000000001</v>
      </c>
      <c r="O37" s="102">
        <v>3233.9430000000002</v>
      </c>
      <c r="P37" s="101">
        <f t="shared" si="17"/>
        <v>9.4492011699999239</v>
      </c>
      <c r="Q37" s="101">
        <f t="shared" si="17"/>
        <v>-6.099999999969441E-2</v>
      </c>
      <c r="R37" s="101">
        <f t="shared" si="17"/>
        <v>-99.542999999999665</v>
      </c>
      <c r="S37" s="101">
        <f t="shared" si="17"/>
        <v>-65.781999999999698</v>
      </c>
      <c r="T37" s="130">
        <f t="shared" si="18"/>
        <v>0</v>
      </c>
      <c r="U37" s="101">
        <f t="shared" si="18"/>
        <v>58.786000000000058</v>
      </c>
      <c r="V37" s="101">
        <f t="shared" si="18"/>
        <v>64.163000000000011</v>
      </c>
      <c r="W37" s="101">
        <f t="shared" si="18"/>
        <v>97.184000000000196</v>
      </c>
      <c r="X37" s="102">
        <f t="shared" si="18"/>
        <v>106.221</v>
      </c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</row>
    <row r="38" spans="1:57" ht="14.1" customHeight="1">
      <c r="A38" s="24" t="s">
        <v>27</v>
      </c>
      <c r="B38" s="130">
        <v>946.57</v>
      </c>
      <c r="C38" s="101">
        <v>965.048</v>
      </c>
      <c r="D38" s="101">
        <v>1009.26</v>
      </c>
      <c r="E38" s="102">
        <v>1073.028</v>
      </c>
      <c r="F38" s="101">
        <v>948.87124050000011</v>
      </c>
      <c r="G38" s="101">
        <v>913.32799999999997</v>
      </c>
      <c r="H38" s="101">
        <v>905.46199999999999</v>
      </c>
      <c r="I38" s="101">
        <v>972.03499999999997</v>
      </c>
      <c r="J38" s="101">
        <v>1031.5630000000001</v>
      </c>
      <c r="K38" s="130">
        <v>948.87124050000011</v>
      </c>
      <c r="L38" s="101">
        <v>936.06600000000003</v>
      </c>
      <c r="M38" s="101">
        <v>932.74699999999996</v>
      </c>
      <c r="N38" s="101">
        <v>1010.898</v>
      </c>
      <c r="O38" s="102">
        <v>1073.8789999999999</v>
      </c>
      <c r="P38" s="101">
        <f t="shared" si="17"/>
        <v>2.3012405000000626</v>
      </c>
      <c r="Q38" s="101">
        <f t="shared" si="17"/>
        <v>-28.981999999999971</v>
      </c>
      <c r="R38" s="101">
        <f t="shared" si="17"/>
        <v>-76.513000000000034</v>
      </c>
      <c r="S38" s="101">
        <f t="shared" si="17"/>
        <v>-62.129999999999995</v>
      </c>
      <c r="T38" s="130">
        <f t="shared" si="18"/>
        <v>0</v>
      </c>
      <c r="U38" s="101">
        <f t="shared" si="18"/>
        <v>22.738000000000056</v>
      </c>
      <c r="V38" s="101">
        <f t="shared" si="18"/>
        <v>27.284999999999968</v>
      </c>
      <c r="W38" s="101">
        <f t="shared" si="18"/>
        <v>38.863000000000056</v>
      </c>
      <c r="X38" s="102">
        <f t="shared" si="18"/>
        <v>42.315999999999804</v>
      </c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</row>
    <row r="39" spans="1:57" ht="14.1" customHeight="1">
      <c r="A39" s="24" t="s">
        <v>28</v>
      </c>
      <c r="B39" s="130">
        <v>82.453000000000003</v>
      </c>
      <c r="C39" s="101">
        <v>74.486999999999995</v>
      </c>
      <c r="D39" s="101">
        <v>74.486999999999995</v>
      </c>
      <c r="E39" s="102">
        <v>74.486999999999995</v>
      </c>
      <c r="F39" s="101">
        <v>83.219880520000004</v>
      </c>
      <c r="G39" s="101">
        <v>72.908000000000001</v>
      </c>
      <c r="H39" s="101">
        <v>72.908000000000001</v>
      </c>
      <c r="I39" s="101">
        <v>72.908000000000001</v>
      </c>
      <c r="J39" s="101">
        <v>72.908000000000001</v>
      </c>
      <c r="K39" s="130">
        <v>83.219880520000004</v>
      </c>
      <c r="L39" s="101">
        <v>73.55</v>
      </c>
      <c r="M39" s="101">
        <v>73.55</v>
      </c>
      <c r="N39" s="101">
        <v>73.55</v>
      </c>
      <c r="O39" s="102">
        <v>73.55</v>
      </c>
      <c r="P39" s="101">
        <f t="shared" si="17"/>
        <v>0.76688052000000084</v>
      </c>
      <c r="Q39" s="101">
        <f t="shared" si="17"/>
        <v>-0.93699999999999761</v>
      </c>
      <c r="R39" s="101">
        <f t="shared" si="17"/>
        <v>-0.93699999999999761</v>
      </c>
      <c r="S39" s="101">
        <f t="shared" si="17"/>
        <v>-0.93699999999999761</v>
      </c>
      <c r="T39" s="130">
        <f t="shared" si="18"/>
        <v>0</v>
      </c>
      <c r="U39" s="101">
        <f t="shared" si="18"/>
        <v>0.64199999999999591</v>
      </c>
      <c r="V39" s="101">
        <f t="shared" si="18"/>
        <v>0.64199999999999591</v>
      </c>
      <c r="W39" s="101">
        <f t="shared" si="18"/>
        <v>0.64199999999999591</v>
      </c>
      <c r="X39" s="102">
        <f t="shared" si="18"/>
        <v>0.64199999999999591</v>
      </c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</row>
    <row r="40" spans="1:57" ht="14.1" customHeight="1" thickBot="1">
      <c r="A40" s="36" t="s">
        <v>29</v>
      </c>
      <c r="B40" s="149">
        <v>24.233000000000001</v>
      </c>
      <c r="C40" s="114">
        <v>33.084000000000003</v>
      </c>
      <c r="D40" s="114">
        <v>39.543999999999997</v>
      </c>
      <c r="E40" s="115">
        <v>39.338000000000001</v>
      </c>
      <c r="F40" s="114">
        <v>22.552791069999998</v>
      </c>
      <c r="G40" s="114">
        <v>34.061999999999998</v>
      </c>
      <c r="H40" s="114">
        <v>39.149000000000001</v>
      </c>
      <c r="I40" s="114">
        <v>38.646000000000001</v>
      </c>
      <c r="J40" s="114">
        <v>39.438000000000002</v>
      </c>
      <c r="K40" s="149">
        <v>22.552791069999998</v>
      </c>
      <c r="L40" s="114">
        <v>26.271000000000001</v>
      </c>
      <c r="M40" s="114">
        <v>30.132000000000001</v>
      </c>
      <c r="N40" s="114">
        <v>29.748000000000001</v>
      </c>
      <c r="O40" s="115">
        <v>30.353000000000002</v>
      </c>
      <c r="P40" s="114">
        <f t="shared" si="17"/>
        <v>-1.6802089300000027</v>
      </c>
      <c r="Q40" s="114">
        <f t="shared" si="17"/>
        <v>-6.8130000000000024</v>
      </c>
      <c r="R40" s="114">
        <f t="shared" si="17"/>
        <v>-9.4119999999999955</v>
      </c>
      <c r="S40" s="114">
        <f t="shared" si="17"/>
        <v>-9.59</v>
      </c>
      <c r="T40" s="149">
        <f t="shared" si="18"/>
        <v>0</v>
      </c>
      <c r="U40" s="114">
        <f t="shared" si="18"/>
        <v>-7.7909999999999968</v>
      </c>
      <c r="V40" s="114">
        <f t="shared" si="18"/>
        <v>-9.0169999999999995</v>
      </c>
      <c r="W40" s="114">
        <f t="shared" si="18"/>
        <v>-8.8979999999999997</v>
      </c>
      <c r="X40" s="115">
        <f t="shared" si="18"/>
        <v>-9.0850000000000009</v>
      </c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</row>
    <row r="41" spans="1:57" ht="17.25" thickBot="1">
      <c r="A41" s="53"/>
      <c r="K41" s="59"/>
      <c r="L41" s="59"/>
      <c r="M41" s="59"/>
      <c r="N41" s="59"/>
      <c r="O41" s="59"/>
    </row>
    <row r="42" spans="1:57" ht="17.25" thickBot="1">
      <c r="A42" s="39" t="s">
        <v>85</v>
      </c>
      <c r="B42" s="63">
        <v>94591.625835796658</v>
      </c>
      <c r="C42" s="63">
        <v>98568.13089693147</v>
      </c>
      <c r="D42" s="63">
        <v>103496.66441513081</v>
      </c>
      <c r="E42" s="64">
        <v>108819.69469839579</v>
      </c>
      <c r="F42" s="63">
        <v>94171.241999999984</v>
      </c>
      <c r="G42" s="63">
        <v>86548.842766314134</v>
      </c>
      <c r="H42" s="63">
        <v>93472.116406852001</v>
      </c>
      <c r="I42" s="63">
        <v>96565.356549581309</v>
      </c>
      <c r="J42" s="64">
        <v>100911.289591418</v>
      </c>
      <c r="K42" s="63">
        <v>94171.241999999984</v>
      </c>
      <c r="L42" s="63">
        <v>89615.638697007118</v>
      </c>
      <c r="M42" s="63">
        <v>95661.746083777849</v>
      </c>
      <c r="N42" s="63">
        <v>99887.191995012618</v>
      </c>
      <c r="O42" s="64">
        <v>105262.21865635461</v>
      </c>
    </row>
    <row r="43" spans="1:57">
      <c r="B43" s="38"/>
      <c r="C43" s="38"/>
      <c r="D43" s="38"/>
      <c r="E43" s="38"/>
      <c r="F43" s="38"/>
      <c r="G43" s="38"/>
      <c r="H43" s="38"/>
      <c r="I43" s="38"/>
      <c r="J43" s="38"/>
    </row>
    <row r="44" spans="1:57" ht="16.5" customHeight="1">
      <c r="A44" s="53"/>
      <c r="P44" s="117"/>
      <c r="Q44" s="117"/>
      <c r="R44" s="117"/>
      <c r="S44" s="117"/>
    </row>
    <row r="45" spans="1:57">
      <c r="A45" s="44" t="s">
        <v>78</v>
      </c>
    </row>
    <row r="46" spans="1:57">
      <c r="K46" s="38"/>
      <c r="M46" s="38"/>
      <c r="N46" s="38"/>
      <c r="O46" s="38"/>
    </row>
  </sheetData>
  <mergeCells count="6">
    <mergeCell ref="P3:S3"/>
    <mergeCell ref="A3:A4"/>
    <mergeCell ref="B3:E3"/>
    <mergeCell ref="F3:J3"/>
    <mergeCell ref="T3:X3"/>
    <mergeCell ref="K3:O3"/>
  </mergeCells>
  <pageMargins left="0" right="0" top="0" bottom="0" header="0" footer="0"/>
  <pageSetup paperSize="9" scale="8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theme="0"/>
  </sheetPr>
  <dimension ref="A1:AE34"/>
  <sheetViews>
    <sheetView showGridLines="0" zoomScale="80" zoomScaleNormal="80" workbookViewId="0">
      <selection activeCell="A3" sqref="A3"/>
    </sheetView>
  </sheetViews>
  <sheetFormatPr defaultRowHeight="12.75"/>
  <cols>
    <col min="1" max="1" width="31.5703125" style="74" customWidth="1"/>
    <col min="2" max="11" width="9.7109375" style="74" customWidth="1"/>
    <col min="12" max="16" width="6.7109375" style="74" customWidth="1"/>
    <col min="17" max="21" width="8.28515625" style="74" customWidth="1"/>
    <col min="22" max="28" width="6.7109375" style="74" customWidth="1"/>
    <col min="29" max="29" width="9.42578125" style="74" bestFit="1" customWidth="1"/>
    <col min="30" max="31" width="6.7109375" style="74" customWidth="1"/>
    <col min="32" max="16384" width="9.140625" style="74"/>
  </cols>
  <sheetData>
    <row r="1" spans="1:31">
      <c r="A1" s="73"/>
    </row>
    <row r="2" spans="1:31" ht="13.5" thickBot="1">
      <c r="A2" s="50" t="s">
        <v>134</v>
      </c>
    </row>
    <row r="3" spans="1:31">
      <c r="A3" s="75"/>
      <c r="B3" s="76">
        <v>2019</v>
      </c>
      <c r="C3" s="77">
        <v>2020</v>
      </c>
      <c r="D3" s="77">
        <v>2021</v>
      </c>
      <c r="E3" s="77">
        <v>2022</v>
      </c>
      <c r="F3" s="77">
        <v>2023</v>
      </c>
      <c r="G3" s="76">
        <v>2019</v>
      </c>
      <c r="H3" s="77">
        <v>2020</v>
      </c>
      <c r="I3" s="77">
        <v>2021</v>
      </c>
      <c r="J3" s="77">
        <v>2022</v>
      </c>
      <c r="K3" s="77">
        <v>2023</v>
      </c>
      <c r="L3" s="76">
        <v>2019</v>
      </c>
      <c r="M3" s="77">
        <v>2020</v>
      </c>
      <c r="N3" s="77">
        <v>2021</v>
      </c>
      <c r="O3" s="77">
        <v>2022</v>
      </c>
      <c r="P3" s="77">
        <v>2023</v>
      </c>
      <c r="Q3" s="76">
        <v>2019</v>
      </c>
      <c r="R3" s="77">
        <v>2020</v>
      </c>
      <c r="S3" s="77">
        <v>2021</v>
      </c>
      <c r="T3" s="77">
        <v>2022</v>
      </c>
      <c r="U3" s="77">
        <v>2023</v>
      </c>
      <c r="V3" s="76">
        <v>2019</v>
      </c>
      <c r="W3" s="77">
        <v>2020</v>
      </c>
      <c r="X3" s="77">
        <v>2021</v>
      </c>
      <c r="Y3" s="77">
        <v>2022</v>
      </c>
      <c r="Z3" s="77">
        <v>2023</v>
      </c>
      <c r="AA3" s="76">
        <v>2019</v>
      </c>
      <c r="AB3" s="77">
        <v>2020</v>
      </c>
      <c r="AC3" s="77">
        <v>2021</v>
      </c>
      <c r="AD3" s="77">
        <v>2022</v>
      </c>
      <c r="AE3" s="78">
        <v>2023</v>
      </c>
    </row>
    <row r="4" spans="1:31">
      <c r="A4" s="79"/>
      <c r="B4" s="203" t="s">
        <v>108</v>
      </c>
      <c r="C4" s="204"/>
      <c r="D4" s="204"/>
      <c r="E4" s="204"/>
      <c r="F4" s="205"/>
      <c r="G4" s="203" t="s">
        <v>33</v>
      </c>
      <c r="H4" s="204"/>
      <c r="I4" s="204"/>
      <c r="J4" s="204"/>
      <c r="K4" s="205"/>
      <c r="L4" s="203" t="s">
        <v>75</v>
      </c>
      <c r="M4" s="204"/>
      <c r="N4" s="204"/>
      <c r="O4" s="204"/>
      <c r="P4" s="205"/>
      <c r="Q4" s="203" t="s">
        <v>34</v>
      </c>
      <c r="R4" s="204"/>
      <c r="S4" s="204"/>
      <c r="T4" s="204"/>
      <c r="U4" s="205"/>
      <c r="V4" s="203" t="s">
        <v>76</v>
      </c>
      <c r="W4" s="204"/>
      <c r="X4" s="204"/>
      <c r="Y4" s="204"/>
      <c r="Z4" s="205"/>
      <c r="AA4" s="203" t="s">
        <v>77</v>
      </c>
      <c r="AB4" s="204"/>
      <c r="AC4" s="204"/>
      <c r="AD4" s="204"/>
      <c r="AE4" s="205"/>
    </row>
    <row r="5" spans="1:31" ht="18" customHeight="1">
      <c r="A5" s="80" t="s">
        <v>3</v>
      </c>
      <c r="B5" s="81">
        <v>-7.9619893976154854</v>
      </c>
      <c r="C5" s="82">
        <v>1.3937066499232733</v>
      </c>
      <c r="D5" s="82">
        <v>20.254692240243177</v>
      </c>
      <c r="E5" s="82">
        <v>9.876783316627419</v>
      </c>
      <c r="F5" s="82">
        <v>12.248232760181486</v>
      </c>
      <c r="G5" s="81">
        <v>0</v>
      </c>
      <c r="H5" s="82">
        <v>53.338274086590964</v>
      </c>
      <c r="I5" s="82">
        <v>79.246081042037289</v>
      </c>
      <c r="J5" s="82">
        <v>104.53437126291085</v>
      </c>
      <c r="K5" s="82">
        <v>139.77168305290709</v>
      </c>
      <c r="L5" s="81">
        <v>0</v>
      </c>
      <c r="M5" s="82">
        <v>0</v>
      </c>
      <c r="N5" s="82">
        <v>0</v>
      </c>
      <c r="O5" s="82">
        <v>0</v>
      </c>
      <c r="P5" s="82">
        <v>0</v>
      </c>
      <c r="Q5" s="118">
        <v>8.0829893976158367</v>
      </c>
      <c r="R5" s="83">
        <v>9.1320192634862316</v>
      </c>
      <c r="S5" s="83">
        <v>10.073226717719306</v>
      </c>
      <c r="T5" s="83">
        <v>9.0618454204616068</v>
      </c>
      <c r="U5" s="83">
        <v>8.6230841869116919</v>
      </c>
      <c r="V5" s="118">
        <v>0</v>
      </c>
      <c r="W5" s="83">
        <v>0</v>
      </c>
      <c r="X5" s="83">
        <v>0</v>
      </c>
      <c r="Y5" s="83">
        <v>0</v>
      </c>
      <c r="Z5" s="83">
        <v>0</v>
      </c>
      <c r="AA5" s="119">
        <v>0.12100000000035106</v>
      </c>
      <c r="AB5" s="84">
        <v>63.864000000000473</v>
      </c>
      <c r="AC5" s="84">
        <v>109.57399999999978</v>
      </c>
      <c r="AD5" s="84">
        <v>123.47299999999987</v>
      </c>
      <c r="AE5" s="143">
        <v>160.64300000000026</v>
      </c>
    </row>
    <row r="6" spans="1:31" ht="18" customHeight="1">
      <c r="A6" s="80" t="s">
        <v>6</v>
      </c>
      <c r="B6" s="81">
        <v>6.0300000000001841</v>
      </c>
      <c r="C6" s="82">
        <v>-10.876087368846255</v>
      </c>
      <c r="D6" s="82">
        <v>17.060647325391471</v>
      </c>
      <c r="E6" s="82">
        <v>30.567560456526003</v>
      </c>
      <c r="F6" s="82">
        <v>40.014790732124226</v>
      </c>
      <c r="G6" s="81">
        <v>0</v>
      </c>
      <c r="H6" s="82">
        <v>100.03013362133301</v>
      </c>
      <c r="I6" s="82">
        <v>36.518978751225625</v>
      </c>
      <c r="J6" s="82">
        <v>71.802180084389335</v>
      </c>
      <c r="K6" s="82">
        <v>101.34570086711929</v>
      </c>
      <c r="L6" s="81">
        <v>0</v>
      </c>
      <c r="M6" s="82">
        <v>0</v>
      </c>
      <c r="N6" s="82">
        <v>0</v>
      </c>
      <c r="O6" s="82">
        <v>0</v>
      </c>
      <c r="P6" s="82">
        <v>0</v>
      </c>
      <c r="Q6" s="118">
        <v>5.3140000000000001</v>
      </c>
      <c r="R6" s="83">
        <v>2.4299537475129327</v>
      </c>
      <c r="S6" s="83">
        <v>3.0073739233829402</v>
      </c>
      <c r="T6" s="83">
        <v>3.7182594590845839</v>
      </c>
      <c r="U6" s="83">
        <v>3.7765084007561236</v>
      </c>
      <c r="V6" s="118">
        <v>0</v>
      </c>
      <c r="W6" s="83">
        <v>0</v>
      </c>
      <c r="X6" s="83">
        <v>0</v>
      </c>
      <c r="Y6" s="83">
        <v>0</v>
      </c>
      <c r="Z6" s="83">
        <v>0</v>
      </c>
      <c r="AA6" s="119">
        <v>11.344000000000184</v>
      </c>
      <c r="AB6" s="84">
        <v>91.583999999999676</v>
      </c>
      <c r="AC6" s="84">
        <v>56.587000000000032</v>
      </c>
      <c r="AD6" s="84">
        <v>106.08799999999991</v>
      </c>
      <c r="AE6" s="85">
        <v>145.13699999999966</v>
      </c>
    </row>
    <row r="7" spans="1:31" ht="18" customHeight="1">
      <c r="A7" s="80" t="s">
        <v>7</v>
      </c>
      <c r="B7" s="81">
        <v>3.6436999999648207E-4</v>
      </c>
      <c r="C7" s="82">
        <v>1.6181361594970782</v>
      </c>
      <c r="D7" s="82">
        <v>-3.1741897110852593</v>
      </c>
      <c r="E7" s="82">
        <v>-2.7351218279987499</v>
      </c>
      <c r="F7" s="82">
        <v>-3.6192654796005228</v>
      </c>
      <c r="G7" s="81">
        <v>-3.6436999999454374E-4</v>
      </c>
      <c r="H7" s="82">
        <v>3.015432930502925</v>
      </c>
      <c r="I7" s="82">
        <v>0.4541897110852583</v>
      </c>
      <c r="J7" s="82">
        <v>1.5131218279987624</v>
      </c>
      <c r="K7" s="82">
        <v>2.1262654796005234</v>
      </c>
      <c r="L7" s="81">
        <v>0</v>
      </c>
      <c r="M7" s="82">
        <v>-8.8879999999999999</v>
      </c>
      <c r="N7" s="82">
        <v>6.3890000000000002</v>
      </c>
      <c r="O7" s="82">
        <v>0</v>
      </c>
      <c r="P7" s="82">
        <v>0</v>
      </c>
      <c r="Q7" s="118">
        <v>0</v>
      </c>
      <c r="R7" s="83">
        <v>0</v>
      </c>
      <c r="S7" s="83">
        <v>0</v>
      </c>
      <c r="T7" s="83">
        <v>0</v>
      </c>
      <c r="U7" s="83">
        <v>0</v>
      </c>
      <c r="V7" s="118">
        <v>0</v>
      </c>
      <c r="W7" s="83">
        <v>4.3091000000276835E-4</v>
      </c>
      <c r="X7" s="83">
        <v>7.0000000000000007E-2</v>
      </c>
      <c r="Y7" s="83">
        <v>1.84</v>
      </c>
      <c r="Z7" s="83">
        <v>2.52</v>
      </c>
      <c r="AA7" s="119">
        <v>1.9383383786930608E-15</v>
      </c>
      <c r="AB7" s="84">
        <v>-4.2539999999999933</v>
      </c>
      <c r="AC7" s="84">
        <v>3.7389999999999994</v>
      </c>
      <c r="AD7" s="84">
        <v>0.61800000000001276</v>
      </c>
      <c r="AE7" s="85">
        <v>1.0270000000000008</v>
      </c>
    </row>
    <row r="8" spans="1:31" ht="18" customHeight="1">
      <c r="A8" s="80" t="s">
        <v>9</v>
      </c>
      <c r="B8" s="81">
        <v>6.9596171091318029</v>
      </c>
      <c r="C8" s="82">
        <v>-18.790846788059596</v>
      </c>
      <c r="D8" s="82">
        <v>-24.301286696404123</v>
      </c>
      <c r="E8" s="82">
        <v>-25.501623950805808</v>
      </c>
      <c r="F8" s="82">
        <v>-25.20474399056058</v>
      </c>
      <c r="G8" s="81">
        <v>-3.3655562593212234</v>
      </c>
      <c r="H8" s="82">
        <v>388.76815876514644</v>
      </c>
      <c r="I8" s="82">
        <v>337.01245333516249</v>
      </c>
      <c r="J8" s="82">
        <v>424.32497347947998</v>
      </c>
      <c r="K8" s="82">
        <v>467.48427303915088</v>
      </c>
      <c r="L8" s="81">
        <v>0</v>
      </c>
      <c r="M8" s="82">
        <v>0</v>
      </c>
      <c r="N8" s="82">
        <v>0</v>
      </c>
      <c r="O8" s="82">
        <v>0</v>
      </c>
      <c r="P8" s="82">
        <v>0</v>
      </c>
      <c r="Q8" s="118">
        <v>-3.5940608498096691</v>
      </c>
      <c r="R8" s="83">
        <v>8.4318745646992035</v>
      </c>
      <c r="S8" s="83">
        <v>-33.782419889641723</v>
      </c>
      <c r="T8" s="83">
        <v>-22.642599409557732</v>
      </c>
      <c r="U8" s="83">
        <v>-22.932778929473788</v>
      </c>
      <c r="V8" s="118">
        <v>0</v>
      </c>
      <c r="W8" s="83">
        <v>-40.086186541786724</v>
      </c>
      <c r="X8" s="83">
        <v>32.244253250883496</v>
      </c>
      <c r="Y8" s="83">
        <v>-0.19875011911650653</v>
      </c>
      <c r="Z8" s="83">
        <v>-0.19875011911650653</v>
      </c>
      <c r="AA8" s="119">
        <v>9.1040419647470107E-13</v>
      </c>
      <c r="AB8" s="84">
        <v>338.32299999999935</v>
      </c>
      <c r="AC8" s="84">
        <v>311.17300000000017</v>
      </c>
      <c r="AD8" s="84">
        <v>375.98199999999991</v>
      </c>
      <c r="AE8" s="85">
        <v>419.14800000000002</v>
      </c>
    </row>
    <row r="9" spans="1:31" ht="18" customHeight="1">
      <c r="A9" s="87" t="s">
        <v>10</v>
      </c>
      <c r="B9" s="81">
        <v>0</v>
      </c>
      <c r="C9" s="82">
        <v>-13.417873273146441</v>
      </c>
      <c r="D9" s="82">
        <v>-14.854167838673895</v>
      </c>
      <c r="E9" s="82">
        <v>-14.601679495108751</v>
      </c>
      <c r="F9" s="82">
        <v>-14.737904995593253</v>
      </c>
      <c r="G9" s="81">
        <v>0</v>
      </c>
      <c r="H9" s="82">
        <v>101.50287327314642</v>
      </c>
      <c r="I9" s="82">
        <v>57.122167838673946</v>
      </c>
      <c r="J9" s="82">
        <v>69.733679495108717</v>
      </c>
      <c r="K9" s="82">
        <v>66.265904995593203</v>
      </c>
      <c r="L9" s="81">
        <v>0</v>
      </c>
      <c r="M9" s="82">
        <v>0</v>
      </c>
      <c r="N9" s="82">
        <v>0</v>
      </c>
      <c r="O9" s="82">
        <v>0</v>
      </c>
      <c r="P9" s="82">
        <v>0</v>
      </c>
      <c r="Q9" s="118">
        <v>0</v>
      </c>
      <c r="R9" s="83">
        <v>0</v>
      </c>
      <c r="S9" s="83">
        <v>0</v>
      </c>
      <c r="T9" s="83">
        <v>0</v>
      </c>
      <c r="U9" s="83">
        <v>0</v>
      </c>
      <c r="V9" s="118">
        <v>0</v>
      </c>
      <c r="W9" s="83">
        <v>0</v>
      </c>
      <c r="X9" s="83">
        <v>0</v>
      </c>
      <c r="Y9" s="83">
        <v>0</v>
      </c>
      <c r="Z9" s="83">
        <v>0</v>
      </c>
      <c r="AA9" s="119">
        <v>0</v>
      </c>
      <c r="AB9" s="84">
        <v>88.08499999999998</v>
      </c>
      <c r="AC9" s="84">
        <v>42.26800000000005</v>
      </c>
      <c r="AD9" s="84">
        <v>55.131999999999969</v>
      </c>
      <c r="AE9" s="85">
        <v>51.527999999999942</v>
      </c>
    </row>
    <row r="10" spans="1:31" ht="18" customHeight="1">
      <c r="A10" s="86" t="s">
        <v>11</v>
      </c>
      <c r="B10" s="81">
        <v>0</v>
      </c>
      <c r="C10" s="82">
        <v>-2.0816956153717225E-3</v>
      </c>
      <c r="D10" s="82">
        <v>-3.6551014023987461E-4</v>
      </c>
      <c r="E10" s="82">
        <v>-8.5682570706640431E-4</v>
      </c>
      <c r="F10" s="82">
        <v>-5.759649322785213E-4</v>
      </c>
      <c r="G10" s="81">
        <v>0</v>
      </c>
      <c r="H10" s="82">
        <v>41.274081695615287</v>
      </c>
      <c r="I10" s="82">
        <v>19.792365510140279</v>
      </c>
      <c r="J10" s="82">
        <v>28.238856825707018</v>
      </c>
      <c r="K10" s="82">
        <v>26.320575964932249</v>
      </c>
      <c r="L10" s="81">
        <v>0</v>
      </c>
      <c r="M10" s="82">
        <v>0</v>
      </c>
      <c r="N10" s="82">
        <v>0</v>
      </c>
      <c r="O10" s="82">
        <v>0</v>
      </c>
      <c r="P10" s="82">
        <v>0</v>
      </c>
      <c r="Q10" s="118">
        <v>0</v>
      </c>
      <c r="R10" s="83">
        <v>0</v>
      </c>
      <c r="S10" s="83">
        <v>0</v>
      </c>
      <c r="T10" s="83">
        <v>0</v>
      </c>
      <c r="U10" s="83">
        <v>0</v>
      </c>
      <c r="V10" s="118">
        <v>0</v>
      </c>
      <c r="W10" s="83">
        <v>0</v>
      </c>
      <c r="X10" s="83">
        <v>0</v>
      </c>
      <c r="Y10" s="83">
        <v>0</v>
      </c>
      <c r="Z10" s="83">
        <v>0</v>
      </c>
      <c r="AA10" s="119">
        <v>0</v>
      </c>
      <c r="AB10" s="84">
        <v>41.271999999999913</v>
      </c>
      <c r="AC10" s="84">
        <v>19.792000000000041</v>
      </c>
      <c r="AD10" s="84">
        <v>28.237999999999953</v>
      </c>
      <c r="AE10" s="85">
        <v>26.319999999999972</v>
      </c>
    </row>
    <row r="11" spans="1:31" ht="18" customHeight="1">
      <c r="A11" s="86" t="s">
        <v>15</v>
      </c>
      <c r="B11" s="81">
        <v>0</v>
      </c>
      <c r="C11" s="82">
        <v>-12.444769354183874</v>
      </c>
      <c r="D11" s="82">
        <v>-13.958948895466211</v>
      </c>
      <c r="E11" s="82">
        <v>-13.683617051295112</v>
      </c>
      <c r="F11" s="82">
        <v>-13.819023816267892</v>
      </c>
      <c r="G11" s="81">
        <v>0</v>
      </c>
      <c r="H11" s="82">
        <v>42.307769354183911</v>
      </c>
      <c r="I11" s="82">
        <v>26.156948895466201</v>
      </c>
      <c r="J11" s="82">
        <v>28.971617051295155</v>
      </c>
      <c r="K11" s="82">
        <v>27.797023816267874</v>
      </c>
      <c r="L11" s="81">
        <v>0</v>
      </c>
      <c r="M11" s="82">
        <v>0</v>
      </c>
      <c r="N11" s="82">
        <v>0</v>
      </c>
      <c r="O11" s="82">
        <v>0</v>
      </c>
      <c r="P11" s="82">
        <v>0</v>
      </c>
      <c r="Q11" s="118">
        <v>0</v>
      </c>
      <c r="R11" s="83">
        <v>0</v>
      </c>
      <c r="S11" s="83">
        <v>0</v>
      </c>
      <c r="T11" s="83">
        <v>0</v>
      </c>
      <c r="U11" s="83">
        <v>0</v>
      </c>
      <c r="V11" s="118">
        <v>0</v>
      </c>
      <c r="W11" s="83">
        <v>0</v>
      </c>
      <c r="X11" s="83">
        <v>0</v>
      </c>
      <c r="Y11" s="83">
        <v>0</v>
      </c>
      <c r="Z11" s="83">
        <v>0</v>
      </c>
      <c r="AA11" s="119">
        <v>0</v>
      </c>
      <c r="AB11" s="84">
        <v>29.863000000000035</v>
      </c>
      <c r="AC11" s="84">
        <v>12.197999999999992</v>
      </c>
      <c r="AD11" s="84">
        <v>15.288000000000041</v>
      </c>
      <c r="AE11" s="85">
        <v>13.97799999999998</v>
      </c>
    </row>
    <row r="12" spans="1:31" ht="18" customHeight="1">
      <c r="A12" s="80" t="s">
        <v>20</v>
      </c>
      <c r="B12" s="81">
        <v>-0.41571490380950149</v>
      </c>
      <c r="C12" s="82">
        <v>-1.4585903586489486</v>
      </c>
      <c r="D12" s="82">
        <v>-8.2032765891507555</v>
      </c>
      <c r="E12" s="82">
        <v>-19.163301547504069</v>
      </c>
      <c r="F12" s="82">
        <v>-17.941194942416281</v>
      </c>
      <c r="G12" s="81">
        <v>0</v>
      </c>
      <c r="H12" s="82">
        <v>24.356261776268024</v>
      </c>
      <c r="I12" s="82">
        <v>12.932966733249948</v>
      </c>
      <c r="J12" s="82">
        <v>32.914105347466162</v>
      </c>
      <c r="K12" s="82">
        <v>31.084191554617938</v>
      </c>
      <c r="L12" s="81">
        <v>0</v>
      </c>
      <c r="M12" s="82">
        <v>0</v>
      </c>
      <c r="N12" s="82">
        <v>0</v>
      </c>
      <c r="O12" s="82">
        <v>0</v>
      </c>
      <c r="P12" s="82">
        <v>0</v>
      </c>
      <c r="Q12" s="118">
        <v>-5.0571904761904767</v>
      </c>
      <c r="R12" s="83">
        <v>-18.779671417619046</v>
      </c>
      <c r="S12" s="83">
        <v>-4.7876901440991642</v>
      </c>
      <c r="T12" s="83">
        <v>-5.3868037999621778</v>
      </c>
      <c r="U12" s="83">
        <v>-6.0929966122017287</v>
      </c>
      <c r="V12" s="118">
        <v>0</v>
      </c>
      <c r="W12" s="83">
        <v>0</v>
      </c>
      <c r="X12" s="83">
        <v>0</v>
      </c>
      <c r="Y12" s="83">
        <v>0</v>
      </c>
      <c r="Z12" s="83">
        <v>0</v>
      </c>
      <c r="AA12" s="119">
        <v>-5.4729053799999781</v>
      </c>
      <c r="AB12" s="84">
        <v>4.1180000000000279</v>
      </c>
      <c r="AC12" s="84">
        <v>-5.7999999999970894E-2</v>
      </c>
      <c r="AD12" s="84">
        <v>8.3639999999999119</v>
      </c>
      <c r="AE12" s="85">
        <v>7.049999999999927</v>
      </c>
    </row>
    <row r="13" spans="1:31" ht="18" customHeight="1">
      <c r="A13" s="88" t="s">
        <v>35</v>
      </c>
      <c r="B13" s="89">
        <v>4.6122771777069964</v>
      </c>
      <c r="C13" s="90">
        <v>-41.531554979280891</v>
      </c>
      <c r="D13" s="90">
        <v>-13.217581269679391</v>
      </c>
      <c r="E13" s="90">
        <v>-21.557383048263961</v>
      </c>
      <c r="F13" s="90">
        <v>-9.2400859158649222</v>
      </c>
      <c r="G13" s="89">
        <v>-3.3659206293212178</v>
      </c>
      <c r="H13" s="90">
        <v>671.01113445298779</v>
      </c>
      <c r="I13" s="90">
        <v>523.28683741143459</v>
      </c>
      <c r="J13" s="90">
        <v>704.82243149735382</v>
      </c>
      <c r="K13" s="90">
        <v>808.07801898898902</v>
      </c>
      <c r="L13" s="89">
        <v>0</v>
      </c>
      <c r="M13" s="90">
        <v>-8.8879999999999999</v>
      </c>
      <c r="N13" s="90">
        <v>6.3890000000000002</v>
      </c>
      <c r="O13" s="90">
        <v>0</v>
      </c>
      <c r="P13" s="90">
        <v>0</v>
      </c>
      <c r="Q13" s="89">
        <v>4.7457380716156914</v>
      </c>
      <c r="R13" s="90">
        <v>1.2141761580793222</v>
      </c>
      <c r="S13" s="90">
        <v>-25.489509392638638</v>
      </c>
      <c r="T13" s="90">
        <v>-15.249298329973719</v>
      </c>
      <c r="U13" s="90">
        <v>-16.626182954007703</v>
      </c>
      <c r="V13" s="89">
        <v>0</v>
      </c>
      <c r="W13" s="90">
        <v>-40.085755631786718</v>
      </c>
      <c r="X13" s="90">
        <v>32.314253250883496</v>
      </c>
      <c r="Y13" s="90">
        <v>1.6412498808834934</v>
      </c>
      <c r="Z13" s="90">
        <v>2.3212498808834936</v>
      </c>
      <c r="AA13" s="89">
        <v>5.9920946200014695</v>
      </c>
      <c r="AB13" s="90">
        <v>581.71999999999946</v>
      </c>
      <c r="AC13" s="90">
        <v>523.28300000000002</v>
      </c>
      <c r="AD13" s="90">
        <v>669.65699999999958</v>
      </c>
      <c r="AE13" s="91">
        <v>784.53299999999979</v>
      </c>
    </row>
    <row r="14" spans="1:31" ht="18" customHeight="1">
      <c r="A14" s="80" t="s">
        <v>31</v>
      </c>
      <c r="B14" s="81">
        <v>-14.982306982921255</v>
      </c>
      <c r="C14" s="82">
        <v>-56.492610554538253</v>
      </c>
      <c r="D14" s="82">
        <v>-21.840210594445796</v>
      </c>
      <c r="E14" s="82">
        <v>-23.179553701334161</v>
      </c>
      <c r="F14" s="82">
        <v>-24.804311366593119</v>
      </c>
      <c r="G14" s="81">
        <v>0</v>
      </c>
      <c r="H14" s="82">
        <v>119.03961206290698</v>
      </c>
      <c r="I14" s="82">
        <v>182.65101622821453</v>
      </c>
      <c r="J14" s="82">
        <v>235.41232514816178</v>
      </c>
      <c r="K14" s="82">
        <v>309.89687825853065</v>
      </c>
      <c r="L14" s="81">
        <v>0</v>
      </c>
      <c r="M14" s="82">
        <v>0</v>
      </c>
      <c r="N14" s="82">
        <v>0</v>
      </c>
      <c r="O14" s="82">
        <v>0</v>
      </c>
      <c r="P14" s="82">
        <v>0</v>
      </c>
      <c r="Q14" s="118">
        <v>14.982306982921727</v>
      </c>
      <c r="R14" s="83">
        <v>18.040998491630482</v>
      </c>
      <c r="S14" s="83">
        <v>14.118194366232492</v>
      </c>
      <c r="T14" s="83">
        <v>9.4472285531709783</v>
      </c>
      <c r="U14" s="83">
        <v>5.5154331080619592</v>
      </c>
      <c r="V14" s="118">
        <v>0</v>
      </c>
      <c r="W14" s="83">
        <v>0</v>
      </c>
      <c r="X14" s="83">
        <v>0</v>
      </c>
      <c r="Y14" s="83">
        <v>0</v>
      </c>
      <c r="Z14" s="83">
        <v>0</v>
      </c>
      <c r="AA14" s="119">
        <v>4.729372449219227E-13</v>
      </c>
      <c r="AB14" s="84">
        <v>80.587999999999184</v>
      </c>
      <c r="AC14" s="84">
        <v>174.92900000000122</v>
      </c>
      <c r="AD14" s="84">
        <v>221.67999999999861</v>
      </c>
      <c r="AE14" s="85">
        <v>290.60799999999949</v>
      </c>
    </row>
    <row r="15" spans="1:31" ht="18" customHeight="1">
      <c r="A15" s="80" t="s">
        <v>32</v>
      </c>
      <c r="B15" s="81">
        <v>-6.8023419999997321</v>
      </c>
      <c r="C15" s="82">
        <v>-8.2911404119486356</v>
      </c>
      <c r="D15" s="82">
        <v>-6.4198722479808739</v>
      </c>
      <c r="E15" s="82">
        <v>-12.971540707859671</v>
      </c>
      <c r="F15" s="82">
        <v>-12.474989228263661</v>
      </c>
      <c r="G15" s="81">
        <v>0</v>
      </c>
      <c r="H15" s="82">
        <v>57.037217654153878</v>
      </c>
      <c r="I15" s="82">
        <v>87.711380397401385</v>
      </c>
      <c r="J15" s="82">
        <v>113.6256008715053</v>
      </c>
      <c r="K15" s="82">
        <v>149.94586548522514</v>
      </c>
      <c r="L15" s="81">
        <v>0</v>
      </c>
      <c r="M15" s="82">
        <v>0</v>
      </c>
      <c r="N15" s="82">
        <v>0</v>
      </c>
      <c r="O15" s="82">
        <v>0</v>
      </c>
      <c r="P15" s="82">
        <v>0</v>
      </c>
      <c r="Q15" s="118">
        <v>6.8023420000000039</v>
      </c>
      <c r="R15" s="83">
        <v>8.2099227577948763</v>
      </c>
      <c r="S15" s="83">
        <v>7.323491850579936</v>
      </c>
      <c r="T15" s="83">
        <v>11.876939836354031</v>
      </c>
      <c r="U15" s="83">
        <v>11.501123743038356</v>
      </c>
      <c r="V15" s="118">
        <v>0</v>
      </c>
      <c r="W15" s="83">
        <v>0</v>
      </c>
      <c r="X15" s="83">
        <v>0</v>
      </c>
      <c r="Y15" s="83">
        <v>0</v>
      </c>
      <c r="Z15" s="83">
        <v>0</v>
      </c>
      <c r="AA15" s="119">
        <v>2.7193891583010553E-13</v>
      </c>
      <c r="AB15" s="84">
        <v>56.956000000000117</v>
      </c>
      <c r="AC15" s="84">
        <v>88.615000000000435</v>
      </c>
      <c r="AD15" s="84">
        <v>112.53099999999965</v>
      </c>
      <c r="AE15" s="85">
        <v>148.97199999999984</v>
      </c>
    </row>
    <row r="16" spans="1:31" ht="18" customHeight="1">
      <c r="A16" s="88" t="s">
        <v>74</v>
      </c>
      <c r="B16" s="89">
        <v>-21.784648982920988</v>
      </c>
      <c r="C16" s="90">
        <v>-64.783750966486892</v>
      </c>
      <c r="D16" s="90">
        <v>-28.260082842426669</v>
      </c>
      <c r="E16" s="90">
        <v>-36.151094409193831</v>
      </c>
      <c r="F16" s="90">
        <v>-37.279300594856778</v>
      </c>
      <c r="G16" s="89">
        <v>0</v>
      </c>
      <c r="H16" s="90">
        <v>176.07682971706086</v>
      </c>
      <c r="I16" s="90">
        <v>270.36239662561593</v>
      </c>
      <c r="J16" s="90">
        <v>349.03792601966711</v>
      </c>
      <c r="K16" s="90">
        <v>459.84274374375582</v>
      </c>
      <c r="L16" s="89">
        <v>0</v>
      </c>
      <c r="M16" s="90">
        <v>0</v>
      </c>
      <c r="N16" s="90">
        <v>0</v>
      </c>
      <c r="O16" s="90">
        <v>0</v>
      </c>
      <c r="P16" s="90">
        <v>0</v>
      </c>
      <c r="Q16" s="89">
        <v>21.78464898292173</v>
      </c>
      <c r="R16" s="90">
        <v>26.25092124942536</v>
      </c>
      <c r="S16" s="90">
        <v>21.441686216812428</v>
      </c>
      <c r="T16" s="90">
        <v>21.32416838952501</v>
      </c>
      <c r="U16" s="90">
        <v>17.016556851100315</v>
      </c>
      <c r="V16" s="89">
        <v>0</v>
      </c>
      <c r="W16" s="90">
        <v>0</v>
      </c>
      <c r="X16" s="90">
        <v>0</v>
      </c>
      <c r="Y16" s="90">
        <v>0</v>
      </c>
      <c r="Z16" s="90">
        <v>0</v>
      </c>
      <c r="AA16" s="89">
        <v>7.4487616075202818E-13</v>
      </c>
      <c r="AB16" s="90">
        <v>137.5439999999993</v>
      </c>
      <c r="AC16" s="90">
        <v>263.54400000000169</v>
      </c>
      <c r="AD16" s="90">
        <v>334.21099999999825</v>
      </c>
      <c r="AE16" s="91">
        <v>439.57999999999936</v>
      </c>
    </row>
    <row r="17" spans="1:31" ht="18" customHeight="1">
      <c r="A17" s="92" t="s">
        <v>21</v>
      </c>
      <c r="B17" s="89">
        <v>-17.172371805213992</v>
      </c>
      <c r="C17" s="90">
        <v>-106.31530594576779</v>
      </c>
      <c r="D17" s="90">
        <v>-41.477664112106062</v>
      </c>
      <c r="E17" s="90">
        <v>-57.708477457457789</v>
      </c>
      <c r="F17" s="90">
        <v>-46.519386510721702</v>
      </c>
      <c r="G17" s="89">
        <v>-3.3659206293212178</v>
      </c>
      <c r="H17" s="90">
        <v>847.08796417004862</v>
      </c>
      <c r="I17" s="90">
        <v>793.64923403705052</v>
      </c>
      <c r="J17" s="90">
        <v>1053.8603575170209</v>
      </c>
      <c r="K17" s="90">
        <v>1267.9207627327448</v>
      </c>
      <c r="L17" s="89">
        <v>0</v>
      </c>
      <c r="M17" s="90">
        <v>-8.8879999999999999</v>
      </c>
      <c r="N17" s="90">
        <v>6.3890000000000002</v>
      </c>
      <c r="O17" s="90">
        <v>0</v>
      </c>
      <c r="P17" s="90">
        <v>0</v>
      </c>
      <c r="Q17" s="89">
        <v>26.530387054537421</v>
      </c>
      <c r="R17" s="90">
        <v>27.465097407504683</v>
      </c>
      <c r="S17" s="90">
        <v>-4.0478231758262098</v>
      </c>
      <c r="T17" s="90">
        <v>6.0748700595512908</v>
      </c>
      <c r="U17" s="90">
        <v>0.39037389709261205</v>
      </c>
      <c r="V17" s="89">
        <v>0</v>
      </c>
      <c r="W17" s="90">
        <v>-40.085755631786718</v>
      </c>
      <c r="X17" s="90">
        <v>32.314253250883496</v>
      </c>
      <c r="Y17" s="90">
        <v>1.6412498808834934</v>
      </c>
      <c r="Z17" s="90">
        <v>2.3212498808834936</v>
      </c>
      <c r="AA17" s="89">
        <v>5.9920946200022147</v>
      </c>
      <c r="AB17" s="90">
        <v>719.26399999999876</v>
      </c>
      <c r="AC17" s="90">
        <v>786.8270000000017</v>
      </c>
      <c r="AD17" s="90">
        <v>1003.8679999999979</v>
      </c>
      <c r="AE17" s="91">
        <v>1224.1129999999991</v>
      </c>
    </row>
    <row r="18" spans="1:31" ht="18" customHeight="1">
      <c r="A18" s="74" t="s">
        <v>78</v>
      </c>
      <c r="B18" s="142">
        <f>B17-Graf_6!B8</f>
        <v>0</v>
      </c>
      <c r="C18" s="142">
        <f>C17-Graf_6!C8</f>
        <v>0</v>
      </c>
      <c r="D18" s="142">
        <f>D17-Graf_6!D8</f>
        <v>0</v>
      </c>
      <c r="E18" s="142">
        <f>E17-Graf_6!E8</f>
        <v>0</v>
      </c>
      <c r="F18" s="142">
        <f>F17-Graf_6!F8</f>
        <v>0</v>
      </c>
      <c r="G18" s="141">
        <f>Graf_5!B8-DANE_FAKTORY!G17</f>
        <v>0</v>
      </c>
      <c r="H18" s="141">
        <f>Graf_5!C8-DANE_FAKTORY!H17</f>
        <v>0</v>
      </c>
      <c r="I18" s="141">
        <f>Graf_5!D8-DANE_FAKTORY!I17</f>
        <v>0</v>
      </c>
      <c r="J18" s="141">
        <f>Graf_5!E8-DANE_FAKTORY!J17</f>
        <v>0</v>
      </c>
      <c r="K18" s="141">
        <f>Graf_5!F8-DANE_FAKTORY!K17</f>
        <v>0</v>
      </c>
      <c r="AA18" s="142">
        <f>AA17-DANE_ESA2010!T29</f>
        <v>1.8847146066036657E-12</v>
      </c>
      <c r="AB18" s="142">
        <f>AB17-DANE_ESA2010!U29</f>
        <v>0</v>
      </c>
      <c r="AC18" s="142">
        <f>AC17-DANE_ESA2010!V29</f>
        <v>1.5916157281026244E-12</v>
      </c>
      <c r="AD18" s="142">
        <f>AD17-DANE_ESA2010!W29</f>
        <v>-1.5916157281026244E-12</v>
      </c>
      <c r="AE18" s="142">
        <f>AE17-DANE_ESA2010!X29</f>
        <v>0</v>
      </c>
    </row>
    <row r="19" spans="1:31" ht="18" customHeight="1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</row>
    <row r="21" spans="1:31">
      <c r="AA21" s="122"/>
      <c r="AB21" s="122"/>
      <c r="AC21" s="122"/>
      <c r="AD21" s="122"/>
      <c r="AE21" s="122"/>
    </row>
    <row r="22" spans="1:31"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</row>
    <row r="23" spans="1:31">
      <c r="AA23" s="122"/>
      <c r="AB23" s="122"/>
      <c r="AC23" s="122"/>
      <c r="AD23" s="122"/>
      <c r="AE23" s="122"/>
    </row>
    <row r="24" spans="1:31">
      <c r="AA24" s="122"/>
      <c r="AB24" s="122"/>
      <c r="AC24" s="122"/>
      <c r="AD24" s="122"/>
      <c r="AE24" s="122"/>
    </row>
    <row r="25" spans="1:31">
      <c r="AA25" s="122"/>
      <c r="AB25" s="122"/>
      <c r="AC25" s="122"/>
      <c r="AD25" s="122"/>
      <c r="AE25" s="122"/>
    </row>
    <row r="26" spans="1:31">
      <c r="AA26" s="122"/>
      <c r="AB26" s="122"/>
      <c r="AC26" s="122"/>
      <c r="AD26" s="122"/>
      <c r="AE26" s="122"/>
    </row>
    <row r="27" spans="1:31">
      <c r="AA27" s="122"/>
      <c r="AB27" s="122"/>
      <c r="AC27" s="122"/>
      <c r="AD27" s="122"/>
      <c r="AE27" s="122"/>
    </row>
    <row r="28" spans="1:31">
      <c r="AA28" s="122"/>
      <c r="AB28" s="122"/>
      <c r="AC28" s="122"/>
      <c r="AD28" s="122"/>
      <c r="AE28" s="122"/>
    </row>
    <row r="29" spans="1:31">
      <c r="AA29" s="122"/>
      <c r="AB29" s="122"/>
      <c r="AC29" s="122"/>
      <c r="AD29" s="122"/>
      <c r="AE29" s="122"/>
    </row>
    <row r="30" spans="1:31">
      <c r="AA30" s="122"/>
      <c r="AB30" s="122"/>
      <c r="AC30" s="122"/>
      <c r="AD30" s="122"/>
      <c r="AE30" s="122"/>
    </row>
    <row r="31" spans="1:31">
      <c r="AA31" s="122"/>
      <c r="AB31" s="122"/>
      <c r="AC31" s="122"/>
      <c r="AD31" s="122"/>
      <c r="AE31" s="122"/>
    </row>
    <row r="32" spans="1:31">
      <c r="AA32" s="122"/>
      <c r="AB32" s="122"/>
      <c r="AC32" s="122"/>
      <c r="AD32" s="122"/>
      <c r="AE32" s="122"/>
    </row>
    <row r="33" spans="1:31">
      <c r="A33" s="93"/>
      <c r="AA33" s="122"/>
      <c r="AB33" s="122"/>
      <c r="AC33" s="122"/>
      <c r="AD33" s="122"/>
      <c r="AE33" s="122"/>
    </row>
    <row r="34" spans="1:31">
      <c r="A34" s="93"/>
      <c r="AA34" s="122"/>
      <c r="AB34" s="122"/>
      <c r="AC34" s="122"/>
      <c r="AD34" s="122"/>
      <c r="AE34" s="122"/>
    </row>
  </sheetData>
  <mergeCells count="6">
    <mergeCell ref="AA4:AE4"/>
    <mergeCell ref="B4:F4"/>
    <mergeCell ref="G4:K4"/>
    <mergeCell ref="L4:P4"/>
    <mergeCell ref="Q4:U4"/>
    <mergeCell ref="V4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S49"/>
  <sheetViews>
    <sheetView showGridLines="0" zoomScaleNormal="100" zoomScaleSheetLayoutView="90" workbookViewId="0">
      <selection activeCell="A2" sqref="A2"/>
    </sheetView>
  </sheetViews>
  <sheetFormatPr defaultRowHeight="12.75"/>
  <cols>
    <col min="1" max="1" width="36.140625" style="151" customWidth="1"/>
    <col min="2" max="2" width="8.85546875" style="151" customWidth="1"/>
    <col min="3" max="3" width="11.42578125" style="151" customWidth="1"/>
    <col min="4" max="4" width="9.42578125" style="151" customWidth="1"/>
    <col min="5" max="5" width="10.28515625" style="151" customWidth="1"/>
    <col min="6" max="6" width="8.85546875" style="151" customWidth="1"/>
    <col min="7" max="7" width="10.5703125" style="151" customWidth="1"/>
    <col min="8" max="8" width="25.140625" style="151" customWidth="1"/>
    <col min="9" max="9" width="8.42578125" style="151" customWidth="1"/>
    <col min="10" max="10" width="9.42578125" style="151" customWidth="1"/>
    <col min="11" max="11" width="10.28515625" style="151" customWidth="1"/>
    <col min="12" max="12" width="9.28515625" style="151" customWidth="1"/>
    <col min="13" max="13" width="9.140625" style="151"/>
    <col min="14" max="14" width="9.140625" style="151" customWidth="1"/>
    <col min="15" max="15" width="9.140625" style="151"/>
    <col min="16" max="16" width="9.7109375" style="151" customWidth="1"/>
    <col min="17" max="17" width="8.42578125" style="151" bestFit="1" customWidth="1"/>
    <col min="18" max="18" width="9" style="151" customWidth="1"/>
    <col min="19" max="20" width="8" style="151" customWidth="1"/>
    <col min="21" max="23" width="9.140625" style="151"/>
    <col min="24" max="25" width="8" style="151" customWidth="1"/>
    <col min="26" max="26" width="9.7109375" style="151" bestFit="1" customWidth="1"/>
    <col min="27" max="16384" width="9.140625" style="151"/>
  </cols>
  <sheetData>
    <row r="2" spans="1:18">
      <c r="A2" s="168" t="s">
        <v>138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>
      <c r="A3" s="169"/>
      <c r="B3" s="170">
        <v>2019</v>
      </c>
      <c r="C3" s="170">
        <v>2020</v>
      </c>
      <c r="D3" s="170">
        <v>2021</v>
      </c>
      <c r="E3" s="170">
        <v>2022</v>
      </c>
      <c r="F3" s="170">
        <v>2023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3.5">
      <c r="A4" s="171" t="s">
        <v>135</v>
      </c>
      <c r="B4" s="172">
        <v>315.94360779000044</v>
      </c>
      <c r="C4" s="172">
        <v>-58.612731540000368</v>
      </c>
      <c r="D4" s="172">
        <v>184.90899999999965</v>
      </c>
      <c r="E4" s="172">
        <v>206.12700000000041</v>
      </c>
      <c r="F4" s="172">
        <v>250.29799999999977</v>
      </c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ht="13.5">
      <c r="A5" s="171" t="s">
        <v>104</v>
      </c>
      <c r="B5" s="172">
        <v>-86.97901659001991</v>
      </c>
      <c r="C5" s="172">
        <v>-642.85699999999997</v>
      </c>
      <c r="D5" s="172">
        <v>54.628999999999905</v>
      </c>
      <c r="E5" s="172">
        <v>88.626999999999953</v>
      </c>
      <c r="F5" s="172">
        <v>149.10500000000002</v>
      </c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3.5">
      <c r="A6" s="173" t="s">
        <v>136</v>
      </c>
      <c r="B6" s="172">
        <v>513.99894053000207</v>
      </c>
      <c r="C6" s="172">
        <v>-137.75635019000129</v>
      </c>
      <c r="D6" s="172">
        <v>255.20899999999983</v>
      </c>
      <c r="E6" s="172">
        <v>129.0639999999994</v>
      </c>
      <c r="F6" s="172">
        <v>369.82500000000073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ht="13.5">
      <c r="A7" s="171" t="s">
        <v>137</v>
      </c>
      <c r="B7" s="172">
        <v>22.041708659999358</v>
      </c>
      <c r="C7" s="172">
        <v>-81.876488049999807</v>
      </c>
      <c r="D7" s="172">
        <v>64.367999999999938</v>
      </c>
      <c r="E7" s="172">
        <v>27.892000000000053</v>
      </c>
      <c r="F7" s="172">
        <v>39.658999999999878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ht="13.5">
      <c r="A8" s="171" t="s">
        <v>106</v>
      </c>
      <c r="B8" s="172">
        <v>323.43007920000036</v>
      </c>
      <c r="C8" s="172">
        <v>-13.099828400000661</v>
      </c>
      <c r="D8" s="172">
        <v>317.85199999999986</v>
      </c>
      <c r="E8" s="172">
        <v>312.77700000000004</v>
      </c>
      <c r="F8" s="172">
        <v>441.91799999999967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</row>
    <row r="9" spans="1:18" ht="13.5">
      <c r="A9" s="171" t="s">
        <v>107</v>
      </c>
      <c r="B9" s="172">
        <v>351.37133641000037</v>
      </c>
      <c r="C9" s="172">
        <v>28.538433169999735</v>
      </c>
      <c r="D9" s="172">
        <v>187.20799999999963</v>
      </c>
      <c r="E9" s="172">
        <v>183.94700000000012</v>
      </c>
      <c r="F9" s="172">
        <v>219.36200000000008</v>
      </c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ht="13.5">
      <c r="A10" s="175" t="s">
        <v>128</v>
      </c>
      <c r="B10" s="176">
        <v>119.35125849999849</v>
      </c>
      <c r="C10" s="176">
        <v>-18.384208279999257</v>
      </c>
      <c r="D10" s="176">
        <v>-92.727000000000317</v>
      </c>
      <c r="E10" s="176">
        <v>48.403000000000247</v>
      </c>
      <c r="F10" s="176">
        <v>54.519999999999982</v>
      </c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</row>
    <row r="11" spans="1:18" ht="13.5">
      <c r="A11" s="171" t="s">
        <v>129</v>
      </c>
      <c r="B11" s="174">
        <v>1559.1579144999812</v>
      </c>
      <c r="C11" s="174">
        <v>-924.04817329000161</v>
      </c>
      <c r="D11" s="174">
        <v>971.4479999999985</v>
      </c>
      <c r="E11" s="174">
        <v>996.83700000000022</v>
      </c>
      <c r="F11" s="174">
        <v>1524.6870000000001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</row>
    <row r="12" spans="1:18"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</row>
    <row r="13" spans="1:18"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</row>
    <row r="14" spans="1:18"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5" spans="1:18"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9">
      <c r="B17" s="153"/>
      <c r="C17" s="153"/>
      <c r="D17" s="153"/>
      <c r="E17" s="153"/>
      <c r="F17" s="153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9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</row>
    <row r="19" spans="1:19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</row>
    <row r="20" spans="1:19">
      <c r="A20" s="152"/>
      <c r="B20" s="152"/>
      <c r="C20" s="152"/>
      <c r="D20" s="152"/>
      <c r="E20" s="152"/>
      <c r="F20" s="152"/>
      <c r="G20" s="152"/>
      <c r="H20" s="153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9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</row>
    <row r="22" spans="1:19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</row>
    <row r="23" spans="1:19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</row>
    <row r="24" spans="1:19">
      <c r="A24" s="152"/>
      <c r="B24" s="152"/>
      <c r="C24" s="152"/>
      <c r="D24" s="152"/>
      <c r="E24" s="152"/>
      <c r="F24" s="152"/>
      <c r="G24" s="152"/>
      <c r="H24" s="152"/>
    </row>
    <row r="25" spans="1:19">
      <c r="A25" s="152"/>
      <c r="B25" s="152"/>
      <c r="C25" s="152"/>
      <c r="D25" s="152"/>
      <c r="E25" s="152"/>
      <c r="F25" s="152"/>
      <c r="G25" s="152"/>
      <c r="H25" s="152"/>
    </row>
    <row r="26" spans="1:19">
      <c r="A26" s="152"/>
      <c r="B26" s="152"/>
      <c r="C26" s="152"/>
      <c r="D26" s="152"/>
      <c r="E26" s="152"/>
      <c r="F26" s="152"/>
      <c r="G26" s="152"/>
      <c r="H26" s="152"/>
    </row>
    <row r="27" spans="1:19">
      <c r="A27" s="152"/>
      <c r="B27" s="152"/>
      <c r="C27" s="152"/>
      <c r="D27" s="152"/>
      <c r="E27" s="152"/>
      <c r="F27" s="152"/>
      <c r="G27" s="152"/>
      <c r="H27" s="152"/>
    </row>
    <row r="28" spans="1:19">
      <c r="A28" s="152"/>
      <c r="B28" s="152"/>
      <c r="C28" s="152"/>
      <c r="D28" s="152"/>
      <c r="E28" s="152"/>
      <c r="F28" s="152"/>
      <c r="G28" s="152"/>
      <c r="H28" s="152"/>
    </row>
    <row r="29" spans="1:19">
      <c r="A29" s="152"/>
      <c r="B29" s="152"/>
      <c r="C29" s="152"/>
      <c r="D29" s="152"/>
      <c r="E29" s="152"/>
      <c r="F29" s="152"/>
      <c r="G29" s="152"/>
      <c r="H29" s="152"/>
    </row>
    <row r="30" spans="1:19">
      <c r="A30" s="152"/>
      <c r="B30" s="152"/>
      <c r="C30" s="152"/>
      <c r="D30" s="152"/>
      <c r="E30" s="152"/>
      <c r="F30" s="152"/>
      <c r="G30" s="152"/>
      <c r="S30" s="154"/>
    </row>
    <row r="31" spans="1:19">
      <c r="A31" s="152"/>
      <c r="B31" s="152"/>
      <c r="C31" s="152"/>
      <c r="D31" s="152"/>
      <c r="E31" s="152"/>
      <c r="F31" s="152"/>
      <c r="G31" s="152"/>
      <c r="H31" s="152"/>
      <c r="S31" s="154"/>
    </row>
    <row r="32" spans="1:19">
      <c r="A32" s="152"/>
      <c r="B32" s="152"/>
      <c r="C32" s="152"/>
      <c r="D32" s="152"/>
      <c r="E32" s="152"/>
      <c r="F32" s="152"/>
      <c r="G32" s="152"/>
      <c r="H32" s="152"/>
    </row>
    <row r="33" spans="1:8">
      <c r="A33" s="152"/>
      <c r="B33" s="152"/>
      <c r="C33" s="152"/>
      <c r="D33" s="152"/>
      <c r="E33" s="152"/>
      <c r="F33" s="152"/>
      <c r="G33" s="152"/>
      <c r="H33" s="152"/>
    </row>
    <row r="34" spans="1:8">
      <c r="A34" s="152"/>
      <c r="B34" s="152"/>
      <c r="C34" s="152"/>
      <c r="D34" s="152"/>
      <c r="E34" s="152"/>
      <c r="F34" s="152"/>
      <c r="G34" s="152"/>
      <c r="H34" s="152"/>
    </row>
    <row r="35" spans="1:8">
      <c r="A35" s="152"/>
      <c r="B35" s="152"/>
      <c r="C35" s="152"/>
      <c r="D35" s="152"/>
      <c r="E35" s="152"/>
      <c r="F35" s="152"/>
      <c r="G35" s="152"/>
      <c r="H35" s="152"/>
    </row>
    <row r="36" spans="1:8">
      <c r="A36" s="152"/>
      <c r="B36" s="152"/>
      <c r="C36" s="152"/>
      <c r="D36" s="152"/>
      <c r="E36" s="152"/>
      <c r="F36" s="152"/>
      <c r="G36" s="152"/>
      <c r="H36" s="152"/>
    </row>
    <row r="37" spans="1:8">
      <c r="A37" s="152"/>
      <c r="B37" s="152"/>
      <c r="C37" s="152"/>
      <c r="D37" s="152"/>
      <c r="E37" s="152"/>
      <c r="F37" s="152"/>
      <c r="G37" s="152"/>
      <c r="H37" s="152"/>
    </row>
    <row r="38" spans="1:8">
      <c r="A38" s="152"/>
      <c r="B38" s="152"/>
      <c r="C38" s="152"/>
      <c r="D38" s="152"/>
      <c r="E38" s="152"/>
      <c r="F38" s="152"/>
      <c r="G38" s="152"/>
      <c r="H38" s="152"/>
    </row>
    <row r="39" spans="1:8">
      <c r="A39" s="152"/>
      <c r="B39" s="152"/>
      <c r="C39" s="152"/>
      <c r="D39" s="152"/>
      <c r="E39" s="152"/>
      <c r="F39" s="152"/>
      <c r="G39" s="152"/>
      <c r="H39" s="152"/>
    </row>
    <row r="40" spans="1:8">
      <c r="A40" s="152"/>
      <c r="B40" s="152"/>
      <c r="C40" s="152"/>
      <c r="D40" s="152"/>
      <c r="E40" s="152"/>
      <c r="F40" s="152"/>
      <c r="G40" s="152"/>
      <c r="H40" s="152"/>
    </row>
    <row r="41" spans="1:8">
      <c r="A41" s="152"/>
      <c r="B41" s="152"/>
      <c r="C41" s="152"/>
      <c r="D41" s="152"/>
      <c r="E41" s="152"/>
      <c r="F41" s="152"/>
      <c r="G41" s="152"/>
      <c r="H41" s="152"/>
    </row>
    <row r="42" spans="1:8">
      <c r="A42" s="152"/>
      <c r="B42" s="152"/>
      <c r="C42" s="152"/>
      <c r="D42" s="152"/>
      <c r="E42" s="152"/>
      <c r="F42" s="152"/>
      <c r="G42" s="152"/>
      <c r="H42" s="152"/>
    </row>
    <row r="43" spans="1:8">
      <c r="A43" s="152"/>
      <c r="B43" s="152"/>
      <c r="C43" s="152"/>
      <c r="D43" s="152"/>
      <c r="E43" s="152"/>
      <c r="F43" s="152"/>
      <c r="G43" s="152"/>
      <c r="H43" s="152"/>
    </row>
    <row r="44" spans="1:8">
      <c r="A44" s="152"/>
      <c r="B44" s="152"/>
      <c r="C44" s="152"/>
      <c r="D44" s="152"/>
      <c r="E44" s="152"/>
      <c r="F44" s="152"/>
      <c r="G44" s="152"/>
      <c r="H44" s="152"/>
    </row>
    <row r="45" spans="1:8">
      <c r="A45" s="152"/>
      <c r="B45" s="152"/>
      <c r="C45" s="152"/>
      <c r="D45" s="152"/>
      <c r="E45" s="152"/>
      <c r="F45" s="152"/>
      <c r="G45" s="152"/>
      <c r="H45" s="152"/>
    </row>
    <row r="46" spans="1:8">
      <c r="A46" s="152"/>
      <c r="B46" s="152"/>
      <c r="C46" s="152"/>
      <c r="D46" s="152"/>
      <c r="E46" s="152"/>
      <c r="F46" s="152"/>
      <c r="G46" s="152"/>
      <c r="H46" s="152"/>
    </row>
    <row r="47" spans="1:8">
      <c r="A47" s="157"/>
      <c r="B47" s="155"/>
      <c r="C47" s="155"/>
      <c r="D47" s="155"/>
      <c r="E47" s="155"/>
      <c r="F47" s="155"/>
      <c r="G47" s="155"/>
      <c r="H47" s="152"/>
    </row>
    <row r="49" spans="2:2">
      <c r="B49" s="156">
        <v>-32.952272751379184</v>
      </c>
    </row>
  </sheetData>
  <pageMargins left="0.75" right="0.75" top="1" bottom="1" header="0.5" footer="0.5"/>
  <pageSetup paperSize="9" scale="17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E5"/>
  <sheetViews>
    <sheetView showGridLines="0" workbookViewId="0">
      <selection activeCell="A3" sqref="A3"/>
    </sheetView>
  </sheetViews>
  <sheetFormatPr defaultRowHeight="12.75"/>
  <cols>
    <col min="1" max="1" width="18.42578125" style="150" customWidth="1"/>
    <col min="2" max="16384" width="9.140625" style="150"/>
  </cols>
  <sheetData>
    <row r="2" spans="1:5">
      <c r="A2" s="2" t="s">
        <v>156</v>
      </c>
    </row>
    <row r="3" spans="1:5">
      <c r="A3" s="182"/>
      <c r="B3" s="183">
        <v>2020</v>
      </c>
      <c r="C3" s="183">
        <f>B3+1</f>
        <v>2021</v>
      </c>
      <c r="D3" s="183">
        <f t="shared" ref="D3:E3" si="0">C3+1</f>
        <v>2022</v>
      </c>
      <c r="E3" s="183">
        <f t="shared" si="0"/>
        <v>2023</v>
      </c>
    </row>
    <row r="4" spans="1:5">
      <c r="A4" s="150" t="s">
        <v>140</v>
      </c>
      <c r="B4" s="150">
        <v>-307</v>
      </c>
      <c r="C4" s="150">
        <v>-1041</v>
      </c>
      <c r="D4" s="150">
        <v>-881</v>
      </c>
      <c r="E4" s="150">
        <v>-1480</v>
      </c>
    </row>
    <row r="5" spans="1:5">
      <c r="A5" s="150" t="s">
        <v>141</v>
      </c>
      <c r="D5" s="150">
        <v>676</v>
      </c>
      <c r="E5" s="150">
        <v>1368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0"/>
  </sheetPr>
  <dimension ref="A2"/>
  <sheetViews>
    <sheetView showGridLines="0" workbookViewId="0">
      <selection activeCell="A2" sqref="A2"/>
    </sheetView>
  </sheetViews>
  <sheetFormatPr defaultRowHeight="15"/>
  <sheetData>
    <row r="2" spans="1:1">
      <c r="A2" s="168" t="s">
        <v>155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0"/>
  </sheetPr>
  <dimension ref="A2:F9"/>
  <sheetViews>
    <sheetView showGridLines="0" workbookViewId="0">
      <selection activeCell="A3" sqref="A3"/>
    </sheetView>
  </sheetViews>
  <sheetFormatPr defaultRowHeight="15"/>
  <cols>
    <col min="1" max="1" width="57" customWidth="1"/>
    <col min="2" max="2" width="9.140625" customWidth="1"/>
    <col min="8" max="8" width="9.140625" customWidth="1"/>
  </cols>
  <sheetData>
    <row r="2" spans="1:6" ht="16.5">
      <c r="A2" s="168" t="s">
        <v>154</v>
      </c>
      <c r="B2" s="5"/>
      <c r="C2" s="5"/>
      <c r="D2" s="5"/>
      <c r="E2" s="5"/>
    </row>
    <row r="3" spans="1:6">
      <c r="A3" s="6"/>
      <c r="B3" s="14">
        <v>2019</v>
      </c>
      <c r="C3" s="14">
        <v>2020</v>
      </c>
      <c r="D3" s="14">
        <v>2021</v>
      </c>
      <c r="E3" s="14">
        <v>2022</v>
      </c>
      <c r="F3" s="14">
        <v>2023</v>
      </c>
    </row>
    <row r="4" spans="1:6">
      <c r="A4" s="7" t="s">
        <v>36</v>
      </c>
      <c r="B4" s="11">
        <v>0</v>
      </c>
      <c r="C4" s="11">
        <v>225.76879278671385</v>
      </c>
      <c r="D4" s="11">
        <v>346.77613740969559</v>
      </c>
      <c r="E4" s="11">
        <v>449.23345172438815</v>
      </c>
      <c r="F4" s="11">
        <v>593.95034322219828</v>
      </c>
    </row>
    <row r="5" spans="1:6">
      <c r="A5" s="17" t="s">
        <v>37</v>
      </c>
      <c r="B5" s="11">
        <v>0</v>
      </c>
      <c r="C5" s="11">
        <v>168.26146962887387</v>
      </c>
      <c r="D5" s="11">
        <v>74.612836166986824</v>
      </c>
      <c r="E5" s="11">
        <v>142.15367904634758</v>
      </c>
      <c r="F5" s="11">
        <v>170.9862111476034</v>
      </c>
    </row>
    <row r="6" spans="1:6">
      <c r="A6" s="17" t="s">
        <v>38</v>
      </c>
      <c r="B6" s="11">
        <v>-3.3655562593212234</v>
      </c>
      <c r="C6" s="11">
        <v>388.76815876514644</v>
      </c>
      <c r="D6" s="11">
        <v>337.01245333516249</v>
      </c>
      <c r="E6" s="11">
        <v>424.32497347947998</v>
      </c>
      <c r="F6" s="11">
        <v>467.48427303915088</v>
      </c>
    </row>
    <row r="7" spans="1:6">
      <c r="A7" s="17" t="s">
        <v>109</v>
      </c>
      <c r="B7" s="11">
        <v>-3.6436999999454374E-4</v>
      </c>
      <c r="C7" s="11">
        <v>64.289542989314441</v>
      </c>
      <c r="D7" s="11">
        <v>35.247807125205583</v>
      </c>
      <c r="E7" s="11">
        <v>38.148253266805199</v>
      </c>
      <c r="F7" s="133">
        <v>35.499935323792215</v>
      </c>
    </row>
    <row r="8" spans="1:6">
      <c r="A8" s="18" t="s">
        <v>39</v>
      </c>
      <c r="B8" s="16">
        <f>SUM(B4:B7)</f>
        <v>-3.3659206293212178</v>
      </c>
      <c r="C8" s="16">
        <f>SUM(C4:C7)</f>
        <v>847.08796417004851</v>
      </c>
      <c r="D8" s="16">
        <f>SUM(D4:D7)</f>
        <v>793.64923403705052</v>
      </c>
      <c r="E8" s="16">
        <f>SUM(E4:E7)</f>
        <v>1053.8603575170207</v>
      </c>
      <c r="F8" s="16">
        <f>SUM(F4:F7)</f>
        <v>1267.9207627327448</v>
      </c>
    </row>
    <row r="9" spans="1:6">
      <c r="B9" s="140"/>
      <c r="C9" s="140"/>
      <c r="D9" s="140"/>
      <c r="E9" s="14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0"/>
  </sheetPr>
  <dimension ref="A2:F9"/>
  <sheetViews>
    <sheetView showGridLines="0" workbookViewId="0">
      <selection activeCell="A2" sqref="A2"/>
    </sheetView>
  </sheetViews>
  <sheetFormatPr defaultRowHeight="15"/>
  <cols>
    <col min="1" max="1" width="70.28515625" bestFit="1" customWidth="1"/>
    <col min="2" max="2" width="9.140625" customWidth="1"/>
    <col min="8" max="8" width="9.140625" customWidth="1"/>
  </cols>
  <sheetData>
    <row r="2" spans="1:6" ht="16.5">
      <c r="A2" s="168" t="s">
        <v>153</v>
      </c>
      <c r="B2" s="5"/>
      <c r="C2" s="5"/>
      <c r="D2" s="5"/>
      <c r="E2" s="5"/>
    </row>
    <row r="3" spans="1:6">
      <c r="A3" s="8"/>
      <c r="B3" s="14">
        <v>2019</v>
      </c>
      <c r="C3" s="14">
        <v>2020</v>
      </c>
      <c r="D3" s="14">
        <v>2021</v>
      </c>
      <c r="E3" s="14">
        <v>2022</v>
      </c>
      <c r="F3" s="14">
        <v>2023</v>
      </c>
    </row>
    <row r="4" spans="1:6">
      <c r="A4" s="9" t="s">
        <v>36</v>
      </c>
      <c r="B4" s="10">
        <v>-28.254363130536465</v>
      </c>
      <c r="C4" s="10">
        <v>-56.338458049625658</v>
      </c>
      <c r="D4" s="10">
        <v>-1.148775094225873</v>
      </c>
      <c r="E4" s="10">
        <v>-18.789190284376605</v>
      </c>
      <c r="F4" s="134">
        <v>-17.500299178960653</v>
      </c>
    </row>
    <row r="5" spans="1:6">
      <c r="A5" s="9" t="s">
        <v>37</v>
      </c>
      <c r="B5" s="11">
        <v>4.1223742161906713</v>
      </c>
      <c r="C5" s="11">
        <v>-10.761458118768189</v>
      </c>
      <c r="D5" s="11">
        <v>0.12320480372950753</v>
      </c>
      <c r="E5" s="11">
        <v>2.0695900445298081</v>
      </c>
      <c r="F5" s="135">
        <v>11.763591982591768</v>
      </c>
    </row>
    <row r="6" spans="1:6">
      <c r="A6" s="12" t="s">
        <v>38</v>
      </c>
      <c r="B6" s="10">
        <v>6.9596171091318029</v>
      </c>
      <c r="C6" s="10">
        <v>-18.790846788059596</v>
      </c>
      <c r="D6" s="10">
        <v>-24.301286696404123</v>
      </c>
      <c r="E6" s="10">
        <v>-25.501623950805808</v>
      </c>
      <c r="F6" s="134">
        <v>-25.20474399056058</v>
      </c>
    </row>
    <row r="7" spans="1:6">
      <c r="A7" s="9" t="s">
        <v>109</v>
      </c>
      <c r="B7" s="11">
        <v>0</v>
      </c>
      <c r="C7" s="11">
        <v>-20.42454298931434</v>
      </c>
      <c r="D7" s="11">
        <v>-16.150807125205567</v>
      </c>
      <c r="E7" s="11">
        <v>-15.48725326680518</v>
      </c>
      <c r="F7" s="135">
        <v>-15.577935323792248</v>
      </c>
    </row>
    <row r="8" spans="1:6">
      <c r="A8" s="13" t="s">
        <v>40</v>
      </c>
      <c r="B8" s="16">
        <f>SUM(B4:B7)</f>
        <v>-17.172371805213992</v>
      </c>
      <c r="C8" s="16">
        <f t="shared" ref="C8:F8" si="0">SUM(C4:C7)</f>
        <v>-106.31530594576779</v>
      </c>
      <c r="D8" s="16">
        <f t="shared" si="0"/>
        <v>-41.477664112106055</v>
      </c>
      <c r="E8" s="16">
        <f t="shared" si="0"/>
        <v>-57.708477457457789</v>
      </c>
      <c r="F8" s="16">
        <f t="shared" si="0"/>
        <v>-46.519386510721709</v>
      </c>
    </row>
    <row r="9" spans="1:6">
      <c r="B9" s="139"/>
      <c r="C9" s="139"/>
      <c r="D9" s="139"/>
      <c r="E9" s="13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D5"/>
  <sheetViews>
    <sheetView showGridLines="0" workbookViewId="0">
      <selection activeCell="F45" sqref="F45"/>
    </sheetView>
  </sheetViews>
  <sheetFormatPr defaultRowHeight="15"/>
  <cols>
    <col min="1" max="1" width="15.140625" customWidth="1"/>
    <col min="2" max="4" width="12.28515625" customWidth="1"/>
  </cols>
  <sheetData>
    <row r="2" spans="1:4" ht="16.5">
      <c r="A2" s="168" t="s">
        <v>152</v>
      </c>
      <c r="B2" s="5"/>
      <c r="C2" s="5"/>
      <c r="D2" s="5"/>
    </row>
    <row r="3" spans="1:4">
      <c r="A3" s="8"/>
      <c r="B3" s="14">
        <v>2009</v>
      </c>
      <c r="C3" s="14" t="s">
        <v>147</v>
      </c>
      <c r="D3" s="14" t="s">
        <v>148</v>
      </c>
    </row>
    <row r="4" spans="1:4">
      <c r="A4" s="192" t="s">
        <v>149</v>
      </c>
      <c r="B4" s="193">
        <v>-9.69E-2</v>
      </c>
      <c r="C4" s="193">
        <v>-0.12870000000000001</v>
      </c>
      <c r="D4" s="193">
        <v>-8.6800000000000002E-2</v>
      </c>
    </row>
    <row r="5" spans="1:4">
      <c r="A5" s="192" t="s">
        <v>104</v>
      </c>
      <c r="B5" s="194">
        <v>-0.25040000000000001</v>
      </c>
      <c r="C5" s="194">
        <v>-0.26219999999999999</v>
      </c>
      <c r="D5" s="194">
        <v>-0.2303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0"/>
  </sheetPr>
  <dimension ref="A2:E68"/>
  <sheetViews>
    <sheetView showGridLines="0" zoomScaleNormal="100" workbookViewId="0">
      <selection activeCell="A3" sqref="A3"/>
    </sheetView>
  </sheetViews>
  <sheetFormatPr defaultRowHeight="15"/>
  <cols>
    <col min="2" max="2" width="14.5703125" customWidth="1"/>
    <col min="3" max="3" width="13.7109375" customWidth="1"/>
    <col min="4" max="4" width="17.42578125" bestFit="1" customWidth="1"/>
    <col min="5" max="5" width="13.5703125" bestFit="1" customWidth="1"/>
  </cols>
  <sheetData>
    <row r="2" spans="1:5" ht="16.5">
      <c r="A2" s="184" t="s">
        <v>151</v>
      </c>
      <c r="B2" s="5"/>
      <c r="C2" s="125"/>
      <c r="D2" s="125"/>
      <c r="E2" s="159"/>
    </row>
    <row r="3" spans="1:5">
      <c r="A3" s="161"/>
      <c r="B3" s="162" t="s">
        <v>127</v>
      </c>
      <c r="C3" s="158"/>
      <c r="D3" s="158"/>
      <c r="E3" s="160"/>
    </row>
    <row r="4" spans="1:5">
      <c r="A4" s="3" t="s">
        <v>114</v>
      </c>
      <c r="B4" s="120">
        <v>0.17693076091988952</v>
      </c>
    </row>
    <row r="5" spans="1:5">
      <c r="A5" s="3" t="s">
        <v>115</v>
      </c>
      <c r="B5" s="120">
        <v>0.17085488174608479</v>
      </c>
    </row>
    <row r="6" spans="1:5">
      <c r="A6" s="3" t="s">
        <v>116</v>
      </c>
      <c r="B6" s="120">
        <v>0.16842839249751212</v>
      </c>
    </row>
    <row r="7" spans="1:5">
      <c r="A7" s="3" t="s">
        <v>117</v>
      </c>
      <c r="B7" s="120">
        <v>0.16246511037867845</v>
      </c>
    </row>
    <row r="8" spans="1:5">
      <c r="A8" s="3" t="s">
        <v>118</v>
      </c>
      <c r="B8" s="120">
        <v>0.16125848732466697</v>
      </c>
      <c r="C8" s="158"/>
    </row>
    <row r="9" spans="1:5">
      <c r="A9" s="3" t="s">
        <v>119</v>
      </c>
      <c r="B9" s="120">
        <v>0.16226343557535128</v>
      </c>
      <c r="C9" s="158"/>
    </row>
    <row r="10" spans="1:5">
      <c r="A10" s="3" t="s">
        <v>120</v>
      </c>
      <c r="B10" s="120">
        <v>0.16339571271475217</v>
      </c>
      <c r="C10" s="158"/>
    </row>
    <row r="11" spans="1:5">
      <c r="A11" s="3" t="s">
        <v>121</v>
      </c>
      <c r="B11" s="120">
        <v>0.16373334430673178</v>
      </c>
      <c r="C11" s="158"/>
    </row>
    <row r="12" spans="1:5">
      <c r="A12" s="3" t="s">
        <v>122</v>
      </c>
      <c r="B12" s="120">
        <v>0.15586356148446126</v>
      </c>
      <c r="C12" s="158"/>
    </row>
    <row r="13" spans="1:5">
      <c r="A13" s="3" t="s">
        <v>123</v>
      </c>
      <c r="B13" s="120">
        <v>0.15948919289713001</v>
      </c>
      <c r="C13" s="158"/>
    </row>
    <row r="14" spans="1:5">
      <c r="A14" s="3" t="s">
        <v>124</v>
      </c>
      <c r="B14" s="120">
        <v>0.1560878192061036</v>
      </c>
      <c r="C14" s="158"/>
    </row>
    <row r="15" spans="1:5">
      <c r="A15" s="3" t="s">
        <v>125</v>
      </c>
      <c r="B15" s="120">
        <v>0.15619830934211246</v>
      </c>
      <c r="C15" s="158"/>
    </row>
    <row r="16" spans="1:5">
      <c r="A16" s="3" t="s">
        <v>41</v>
      </c>
      <c r="B16" s="120">
        <v>0.15414702955819162</v>
      </c>
      <c r="C16" s="158"/>
    </row>
    <row r="17" spans="1:4">
      <c r="A17" s="3" t="s">
        <v>42</v>
      </c>
      <c r="B17" s="120">
        <v>0.15073200788150484</v>
      </c>
      <c r="C17" s="158"/>
    </row>
    <row r="18" spans="1:4">
      <c r="A18" s="3" t="s">
        <v>43</v>
      </c>
      <c r="B18" s="120">
        <v>0.15405050442800855</v>
      </c>
      <c r="C18" s="158"/>
    </row>
    <row r="19" spans="1:4">
      <c r="A19" s="3" t="s">
        <v>44</v>
      </c>
      <c r="B19" s="120">
        <v>0.15476924269157891</v>
      </c>
      <c r="C19" s="158"/>
    </row>
    <row r="20" spans="1:4">
      <c r="A20" s="3" t="s">
        <v>45</v>
      </c>
      <c r="B20" s="120">
        <v>0.14043372406917931</v>
      </c>
      <c r="C20" s="158"/>
      <c r="D20" s="158"/>
    </row>
    <row r="21" spans="1:4">
      <c r="A21" s="3" t="s">
        <v>46</v>
      </c>
      <c r="B21" s="120">
        <v>0.13845471412621224</v>
      </c>
      <c r="C21" s="158"/>
      <c r="D21" s="158"/>
    </row>
    <row r="22" spans="1:4">
      <c r="A22" s="3" t="s">
        <v>47</v>
      </c>
      <c r="B22" s="120">
        <v>0.14114958715312448</v>
      </c>
      <c r="C22" s="158"/>
      <c r="D22" s="158"/>
    </row>
    <row r="23" spans="1:4">
      <c r="A23" s="3" t="s">
        <v>48</v>
      </c>
      <c r="B23" s="120">
        <v>0.1450905068962467</v>
      </c>
      <c r="C23" s="158"/>
      <c r="D23" s="158"/>
    </row>
    <row r="24" spans="1:4">
      <c r="A24" s="3" t="s">
        <v>49</v>
      </c>
      <c r="B24" s="120">
        <v>0.13858000392911227</v>
      </c>
      <c r="C24" s="158"/>
    </row>
    <row r="25" spans="1:4">
      <c r="A25" s="3" t="s">
        <v>50</v>
      </c>
      <c r="B25" s="120">
        <v>0.14136457385355586</v>
      </c>
      <c r="C25" s="158"/>
    </row>
    <row r="26" spans="1:4">
      <c r="A26" s="3" t="s">
        <v>51</v>
      </c>
      <c r="B26" s="120">
        <v>0.1410048639393699</v>
      </c>
      <c r="C26" s="158"/>
    </row>
    <row r="27" spans="1:4">
      <c r="A27" s="3" t="s">
        <v>52</v>
      </c>
      <c r="B27" s="120">
        <v>0.13525464382097496</v>
      </c>
      <c r="C27" s="158"/>
    </row>
    <row r="28" spans="1:4">
      <c r="A28" s="3" t="s">
        <v>53</v>
      </c>
      <c r="B28" s="120">
        <v>0.13953419659788666</v>
      </c>
      <c r="C28" s="158"/>
    </row>
    <row r="29" spans="1:4">
      <c r="A29" s="3" t="s">
        <v>54</v>
      </c>
      <c r="B29" s="120">
        <v>0.13441425011428787</v>
      </c>
      <c r="C29" s="158"/>
    </row>
    <row r="30" spans="1:4">
      <c r="A30" s="3" t="s">
        <v>55</v>
      </c>
      <c r="B30" s="120">
        <v>0.13629139008862348</v>
      </c>
      <c r="C30" s="158"/>
    </row>
    <row r="31" spans="1:4">
      <c r="A31" s="3" t="s">
        <v>56</v>
      </c>
      <c r="B31" s="120">
        <v>0.13226238519687095</v>
      </c>
      <c r="C31" s="158"/>
    </row>
    <row r="32" spans="1:4">
      <c r="A32" s="3" t="s">
        <v>57</v>
      </c>
      <c r="B32" s="120">
        <v>0.13102507388548601</v>
      </c>
      <c r="C32" s="158"/>
    </row>
    <row r="33" spans="1:5">
      <c r="A33" s="3" t="s">
        <v>58</v>
      </c>
      <c r="B33" s="120">
        <v>0.12714777949187286</v>
      </c>
      <c r="C33" s="158"/>
    </row>
    <row r="34" spans="1:5">
      <c r="A34" s="3" t="s">
        <v>59</v>
      </c>
      <c r="B34" s="120">
        <v>0.1247421507337842</v>
      </c>
      <c r="C34" s="158"/>
    </row>
    <row r="35" spans="1:5">
      <c r="A35" s="4" t="s">
        <v>60</v>
      </c>
      <c r="B35" s="120">
        <v>0.12787284621714631</v>
      </c>
      <c r="C35" s="158"/>
    </row>
    <row r="36" spans="1:5">
      <c r="A36" s="4" t="s">
        <v>61</v>
      </c>
      <c r="B36" s="120">
        <v>0.12934273321147191</v>
      </c>
      <c r="C36" s="120"/>
    </row>
    <row r="37" spans="1:5">
      <c r="A37" s="4" t="s">
        <v>62</v>
      </c>
      <c r="B37" s="120">
        <v>0.1362502838248992</v>
      </c>
      <c r="C37" s="120"/>
    </row>
    <row r="38" spans="1:5">
      <c r="A38" s="4" t="s">
        <v>63</v>
      </c>
      <c r="B38" s="120">
        <v>0.13565724286842673</v>
      </c>
      <c r="C38" s="120"/>
      <c r="E38" s="94"/>
    </row>
    <row r="39" spans="1:5">
      <c r="A39" s="4" t="s">
        <v>64</v>
      </c>
      <c r="B39" s="120">
        <v>0.13616566308618885</v>
      </c>
      <c r="C39" s="120"/>
      <c r="E39" s="95"/>
    </row>
    <row r="40" spans="1:5">
      <c r="A40" s="4" t="s">
        <v>65</v>
      </c>
      <c r="B40" s="120">
        <v>0.14626416329487446</v>
      </c>
      <c r="C40" s="120"/>
    </row>
    <row r="41" spans="1:5">
      <c r="A41" s="4" t="s">
        <v>66</v>
      </c>
      <c r="B41" s="120">
        <v>0.14507118976395741</v>
      </c>
      <c r="C41" s="120"/>
    </row>
    <row r="42" spans="1:5">
      <c r="A42" s="4" t="s">
        <v>67</v>
      </c>
      <c r="B42" s="120">
        <v>0.14404270437432412</v>
      </c>
      <c r="C42" s="120"/>
    </row>
    <row r="43" spans="1:5">
      <c r="A43" s="4" t="s">
        <v>68</v>
      </c>
      <c r="B43" s="120">
        <v>0.1484606939046601</v>
      </c>
      <c r="C43" s="120"/>
    </row>
    <row r="44" spans="1:5">
      <c r="A44" s="4" t="s">
        <v>69</v>
      </c>
      <c r="B44" s="120">
        <v>0.14916484232757202</v>
      </c>
      <c r="C44" s="120"/>
    </row>
    <row r="45" spans="1:5">
      <c r="A45" s="4" t="s">
        <v>70</v>
      </c>
      <c r="B45" s="120">
        <v>0.14735495069376653</v>
      </c>
      <c r="C45" s="120"/>
    </row>
    <row r="46" spans="1:5">
      <c r="A46" s="4" t="s">
        <v>71</v>
      </c>
      <c r="B46" s="120">
        <v>0.14855589164845423</v>
      </c>
      <c r="C46" s="120"/>
    </row>
    <row r="47" spans="1:5">
      <c r="A47" s="4" t="s">
        <v>72</v>
      </c>
      <c r="B47" s="120">
        <v>0.1434590111405018</v>
      </c>
      <c r="C47" s="120"/>
    </row>
    <row r="48" spans="1:5">
      <c r="A48" s="4" t="s">
        <v>73</v>
      </c>
      <c r="B48" s="120">
        <v>0.14927197259552327</v>
      </c>
      <c r="C48" s="120"/>
    </row>
    <row r="49" spans="1:3">
      <c r="A49" s="15" t="s">
        <v>79</v>
      </c>
      <c r="B49" s="120">
        <v>0.15282994706243264</v>
      </c>
      <c r="C49" s="120"/>
    </row>
    <row r="50" spans="1:3">
      <c r="A50" s="15" t="s">
        <v>86</v>
      </c>
      <c r="B50" s="120">
        <v>0.15193815243357892</v>
      </c>
      <c r="C50" s="120"/>
    </row>
    <row r="51" spans="1:3">
      <c r="A51" s="15" t="s">
        <v>87</v>
      </c>
      <c r="B51" s="120">
        <v>0.15393709441333633</v>
      </c>
      <c r="C51" s="120"/>
    </row>
    <row r="52" spans="1:3">
      <c r="A52" s="40" t="s">
        <v>88</v>
      </c>
      <c r="B52" s="120">
        <v>0.15289851475622129</v>
      </c>
      <c r="C52" s="120"/>
    </row>
    <row r="53" spans="1:3">
      <c r="A53" s="41" t="s">
        <v>89</v>
      </c>
      <c r="B53" s="120">
        <v>0.1513867711914666</v>
      </c>
      <c r="C53" s="120"/>
    </row>
    <row r="54" spans="1:3">
      <c r="A54" s="40" t="s">
        <v>91</v>
      </c>
      <c r="B54" s="120">
        <v>0.15404942864304791</v>
      </c>
      <c r="C54" s="120"/>
    </row>
    <row r="55" spans="1:3">
      <c r="A55" s="40" t="s">
        <v>92</v>
      </c>
      <c r="B55" s="120">
        <v>0.16206322765631032</v>
      </c>
      <c r="C55" s="120"/>
    </row>
    <row r="56" spans="1:3">
      <c r="A56" s="70" t="s">
        <v>93</v>
      </c>
      <c r="B56" s="120">
        <v>0.1528038924327654</v>
      </c>
      <c r="C56" s="120"/>
    </row>
    <row r="57" spans="1:3">
      <c r="A57" s="70" t="s">
        <v>94</v>
      </c>
      <c r="B57" s="120">
        <v>0.15717491401153319</v>
      </c>
      <c r="C57" s="120"/>
    </row>
    <row r="58" spans="1:3">
      <c r="A58" s="70" t="s">
        <v>95</v>
      </c>
      <c r="B58" s="120">
        <v>0.15354676690661503</v>
      </c>
      <c r="C58" s="120"/>
    </row>
    <row r="59" spans="1:3">
      <c r="A59" s="70" t="s">
        <v>98</v>
      </c>
      <c r="B59" s="120">
        <v>0.15419991522939611</v>
      </c>
      <c r="C59" s="120"/>
    </row>
    <row r="60" spans="1:3">
      <c r="A60" s="123" t="s">
        <v>99</v>
      </c>
      <c r="B60" s="120">
        <v>0.15793212602936541</v>
      </c>
      <c r="C60" s="120"/>
    </row>
    <row r="61" spans="1:3">
      <c r="A61" s="124" t="s">
        <v>100</v>
      </c>
      <c r="B61" s="120">
        <v>0.16038765301082647</v>
      </c>
      <c r="C61" s="120"/>
    </row>
    <row r="62" spans="1:3">
      <c r="A62" s="124" t="s">
        <v>101</v>
      </c>
      <c r="B62" s="120">
        <v>0.16029523406463983</v>
      </c>
      <c r="C62" s="120"/>
    </row>
    <row r="63" spans="1:3">
      <c r="A63" s="124" t="s">
        <v>105</v>
      </c>
      <c r="B63" s="120">
        <v>0.15916875790585877</v>
      </c>
      <c r="C63" s="120"/>
    </row>
    <row r="64" spans="1:3">
      <c r="A64" s="124" t="s">
        <v>126</v>
      </c>
      <c r="B64" s="120">
        <v>0.1557173811142856</v>
      </c>
    </row>
    <row r="65" spans="1:2">
      <c r="A65" s="124" t="s">
        <v>142</v>
      </c>
      <c r="B65" s="120">
        <v>0.16078493598317753</v>
      </c>
    </row>
    <row r="66" spans="1:2">
      <c r="A66" s="124"/>
      <c r="B66" s="120"/>
    </row>
    <row r="67" spans="1:2">
      <c r="A67" s="124"/>
      <c r="B67" s="120"/>
    </row>
    <row r="68" spans="1:2">
      <c r="B68" s="12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F86"/>
  <sheetViews>
    <sheetView showGridLines="0" zoomScaleNormal="100" workbookViewId="0">
      <selection activeCell="A3" sqref="A3"/>
    </sheetView>
  </sheetViews>
  <sheetFormatPr defaultRowHeight="15"/>
  <cols>
    <col min="2" max="2" width="14.5703125" customWidth="1"/>
    <col min="3" max="3" width="13.7109375" customWidth="1"/>
    <col min="4" max="4" width="17.42578125" bestFit="1" customWidth="1"/>
    <col min="5" max="5" width="13.5703125" bestFit="1" customWidth="1"/>
  </cols>
  <sheetData>
    <row r="2" spans="1:6" ht="16.5">
      <c r="A2" s="184" t="s">
        <v>150</v>
      </c>
      <c r="B2" s="5"/>
      <c r="C2" s="125"/>
      <c r="D2" s="125"/>
      <c r="E2" s="159"/>
    </row>
    <row r="3" spans="1:6">
      <c r="A3" s="161"/>
      <c r="B3" s="162" t="s">
        <v>143</v>
      </c>
      <c r="C3" s="162" t="s">
        <v>144</v>
      </c>
      <c r="D3" s="162" t="s">
        <v>145</v>
      </c>
      <c r="E3" s="162" t="s">
        <v>146</v>
      </c>
    </row>
    <row r="4" spans="1:6">
      <c r="A4" s="185">
        <v>43472</v>
      </c>
      <c r="B4" s="187">
        <v>1.0018998611312266</v>
      </c>
      <c r="C4" s="188">
        <v>1.004201250128087</v>
      </c>
      <c r="D4" s="188">
        <v>0.95520448361288224</v>
      </c>
      <c r="E4" s="188">
        <v>1.0008510638297872</v>
      </c>
      <c r="F4" s="191">
        <v>1</v>
      </c>
    </row>
    <row r="5" spans="1:6">
      <c r="A5" s="185">
        <v>43479</v>
      </c>
      <c r="B5" s="187">
        <v>1.0058136543705305</v>
      </c>
      <c r="C5" s="188">
        <v>1.0130583480153383</v>
      </c>
      <c r="D5" s="188">
        <v>0.96149117198642597</v>
      </c>
      <c r="E5" s="188">
        <v>0.99660152931180968</v>
      </c>
      <c r="F5" s="191">
        <v>1</v>
      </c>
    </row>
    <row r="6" spans="1:6">
      <c r="A6" s="185">
        <v>43486</v>
      </c>
      <c r="B6" s="187">
        <v>1.0258039040637286</v>
      </c>
      <c r="C6" s="188">
        <v>0.99064072486715471</v>
      </c>
      <c r="D6" s="188">
        <v>0.98644565881362367</v>
      </c>
      <c r="E6" s="188">
        <v>0.985973597359736</v>
      </c>
      <c r="F6" s="191">
        <v>1</v>
      </c>
    </row>
    <row r="7" spans="1:6">
      <c r="A7" s="185">
        <v>43493</v>
      </c>
      <c r="B7" s="187">
        <v>1.0168971860734481</v>
      </c>
      <c r="C7" s="188">
        <v>0.98388213190942353</v>
      </c>
      <c r="D7" s="188">
        <v>0.99442820378282482</v>
      </c>
      <c r="E7" s="188">
        <v>1.0118644067796609</v>
      </c>
      <c r="F7" s="191">
        <v>1</v>
      </c>
    </row>
    <row r="8" spans="1:6">
      <c r="A8" s="185">
        <v>43500</v>
      </c>
      <c r="B8" s="187">
        <v>1.025317857051615</v>
      </c>
      <c r="C8" s="189">
        <v>1.0006732103824001</v>
      </c>
      <c r="D8" s="188">
        <v>1.0035507693333556</v>
      </c>
      <c r="E8" s="188">
        <v>1.0220713073005094</v>
      </c>
      <c r="F8" s="191">
        <v>1</v>
      </c>
    </row>
    <row r="9" spans="1:6">
      <c r="A9" s="185">
        <v>43507</v>
      </c>
      <c r="B9" s="187">
        <v>1.0406665752297353</v>
      </c>
      <c r="C9" s="189">
        <v>1.0102943501743464</v>
      </c>
      <c r="D9" s="188">
        <v>1.0136009551560896</v>
      </c>
      <c r="E9" s="188">
        <v>1.0201680672268907</v>
      </c>
      <c r="F9" s="191">
        <v>1</v>
      </c>
    </row>
    <row r="10" spans="1:6">
      <c r="A10" s="185">
        <v>43514</v>
      </c>
      <c r="B10" s="187">
        <v>1.0542417368480519</v>
      </c>
      <c r="C10" s="189">
        <v>0.99572323326848411</v>
      </c>
      <c r="D10" s="188">
        <v>1.0115245417702097</v>
      </c>
      <c r="E10" s="188">
        <v>1.011676396997498</v>
      </c>
      <c r="F10" s="191">
        <v>1</v>
      </c>
    </row>
    <row r="11" spans="1:6">
      <c r="A11" s="185">
        <v>43521</v>
      </c>
      <c r="B11" s="187">
        <v>1.0776370644222448</v>
      </c>
      <c r="C11" s="189">
        <v>0.99987836029680077</v>
      </c>
      <c r="D11" s="188">
        <v>1.0204926173607893</v>
      </c>
      <c r="E11" s="188">
        <v>1.0173267326732673</v>
      </c>
      <c r="F11" s="191">
        <v>1</v>
      </c>
    </row>
    <row r="12" spans="1:6">
      <c r="A12" s="185">
        <v>43528</v>
      </c>
      <c r="B12" s="187">
        <v>1.0713643409524951</v>
      </c>
      <c r="C12" s="189">
        <v>0.99931302222293239</v>
      </c>
      <c r="D12" s="188">
        <v>1.0297821899540673</v>
      </c>
      <c r="E12" s="188">
        <v>1.0296296296296297</v>
      </c>
      <c r="F12" s="191">
        <v>1</v>
      </c>
    </row>
    <row r="13" spans="1:6">
      <c r="A13" s="185">
        <v>43535</v>
      </c>
      <c r="B13" s="187">
        <v>1.0553289052226982</v>
      </c>
      <c r="C13" s="189">
        <v>1.0000559136692946</v>
      </c>
      <c r="D13" s="188">
        <v>1.0279821334734629</v>
      </c>
      <c r="E13" s="188">
        <v>1.034710743801653</v>
      </c>
      <c r="F13" s="191">
        <v>1</v>
      </c>
    </row>
    <row r="14" spans="1:6">
      <c r="A14" s="185">
        <v>43542</v>
      </c>
      <c r="B14" s="187">
        <v>1.052026249915432</v>
      </c>
      <c r="C14" s="189">
        <v>0.99626002066198427</v>
      </c>
      <c r="D14" s="188">
        <v>1.0131695755927124</v>
      </c>
      <c r="E14" s="188">
        <v>1.0298013245033113</v>
      </c>
      <c r="F14" s="191">
        <v>1</v>
      </c>
    </row>
    <row r="15" spans="1:6">
      <c r="A15" s="185">
        <v>43549</v>
      </c>
      <c r="B15" s="187">
        <v>1.0453284776139535</v>
      </c>
      <c r="C15" s="189">
        <v>1.0067550012990387</v>
      </c>
      <c r="D15" s="188">
        <v>1.0151370025624022</v>
      </c>
      <c r="E15" s="188">
        <v>1.0290456431535269</v>
      </c>
      <c r="F15" s="191">
        <v>1</v>
      </c>
    </row>
    <row r="16" spans="1:6">
      <c r="A16" s="185">
        <v>43556</v>
      </c>
      <c r="B16" s="187">
        <v>1.048815117812109</v>
      </c>
      <c r="C16" s="189">
        <v>1.0232266682057667</v>
      </c>
      <c r="D16" s="188">
        <v>1.0157311463602285</v>
      </c>
      <c r="E16" s="188">
        <v>1.0222405271828665</v>
      </c>
      <c r="F16" s="191">
        <v>1</v>
      </c>
    </row>
    <row r="17" spans="1:6">
      <c r="A17" s="185">
        <v>43563</v>
      </c>
      <c r="B17" s="187">
        <v>1.0361699285284884</v>
      </c>
      <c r="C17" s="189">
        <v>1.0054852012995956</v>
      </c>
      <c r="D17" s="188">
        <v>1.0065780402144553</v>
      </c>
      <c r="E17" s="188">
        <v>1.0155482815057284</v>
      </c>
      <c r="F17" s="191">
        <v>1</v>
      </c>
    </row>
    <row r="18" spans="1:6">
      <c r="A18" s="185">
        <v>43570</v>
      </c>
      <c r="B18" s="187">
        <v>1.0382577204844095</v>
      </c>
      <c r="C18" s="189">
        <v>1.0032344277952117</v>
      </c>
      <c r="D18" s="188">
        <v>1.0111550626511676</v>
      </c>
      <c r="E18" s="188">
        <v>1.0146103896103895</v>
      </c>
      <c r="F18" s="191">
        <v>1</v>
      </c>
    </row>
    <row r="19" spans="1:6">
      <c r="A19" s="185">
        <v>43584</v>
      </c>
      <c r="B19" s="187">
        <v>1.0478568456096546</v>
      </c>
      <c r="C19" s="189">
        <v>0.99977765072104696</v>
      </c>
      <c r="D19" s="188">
        <v>1.0077482150289758</v>
      </c>
      <c r="E19" s="188">
        <v>1.0104333868378812</v>
      </c>
      <c r="F19" s="191">
        <v>1</v>
      </c>
    </row>
    <row r="20" spans="1:6">
      <c r="A20" s="185">
        <v>43591</v>
      </c>
      <c r="B20" s="187">
        <v>1.0544728050468792</v>
      </c>
      <c r="C20" s="189">
        <v>0.99092431737623177</v>
      </c>
      <c r="D20" s="189">
        <v>1.0151879135174824</v>
      </c>
      <c r="E20" s="188">
        <v>1.0274636510500808</v>
      </c>
      <c r="F20" s="191">
        <v>1</v>
      </c>
    </row>
    <row r="21" spans="1:6">
      <c r="A21" s="185">
        <v>43598</v>
      </c>
      <c r="B21" s="187">
        <v>1.0600971755744275</v>
      </c>
      <c r="C21" s="189">
        <v>1.0008576531776443</v>
      </c>
      <c r="D21" s="189">
        <v>1.0147343900824073</v>
      </c>
      <c r="E21" s="188">
        <v>1.022508038585209</v>
      </c>
      <c r="F21" s="191">
        <v>1</v>
      </c>
    </row>
    <row r="22" spans="1:6">
      <c r="A22" s="185">
        <v>43605</v>
      </c>
      <c r="B22" s="187">
        <v>1.0574193655483808</v>
      </c>
      <c r="C22" s="189">
        <v>1.0114000825632721</v>
      </c>
      <c r="D22" s="189">
        <v>1.0127105507905343</v>
      </c>
      <c r="E22" s="188">
        <v>1.0200160128102482</v>
      </c>
      <c r="F22" s="191">
        <v>1</v>
      </c>
    </row>
    <row r="23" spans="1:6">
      <c r="A23" s="185">
        <v>43612</v>
      </c>
      <c r="B23" s="187">
        <v>1.0573030079732404</v>
      </c>
      <c r="C23" s="189">
        <v>1.0000391558009318</v>
      </c>
      <c r="D23" s="189">
        <v>1.0148613208296908</v>
      </c>
      <c r="E23" s="188">
        <v>1.022417934347478</v>
      </c>
      <c r="F23" s="191">
        <v>1</v>
      </c>
    </row>
    <row r="24" spans="1:6">
      <c r="A24" s="185">
        <v>43619</v>
      </c>
      <c r="B24" s="187">
        <v>1.0407625094032356</v>
      </c>
      <c r="C24" s="189">
        <v>0.99472220466468608</v>
      </c>
      <c r="D24" s="188">
        <v>0.99850897785673487</v>
      </c>
      <c r="E24" s="188">
        <v>1.0177849636216654</v>
      </c>
      <c r="F24" s="191">
        <v>1</v>
      </c>
    </row>
    <row r="25" spans="1:6">
      <c r="A25" s="185">
        <v>43626</v>
      </c>
      <c r="B25" s="187">
        <v>1.0032314439278531</v>
      </c>
      <c r="C25" s="189">
        <v>0.97913012695705337</v>
      </c>
      <c r="D25" s="188">
        <v>0.9677239799934797</v>
      </c>
      <c r="E25" s="188">
        <v>1.0167084377610693</v>
      </c>
      <c r="F25" s="191">
        <v>1</v>
      </c>
    </row>
    <row r="26" spans="1:6">
      <c r="A26" s="185">
        <v>43633</v>
      </c>
      <c r="B26" s="187">
        <v>0.99681020733652315</v>
      </c>
      <c r="C26" s="189">
        <v>0.99688473520249221</v>
      </c>
      <c r="D26" s="188">
        <v>0.95825980020283164</v>
      </c>
      <c r="E26" s="188">
        <v>1.0025062656641603</v>
      </c>
      <c r="F26" s="191">
        <v>1</v>
      </c>
    </row>
    <row r="27" spans="1:6">
      <c r="A27" s="185">
        <v>43640</v>
      </c>
      <c r="B27" s="187">
        <v>0.99852813273566599</v>
      </c>
      <c r="C27" s="189">
        <v>1.0030747517516005</v>
      </c>
      <c r="D27" s="188">
        <v>0.95886670628483317</v>
      </c>
      <c r="E27" s="188">
        <v>1.0058972198820555</v>
      </c>
      <c r="F27" s="191">
        <v>1</v>
      </c>
    </row>
    <row r="28" spans="1:6">
      <c r="A28" s="185">
        <v>43647</v>
      </c>
      <c r="B28" s="187">
        <v>1.0155256641905908</v>
      </c>
      <c r="C28" s="189">
        <v>0.99717439873833613</v>
      </c>
      <c r="D28" s="188">
        <v>0.97246809840031412</v>
      </c>
      <c r="E28" s="188">
        <v>1.0158995815899581</v>
      </c>
      <c r="F28" s="191">
        <v>1</v>
      </c>
    </row>
    <row r="29" spans="1:6">
      <c r="A29" s="185">
        <v>43654</v>
      </c>
      <c r="B29" s="187">
        <v>1.0288255779801114</v>
      </c>
      <c r="C29" s="189">
        <v>1.0114259786330073</v>
      </c>
      <c r="D29" s="188">
        <v>0.9847943257853855</v>
      </c>
      <c r="E29" s="188">
        <v>1.0157415078707539</v>
      </c>
      <c r="F29" s="191">
        <v>1</v>
      </c>
    </row>
    <row r="30" spans="1:6">
      <c r="A30" s="185">
        <v>43661</v>
      </c>
      <c r="B30" s="187">
        <v>1.0307368421052632</v>
      </c>
      <c r="C30" s="189">
        <v>1.0132953623524348</v>
      </c>
      <c r="D30" s="188">
        <v>0.98652395383325808</v>
      </c>
      <c r="E30" s="188">
        <v>1.0132450331125828</v>
      </c>
      <c r="F30" s="191">
        <v>1</v>
      </c>
    </row>
    <row r="31" spans="1:6">
      <c r="A31" s="185">
        <v>43668</v>
      </c>
      <c r="B31" s="187">
        <v>1.0269382831870268</v>
      </c>
      <c r="C31" s="189">
        <v>0.99557432295261683</v>
      </c>
      <c r="D31" s="188">
        <v>0.98290735336561597</v>
      </c>
      <c r="E31" s="188">
        <v>1.0285234899328859</v>
      </c>
      <c r="F31" s="191">
        <v>1</v>
      </c>
    </row>
    <row r="32" spans="1:6">
      <c r="A32" s="185">
        <v>43675</v>
      </c>
      <c r="B32" s="187">
        <v>1.0299649105091762</v>
      </c>
      <c r="C32" s="189">
        <v>1.0106681639528357</v>
      </c>
      <c r="D32" s="188">
        <v>0.98520581464608248</v>
      </c>
      <c r="E32" s="188">
        <v>1.0251256281407035</v>
      </c>
      <c r="F32" s="191">
        <v>1</v>
      </c>
    </row>
    <row r="33" spans="1:6">
      <c r="A33" s="185">
        <v>43682</v>
      </c>
      <c r="B33" s="187">
        <v>1.0389654412637075</v>
      </c>
      <c r="C33" s="189">
        <v>0.99915243186856173</v>
      </c>
      <c r="D33" s="188">
        <v>0.99344456239010126</v>
      </c>
      <c r="E33" s="188">
        <v>1.023372287145242</v>
      </c>
      <c r="F33" s="191">
        <v>1</v>
      </c>
    </row>
    <row r="34" spans="1:6">
      <c r="A34" s="185">
        <v>43689</v>
      </c>
      <c r="B34" s="187">
        <v>1.0360824742268042</v>
      </c>
      <c r="C34" s="189">
        <v>0.98655148718955532</v>
      </c>
      <c r="D34" s="188">
        <v>0.9853907245808412</v>
      </c>
      <c r="E34" s="188">
        <v>1.0220338983050847</v>
      </c>
      <c r="F34" s="191">
        <v>1</v>
      </c>
    </row>
    <row r="35" spans="1:6">
      <c r="A35" s="185">
        <v>43696</v>
      </c>
      <c r="B35" s="187">
        <v>1.0561681447757396</v>
      </c>
      <c r="C35" s="189">
        <v>1.001022639407368</v>
      </c>
      <c r="D35" s="188">
        <v>0.98386912252602676</v>
      </c>
      <c r="E35" s="188">
        <v>1.0238095238095237</v>
      </c>
      <c r="F35" s="191">
        <v>1</v>
      </c>
    </row>
    <row r="36" spans="1:6">
      <c r="A36" s="185">
        <v>43703</v>
      </c>
      <c r="B36" s="187">
        <v>1.0513161114412557</v>
      </c>
      <c r="C36" s="187">
        <v>1.0076896014474543</v>
      </c>
      <c r="D36" s="188">
        <v>0.98067987282954261</v>
      </c>
      <c r="E36" s="188">
        <v>1.0194915254237289</v>
      </c>
      <c r="F36" s="191">
        <v>1</v>
      </c>
    </row>
    <row r="37" spans="1:6">
      <c r="A37" s="185">
        <v>43710</v>
      </c>
      <c r="B37" s="187">
        <v>1.0610056181261742</v>
      </c>
      <c r="C37" s="187">
        <v>1.0036625758169881</v>
      </c>
      <c r="D37" s="188">
        <v>0.98641324401223385</v>
      </c>
      <c r="E37" s="188">
        <v>1.0186282811176968</v>
      </c>
      <c r="F37" s="191">
        <v>1</v>
      </c>
    </row>
    <row r="38" spans="1:6">
      <c r="A38" s="185">
        <v>43717</v>
      </c>
      <c r="B38" s="187">
        <v>1.0613320764927163</v>
      </c>
      <c r="C38" s="187">
        <v>1.0027790834797092</v>
      </c>
      <c r="D38" s="188">
        <v>0.99486206106620412</v>
      </c>
      <c r="E38" s="190">
        <v>1.0158730158730158</v>
      </c>
      <c r="F38" s="191">
        <v>1</v>
      </c>
    </row>
    <row r="39" spans="1:6">
      <c r="A39" s="185">
        <v>43724</v>
      </c>
      <c r="B39" s="187">
        <v>1.054762504669974</v>
      </c>
      <c r="C39" s="187">
        <v>0.98919544350830302</v>
      </c>
      <c r="D39" s="188">
        <v>0.99332329645872874</v>
      </c>
      <c r="E39" s="187">
        <v>1.0116666666666667</v>
      </c>
      <c r="F39" s="191">
        <v>1</v>
      </c>
    </row>
    <row r="40" spans="1:6">
      <c r="A40" s="185">
        <v>43731</v>
      </c>
      <c r="B40" s="187">
        <v>1.0704829927784181</v>
      </c>
      <c r="C40" s="187">
        <v>0.98695147961624863</v>
      </c>
      <c r="D40" s="188">
        <v>0.98917354834514604</v>
      </c>
      <c r="E40" s="188">
        <v>0.98862713241267264</v>
      </c>
      <c r="F40" s="191">
        <v>1</v>
      </c>
    </row>
    <row r="41" spans="1:6">
      <c r="A41" s="185">
        <v>43738</v>
      </c>
      <c r="B41" s="187">
        <v>1.093719704581108</v>
      </c>
      <c r="C41" s="187">
        <v>0.99709148173739781</v>
      </c>
      <c r="D41" s="188">
        <v>1.0050373345859183</v>
      </c>
      <c r="E41" s="188">
        <v>1.0205592105263157</v>
      </c>
      <c r="F41" s="191">
        <v>1</v>
      </c>
    </row>
    <row r="42" spans="1:6">
      <c r="A42" s="185">
        <v>43745</v>
      </c>
      <c r="B42" s="187">
        <v>1.0779291171996574</v>
      </c>
      <c r="C42" s="187">
        <v>1.001339992690949</v>
      </c>
      <c r="D42" s="188">
        <v>0.99095840867992768</v>
      </c>
      <c r="E42" s="188">
        <v>1.01900826446281</v>
      </c>
      <c r="F42" s="191">
        <v>1</v>
      </c>
    </row>
    <row r="43" spans="1:6">
      <c r="A43" s="185">
        <v>43752</v>
      </c>
      <c r="B43" s="187">
        <v>1.0827586808128538</v>
      </c>
      <c r="C43" s="187">
        <v>1.0174156659075642</v>
      </c>
      <c r="D43" s="188">
        <v>1.0068501479469822</v>
      </c>
      <c r="E43" s="188">
        <v>1.0298507462686568</v>
      </c>
      <c r="F43" s="191">
        <v>1</v>
      </c>
    </row>
    <row r="44" spans="1:6">
      <c r="A44" s="185">
        <v>43759</v>
      </c>
      <c r="B44" s="187">
        <v>1.0797746557240229</v>
      </c>
      <c r="C44" s="187">
        <v>1.005741309083253</v>
      </c>
      <c r="D44" s="188">
        <v>1.0005478039506333</v>
      </c>
      <c r="E44" s="188">
        <v>1.0332778702163061</v>
      </c>
      <c r="F44" s="191">
        <v>1</v>
      </c>
    </row>
    <row r="45" spans="1:6">
      <c r="A45" s="185">
        <v>43766</v>
      </c>
      <c r="B45" s="187">
        <v>1.078686816050026</v>
      </c>
      <c r="C45" s="187">
        <v>1.0043424468110913</v>
      </c>
      <c r="D45" s="188">
        <v>0.99428406743839759</v>
      </c>
      <c r="E45" s="188">
        <v>1.0307053941908713</v>
      </c>
      <c r="F45" s="191">
        <v>1</v>
      </c>
    </row>
    <row r="46" spans="1:6">
      <c r="A46" s="185">
        <v>43773</v>
      </c>
      <c r="B46" s="187">
        <v>1.0745431893687709</v>
      </c>
      <c r="C46" s="187">
        <v>1.0038959569343182</v>
      </c>
      <c r="D46" s="188">
        <v>0.99753427518131521</v>
      </c>
      <c r="E46" s="188">
        <v>1.0332778702163061</v>
      </c>
      <c r="F46" s="191">
        <v>1</v>
      </c>
    </row>
    <row r="47" spans="1:6">
      <c r="A47" s="185">
        <v>43780</v>
      </c>
      <c r="B47" s="187">
        <v>1.077879620877739</v>
      </c>
      <c r="C47" s="187">
        <v>1.0337658017298734</v>
      </c>
      <c r="D47" s="188">
        <v>0.99898734991079041</v>
      </c>
      <c r="E47" s="188">
        <v>1.0315352697095437</v>
      </c>
      <c r="F47" s="191">
        <v>1</v>
      </c>
    </row>
    <row r="48" spans="1:6">
      <c r="A48" s="185">
        <v>43787</v>
      </c>
      <c r="B48" s="187">
        <v>1.0708650554832257</v>
      </c>
      <c r="C48" s="187">
        <v>1.0287418205914023</v>
      </c>
      <c r="D48" s="188">
        <v>1.0022837867282133</v>
      </c>
      <c r="E48" s="188">
        <v>1.0289975144987573</v>
      </c>
      <c r="F48" s="191">
        <v>1</v>
      </c>
    </row>
    <row r="49" spans="1:6">
      <c r="A49" s="185">
        <v>43794</v>
      </c>
      <c r="B49" s="187">
        <v>1.0640222626196487</v>
      </c>
      <c r="C49" s="187">
        <v>1.0157753614844303</v>
      </c>
      <c r="D49" s="188">
        <v>0.99293289060050338</v>
      </c>
      <c r="E49" s="188">
        <v>1.0257475083056478</v>
      </c>
      <c r="F49" s="191">
        <v>1</v>
      </c>
    </row>
    <row r="50" spans="1:6">
      <c r="A50" s="185">
        <v>43801</v>
      </c>
      <c r="B50" s="187">
        <v>1.051204665200266</v>
      </c>
      <c r="C50" s="187">
        <v>1.0032628418457432</v>
      </c>
      <c r="D50" s="188">
        <v>0.99404219640596903</v>
      </c>
      <c r="E50" s="188">
        <v>1.0232365145228215</v>
      </c>
      <c r="F50" s="191">
        <v>1</v>
      </c>
    </row>
    <row r="51" spans="1:6">
      <c r="A51" s="185">
        <v>43808</v>
      </c>
      <c r="B51" s="187">
        <v>1.0436521046701737</v>
      </c>
      <c r="C51" s="187">
        <v>0.99849253561992457</v>
      </c>
      <c r="D51" s="188">
        <v>0.99341219348960219</v>
      </c>
      <c r="E51" s="188">
        <v>1.0181818181818181</v>
      </c>
      <c r="F51" s="191">
        <v>1</v>
      </c>
    </row>
    <row r="52" spans="1:6">
      <c r="A52" s="185">
        <v>43815</v>
      </c>
      <c r="B52" s="187">
        <v>1.0359208933136015</v>
      </c>
      <c r="C52" s="187">
        <v>0.99877585102674482</v>
      </c>
      <c r="D52" s="188">
        <v>0.99332408810913664</v>
      </c>
      <c r="E52" s="188">
        <v>1.0275229357798166</v>
      </c>
      <c r="F52" s="191">
        <v>1</v>
      </c>
    </row>
    <row r="53" spans="1:6">
      <c r="A53" s="185">
        <v>43836</v>
      </c>
      <c r="B53" s="187">
        <v>1.0224080486052134</v>
      </c>
      <c r="C53" s="187">
        <v>0.98210713753422085</v>
      </c>
      <c r="D53" s="188">
        <v>0.99450322498649635</v>
      </c>
      <c r="E53" s="188">
        <v>1.0253890253890254</v>
      </c>
      <c r="F53" s="191">
        <v>1</v>
      </c>
    </row>
    <row r="54" spans="1:6">
      <c r="A54" s="186">
        <v>43843</v>
      </c>
      <c r="B54" s="187">
        <v>1.0198678733473987</v>
      </c>
      <c r="C54" s="187">
        <v>0.99544417323272882</v>
      </c>
      <c r="D54" s="188">
        <v>0.98555516196323856</v>
      </c>
      <c r="E54" s="188">
        <v>1.0253890253890254</v>
      </c>
      <c r="F54" s="191">
        <v>1</v>
      </c>
    </row>
    <row r="55" spans="1:6">
      <c r="A55" s="186">
        <v>43850</v>
      </c>
      <c r="B55" s="187">
        <v>1.0163753933627484</v>
      </c>
      <c r="C55" s="187">
        <v>0.996784825018735</v>
      </c>
      <c r="D55" s="188">
        <v>0.97318815495484157</v>
      </c>
      <c r="E55" s="188">
        <v>1.0231596360628619</v>
      </c>
      <c r="F55" s="191">
        <v>1</v>
      </c>
    </row>
    <row r="56" spans="1:6">
      <c r="A56" s="186">
        <v>43857</v>
      </c>
      <c r="B56" s="187">
        <v>1.0108291284498687</v>
      </c>
      <c r="C56" s="187">
        <v>1.0082311328551123</v>
      </c>
      <c r="D56" s="188">
        <v>0.96701066882262499</v>
      </c>
      <c r="E56" s="188">
        <v>1.0149750415973378</v>
      </c>
      <c r="F56" s="191">
        <v>1</v>
      </c>
    </row>
    <row r="57" spans="1:6">
      <c r="A57" s="185">
        <v>43864</v>
      </c>
      <c r="B57" s="187">
        <v>1.0286240374958153</v>
      </c>
      <c r="C57" s="187">
        <v>1.0376649583329816</v>
      </c>
      <c r="D57" s="188">
        <v>0.97823058860986201</v>
      </c>
      <c r="E57" s="188">
        <v>1.036256323777403</v>
      </c>
      <c r="F57" s="191">
        <v>1</v>
      </c>
    </row>
    <row r="58" spans="1:6">
      <c r="A58" s="185">
        <v>43871</v>
      </c>
      <c r="B58" s="187">
        <v>0.98973576473138725</v>
      </c>
      <c r="C58" s="187">
        <v>1.0235935290262494</v>
      </c>
      <c r="D58" s="188">
        <v>0.94706943048175285</v>
      </c>
      <c r="E58" s="188">
        <v>1.0093537414965987</v>
      </c>
      <c r="F58" s="191">
        <v>1</v>
      </c>
    </row>
    <row r="59" spans="1:6">
      <c r="A59" s="185">
        <v>43878</v>
      </c>
      <c r="B59" s="187">
        <v>0.99053801942592301</v>
      </c>
      <c r="C59" s="187">
        <v>1.0181880724083072</v>
      </c>
      <c r="D59" s="188">
        <v>0.93851312253779029</v>
      </c>
      <c r="E59" s="188">
        <v>1.0206896551724138</v>
      </c>
      <c r="F59" s="191">
        <v>1</v>
      </c>
    </row>
    <row r="60" spans="1:6">
      <c r="A60" s="185">
        <v>43885</v>
      </c>
      <c r="B60" s="187">
        <v>1.0088691796008871</v>
      </c>
      <c r="C60" s="187">
        <v>1.0138493709506018</v>
      </c>
      <c r="D60" s="188">
        <v>0.95460193986734021</v>
      </c>
      <c r="E60" s="188">
        <v>1.0102476515798462</v>
      </c>
      <c r="F60" s="191">
        <v>1</v>
      </c>
    </row>
    <row r="61" spans="1:6">
      <c r="A61" s="185">
        <v>43892</v>
      </c>
      <c r="B61" s="187">
        <v>1.0303372249468339</v>
      </c>
      <c r="C61" s="187">
        <v>1.0182635475375521</v>
      </c>
      <c r="D61" s="188">
        <v>0.97487660049770453</v>
      </c>
      <c r="E61" s="188">
        <v>1.0430579964850615</v>
      </c>
      <c r="F61" s="191">
        <v>1</v>
      </c>
    </row>
    <row r="62" spans="1:6">
      <c r="A62" s="185">
        <v>43899</v>
      </c>
      <c r="B62" s="187">
        <v>1.0250850564986691</v>
      </c>
      <c r="C62" s="187">
        <v>1.0403900344411148</v>
      </c>
      <c r="D62" s="188">
        <v>0.96815010905216192</v>
      </c>
      <c r="E62" s="188">
        <v>1.0411817367949865</v>
      </c>
      <c r="F62" s="191">
        <v>1</v>
      </c>
    </row>
    <row r="63" spans="1:6">
      <c r="A63" s="185">
        <v>43906</v>
      </c>
      <c r="B63" s="187">
        <v>1.0578648325358853</v>
      </c>
      <c r="C63" s="187">
        <v>1.083523173229703</v>
      </c>
      <c r="D63" s="188">
        <v>1.0223342093617636</v>
      </c>
      <c r="E63" s="188">
        <v>1.0750237416904083</v>
      </c>
      <c r="F63" s="191">
        <v>1</v>
      </c>
    </row>
    <row r="64" spans="1:6">
      <c r="A64" s="185">
        <v>43913</v>
      </c>
      <c r="B64" s="187">
        <v>1.1296345967359234</v>
      </c>
      <c r="C64" s="188">
        <v>1.1476303267864254</v>
      </c>
      <c r="D64" s="188">
        <v>1.0565010999189532</v>
      </c>
      <c r="E64" s="188">
        <v>1.0330188679245282</v>
      </c>
      <c r="F64" s="191">
        <v>1</v>
      </c>
    </row>
    <row r="65" spans="1:6">
      <c r="A65" s="185">
        <v>43920</v>
      </c>
      <c r="B65" s="187">
        <v>1.1399499688624777</v>
      </c>
      <c r="C65" s="188">
        <v>1.1560941146245907</v>
      </c>
      <c r="D65" s="188">
        <v>1.0566377395779318</v>
      </c>
      <c r="E65" s="188">
        <v>1.0159924741298212</v>
      </c>
      <c r="F65" s="191">
        <v>1</v>
      </c>
    </row>
    <row r="66" spans="1:6">
      <c r="A66" s="185">
        <v>43927</v>
      </c>
      <c r="B66" s="187">
        <v>1.1447523269498234</v>
      </c>
      <c r="C66" s="188">
        <v>1.1674340454317325</v>
      </c>
      <c r="D66" s="188">
        <v>1.0816821674080064</v>
      </c>
      <c r="E66" s="188">
        <v>1.0094339622641511</v>
      </c>
      <c r="F66" s="191">
        <v>1</v>
      </c>
    </row>
    <row r="67" spans="1:6">
      <c r="A67" s="185">
        <v>43941</v>
      </c>
      <c r="B67" s="187">
        <v>1.1574402972840045</v>
      </c>
      <c r="C67" s="188">
        <v>1.1360954363078508</v>
      </c>
      <c r="D67" s="188">
        <v>1.0827335187305742</v>
      </c>
      <c r="E67" s="188">
        <v>1.0321637426900585</v>
      </c>
      <c r="F67" s="191">
        <v>1</v>
      </c>
    </row>
    <row r="68" spans="1:6">
      <c r="A68" s="185">
        <v>43948</v>
      </c>
      <c r="B68" s="187">
        <v>1.1516931774095218</v>
      </c>
      <c r="C68" s="188">
        <v>1.1311552153985172</v>
      </c>
      <c r="D68" s="188">
        <v>1.0803335620853869</v>
      </c>
      <c r="E68" s="188">
        <v>1.0266798418972332</v>
      </c>
      <c r="F68" s="191">
        <v>1</v>
      </c>
    </row>
    <row r="69" spans="1:6">
      <c r="A69" s="185">
        <v>43955</v>
      </c>
      <c r="B69" s="188">
        <v>1.1507936507936507</v>
      </c>
      <c r="C69" s="188">
        <v>1.1189381662642899</v>
      </c>
      <c r="D69" s="188">
        <v>1.0691751024406686</v>
      </c>
      <c r="E69" s="188">
        <v>1.0170340681362726</v>
      </c>
      <c r="F69" s="191">
        <v>1</v>
      </c>
    </row>
    <row r="70" spans="1:6">
      <c r="A70" s="185">
        <v>43962</v>
      </c>
      <c r="B70" s="188">
        <v>1.1569548764733455</v>
      </c>
      <c r="C70" s="188">
        <v>1.0890971900862023</v>
      </c>
      <c r="D70" s="188">
        <v>1.0911521790697172</v>
      </c>
      <c r="E70" s="188">
        <v>1.0160642570281124</v>
      </c>
      <c r="F70" s="191">
        <v>1</v>
      </c>
    </row>
    <row r="71" spans="1:6">
      <c r="A71" s="185">
        <v>43969</v>
      </c>
      <c r="B71" s="188">
        <v>1.1396590049987023</v>
      </c>
      <c r="C71" s="188">
        <v>1.0732464110002444</v>
      </c>
      <c r="D71" s="188">
        <v>1.0827499705191841</v>
      </c>
      <c r="E71" s="188">
        <v>1.0327198364008181</v>
      </c>
      <c r="F71" s="191">
        <v>1</v>
      </c>
    </row>
    <row r="72" spans="1:6">
      <c r="A72" s="185">
        <v>43976</v>
      </c>
      <c r="B72" s="188">
        <v>1.110208205218308</v>
      </c>
      <c r="C72" s="188">
        <v>1.0351500506824209</v>
      </c>
      <c r="D72" s="188">
        <v>1.0629126540224567</v>
      </c>
      <c r="E72" s="188">
        <v>1.0284842319430316</v>
      </c>
      <c r="F72" s="191">
        <v>1</v>
      </c>
    </row>
    <row r="73" spans="1:6">
      <c r="A73" s="185">
        <v>43983</v>
      </c>
      <c r="B73" s="188">
        <v>1.0762761484004897</v>
      </c>
      <c r="C73" s="188">
        <v>0.99301647169755725</v>
      </c>
      <c r="D73" s="188">
        <v>1.0448856413489462</v>
      </c>
      <c r="E73" s="188">
        <v>1.0274390243902438</v>
      </c>
      <c r="F73" s="191">
        <v>1</v>
      </c>
    </row>
    <row r="74" spans="1:6">
      <c r="A74" s="185">
        <v>43990</v>
      </c>
      <c r="B74" s="188">
        <v>1.0755090317227294</v>
      </c>
      <c r="C74" s="188">
        <v>0.99337748344370858</v>
      </c>
      <c r="D74" s="188">
        <v>1.0282854789003142</v>
      </c>
      <c r="E74" s="188">
        <v>1.0201816347124117</v>
      </c>
      <c r="F74" s="191">
        <v>1</v>
      </c>
    </row>
    <row r="75" spans="1:6">
      <c r="A75" s="185">
        <v>43997</v>
      </c>
      <c r="B75" s="188">
        <v>1.0696827983155934</v>
      </c>
      <c r="C75" s="188">
        <v>0.98901421402228462</v>
      </c>
      <c r="D75" s="188">
        <v>1.0270111030972868</v>
      </c>
      <c r="E75" s="188">
        <v>1.012012012012012</v>
      </c>
      <c r="F75" s="191">
        <v>1</v>
      </c>
    </row>
    <row r="76" spans="1:6">
      <c r="A76" s="185">
        <v>44004</v>
      </c>
      <c r="B76" s="188">
        <v>1.0921233131639674</v>
      </c>
      <c r="C76" s="188">
        <v>0.99841536801376574</v>
      </c>
      <c r="D76" s="188">
        <v>1.0371851582540548</v>
      </c>
      <c r="E76" s="188">
        <v>1.0168316831683168</v>
      </c>
      <c r="F76" s="191">
        <v>1</v>
      </c>
    </row>
    <row r="77" spans="1:6">
      <c r="A77" s="185">
        <v>44011</v>
      </c>
      <c r="B77" s="188">
        <v>1.1021542590009263</v>
      </c>
      <c r="C77" s="188">
        <v>1.0050592839316754</v>
      </c>
      <c r="D77" s="188">
        <v>1.0359219705537928</v>
      </c>
      <c r="E77" s="188">
        <v>1.0157016683022571</v>
      </c>
      <c r="F77" s="191">
        <v>1</v>
      </c>
    </row>
    <row r="78" spans="1:6">
      <c r="A78" s="185">
        <v>44018</v>
      </c>
      <c r="B78" s="188">
        <v>1.1042252321322088</v>
      </c>
      <c r="C78" s="188">
        <v>0.96177032516555061</v>
      </c>
      <c r="D78" s="188">
        <v>1.0163677349799078</v>
      </c>
      <c r="E78" s="188">
        <v>1.0196656833824975</v>
      </c>
      <c r="F78" s="191">
        <v>1</v>
      </c>
    </row>
    <row r="79" spans="1:6">
      <c r="A79" s="185">
        <v>44025</v>
      </c>
      <c r="B79" s="188">
        <v>1.0995302874471176</v>
      </c>
      <c r="C79" s="188">
        <v>0.95418618132297872</v>
      </c>
      <c r="D79" s="188">
        <v>1.0092064542499561</v>
      </c>
      <c r="E79" s="188">
        <v>1.0097370983446934</v>
      </c>
      <c r="F79" s="191">
        <v>1</v>
      </c>
    </row>
    <row r="80" spans="1:6">
      <c r="A80" s="185">
        <v>44032</v>
      </c>
      <c r="B80" s="188">
        <v>1.0905375536928146</v>
      </c>
      <c r="C80" s="188">
        <v>0.95863042322708347</v>
      </c>
      <c r="D80" s="188">
        <v>1.0072607514974097</v>
      </c>
      <c r="E80" s="188">
        <v>1.01454898157129</v>
      </c>
      <c r="F80" s="191">
        <v>1</v>
      </c>
    </row>
    <row r="81" spans="1:6">
      <c r="A81" s="185">
        <v>44039</v>
      </c>
      <c r="B81" s="188">
        <v>1.0747605934815667</v>
      </c>
      <c r="C81" s="188">
        <v>0.94026697829115913</v>
      </c>
      <c r="D81" s="188">
        <v>0.99023960769092412</v>
      </c>
      <c r="E81" s="188">
        <v>1.0175097276264591</v>
      </c>
      <c r="F81" s="191">
        <v>1</v>
      </c>
    </row>
    <row r="82" spans="1:6">
      <c r="A82" s="185">
        <v>44046</v>
      </c>
      <c r="B82" s="188">
        <v>1.0611786334388724</v>
      </c>
      <c r="C82" s="188">
        <v>0.94592134013109974</v>
      </c>
      <c r="D82" s="188">
        <v>0.98880810080322812</v>
      </c>
      <c r="E82" s="188">
        <v>1.0087378640776699</v>
      </c>
      <c r="F82" s="191">
        <v>1</v>
      </c>
    </row>
    <row r="83" spans="1:6">
      <c r="A83" s="185">
        <v>44053</v>
      </c>
      <c r="B83" s="188">
        <v>1.051669881230332</v>
      </c>
      <c r="C83" s="188">
        <v>0.95367847411444151</v>
      </c>
      <c r="D83" s="188">
        <v>0.98253068037404445</v>
      </c>
      <c r="E83" s="188">
        <v>1.0097465886939572</v>
      </c>
      <c r="F83" s="191">
        <v>1</v>
      </c>
    </row>
    <row r="84" spans="1:6">
      <c r="A84" s="185">
        <v>44060</v>
      </c>
      <c r="B84" s="188">
        <v>1.039182282793867</v>
      </c>
      <c r="C84" s="188">
        <v>0.95841920904999123</v>
      </c>
      <c r="D84" s="188">
        <v>0.98400167005105055</v>
      </c>
      <c r="E84" s="188">
        <v>1.0087548638132295</v>
      </c>
      <c r="F84" s="191">
        <v>1</v>
      </c>
    </row>
    <row r="85" spans="1:6">
      <c r="A85" s="185">
        <v>44067</v>
      </c>
      <c r="B85" s="188">
        <v>1.0382770808093955</v>
      </c>
      <c r="C85" s="188">
        <v>0.9660620627334805</v>
      </c>
      <c r="D85" s="188">
        <v>0.98526379796866537</v>
      </c>
      <c r="E85" s="188">
        <v>1.0126953125</v>
      </c>
      <c r="F85" s="191">
        <v>1</v>
      </c>
    </row>
    <row r="86" spans="1:6">
      <c r="A86" s="185">
        <v>44074</v>
      </c>
      <c r="B86" s="188">
        <v>1.0359122920933022</v>
      </c>
      <c r="C86" s="188">
        <v>0.97437680287896866</v>
      </c>
      <c r="D86" s="188">
        <v>0.99047728206156815</v>
      </c>
      <c r="E86" s="188">
        <v>1.0058195926285161</v>
      </c>
      <c r="F86" s="191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</vt:i4>
      </vt:variant>
    </vt:vector>
  </HeadingPairs>
  <TitlesOfParts>
    <vt:vector size="14" baseType="lpstr">
      <vt:lpstr>Graf_1</vt:lpstr>
      <vt:lpstr>Graf_2</vt:lpstr>
      <vt:lpstr>Graf_3</vt:lpstr>
      <vt:lpstr>Graf 4</vt:lpstr>
      <vt:lpstr>Graf_5</vt:lpstr>
      <vt:lpstr>Graf_6</vt:lpstr>
      <vt:lpstr>Graf_7</vt:lpstr>
      <vt:lpstr>Graf_8</vt:lpstr>
      <vt:lpstr>Graf_9</vt:lpstr>
      <vt:lpstr>DANE_ESA2010</vt:lpstr>
      <vt:lpstr>DANE_CASH</vt:lpstr>
      <vt:lpstr>DANE_FAKTORY</vt:lpstr>
      <vt:lpstr>Graf_5!_ftn1</vt:lpstr>
      <vt:lpstr>Graf_5!_ftnref1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Paur Dusan</cp:lastModifiedBy>
  <cp:lastPrinted>2017-09-26T16:32:07Z</cp:lastPrinted>
  <dcterms:created xsi:type="dcterms:W3CDTF">2015-11-02T12:32:05Z</dcterms:created>
  <dcterms:modified xsi:type="dcterms:W3CDTF">2020-09-30T07:35:48Z</dcterms:modified>
</cp:coreProperties>
</file>