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IFP_NEW\1_DANE\1_6_Analyzy\07_Danovy report\2018\grafy_report\"/>
    </mc:Choice>
  </mc:AlternateContent>
  <bookViews>
    <workbookView xWindow="0" yWindow="0" windowWidth="25200" windowHeight="11520" activeTab="1"/>
  </bookViews>
  <sheets>
    <sheet name="opatrenia" sheetId="1" r:id="rId1"/>
    <sheet name="sumar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" localSheetId="0" hidden="1">#REF!</definedName>
    <definedName name="__123Graph_A" hidden="1">#REF!</definedName>
    <definedName name="__123Graph_ATEST1" hidden="1">[1]REER!$AZ$144:$AZ$210</definedName>
    <definedName name="__123Graph_B" localSheetId="0" hidden="1">#REF!</definedName>
    <definedName name="__123Graph_B" hidden="1">#REF!</definedName>
    <definedName name="__123Graph_BCurrent" localSheetId="0" hidden="1">[2]G!#REF!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localSheetId="0" hidden="1">'[3]i2-KA'!#REF!</definedName>
    <definedName name="__123Graph_X" hidden="1">'[3]i2-KA'!#REF!</definedName>
    <definedName name="__123Graph_XCurrent" localSheetId="0" hidden="1">'[3]i2-KA'!#REF!</definedName>
    <definedName name="__123Graph_XCurrent" hidden="1">'[3]i2-KA'!#REF!</definedName>
    <definedName name="__123Graph_XChart1" localSheetId="0" hidden="1">'[3]i2-KA'!#REF!</definedName>
    <definedName name="__123Graph_XChart1" hidden="1">'[3]i2-KA'!#REF!</definedName>
    <definedName name="__123Graph_XChart2" localSheetId="0" hidden="1">'[3]i2-KA'!#REF!</definedName>
    <definedName name="__123Graph_XChart2" hidden="1">'[3]i2-KA'!#REF!</definedName>
    <definedName name="__123Graph_XTEST1" hidden="1">[1]REER!$C$9:$C$75</definedName>
    <definedName name="_123Graph_AB" localSheetId="0" hidden="1">#REF!</definedName>
    <definedName name="_123Graph_AB" hidden="1">#REF!</definedName>
    <definedName name="_123Graph_B" localSheetId="0" hidden="1">#REF!</definedName>
    <definedName name="_123Graph_B" hidden="1">#REF!</definedName>
    <definedName name="_123Graph_DB" localSheetId="0" hidden="1">#REF!</definedName>
    <definedName name="_123Graph_DB" hidden="1">#REF!</definedName>
    <definedName name="_123Graph_EB" localSheetId="0" hidden="1">#REF!</definedName>
    <definedName name="_123Graph_EB" hidden="1">#REF!</definedName>
    <definedName name="_123Graph_FB" localSheetId="0" hidden="1">#REF!</definedName>
    <definedName name="_123Graph_FB" hidden="1">#REF!</definedName>
    <definedName name="_132Graph_CB" localSheetId="0" hidden="1">#REF!</definedName>
    <definedName name="_132Graph_CB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aloha" localSheetId="0" hidden="1">'[4]i2-KA'!#REF!</definedName>
    <definedName name="aloha" hidden="1">'[4]i2-KA'!#REF!</definedName>
    <definedName name="bb" hidden="1">{"Riqfin97",#N/A,FALSE,"Tran";"Riqfinpro",#N/A,FALSE,"Tran"}</definedName>
    <definedName name="bbb" hidden="1">{"Riqfin97",#N/A,FALSE,"Tran";"Riqfinpro",#N/A,FALSE,"Tran"}</definedName>
    <definedName name="cc" hidden="1">{"Riqfin97",#N/A,FALSE,"Tran";"Riqfinpro",#N/A,FALSE,"Tran"}</definedName>
    <definedName name="ccc" hidden="1">{"Riqfin97",#N/A,FALSE,"Tran";"Riqfinpro",#N/A,FALSE,"Tran"}</definedName>
    <definedName name="dd" hidden="1">{"Riqfin97",#N/A,FALSE,"Tran";"Riqfinpro",#N/A,FALSE,"Tran"}</definedName>
    <definedName name="ddd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ff" hidden="1">{"Tab1",#N/A,FALSE,"P";"Tab2",#N/A,FALSE,"P"}</definedName>
    <definedName name="fff" hidden="1">{"Tab1",#N/A,FALSE,"P";"Tab2",#N/A,FALSE,"P"}</definedName>
    <definedName name="Financing" hidden="1">{"Tab1",#N/A,FALSE,"P";"Tab2",#N/A,FALSE,"P"}</definedName>
    <definedName name="ggg" hidden="1">{"Riqfin97",#N/A,FALSE,"Tran";"Riqfinpro",#N/A,FALSE,"Tran"}</definedName>
    <definedName name="ggggg" localSheetId="0" hidden="1">'[5]J(Priv.Cap)'!#REF!</definedName>
    <definedName name="ggggg" hidden="1">'[5]J(Priv.Cap)'!#REF!</definedName>
    <definedName name="hhh" localSheetId="0" hidden="1">'[6]J(Priv.Cap)'!#REF!</definedName>
    <definedName name="hhh" hidden="1">'[6]J(Priv.Cap)'!#REF!</definedName>
    <definedName name="ii" hidden="1">{"Tab1",#N/A,FALSE,"P";"Tab2",#N/A,FALSE,"P"}</definedName>
    <definedName name="inflation" localSheetId="0" hidden="1">[7]TAB34!#REF!</definedName>
    <definedName name="inflation" hidden="1">[7]TAB34!#REF!</definedName>
    <definedName name="jj" hidden="1">{"Riqfin97",#N/A,FALSE,"Tran";"Riqfinpro",#N/A,FALSE,"Tran"}</definedName>
    <definedName name="jjj" localSheetId="0" hidden="1">[8]M!#REF!</definedName>
    <definedName name="jjj" hidden="1">[8]M!#REF!</definedName>
    <definedName name="jjjjjj" localSheetId="0" hidden="1">'[5]J(Priv.Cap)'!#REF!</definedName>
    <definedName name="jjjjjj" hidden="1">'[5]J(Priv.Cap)'!#REF!</definedName>
    <definedName name="kk" hidden="1">{"Tab1",#N/A,FALSE,"P";"Tab2",#N/A,FALSE,"P"}</definedName>
    <definedName name="kkk" hidden="1">{"Tab1",#N/A,FALSE,"P";"Tab2",#N/A,FALSE,"P"}</definedName>
    <definedName name="kkkk" localSheetId="0" hidden="1">[9]M!#REF!</definedName>
    <definedName name="kkkk" hidden="1">[9]M!#REF!</definedName>
    <definedName name="ll" hidden="1">{"Tab1",#N/A,FALSE,"P";"Tab2",#N/A,FALSE,"P"}</definedName>
    <definedName name="lll" hidden="1">{"Riqfin97",#N/A,FALSE,"Tran";"Riqfinpro",#N/A,FALSE,"Tran"}</definedName>
    <definedName name="llll" localSheetId="0" hidden="1">[8]M!#REF!</definedName>
    <definedName name="llll" hidden="1">[8]M!#REF!</definedName>
    <definedName name="mf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obce">'[10]NOVA legislativa'!$M$2</definedName>
    <definedName name="oo" hidden="1">{"Riqfin97",#N/A,FALSE,"Tran";"Riqfinpro",#N/A,FALSE,"Tran"}</definedName>
    <definedName name="ooo" hidden="1">{"Tab1",#N/A,FALSE,"P";"Tab2",#N/A,FALSE,"P"}</definedName>
    <definedName name="p" hidden="1">{"Riqfin97",#N/A,FALSE,"Tran";"Riqfinpro",#N/A,FALSE,"Tran"}</definedName>
    <definedName name="pata" hidden="1">{"Tab1",#N/A,FALSE,"P";"Tab2",#N/A,FALSE,"P"}</definedName>
    <definedName name="pp" hidden="1">{"Riqfin97",#N/A,FALSE,"Tran";"Riqfinpro",#N/A,FALSE,"Tran"}</definedName>
    <definedName name="ppp" hidden="1">{"Riqfin97",#N/A,FALSE,"Tran";"Riqfinpro",#N/A,FALSE,"Tran"}</definedName>
    <definedName name="qq" localSheetId="0" hidden="1">'[6]J(Priv.Cap)'!#REF!</definedName>
    <definedName name="qq" hidden="1">'[6]J(Priv.Cap)'!#REF!</definedName>
    <definedName name="rr" hidden="1">{"Riqfin97",#N/A,FALSE,"Tran";"Riqfinpro",#N/A,FALSE,"Tran"}</definedName>
    <definedName name="rrr" hidden="1">{"Riqfin97",#N/A,FALSE,"Tran";"Riqfinpro",#N/A,FALSE,"Tran"}</definedName>
    <definedName name="tt" hidden="1">{"Tab1",#N/A,FALSE,"P";"Tab2",#N/A,FALSE,"P"}</definedName>
    <definedName name="ttt" hidden="1">{"Tab1",#N/A,FALSE,"P";"Tab2",#N/A,FALSE,"P"}</definedName>
    <definedName name="ttttt" localSheetId="0" hidden="1">[8]M!#REF!</definedName>
    <definedName name="ttttt" hidden="1">[8]M!#REF!</definedName>
    <definedName name="uu" hidden="1">{"Riqfin97",#N/A,FALSE,"Tran";"Riqfinpro",#N/A,FALSE,"Tran"}</definedName>
    <definedName name="uuu" hidden="1">{"Riqfin97",#N/A,FALSE,"Tran";"Riqfinpro",#N/A,FALSE,"Tran"}</definedName>
    <definedName name="VUC">'[10]NOVA legislativa'!$M$3</definedName>
    <definedName name="vv" hidden="1">{"Tab1",#N/A,FALSE,"P";"Tab2",#N/A,FALSE,"P"}</definedName>
    <definedName name="vvv" hidden="1">{"Tab1",#N/A,FALSE,"P";"Tab2",#N/A,FALSE,"P"}</definedName>
    <definedName name="wrn.Program." hidden="1">{"Tab1",#N/A,FALSE,"P";"Tab2",#N/A,FALSE,"P"}</definedName>
    <definedName name="wrn.Riqfin." hidden="1">{"Riqfin97",#N/A,FALSE,"Tran";"Riqfinpro",#N/A,FALSE,"Tran"}</definedName>
    <definedName name="ww" localSheetId="0" hidden="1">[8]M!#REF!</definedName>
    <definedName name="ww" hidden="1">[8]M!#REF!</definedName>
    <definedName name="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Z_95224721_0485_11D4_BFD1_00508B5F4DA4_.wvu.Cols" localSheetId="0" hidden="1">#REF!</definedName>
    <definedName name="Z_95224721_0485_11D4_BFD1_00508B5F4DA4_.wvu.Cols" hidden="1">#REF!</definedName>
    <definedName name="zz" hidden="1">{"Tab1",#N/A,FALSE,"P";"Tab2",#N/A,FALSE,"P"}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D51" i="2"/>
  <c r="C51" i="2"/>
  <c r="C50" i="2"/>
  <c r="C49" i="2"/>
  <c r="D40" i="2" l="1"/>
  <c r="C40" i="2"/>
  <c r="E39" i="2"/>
  <c r="E38" i="2"/>
  <c r="E37" i="2"/>
  <c r="E51" i="2" s="1"/>
  <c r="E30" i="2"/>
  <c r="E24" i="2"/>
  <c r="D24" i="2"/>
  <c r="E23" i="2"/>
  <c r="D23" i="2"/>
  <c r="E22" i="2"/>
  <c r="E50" i="2" s="1"/>
  <c r="D22" i="2"/>
  <c r="D50" i="2" s="1"/>
  <c r="E21" i="2"/>
  <c r="E49" i="2" s="1"/>
  <c r="D21" i="2"/>
  <c r="D49" i="2" s="1"/>
  <c r="E20" i="2"/>
  <c r="E19" i="2"/>
  <c r="E47" i="2" s="1"/>
  <c r="E18" i="2"/>
  <c r="D18" i="2"/>
  <c r="E17" i="2"/>
  <c r="D17" i="2"/>
  <c r="E16" i="2"/>
  <c r="D16" i="2"/>
  <c r="E11" i="2"/>
  <c r="D11" i="2"/>
  <c r="E10" i="2"/>
  <c r="D10" i="2"/>
  <c r="C10" i="2"/>
  <c r="C52" i="2" s="1"/>
  <c r="E7" i="2"/>
  <c r="D7" i="2"/>
  <c r="E6" i="2"/>
  <c r="C6" i="2"/>
  <c r="C47" i="2" s="1"/>
  <c r="E5" i="2"/>
  <c r="D5" i="2"/>
  <c r="C5" i="2"/>
  <c r="C46" i="2" s="1"/>
  <c r="E4" i="2"/>
  <c r="D4" i="2"/>
  <c r="C4" i="2"/>
  <c r="C45" i="2" s="1"/>
  <c r="E3" i="2"/>
  <c r="D3" i="2"/>
  <c r="C3" i="2"/>
  <c r="C44" i="2" s="1"/>
  <c r="E34" i="2"/>
  <c r="E104" i="1"/>
  <c r="E103" i="1"/>
  <c r="E98" i="1"/>
  <c r="E97" i="1" s="1"/>
  <c r="E95" i="1"/>
  <c r="E90" i="1"/>
  <c r="E85" i="1"/>
  <c r="E84" i="1" s="1"/>
  <c r="E82" i="1"/>
  <c r="E80" i="1"/>
  <c r="E75" i="1"/>
  <c r="E73" i="1"/>
  <c r="E71" i="1"/>
  <c r="E31" i="2"/>
  <c r="E69" i="1"/>
  <c r="E67" i="1"/>
  <c r="D62" i="1"/>
  <c r="D61" i="1" s="1"/>
  <c r="D58" i="1"/>
  <c r="D57" i="1" s="1"/>
  <c r="D53" i="1"/>
  <c r="D52" i="1" s="1"/>
  <c r="E48" i="1"/>
  <c r="E47" i="1" s="1"/>
  <c r="D48" i="1"/>
  <c r="D47" i="1" s="1"/>
  <c r="D45" i="1"/>
  <c r="E42" i="1"/>
  <c r="E37" i="1" s="1"/>
  <c r="D40" i="1"/>
  <c r="D38" i="1"/>
  <c r="D19" i="2"/>
  <c r="D20" i="2"/>
  <c r="C11" i="2"/>
  <c r="C53" i="2" s="1"/>
  <c r="C30" i="1"/>
  <c r="C29" i="1"/>
  <c r="C26" i="1"/>
  <c r="C24" i="1"/>
  <c r="C22" i="1"/>
  <c r="C20" i="1"/>
  <c r="C18" i="1"/>
  <c r="C14" i="1"/>
  <c r="D6" i="2"/>
  <c r="C7" i="1"/>
  <c r="C6" i="1" s="1"/>
  <c r="C3" i="1"/>
  <c r="E52" i="2" l="1"/>
  <c r="D48" i="2"/>
  <c r="E66" i="1"/>
  <c r="E45" i="2"/>
  <c r="D37" i="1"/>
  <c r="D47" i="2"/>
  <c r="D45" i="2"/>
  <c r="D53" i="2"/>
  <c r="E53" i="2"/>
  <c r="D44" i="2"/>
  <c r="D46" i="2"/>
  <c r="D52" i="2"/>
  <c r="E44" i="2"/>
  <c r="E54" i="2" s="1"/>
  <c r="C13" i="1"/>
  <c r="E48" i="2"/>
  <c r="E46" i="2"/>
  <c r="E12" i="2"/>
  <c r="E25" i="2"/>
  <c r="D25" i="2"/>
  <c r="E40" i="2"/>
  <c r="D12" i="2"/>
  <c r="C7" i="2"/>
  <c r="D10" i="1"/>
  <c r="D6" i="1" s="1"/>
  <c r="D34" i="1"/>
  <c r="D33" i="1" s="1"/>
  <c r="D54" i="2" l="1"/>
  <c r="C12" i="2"/>
  <c r="C48" i="2"/>
  <c r="C54" i="2" s="1"/>
</calcChain>
</file>

<file path=xl/sharedStrings.xml><?xml version="1.0" encoding="utf-8"?>
<sst xmlns="http://schemas.openxmlformats.org/spreadsheetml/2006/main" count="148" uniqueCount="73">
  <si>
    <t>Novela zákona 222/2004 Z.z. o DPH</t>
  </si>
  <si>
    <t xml:space="preserve">DPH - CAS - Zavedenie systému úhrady DPH až po prijatí platby od odberateľa (tzv. cash accounting scheme) pre podnikateľské subjekty s ročným obratom do 100 tis. Eur </t>
  </si>
  <si>
    <t>DPH - znížená sadzba na potraviny</t>
  </si>
  <si>
    <t>Zákon 106/2004 Z.z. o spotrebnej dani z tabakových výrobkov</t>
  </si>
  <si>
    <t>Zjednotenie veľkosti spotrebiteľských balení cigariet na 20 kusov a minimálna hmotnosť tabaku v spotrebiteľskom balení bude 30 gramov(s účinnosťou od 1.3.2016)</t>
  </si>
  <si>
    <t>SD tabak</t>
  </si>
  <si>
    <t>DPH</t>
  </si>
  <si>
    <t>Zavednie zdaňovanie cigár a cigariek v závislosti od hmotnosti na rozdiel od súčasného stavu, kedy je sadzba viazaná na počet výrobkov v kusoch (od 1.1.2016)</t>
  </si>
  <si>
    <t>Zákon 595/2003 Z.z. o dani z príjmov</t>
  </si>
  <si>
    <t xml:space="preserve">oslobodeniu príjmov vo forme sociálnej výpomoci z prostriedkov sociálneho fondu do výšky 2 000 eur. </t>
  </si>
  <si>
    <t>sociálne odvody</t>
  </si>
  <si>
    <t>zdravotné odvody</t>
  </si>
  <si>
    <t>DPFO zč</t>
  </si>
  <si>
    <t>Oslobodenie príjmov z predaja CP prijatých na obchodovanie na burze</t>
  </si>
  <si>
    <t>DPFO pofn</t>
  </si>
  <si>
    <t>Osobitný základ dane pre príjmy z kapitálového majetku</t>
  </si>
  <si>
    <t>Dlhodobé investičné sporenie</t>
  </si>
  <si>
    <t>technické rezervy poisťovní</t>
  </si>
  <si>
    <t>DPPO</t>
  </si>
  <si>
    <t xml:space="preserve">Úprava periodicity platenia zrážkovej dane z nepeňažného plnenia poskytovaného  lekárom. Z doterajšieho kvartálneho platenia dane sa prechádza na ročné platenie dane. </t>
  </si>
  <si>
    <t>Zrážková daň</t>
  </si>
  <si>
    <t>zmena prerozdelenia dane z príjmu fyzických osôb (DPFO) - 70% bude príjmom obcí a 30% príjmom VÚC. Do štátneho rozpočtu už z DPFO nebudú plynúť žiadne príjmy (doteraz 2,3%)</t>
  </si>
  <si>
    <t>Zákon č. 580/2004 Z. z. o zdravotnom poistení a o zmene a doplnení zákona č. 95/2002 Z. z.</t>
  </si>
  <si>
    <t>zrušenie zdravotných odvodov z dividend z akcií spoločností obchodovaných na regulovaných trhoch</t>
  </si>
  <si>
    <t>Zdravotné odvody</t>
  </si>
  <si>
    <t>zmena sadzieb cigariet v rokoch 2017 a 2019</t>
  </si>
  <si>
    <t>paušálne výdavky - DPFO podn.</t>
  </si>
  <si>
    <t xml:space="preserve">   DPFO podnikanie</t>
  </si>
  <si>
    <t xml:space="preserve">Oslobodenie od DPPO odvodov do rezolučného fondu </t>
  </si>
  <si>
    <t>DzP - Zavedenie dane z dividend (7%) a zrušenie ZO z dividend</t>
  </si>
  <si>
    <t>zrážka</t>
  </si>
  <si>
    <t>ZO</t>
  </si>
  <si>
    <t>Zníženie sadzby DPPO z 22% na 21% (od 1.1.2017)</t>
  </si>
  <si>
    <t>ZP - Zrušenie max. VZ pre zdravotné odvody</t>
  </si>
  <si>
    <t>Zákon č. 461/2003 Z.z. o sociálnom poistení</t>
  </si>
  <si>
    <t>SO - Zvýšenie max. VZ pre sociálne odvody z 5 na 7 násobok</t>
  </si>
  <si>
    <t xml:space="preserve"> DPFO zč</t>
  </si>
  <si>
    <t xml:space="preserve">Osobitný odvod z podnikania v regulovaných odvetviach </t>
  </si>
  <si>
    <t>OO v reg. odvetiviach (zvýšenie sadzby a iné zmeny)</t>
  </si>
  <si>
    <t>osobitný odvod z podnikania v regulovaných odvetviach</t>
  </si>
  <si>
    <t>Osobitný odvod vybraných  finančných inštitúcií</t>
  </si>
  <si>
    <t>Ponechanie sadzby na bankovom odvode na 0,2%</t>
  </si>
  <si>
    <t>osobitný odvod vybraných finančných inštitúcií</t>
  </si>
  <si>
    <t>Zrušenie daňovej licencie</t>
  </si>
  <si>
    <t>Zmena pri uplatňovaní superodpočtu výdavkov na vedu a výskum</t>
  </si>
  <si>
    <t>Zavedenie NČZD na kúpeľníctvo</t>
  </si>
  <si>
    <t>DPFO</t>
  </si>
  <si>
    <t>Zavedenie samostatného odpisovania technického zhodnotenia a opráv na budovách kúpeľov</t>
  </si>
  <si>
    <t>Zavedenie daňového bonusu na hypotéky</t>
  </si>
  <si>
    <t xml:space="preserve">Oslobodenie príjmov z predaja akcií a obchodných podielov </t>
  </si>
  <si>
    <t>DPFO podn</t>
  </si>
  <si>
    <t>Skrátenie doby odpisovania zo 40 na 20 rokov</t>
  </si>
  <si>
    <t>Oslobodenie príjmov z reklám neziskových organizácií</t>
  </si>
  <si>
    <t>zmena výpočtu OOP</t>
  </si>
  <si>
    <t>Zrušenie OOP na ZO pre zamestnávateľa</t>
  </si>
  <si>
    <t>Zavedenie OOP pre dôchodcov pre SO (1.7.2018)</t>
  </si>
  <si>
    <t xml:space="preserve">odvod z poistného </t>
  </si>
  <si>
    <t>zmena klasifikácie - iné dane</t>
  </si>
  <si>
    <t xml:space="preserve">Zákon č. 311/2001 Z.z. zákonník práce </t>
  </si>
  <si>
    <t>zavedenie 13. a 14. platu</t>
  </si>
  <si>
    <t>Zmena sadzieb z benzínu a nafty</t>
  </si>
  <si>
    <t>SD z minerálneho oleja</t>
  </si>
  <si>
    <t>Spotrebné dane</t>
  </si>
  <si>
    <t>Ooreg</t>
  </si>
  <si>
    <t>Oofin</t>
  </si>
  <si>
    <t>Sociálne odvody</t>
  </si>
  <si>
    <t>Celkom</t>
  </si>
  <si>
    <t>Iné dane</t>
  </si>
  <si>
    <t>Vplyv všetkých legislatívnych zmien zavedených od 1.1.2016 do 1.5.2018 na daňové príjmy VS (ESA2010, v mil. eur)</t>
  </si>
  <si>
    <t>Vplyv  legislatívnych zmien zavedených od 1.1.2016 do 1.5.2018 na daňové príjmy VS (ESA2010, v mil. eur)</t>
  </si>
  <si>
    <t>Vplyv legislatívnych zmien zavedených od 1.1.2016 na daňové príjmy VS (ESA2010, v mil eur)</t>
  </si>
  <si>
    <t>Vplyv legislatívnych zmien zavedených od 1.1.2017 na daňové príjmy VS (ESA2010, v mil. eur)</t>
  </si>
  <si>
    <t>Vplyv legislatívnych zmien na daňové príjmy VS, ktoré boli zavedené od 1.1.2018 do 1.5.2018 (ESA2010, v mil.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</si>
</sst>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0" xfId="0" applyNumberFormat="1"/>
    <xf numFmtId="3" fontId="0" fillId="0" borderId="0" xfId="0" applyNumberFormat="1" applyBorder="1"/>
    <xf numFmtId="0" fontId="1" fillId="0" borderId="2" xfId="0" applyFont="1" applyBorder="1"/>
    <xf numFmtId="3" fontId="1" fillId="0" borderId="2" xfId="0" applyNumberFormat="1" applyFont="1" applyBorder="1"/>
    <xf numFmtId="3" fontId="0" fillId="0" borderId="1" xfId="0" applyNumberFormat="1" applyBorder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3" fontId="4" fillId="2" borderId="0" xfId="0" applyNumberFormat="1" applyFont="1" applyFill="1"/>
    <xf numFmtId="0" fontId="3" fillId="2" borderId="0" xfId="0" applyFont="1" applyFill="1"/>
    <xf numFmtId="0" fontId="3" fillId="0" borderId="0" xfId="0" applyFont="1" applyAlignment="1">
      <alignment horizontal="left" wrapText="1" indent="2"/>
    </xf>
    <xf numFmtId="3" fontId="3" fillId="0" borderId="0" xfId="0" applyNumberFormat="1" applyFont="1"/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left" wrapText="1"/>
    </xf>
    <xf numFmtId="3" fontId="4" fillId="0" borderId="0" xfId="0" applyNumberFormat="1" applyFont="1"/>
    <xf numFmtId="0" fontId="4" fillId="0" borderId="0" xfId="0" applyFont="1" applyAlignment="1">
      <alignment wrapText="1"/>
    </xf>
    <xf numFmtId="3" fontId="5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 applyFill="1" applyAlignment="1">
      <alignment horizontal="center" vertical="center" textRotation="90"/>
    </xf>
    <xf numFmtId="3" fontId="6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5"/>
    </xf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left" indent="2"/>
    </xf>
    <xf numFmtId="3" fontId="3" fillId="2" borderId="0" xfId="0" applyNumberFormat="1" applyFont="1" applyFill="1"/>
    <xf numFmtId="0" fontId="4" fillId="0" borderId="0" xfId="0" applyFont="1" applyFill="1"/>
    <xf numFmtId="3" fontId="5" fillId="0" borderId="0" xfId="0" applyNumberFormat="1" applyFont="1" applyFill="1"/>
    <xf numFmtId="1" fontId="5" fillId="2" borderId="0" xfId="0" applyNumberFormat="1" applyFont="1" applyFill="1"/>
    <xf numFmtId="0" fontId="4" fillId="0" borderId="0" xfId="0" applyFont="1" applyAlignment="1">
      <alignment horizontal="left"/>
    </xf>
    <xf numFmtId="1" fontId="4" fillId="0" borderId="0" xfId="0" applyNumberFormat="1" applyFont="1"/>
    <xf numFmtId="0" fontId="3" fillId="2" borderId="0" xfId="0" applyFont="1" applyFill="1" applyAlignment="1">
      <alignment horizontal="center" vertical="center" textRotation="90"/>
    </xf>
    <xf numFmtId="0" fontId="4" fillId="0" borderId="1" xfId="0" applyFont="1" applyBorder="1"/>
    <xf numFmtId="0" fontId="3" fillId="0" borderId="1" xfId="0" applyFont="1" applyBorder="1"/>
    <xf numFmtId="0" fontId="4" fillId="2" borderId="0" xfId="0" applyFont="1" applyFill="1" applyAlignment="1">
      <alignment horizontal="center" vertical="center" textRotation="90"/>
    </xf>
    <xf numFmtId="0" fontId="3" fillId="2" borderId="0" xfId="0" applyFont="1" applyFill="1" applyAlignment="1">
      <alignment horizontal="center" vertical="center" textRotation="90"/>
    </xf>
    <xf numFmtId="0" fontId="2" fillId="0" borderId="1" xfId="0" applyFont="1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5_Vybor/EDV/2014_Zasadnutia/jun/Opatrenia%20RVS_2014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  <sheetName val="Opatrenia_VpDP_jun14"/>
      <sheetName val="Sumar 2014"/>
    </sheetNames>
    <sheetDataSet>
      <sheetData sheetId="0"/>
      <sheetData sheetId="1"/>
      <sheetData sheetId="2"/>
      <sheetData sheetId="3"/>
      <sheetData sheetId="4">
        <row r="2">
          <cell r="M2">
            <v>0.67</v>
          </cell>
        </row>
        <row r="3">
          <cell r="M3">
            <v>0.219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zoomScale="120" zoomScaleNormal="120" workbookViewId="0">
      <pane ySplit="2" topLeftCell="A3" activePane="bottomLeft" state="frozen"/>
      <selection activeCell="K44" sqref="K44"/>
      <selection pane="bottomLeft" activeCell="B5" sqref="B5"/>
    </sheetView>
  </sheetViews>
  <sheetFormatPr defaultRowHeight="12.75" x14ac:dyDescent="0.2"/>
  <cols>
    <col min="1" max="1" width="9.33203125" style="8"/>
    <col min="2" max="2" width="131.6640625" style="8" customWidth="1"/>
    <col min="3" max="16384" width="9.33203125" style="8"/>
  </cols>
  <sheetData>
    <row r="1" spans="1:13" x14ac:dyDescent="0.2">
      <c r="A1" s="36" t="s">
        <v>69</v>
      </c>
      <c r="B1" s="37"/>
      <c r="C1" s="37"/>
      <c r="D1" s="37"/>
      <c r="E1" s="37"/>
    </row>
    <row r="2" spans="1:13" x14ac:dyDescent="0.2">
      <c r="C2" s="9">
        <v>2016</v>
      </c>
      <c r="D2" s="9">
        <v>2017</v>
      </c>
      <c r="E2" s="9">
        <v>2018</v>
      </c>
      <c r="L2" s="9"/>
      <c r="M2" s="9"/>
    </row>
    <row r="3" spans="1:13" x14ac:dyDescent="0.2">
      <c r="A3" s="38">
        <v>2016</v>
      </c>
      <c r="B3" s="10" t="s">
        <v>0</v>
      </c>
      <c r="C3" s="11">
        <f>+SUM(C4:C5)</f>
        <v>-65.742999999999995</v>
      </c>
      <c r="D3" s="12"/>
      <c r="E3" s="12"/>
    </row>
    <row r="4" spans="1:13" ht="25.5" x14ac:dyDescent="0.2">
      <c r="A4" s="38"/>
      <c r="B4" s="13" t="s">
        <v>1</v>
      </c>
      <c r="C4" s="14">
        <v>11.2</v>
      </c>
      <c r="F4" s="14"/>
    </row>
    <row r="5" spans="1:13" x14ac:dyDescent="0.2">
      <c r="A5" s="38"/>
      <c r="B5" s="15" t="s">
        <v>2</v>
      </c>
      <c r="C5" s="14">
        <v>-76.942999999999998</v>
      </c>
    </row>
    <row r="6" spans="1:13" x14ac:dyDescent="0.2">
      <c r="A6" s="38"/>
      <c r="B6" s="10" t="s">
        <v>3</v>
      </c>
      <c r="C6" s="11">
        <f>+C7+C10</f>
        <v>6.65</v>
      </c>
      <c r="D6" s="11">
        <f>+D7+D10</f>
        <v>30.03</v>
      </c>
      <c r="E6" s="12"/>
    </row>
    <row r="7" spans="1:13" ht="25.5" x14ac:dyDescent="0.2">
      <c r="A7" s="38"/>
      <c r="B7" s="16" t="s">
        <v>4</v>
      </c>
      <c r="C7" s="17">
        <f>+C8+C9</f>
        <v>6.65</v>
      </c>
      <c r="D7" s="17"/>
    </row>
    <row r="8" spans="1:13" x14ac:dyDescent="0.2">
      <c r="A8" s="38"/>
      <c r="B8" s="15" t="s">
        <v>5</v>
      </c>
      <c r="C8" s="14">
        <v>5.54</v>
      </c>
      <c r="D8" s="14"/>
    </row>
    <row r="9" spans="1:13" x14ac:dyDescent="0.2">
      <c r="A9" s="38"/>
      <c r="B9" s="15" t="s">
        <v>6</v>
      </c>
      <c r="C9" s="14">
        <v>1.1100000000000001</v>
      </c>
      <c r="D9" s="14"/>
    </row>
    <row r="10" spans="1:13" ht="25.5" x14ac:dyDescent="0.2">
      <c r="A10" s="38"/>
      <c r="B10" s="18" t="s">
        <v>7</v>
      </c>
      <c r="C10" s="9">
        <v>0</v>
      </c>
      <c r="D10" s="19">
        <f>+D11+D12</f>
        <v>30.03</v>
      </c>
      <c r="E10" s="9"/>
    </row>
    <row r="11" spans="1:13" x14ac:dyDescent="0.2">
      <c r="A11" s="38"/>
      <c r="B11" s="15" t="s">
        <v>5</v>
      </c>
      <c r="C11" s="8">
        <v>0</v>
      </c>
      <c r="D11" s="14">
        <v>28.55</v>
      </c>
      <c r="E11" s="14"/>
    </row>
    <row r="12" spans="1:13" x14ac:dyDescent="0.2">
      <c r="A12" s="38"/>
      <c r="B12" s="15" t="s">
        <v>6</v>
      </c>
      <c r="C12" s="8">
        <v>0</v>
      </c>
      <c r="D12" s="14">
        <v>1.48</v>
      </c>
    </row>
    <row r="13" spans="1:13" x14ac:dyDescent="0.2">
      <c r="A13" s="38"/>
      <c r="B13" s="10" t="s">
        <v>8</v>
      </c>
      <c r="C13" s="11">
        <f>+C14+C18+C20+C22+C24+C26</f>
        <v>-9.4875691701163198</v>
      </c>
      <c r="D13" s="12"/>
      <c r="E13" s="12"/>
    </row>
    <row r="14" spans="1:13" x14ac:dyDescent="0.2">
      <c r="A14" s="38"/>
      <c r="B14" s="9" t="s">
        <v>9</v>
      </c>
      <c r="C14" s="17">
        <f>+SUM(C15:C17)</f>
        <v>-3.1487212903915998</v>
      </c>
      <c r="H14" s="20"/>
    </row>
    <row r="15" spans="1:13" x14ac:dyDescent="0.2">
      <c r="A15" s="38"/>
      <c r="B15" s="15" t="s">
        <v>10</v>
      </c>
      <c r="C15" s="14">
        <v>-1.6746972768399999</v>
      </c>
      <c r="H15" s="20"/>
    </row>
    <row r="16" spans="1:13" x14ac:dyDescent="0.2">
      <c r="A16" s="38"/>
      <c r="B16" s="15" t="s">
        <v>11</v>
      </c>
      <c r="C16" s="14">
        <v>-0.67762317559999996</v>
      </c>
      <c r="H16" s="20"/>
    </row>
    <row r="17" spans="1:8" x14ac:dyDescent="0.2">
      <c r="A17" s="38"/>
      <c r="B17" s="15" t="s">
        <v>12</v>
      </c>
      <c r="C17" s="14">
        <v>-0.79640083795159999</v>
      </c>
      <c r="H17" s="20"/>
    </row>
    <row r="18" spans="1:8" x14ac:dyDescent="0.2">
      <c r="A18" s="38"/>
      <c r="B18" s="9" t="s">
        <v>13</v>
      </c>
      <c r="C18" s="17">
        <f>+C19</f>
        <v>-2.181</v>
      </c>
    </row>
    <row r="19" spans="1:8" x14ac:dyDescent="0.2">
      <c r="A19" s="38"/>
      <c r="B19" s="15" t="s">
        <v>14</v>
      </c>
      <c r="C19" s="14">
        <v>-2.181</v>
      </c>
    </row>
    <row r="20" spans="1:8" x14ac:dyDescent="0.2">
      <c r="A20" s="38"/>
      <c r="B20" s="9" t="s">
        <v>15</v>
      </c>
      <c r="C20" s="17">
        <f>+C21</f>
        <v>-0.11584787972472003</v>
      </c>
    </row>
    <row r="21" spans="1:8" x14ac:dyDescent="0.2">
      <c r="A21" s="38"/>
      <c r="B21" s="15" t="s">
        <v>14</v>
      </c>
      <c r="C21" s="14">
        <v>-0.11584787972472003</v>
      </c>
    </row>
    <row r="22" spans="1:8" x14ac:dyDescent="0.2">
      <c r="A22" s="38"/>
      <c r="B22" s="9" t="s">
        <v>16</v>
      </c>
      <c r="C22" s="17">
        <f>+C23</f>
        <v>-1.454</v>
      </c>
    </row>
    <row r="23" spans="1:8" x14ac:dyDescent="0.2">
      <c r="A23" s="38"/>
      <c r="B23" s="15" t="s">
        <v>14</v>
      </c>
      <c r="C23" s="14">
        <v>-1.454</v>
      </c>
    </row>
    <row r="24" spans="1:8" x14ac:dyDescent="0.2">
      <c r="A24" s="38"/>
      <c r="B24" s="9" t="s">
        <v>17</v>
      </c>
      <c r="C24" s="17">
        <f>+C25</f>
        <v>2.617</v>
      </c>
    </row>
    <row r="25" spans="1:8" x14ac:dyDescent="0.2">
      <c r="A25" s="38"/>
      <c r="B25" s="15" t="s">
        <v>18</v>
      </c>
      <c r="C25" s="14">
        <v>2.617</v>
      </c>
    </row>
    <row r="26" spans="1:8" ht="25.5" x14ac:dyDescent="0.2">
      <c r="A26" s="38"/>
      <c r="B26" s="18" t="s">
        <v>19</v>
      </c>
      <c r="C26" s="17">
        <f>+C27</f>
        <v>-5.2050000000000001</v>
      </c>
    </row>
    <row r="27" spans="1:8" x14ac:dyDescent="0.2">
      <c r="A27" s="38"/>
      <c r="B27" s="15" t="s">
        <v>20</v>
      </c>
      <c r="C27" s="14">
        <v>-5.2050000000000001</v>
      </c>
    </row>
    <row r="28" spans="1:8" ht="25.5" x14ac:dyDescent="0.2">
      <c r="A28" s="38"/>
      <c r="B28" s="18" t="s">
        <v>21</v>
      </c>
      <c r="C28" s="9">
        <v>0</v>
      </c>
    </row>
    <row r="29" spans="1:8" x14ac:dyDescent="0.2">
      <c r="A29" s="38"/>
      <c r="B29" s="10" t="s">
        <v>22</v>
      </c>
      <c r="C29" s="11">
        <f>+C30</f>
        <v>-1.8089999999999999</v>
      </c>
      <c r="D29" s="12"/>
      <c r="E29" s="12"/>
    </row>
    <row r="30" spans="1:8" x14ac:dyDescent="0.2">
      <c r="A30" s="38"/>
      <c r="B30" s="9" t="s">
        <v>23</v>
      </c>
      <c r="C30" s="17">
        <f>+C31</f>
        <v>-1.8089999999999999</v>
      </c>
    </row>
    <row r="31" spans="1:8" x14ac:dyDescent="0.2">
      <c r="A31" s="38"/>
      <c r="B31" s="15" t="s">
        <v>24</v>
      </c>
      <c r="C31" s="14">
        <v>-1.8089999999999999</v>
      </c>
    </row>
    <row r="32" spans="1:8" x14ac:dyDescent="0.2">
      <c r="A32" s="21"/>
    </row>
    <row r="33" spans="1:10" x14ac:dyDescent="0.2">
      <c r="A33" s="38">
        <v>2017</v>
      </c>
      <c r="B33" s="10" t="s">
        <v>3</v>
      </c>
      <c r="C33" s="12"/>
      <c r="D33" s="11">
        <f>+D34</f>
        <v>29.565999999999999</v>
      </c>
      <c r="E33" s="11"/>
    </row>
    <row r="34" spans="1:10" x14ac:dyDescent="0.2">
      <c r="A34" s="39"/>
      <c r="B34" s="9" t="s">
        <v>25</v>
      </c>
      <c r="D34" s="17">
        <f>+D35+D36</f>
        <v>29.565999999999999</v>
      </c>
      <c r="E34" s="17"/>
    </row>
    <row r="35" spans="1:10" x14ac:dyDescent="0.2">
      <c r="A35" s="39"/>
      <c r="B35" s="15" t="s">
        <v>5</v>
      </c>
      <c r="D35" s="14">
        <v>23.824999999999999</v>
      </c>
      <c r="E35" s="14"/>
    </row>
    <row r="36" spans="1:10" x14ac:dyDescent="0.2">
      <c r="A36" s="39"/>
      <c r="B36" s="15" t="s">
        <v>6</v>
      </c>
      <c r="D36" s="14">
        <v>5.7409999999999997</v>
      </c>
      <c r="E36" s="14"/>
    </row>
    <row r="37" spans="1:10" x14ac:dyDescent="0.2">
      <c r="A37" s="39"/>
      <c r="B37" s="10" t="s">
        <v>8</v>
      </c>
      <c r="C37" s="12"/>
      <c r="D37" s="11">
        <f>+D38+D40+D42+D45</f>
        <v>-160.10136408132678</v>
      </c>
      <c r="E37" s="11">
        <f t="shared" ref="E37" si="0">+E38+E40+E42+E45</f>
        <v>38.638817000000003</v>
      </c>
    </row>
    <row r="38" spans="1:10" x14ac:dyDescent="0.2">
      <c r="A38" s="39"/>
      <c r="B38" s="9" t="s">
        <v>26</v>
      </c>
      <c r="D38" s="19">
        <f>+D39</f>
        <v>-34.2603480223068</v>
      </c>
      <c r="E38" s="22"/>
    </row>
    <row r="39" spans="1:10" x14ac:dyDescent="0.2">
      <c r="A39" s="39"/>
      <c r="B39" s="23" t="s">
        <v>27</v>
      </c>
      <c r="D39" s="14">
        <v>-34.2603480223068</v>
      </c>
      <c r="E39" s="14"/>
    </row>
    <row r="40" spans="1:10" x14ac:dyDescent="0.2">
      <c r="A40" s="39"/>
      <c r="B40" s="9" t="s">
        <v>28</v>
      </c>
      <c r="D40" s="17">
        <f>+D41</f>
        <v>-4.5</v>
      </c>
    </row>
    <row r="41" spans="1:10" x14ac:dyDescent="0.2">
      <c r="A41" s="39"/>
      <c r="B41" s="15" t="s">
        <v>18</v>
      </c>
      <c r="D41" s="14">
        <v>-4.5</v>
      </c>
    </row>
    <row r="42" spans="1:10" x14ac:dyDescent="0.2">
      <c r="A42" s="39"/>
      <c r="B42" s="9" t="s">
        <v>29</v>
      </c>
      <c r="E42" s="17">
        <f>+E43+E44</f>
        <v>38.638817000000003</v>
      </c>
    </row>
    <row r="43" spans="1:10" x14ac:dyDescent="0.2">
      <c r="A43" s="39"/>
      <c r="B43" s="24" t="s">
        <v>30</v>
      </c>
      <c r="E43" s="14">
        <v>44.238817000000004</v>
      </c>
    </row>
    <row r="44" spans="1:10" x14ac:dyDescent="0.2">
      <c r="A44" s="39"/>
      <c r="B44" s="24" t="s">
        <v>31</v>
      </c>
      <c r="E44" s="14">
        <v>-5.6</v>
      </c>
    </row>
    <row r="45" spans="1:10" x14ac:dyDescent="0.2">
      <c r="A45" s="39"/>
      <c r="B45" s="9" t="s">
        <v>32</v>
      </c>
      <c r="D45" s="19">
        <f>+D46</f>
        <v>-121.34101605901999</v>
      </c>
      <c r="E45" s="17"/>
    </row>
    <row r="46" spans="1:10" x14ac:dyDescent="0.2">
      <c r="A46" s="39"/>
      <c r="B46" s="15" t="s">
        <v>18</v>
      </c>
      <c r="D46" s="14">
        <v>-121.34101605901999</v>
      </c>
      <c r="J46" s="9"/>
    </row>
    <row r="47" spans="1:10" x14ac:dyDescent="0.2">
      <c r="A47" s="39"/>
      <c r="B47" s="10" t="s">
        <v>22</v>
      </c>
      <c r="C47" s="12"/>
      <c r="D47" s="11">
        <f>+D48</f>
        <v>96.521032393232005</v>
      </c>
      <c r="E47" s="11">
        <f>+E48</f>
        <v>85.641915297169945</v>
      </c>
      <c r="J47" s="9"/>
    </row>
    <row r="48" spans="1:10" x14ac:dyDescent="0.2">
      <c r="A48" s="39"/>
      <c r="B48" s="9" t="s">
        <v>33</v>
      </c>
      <c r="D48" s="19">
        <f>+D49+D50+D51</f>
        <v>96.521032393232005</v>
      </c>
      <c r="E48" s="19">
        <f>+E49+E50+E51</f>
        <v>85.641915297169945</v>
      </c>
    </row>
    <row r="49" spans="1:5" x14ac:dyDescent="0.2">
      <c r="A49" s="39"/>
      <c r="B49" s="15" t="s">
        <v>12</v>
      </c>
      <c r="D49" s="14">
        <v>-8.526592967600001</v>
      </c>
      <c r="E49" s="14">
        <v>-7.1666874725665224</v>
      </c>
    </row>
    <row r="50" spans="1:5" x14ac:dyDescent="0.2">
      <c r="A50" s="39"/>
      <c r="B50" s="15" t="s">
        <v>18</v>
      </c>
      <c r="D50" s="14">
        <v>-14.324676185568</v>
      </c>
      <c r="E50" s="14">
        <v>-7.5250218461948482</v>
      </c>
    </row>
    <row r="51" spans="1:5" x14ac:dyDescent="0.2">
      <c r="A51" s="39"/>
      <c r="B51" s="15" t="s">
        <v>11</v>
      </c>
      <c r="D51" s="14">
        <v>119.37230154640001</v>
      </c>
      <c r="E51" s="14">
        <v>100.33362461593131</v>
      </c>
    </row>
    <row r="52" spans="1:5" x14ac:dyDescent="0.2">
      <c r="A52" s="39"/>
      <c r="B52" s="10" t="s">
        <v>34</v>
      </c>
      <c r="C52" s="12"/>
      <c r="D52" s="11">
        <f>+D53</f>
        <v>70.444310645769377</v>
      </c>
      <c r="E52" s="12"/>
    </row>
    <row r="53" spans="1:5" x14ac:dyDescent="0.2">
      <c r="A53" s="39"/>
      <c r="B53" s="9" t="s">
        <v>35</v>
      </c>
      <c r="D53" s="19">
        <f>+D54+D55+D56</f>
        <v>70.444310645769377</v>
      </c>
    </row>
    <row r="54" spans="1:5" x14ac:dyDescent="0.2">
      <c r="A54" s="39"/>
      <c r="B54" s="15" t="s">
        <v>36</v>
      </c>
      <c r="D54" s="14">
        <v>-6.8707228803530001</v>
      </c>
    </row>
    <row r="55" spans="1:5" x14ac:dyDescent="0.2">
      <c r="A55" s="39"/>
      <c r="B55" s="15" t="s">
        <v>18</v>
      </c>
      <c r="D55" s="14">
        <v>-12.377826547345727</v>
      </c>
    </row>
    <row r="56" spans="1:5" x14ac:dyDescent="0.2">
      <c r="A56" s="39"/>
      <c r="B56" s="15" t="s">
        <v>10</v>
      </c>
      <c r="D56" s="14">
        <v>89.692860073468111</v>
      </c>
    </row>
    <row r="57" spans="1:5" x14ac:dyDescent="0.2">
      <c r="A57" s="39"/>
      <c r="B57" s="10" t="s">
        <v>37</v>
      </c>
      <c r="C57" s="12"/>
      <c r="D57" s="11">
        <f>+D58</f>
        <v>62.335786831938904</v>
      </c>
      <c r="E57" s="12"/>
    </row>
    <row r="58" spans="1:5" x14ac:dyDescent="0.2">
      <c r="A58" s="39"/>
      <c r="B58" s="9" t="s">
        <v>38</v>
      </c>
      <c r="D58" s="19">
        <f>+D59+D60</f>
        <v>62.335786831938904</v>
      </c>
    </row>
    <row r="59" spans="1:5" x14ac:dyDescent="0.2">
      <c r="A59" s="39"/>
      <c r="B59" s="15" t="s">
        <v>18</v>
      </c>
      <c r="D59" s="14">
        <v>-17.3559013677</v>
      </c>
    </row>
    <row r="60" spans="1:5" x14ac:dyDescent="0.2">
      <c r="A60" s="39"/>
      <c r="B60" s="15" t="s">
        <v>39</v>
      </c>
      <c r="D60" s="14">
        <v>79.691688199638904</v>
      </c>
    </row>
    <row r="61" spans="1:5" x14ac:dyDescent="0.2">
      <c r="A61" s="39"/>
      <c r="B61" s="10" t="s">
        <v>40</v>
      </c>
      <c r="C61" s="12"/>
      <c r="D61" s="11">
        <f>+D62</f>
        <v>50.277093246149995</v>
      </c>
      <c r="E61" s="12"/>
    </row>
    <row r="62" spans="1:5" x14ac:dyDescent="0.2">
      <c r="A62" s="39"/>
      <c r="B62" s="9" t="s">
        <v>41</v>
      </c>
      <c r="D62" s="17">
        <f>+D63+D64</f>
        <v>50.277093246149995</v>
      </c>
    </row>
    <row r="63" spans="1:5" x14ac:dyDescent="0.2">
      <c r="A63" s="39"/>
      <c r="B63" s="15" t="s">
        <v>18</v>
      </c>
      <c r="D63" s="14">
        <v>-13.364796938850001</v>
      </c>
    </row>
    <row r="64" spans="1:5" x14ac:dyDescent="0.2">
      <c r="A64" s="39"/>
      <c r="B64" s="15" t="s">
        <v>42</v>
      </c>
      <c r="D64" s="14">
        <v>63.641890184999994</v>
      </c>
    </row>
    <row r="66" spans="1:6" x14ac:dyDescent="0.2">
      <c r="A66" s="38">
        <v>2018</v>
      </c>
      <c r="B66" s="10" t="s">
        <v>8</v>
      </c>
      <c r="C66" s="12"/>
      <c r="D66" s="12"/>
      <c r="E66" s="11">
        <f>+E67+E69+E71+E73+E75+E77+E80+E82</f>
        <v>-132.60244523543656</v>
      </c>
    </row>
    <row r="67" spans="1:6" x14ac:dyDescent="0.2">
      <c r="A67" s="39"/>
      <c r="B67" s="9" t="s">
        <v>43</v>
      </c>
      <c r="E67" s="19">
        <f>+E68</f>
        <v>-115</v>
      </c>
      <c r="F67" s="14"/>
    </row>
    <row r="68" spans="1:6" x14ac:dyDescent="0.2">
      <c r="A68" s="39"/>
      <c r="B68" s="15" t="s">
        <v>18</v>
      </c>
      <c r="E68" s="14">
        <v>-115</v>
      </c>
      <c r="F68" s="14"/>
    </row>
    <row r="69" spans="1:6" x14ac:dyDescent="0.2">
      <c r="A69" s="39"/>
      <c r="B69" s="9" t="s">
        <v>44</v>
      </c>
      <c r="E69" s="17">
        <f>+E70</f>
        <v>-9.0129999999999999</v>
      </c>
    </row>
    <row r="70" spans="1:6" x14ac:dyDescent="0.2">
      <c r="A70" s="39"/>
      <c r="B70" s="15" t="s">
        <v>18</v>
      </c>
      <c r="E70" s="14">
        <v>-9.0129999999999999</v>
      </c>
    </row>
    <row r="71" spans="1:6" x14ac:dyDescent="0.2">
      <c r="A71" s="39"/>
      <c r="B71" s="9" t="s">
        <v>45</v>
      </c>
      <c r="E71" s="17">
        <f>+E72</f>
        <v>-1.9239999999999999</v>
      </c>
    </row>
    <row r="72" spans="1:6" x14ac:dyDescent="0.2">
      <c r="A72" s="39"/>
      <c r="B72" s="15" t="s">
        <v>46</v>
      </c>
      <c r="E72" s="14">
        <v>-1.9239999999999999</v>
      </c>
    </row>
    <row r="73" spans="1:6" x14ac:dyDescent="0.2">
      <c r="A73" s="39"/>
      <c r="B73" s="9" t="s">
        <v>47</v>
      </c>
      <c r="E73" s="17">
        <f>+E74</f>
        <v>-2.7207570810000004</v>
      </c>
    </row>
    <row r="74" spans="1:6" x14ac:dyDescent="0.2">
      <c r="A74" s="39"/>
      <c r="B74" s="15" t="s">
        <v>18</v>
      </c>
      <c r="E74" s="14">
        <v>-2.7207570810000004</v>
      </c>
    </row>
    <row r="75" spans="1:6" x14ac:dyDescent="0.2">
      <c r="A75" s="39"/>
      <c r="B75" s="9" t="s">
        <v>48</v>
      </c>
      <c r="E75" s="9">
        <f>+E76</f>
        <v>0</v>
      </c>
    </row>
    <row r="76" spans="1:6" x14ac:dyDescent="0.2">
      <c r="A76" s="39"/>
      <c r="B76" s="15" t="s">
        <v>46</v>
      </c>
      <c r="E76" s="8">
        <v>0</v>
      </c>
    </row>
    <row r="77" spans="1:6" x14ac:dyDescent="0.2">
      <c r="A77" s="39"/>
      <c r="B77" s="9" t="s">
        <v>49</v>
      </c>
      <c r="E77" s="17">
        <v>0</v>
      </c>
    </row>
    <row r="78" spans="1:6" x14ac:dyDescent="0.2">
      <c r="A78" s="39"/>
      <c r="B78" s="25" t="s">
        <v>18</v>
      </c>
      <c r="E78" s="8">
        <v>0</v>
      </c>
    </row>
    <row r="79" spans="1:6" x14ac:dyDescent="0.2">
      <c r="A79" s="39"/>
      <c r="B79" s="25" t="s">
        <v>50</v>
      </c>
      <c r="E79" s="8">
        <v>0</v>
      </c>
    </row>
    <row r="80" spans="1:6" x14ac:dyDescent="0.2">
      <c r="A80" s="39"/>
      <c r="B80" s="9" t="s">
        <v>51</v>
      </c>
      <c r="E80" s="17">
        <f>+E81</f>
        <v>-2.5787970810000003</v>
      </c>
    </row>
    <row r="81" spans="1:8" x14ac:dyDescent="0.2">
      <c r="A81" s="39"/>
      <c r="B81" s="15" t="s">
        <v>18</v>
      </c>
      <c r="E81" s="14">
        <v>-2.5787970810000003</v>
      </c>
    </row>
    <row r="82" spans="1:8" x14ac:dyDescent="0.2">
      <c r="A82" s="39"/>
      <c r="B82" s="9" t="s">
        <v>52</v>
      </c>
      <c r="E82" s="17">
        <f>+E83</f>
        <v>-1.3658910734365499</v>
      </c>
    </row>
    <row r="83" spans="1:8" x14ac:dyDescent="0.2">
      <c r="A83" s="39"/>
      <c r="B83" s="15" t="s">
        <v>18</v>
      </c>
      <c r="E83" s="14">
        <v>-1.3658910734365499</v>
      </c>
    </row>
    <row r="84" spans="1:8" s="26" customFormat="1" x14ac:dyDescent="0.2">
      <c r="A84" s="39"/>
      <c r="B84" s="10" t="s">
        <v>22</v>
      </c>
      <c r="C84" s="12"/>
      <c r="D84" s="12"/>
      <c r="E84" s="11">
        <f>+E85+E87</f>
        <v>55.426712962948201</v>
      </c>
      <c r="F84" s="14"/>
      <c r="G84" s="8"/>
      <c r="H84" s="8"/>
    </row>
    <row r="85" spans="1:8" x14ac:dyDescent="0.2">
      <c r="A85" s="39"/>
      <c r="B85" s="27" t="s">
        <v>53</v>
      </c>
      <c r="E85" s="19">
        <f>+E86</f>
        <v>35.2577120056132</v>
      </c>
      <c r="F85" s="14"/>
    </row>
    <row r="86" spans="1:8" x14ac:dyDescent="0.2">
      <c r="A86" s="39"/>
      <c r="B86" s="28" t="s">
        <v>11</v>
      </c>
      <c r="E86" s="14">
        <v>35.2577120056132</v>
      </c>
      <c r="F86" s="14"/>
    </row>
    <row r="87" spans="1:8" s="9" customFormat="1" x14ac:dyDescent="0.2">
      <c r="A87" s="39"/>
      <c r="B87" s="9" t="s">
        <v>54</v>
      </c>
      <c r="E87" s="19">
        <f>+E88+E89</f>
        <v>20.169000957334998</v>
      </c>
      <c r="F87" s="17"/>
      <c r="G87" s="17"/>
    </row>
    <row r="88" spans="1:8" x14ac:dyDescent="0.2">
      <c r="A88" s="39"/>
      <c r="B88" s="28" t="s">
        <v>11</v>
      </c>
      <c r="E88" s="14">
        <v>22.535196600374299</v>
      </c>
      <c r="F88" s="14"/>
      <c r="G88" s="14"/>
      <c r="H88" s="14"/>
    </row>
    <row r="89" spans="1:8" x14ac:dyDescent="0.2">
      <c r="A89" s="39"/>
      <c r="B89" s="15" t="s">
        <v>18</v>
      </c>
      <c r="E89" s="14">
        <v>-2.3661956430393003</v>
      </c>
      <c r="F89" s="14"/>
      <c r="G89" s="14"/>
      <c r="H89" s="14"/>
    </row>
    <row r="90" spans="1:8" s="26" customFormat="1" x14ac:dyDescent="0.2">
      <c r="A90" s="39"/>
      <c r="B90" s="10" t="s">
        <v>34</v>
      </c>
      <c r="C90" s="12"/>
      <c r="D90" s="29"/>
      <c r="E90" s="11">
        <f>+E91</f>
        <v>-9036.8811130516187</v>
      </c>
      <c r="F90" s="8"/>
      <c r="G90" s="8"/>
      <c r="H90" s="8"/>
    </row>
    <row r="91" spans="1:8" s="26" customFormat="1" x14ac:dyDescent="0.2">
      <c r="A91" s="39"/>
      <c r="B91" s="9" t="s">
        <v>55</v>
      </c>
      <c r="C91" s="8"/>
      <c r="D91" s="8"/>
      <c r="E91" s="19">
        <v>-9036.8811130516187</v>
      </c>
      <c r="F91" s="8"/>
      <c r="G91" s="8"/>
      <c r="H91" s="8"/>
    </row>
    <row r="92" spans="1:8" s="26" customFormat="1" x14ac:dyDescent="0.2">
      <c r="A92" s="39"/>
      <c r="B92" s="15" t="s">
        <v>12</v>
      </c>
      <c r="C92" s="8"/>
      <c r="D92" s="8"/>
      <c r="E92" s="14">
        <v>0.38088882961713078</v>
      </c>
      <c r="F92" s="8"/>
    </row>
    <row r="93" spans="1:8" s="26" customFormat="1" x14ac:dyDescent="0.2">
      <c r="A93" s="39"/>
      <c r="B93" s="15" t="s">
        <v>18</v>
      </c>
      <c r="C93" s="8"/>
      <c r="D93" s="8"/>
      <c r="E93" s="14">
        <v>1.0785140028999258</v>
      </c>
      <c r="F93" s="8"/>
    </row>
    <row r="94" spans="1:8" x14ac:dyDescent="0.2">
      <c r="A94" s="39"/>
      <c r="B94" s="15" t="s">
        <v>10</v>
      </c>
      <c r="E94" s="14">
        <v>-10.496283945568676</v>
      </c>
      <c r="G94" s="26"/>
      <c r="H94" s="26"/>
    </row>
    <row r="95" spans="1:8" x14ac:dyDescent="0.2">
      <c r="A95" s="39"/>
      <c r="B95" s="10" t="s">
        <v>56</v>
      </c>
      <c r="C95" s="12"/>
      <c r="D95" s="12"/>
      <c r="E95" s="11">
        <f>+E96</f>
        <v>20</v>
      </c>
    </row>
    <row r="96" spans="1:8" x14ac:dyDescent="0.2">
      <c r="A96" s="39"/>
      <c r="B96" s="15" t="s">
        <v>57</v>
      </c>
      <c r="E96" s="14">
        <v>20</v>
      </c>
    </row>
    <row r="97" spans="1:6" x14ac:dyDescent="0.2">
      <c r="A97" s="39"/>
      <c r="B97" s="10" t="s">
        <v>58</v>
      </c>
      <c r="C97" s="12"/>
      <c r="D97" s="12"/>
      <c r="E97" s="11">
        <f>+E98</f>
        <v>-2.3731663243993504</v>
      </c>
    </row>
    <row r="98" spans="1:6" x14ac:dyDescent="0.2">
      <c r="A98" s="39"/>
      <c r="B98" s="30" t="s">
        <v>59</v>
      </c>
      <c r="C98" s="26"/>
      <c r="D98" s="26"/>
      <c r="E98" s="31">
        <f>+SUM(E99:E102)</f>
        <v>-2.3731663243993504</v>
      </c>
      <c r="F98" s="26"/>
    </row>
    <row r="99" spans="1:6" x14ac:dyDescent="0.2">
      <c r="A99" s="39"/>
      <c r="B99" s="15" t="s">
        <v>12</v>
      </c>
      <c r="C99" s="26"/>
      <c r="D99" s="26"/>
      <c r="E99" s="14">
        <v>-0.93685915686929577</v>
      </c>
    </row>
    <row r="100" spans="1:6" x14ac:dyDescent="0.2">
      <c r="A100" s="39"/>
      <c r="B100" s="15" t="s">
        <v>18</v>
      </c>
      <c r="C100" s="26"/>
      <c r="D100" s="26"/>
      <c r="E100" s="14">
        <v>7.9700911535474289E-2</v>
      </c>
    </row>
    <row r="101" spans="1:6" x14ac:dyDescent="0.2">
      <c r="A101" s="39"/>
      <c r="B101" s="28" t="s">
        <v>11</v>
      </c>
      <c r="C101" s="26"/>
      <c r="D101" s="26"/>
      <c r="E101" s="14">
        <v>0</v>
      </c>
    </row>
    <row r="102" spans="1:6" x14ac:dyDescent="0.2">
      <c r="A102" s="39"/>
      <c r="B102" s="15" t="s">
        <v>10</v>
      </c>
      <c r="C102" s="26"/>
      <c r="D102" s="26"/>
      <c r="E102" s="14">
        <v>-1.516008079065529</v>
      </c>
    </row>
    <row r="103" spans="1:6" x14ac:dyDescent="0.2">
      <c r="A103" s="39"/>
      <c r="B103" s="10" t="s">
        <v>3</v>
      </c>
      <c r="C103" s="12"/>
      <c r="D103" s="12"/>
      <c r="E103" s="32">
        <f>+E104</f>
        <v>-0.87</v>
      </c>
    </row>
    <row r="104" spans="1:6" x14ac:dyDescent="0.2">
      <c r="A104" s="39"/>
      <c r="B104" s="33" t="s">
        <v>60</v>
      </c>
      <c r="E104" s="34">
        <f>+E105</f>
        <v>-0.87</v>
      </c>
    </row>
    <row r="105" spans="1:6" x14ac:dyDescent="0.2">
      <c r="A105" s="35"/>
      <c r="B105" s="15" t="s">
        <v>61</v>
      </c>
      <c r="E105" s="14">
        <v>-0.87</v>
      </c>
    </row>
  </sheetData>
  <mergeCells count="3">
    <mergeCell ref="A3:A31"/>
    <mergeCell ref="A33:A64"/>
    <mergeCell ref="A66:A10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8"/>
  <sheetViews>
    <sheetView tabSelected="1" workbookViewId="0"/>
  </sheetViews>
  <sheetFormatPr defaultRowHeight="12.75" x14ac:dyDescent="0.2"/>
  <cols>
    <col min="2" max="2" width="26" customWidth="1"/>
    <col min="3" max="5" width="12.1640625" customWidth="1"/>
  </cols>
  <sheetData>
    <row r="1" spans="2:5" ht="25.5" customHeight="1" x14ac:dyDescent="0.2">
      <c r="B1" s="40" t="s">
        <v>70</v>
      </c>
      <c r="C1" s="40"/>
      <c r="D1" s="40"/>
      <c r="E1" s="40"/>
    </row>
    <row r="2" spans="2:5" x14ac:dyDescent="0.2">
      <c r="B2" s="1"/>
      <c r="C2" s="2">
        <v>2016</v>
      </c>
      <c r="D2" s="2">
        <v>2017</v>
      </c>
      <c r="E2" s="2">
        <v>2018</v>
      </c>
    </row>
    <row r="3" spans="2:5" x14ac:dyDescent="0.2">
      <c r="B3" t="s">
        <v>46</v>
      </c>
      <c r="C3" s="3">
        <f>+opatrenia!C17+opatrenia!C19+opatrenia!C21+opatrenia!C23</f>
        <v>-4.5472487176763199</v>
      </c>
      <c r="D3" s="3">
        <f>+opatrenia!D17+opatrenia!D19+opatrenia!D21+opatrenia!D23</f>
        <v>0</v>
      </c>
      <c r="E3" s="3">
        <f>+opatrenia!E17+opatrenia!E19+opatrenia!E21+opatrenia!E23</f>
        <v>0</v>
      </c>
    </row>
    <row r="4" spans="2:5" x14ac:dyDescent="0.2">
      <c r="B4" t="s">
        <v>18</v>
      </c>
      <c r="C4" s="3">
        <f>+opatrenia!C25</f>
        <v>2.617</v>
      </c>
      <c r="D4" s="3">
        <f>+opatrenia!D25</f>
        <v>0</v>
      </c>
      <c r="E4" s="3">
        <f>+opatrenia!E25</f>
        <v>0</v>
      </c>
    </row>
    <row r="5" spans="2:5" x14ac:dyDescent="0.2">
      <c r="B5" t="s">
        <v>20</v>
      </c>
      <c r="C5" s="3">
        <f>+opatrenia!C27</f>
        <v>-5.2050000000000001</v>
      </c>
      <c r="D5" s="3">
        <f>+opatrenia!D27</f>
        <v>0</v>
      </c>
      <c r="E5" s="3">
        <f>+opatrenia!E27</f>
        <v>0</v>
      </c>
    </row>
    <row r="6" spans="2:5" x14ac:dyDescent="0.2">
      <c r="B6" t="s">
        <v>6</v>
      </c>
      <c r="C6" s="3">
        <f>+opatrenia!C4+opatrenia!C5+opatrenia!C9+opatrenia!C12</f>
        <v>-64.632999999999996</v>
      </c>
      <c r="D6" s="3">
        <f>+opatrenia!D4+opatrenia!D5+opatrenia!D9+opatrenia!D12</f>
        <v>1.48</v>
      </c>
      <c r="E6" s="3">
        <f>+opatrenia!E4+opatrenia!E5+opatrenia!E9+opatrenia!E12</f>
        <v>0</v>
      </c>
    </row>
    <row r="7" spans="2:5" x14ac:dyDescent="0.2">
      <c r="B7" t="s">
        <v>62</v>
      </c>
      <c r="C7" s="3">
        <f>+opatrenia!C8++opatrenia!C11</f>
        <v>5.54</v>
      </c>
      <c r="D7" s="3">
        <f>+opatrenia!D8++opatrenia!D11</f>
        <v>28.55</v>
      </c>
      <c r="E7" s="3">
        <f>+opatrenia!E8++opatrenia!E11</f>
        <v>0</v>
      </c>
    </row>
    <row r="8" spans="2:5" x14ac:dyDescent="0.2">
      <c r="B8" t="s">
        <v>63</v>
      </c>
      <c r="C8" s="3"/>
      <c r="D8" s="3"/>
      <c r="E8" s="3"/>
    </row>
    <row r="9" spans="2:5" x14ac:dyDescent="0.2">
      <c r="B9" t="s">
        <v>64</v>
      </c>
      <c r="C9" s="3"/>
      <c r="D9" s="3"/>
      <c r="E9" s="3"/>
    </row>
    <row r="10" spans="2:5" x14ac:dyDescent="0.2">
      <c r="B10" t="s">
        <v>65</v>
      </c>
      <c r="C10" s="3">
        <f>+opatrenia!C15</f>
        <v>-1.6746972768399999</v>
      </c>
      <c r="D10" s="3">
        <f>+opatrenia!D15</f>
        <v>0</v>
      </c>
      <c r="E10" s="3">
        <f>+opatrenia!E15</f>
        <v>0</v>
      </c>
    </row>
    <row r="11" spans="2:5" x14ac:dyDescent="0.2">
      <c r="B11" t="s">
        <v>24</v>
      </c>
      <c r="C11" s="3">
        <f>+opatrenia!C31+opatrenia!C16</f>
        <v>-2.4866231756000001</v>
      </c>
      <c r="D11" s="3">
        <f>+opatrenia!D31+opatrenia!D16</f>
        <v>0</v>
      </c>
      <c r="E11" s="3">
        <f>+opatrenia!E31+opatrenia!E16</f>
        <v>0</v>
      </c>
    </row>
    <row r="12" spans="2:5" x14ac:dyDescent="0.2">
      <c r="B12" s="5" t="s">
        <v>66</v>
      </c>
      <c r="C12" s="6">
        <f>+SUM(C3:C11)</f>
        <v>-70.389569170116303</v>
      </c>
      <c r="D12" s="6">
        <f>+SUM(D3:D11)</f>
        <v>30.03</v>
      </c>
      <c r="E12" s="6">
        <f>+SUM(E3:E11)</f>
        <v>0</v>
      </c>
    </row>
    <row r="13" spans="2:5" x14ac:dyDescent="0.2">
      <c r="C13" s="3"/>
      <c r="D13" s="3"/>
      <c r="E13" s="3"/>
    </row>
    <row r="14" spans="2:5" ht="27.75" customHeight="1" x14ac:dyDescent="0.2">
      <c r="B14" s="40" t="s">
        <v>71</v>
      </c>
      <c r="C14" s="40"/>
      <c r="D14" s="40"/>
      <c r="E14" s="40"/>
    </row>
    <row r="15" spans="2:5" x14ac:dyDescent="0.2">
      <c r="B15" s="1"/>
      <c r="C15" s="2">
        <v>2016</v>
      </c>
      <c r="D15" s="2">
        <v>2017</v>
      </c>
      <c r="E15" s="2">
        <v>2018</v>
      </c>
    </row>
    <row r="16" spans="2:5" x14ac:dyDescent="0.2">
      <c r="B16" t="s">
        <v>46</v>
      </c>
      <c r="C16" s="3"/>
      <c r="D16" s="3">
        <f>+opatrenia!D39+opatrenia!D49+opatrenia!D54</f>
        <v>-49.657663870259803</v>
      </c>
      <c r="E16" s="3">
        <f>+opatrenia!E39+opatrenia!E49+opatrenia!E54</f>
        <v>-7.1666874725665224</v>
      </c>
    </row>
    <row r="17" spans="2:6" x14ac:dyDescent="0.2">
      <c r="B17" t="s">
        <v>18</v>
      </c>
      <c r="C17" s="3"/>
      <c r="D17" s="3">
        <f>+opatrenia!D63+opatrenia!D59+opatrenia!D55+opatrenia!D50+opatrenia!D46+opatrenia!D41</f>
        <v>-183.26421709848373</v>
      </c>
      <c r="E17" s="3">
        <f>+opatrenia!E63+opatrenia!E59+opatrenia!E55+opatrenia!E50+opatrenia!E46+opatrenia!E41</f>
        <v>-7.5250218461948482</v>
      </c>
    </row>
    <row r="18" spans="2:6" x14ac:dyDescent="0.2">
      <c r="B18" t="s">
        <v>20</v>
      </c>
      <c r="C18" s="3"/>
      <c r="D18" s="3">
        <f>+opatrenia!D43</f>
        <v>0</v>
      </c>
      <c r="E18" s="3">
        <f>+opatrenia!E43</f>
        <v>44.238817000000004</v>
      </c>
    </row>
    <row r="19" spans="2:6" x14ac:dyDescent="0.2">
      <c r="B19" t="s">
        <v>6</v>
      </c>
      <c r="C19" s="3"/>
      <c r="D19" s="3">
        <f>+opatrenia!D36</f>
        <v>5.7409999999999997</v>
      </c>
      <c r="E19" s="3">
        <f>+opatrenia!E36</f>
        <v>0</v>
      </c>
    </row>
    <row r="20" spans="2:6" x14ac:dyDescent="0.2">
      <c r="B20" t="s">
        <v>62</v>
      </c>
      <c r="C20" s="3"/>
      <c r="D20" s="3">
        <f>+opatrenia!D35</f>
        <v>23.824999999999999</v>
      </c>
      <c r="E20" s="3">
        <f>+opatrenia!E35</f>
        <v>0</v>
      </c>
    </row>
    <row r="21" spans="2:6" x14ac:dyDescent="0.2">
      <c r="B21" t="s">
        <v>63</v>
      </c>
      <c r="C21" s="3"/>
      <c r="D21" s="3">
        <f>+opatrenia!D60</f>
        <v>79.691688199638904</v>
      </c>
      <c r="E21" s="3">
        <f>+opatrenia!E60</f>
        <v>0</v>
      </c>
    </row>
    <row r="22" spans="2:6" x14ac:dyDescent="0.2">
      <c r="B22" t="s">
        <v>64</v>
      </c>
      <c r="C22" s="3"/>
      <c r="D22" s="3">
        <f>+opatrenia!D64</f>
        <v>63.641890184999994</v>
      </c>
      <c r="E22" s="3">
        <f>+opatrenia!E64</f>
        <v>0</v>
      </c>
    </row>
    <row r="23" spans="2:6" x14ac:dyDescent="0.2">
      <c r="B23" t="s">
        <v>65</v>
      </c>
      <c r="C23" s="3"/>
      <c r="D23" s="3">
        <f>+opatrenia!D56</f>
        <v>89.692860073468111</v>
      </c>
      <c r="E23" s="3">
        <f>+opatrenia!E56</f>
        <v>0</v>
      </c>
    </row>
    <row r="24" spans="2:6" x14ac:dyDescent="0.2">
      <c r="B24" t="s">
        <v>24</v>
      </c>
      <c r="C24" s="3"/>
      <c r="D24" s="3">
        <f>+opatrenia!D51+opatrenia!D44</f>
        <v>119.37230154640001</v>
      </c>
      <c r="E24" s="3">
        <f>+opatrenia!E51+opatrenia!E44</f>
        <v>94.733624615931319</v>
      </c>
    </row>
    <row r="25" spans="2:6" x14ac:dyDescent="0.2">
      <c r="B25" s="5" t="s">
        <v>66</v>
      </c>
      <c r="C25" s="6"/>
      <c r="D25" s="6">
        <f t="shared" ref="D25:E25" si="0">+SUM(D16:D24)</f>
        <v>149.04285903576351</v>
      </c>
      <c r="E25" s="6">
        <f t="shared" si="0"/>
        <v>124.28073229716995</v>
      </c>
    </row>
    <row r="26" spans="2:6" x14ac:dyDescent="0.2">
      <c r="C26" s="3"/>
      <c r="D26" s="3"/>
      <c r="E26" s="3"/>
    </row>
    <row r="28" spans="2:6" ht="25.5" customHeight="1" x14ac:dyDescent="0.2">
      <c r="B28" s="40" t="s">
        <v>72</v>
      </c>
      <c r="C28" s="40"/>
      <c r="D28" s="40"/>
      <c r="E28" s="40"/>
    </row>
    <row r="29" spans="2:6" x14ac:dyDescent="0.2">
      <c r="B29" s="1"/>
      <c r="C29" s="2">
        <v>2016</v>
      </c>
      <c r="D29" s="2">
        <v>2017</v>
      </c>
      <c r="E29" s="2">
        <v>2018</v>
      </c>
    </row>
    <row r="30" spans="2:6" x14ac:dyDescent="0.2">
      <c r="B30" t="s">
        <v>46</v>
      </c>
      <c r="C30" s="3"/>
      <c r="D30" s="3"/>
      <c r="E30" s="3">
        <f>+opatrenia!E79+opatrenia!E92+opatrenia!E99+opatrenia!E72</f>
        <v>-2.4799703272521647</v>
      </c>
      <c r="F30" s="3"/>
    </row>
    <row r="31" spans="2:6" x14ac:dyDescent="0.2">
      <c r="B31" t="s">
        <v>18</v>
      </c>
      <c r="C31" s="3"/>
      <c r="D31" s="3"/>
      <c r="E31" s="3">
        <f>+opatrenia!E68+opatrenia!E70+opatrenia!E74+opatrenia!E78+opatrenia!E81+opatrenia!E83+opatrenia!E89+opatrenia!E93+opatrenia!E100</f>
        <v>-131.88642596404046</v>
      </c>
    </row>
    <row r="32" spans="2:6" x14ac:dyDescent="0.2">
      <c r="B32" t="s">
        <v>20</v>
      </c>
      <c r="C32" s="3"/>
      <c r="D32" s="3"/>
      <c r="E32" s="3"/>
    </row>
    <row r="33" spans="2:5" x14ac:dyDescent="0.2">
      <c r="B33" t="s">
        <v>6</v>
      </c>
      <c r="C33" s="3"/>
      <c r="D33" s="3"/>
      <c r="E33" s="3"/>
    </row>
    <row r="34" spans="2:5" x14ac:dyDescent="0.2">
      <c r="B34" t="s">
        <v>62</v>
      </c>
      <c r="C34" s="3"/>
      <c r="D34" s="3"/>
      <c r="E34" s="3">
        <f>+opatrenia!E105</f>
        <v>-0.87</v>
      </c>
    </row>
    <row r="35" spans="2:5" x14ac:dyDescent="0.2">
      <c r="B35" t="s">
        <v>63</v>
      </c>
      <c r="C35" s="3"/>
      <c r="D35" s="3"/>
      <c r="E35" s="3"/>
    </row>
    <row r="36" spans="2:5" x14ac:dyDescent="0.2">
      <c r="B36" t="s">
        <v>64</v>
      </c>
      <c r="C36" s="3"/>
      <c r="D36" s="3"/>
      <c r="E36" s="3"/>
    </row>
    <row r="37" spans="2:5" x14ac:dyDescent="0.2">
      <c r="B37" t="s">
        <v>67</v>
      </c>
      <c r="C37" s="3"/>
      <c r="D37" s="3"/>
      <c r="E37" s="3">
        <f>+opatrenia!E96</f>
        <v>20</v>
      </c>
    </row>
    <row r="38" spans="2:5" x14ac:dyDescent="0.2">
      <c r="B38" t="s">
        <v>65</v>
      </c>
      <c r="C38" s="3"/>
      <c r="D38" s="3"/>
      <c r="E38" s="3">
        <f>+opatrenia!E94+opatrenia!E102</f>
        <v>-12.012292024634204</v>
      </c>
    </row>
    <row r="39" spans="2:5" x14ac:dyDescent="0.2">
      <c r="B39" t="s">
        <v>24</v>
      </c>
      <c r="C39" s="3"/>
      <c r="D39" s="3"/>
      <c r="E39" s="3">
        <f>+opatrenia!E101+opatrenia!E88+opatrenia!E86</f>
        <v>57.792908605987499</v>
      </c>
    </row>
    <row r="40" spans="2:5" x14ac:dyDescent="0.2">
      <c r="B40" s="5" t="s">
        <v>66</v>
      </c>
      <c r="C40" s="6">
        <f>+SUM(C30:C39)</f>
        <v>0</v>
      </c>
      <c r="D40" s="6">
        <f>+SUM(D30:D39)</f>
        <v>0</v>
      </c>
      <c r="E40" s="6">
        <f>+SUM(E30:E39)</f>
        <v>-69.45577970993935</v>
      </c>
    </row>
    <row r="41" spans="2:5" x14ac:dyDescent="0.2">
      <c r="C41" s="3"/>
      <c r="D41" s="3"/>
      <c r="E41" s="3"/>
    </row>
    <row r="42" spans="2:5" ht="28.5" customHeight="1" x14ac:dyDescent="0.2">
      <c r="B42" s="40" t="s">
        <v>68</v>
      </c>
      <c r="C42" s="40"/>
      <c r="D42" s="40"/>
      <c r="E42" s="40"/>
    </row>
    <row r="43" spans="2:5" x14ac:dyDescent="0.2">
      <c r="B43" s="1"/>
      <c r="C43" s="2">
        <v>2016</v>
      </c>
      <c r="D43" s="2">
        <v>2017</v>
      </c>
      <c r="E43" s="2">
        <v>2018</v>
      </c>
    </row>
    <row r="44" spans="2:5" x14ac:dyDescent="0.2">
      <c r="B44" t="s">
        <v>46</v>
      </c>
      <c r="C44" s="3">
        <f>+C30+C16+C3</f>
        <v>-4.5472487176763199</v>
      </c>
      <c r="D44" s="3">
        <f t="shared" ref="D44:E44" si="1">+D30+D16+D3</f>
        <v>-49.657663870259803</v>
      </c>
      <c r="E44" s="3">
        <f t="shared" si="1"/>
        <v>-9.6466577998186871</v>
      </c>
    </row>
    <row r="45" spans="2:5" x14ac:dyDescent="0.2">
      <c r="B45" t="s">
        <v>18</v>
      </c>
      <c r="C45" s="3">
        <f t="shared" ref="C45:E45" si="2">+C31+C17+C4</f>
        <v>2.617</v>
      </c>
      <c r="D45" s="3">
        <f t="shared" si="2"/>
        <v>-183.26421709848373</v>
      </c>
      <c r="E45" s="3">
        <f t="shared" si="2"/>
        <v>-139.4114478102353</v>
      </c>
    </row>
    <row r="46" spans="2:5" x14ac:dyDescent="0.2">
      <c r="B46" t="s">
        <v>20</v>
      </c>
      <c r="C46" s="3">
        <f t="shared" ref="C46:E46" si="3">+C32+C18+C5</f>
        <v>-5.2050000000000001</v>
      </c>
      <c r="D46" s="3">
        <f t="shared" si="3"/>
        <v>0</v>
      </c>
      <c r="E46" s="3">
        <f t="shared" si="3"/>
        <v>44.238817000000004</v>
      </c>
    </row>
    <row r="47" spans="2:5" x14ac:dyDescent="0.2">
      <c r="B47" t="s">
        <v>6</v>
      </c>
      <c r="C47" s="3">
        <f t="shared" ref="C47:E47" si="4">+C33+C19+C6</f>
        <v>-64.632999999999996</v>
      </c>
      <c r="D47" s="3">
        <f t="shared" si="4"/>
        <v>7.2210000000000001</v>
      </c>
      <c r="E47" s="3">
        <f t="shared" si="4"/>
        <v>0</v>
      </c>
    </row>
    <row r="48" spans="2:5" x14ac:dyDescent="0.2">
      <c r="B48" t="s">
        <v>62</v>
      </c>
      <c r="C48" s="3">
        <f t="shared" ref="C48:E48" si="5">+C34+C20+C7</f>
        <v>5.54</v>
      </c>
      <c r="D48" s="3">
        <f t="shared" si="5"/>
        <v>52.375</v>
      </c>
      <c r="E48" s="3">
        <f t="shared" si="5"/>
        <v>-0.87</v>
      </c>
    </row>
    <row r="49" spans="2:5" x14ac:dyDescent="0.2">
      <c r="B49" t="s">
        <v>63</v>
      </c>
      <c r="C49" s="3">
        <f t="shared" ref="C49:E49" si="6">+C35+C21+C8</f>
        <v>0</v>
      </c>
      <c r="D49" s="3">
        <f t="shared" si="6"/>
        <v>79.691688199638904</v>
      </c>
      <c r="E49" s="3">
        <f t="shared" si="6"/>
        <v>0</v>
      </c>
    </row>
    <row r="50" spans="2:5" x14ac:dyDescent="0.2">
      <c r="B50" t="s">
        <v>64</v>
      </c>
      <c r="C50" s="3">
        <f t="shared" ref="C50:E50" si="7">+C36+C22+C9</f>
        <v>0</v>
      </c>
      <c r="D50" s="3">
        <f t="shared" si="7"/>
        <v>63.641890184999994</v>
      </c>
      <c r="E50" s="3">
        <f t="shared" si="7"/>
        <v>0</v>
      </c>
    </row>
    <row r="51" spans="2:5" x14ac:dyDescent="0.2">
      <c r="B51" t="s">
        <v>67</v>
      </c>
      <c r="C51" s="3">
        <f>+C37</f>
        <v>0</v>
      </c>
      <c r="D51" s="3">
        <f t="shared" ref="D51:E51" si="8">+D37</f>
        <v>0</v>
      </c>
      <c r="E51" s="3">
        <f t="shared" si="8"/>
        <v>20</v>
      </c>
    </row>
    <row r="52" spans="2:5" x14ac:dyDescent="0.2">
      <c r="B52" t="s">
        <v>65</v>
      </c>
      <c r="C52" s="4">
        <f>+C38+C23+C10</f>
        <v>-1.6746972768399999</v>
      </c>
      <c r="D52" s="4">
        <f t="shared" ref="D52:E53" si="9">+D38+D23+D10</f>
        <v>89.692860073468111</v>
      </c>
      <c r="E52" s="4">
        <f t="shared" si="9"/>
        <v>-12.012292024634204</v>
      </c>
    </row>
    <row r="53" spans="2:5" x14ac:dyDescent="0.2">
      <c r="B53" t="s">
        <v>24</v>
      </c>
      <c r="C53" s="7">
        <f>+C39+C24+C11</f>
        <v>-2.4866231756000001</v>
      </c>
      <c r="D53" s="7">
        <f t="shared" si="9"/>
        <v>119.37230154640001</v>
      </c>
      <c r="E53" s="7">
        <f t="shared" si="9"/>
        <v>152.52653322191881</v>
      </c>
    </row>
    <row r="54" spans="2:5" x14ac:dyDescent="0.2">
      <c r="B54" s="5" t="s">
        <v>66</v>
      </c>
      <c r="C54" s="6">
        <f>+SUM(C44:C53)</f>
        <v>-70.389569170116303</v>
      </c>
      <c r="D54" s="6">
        <f>+SUM(D44:D53)</f>
        <v>179.07285903576349</v>
      </c>
      <c r="E54" s="6">
        <f>+SUM(E44:E53)</f>
        <v>54.824952587230626</v>
      </c>
    </row>
    <row r="56" spans="2:5" x14ac:dyDescent="0.2">
      <c r="C56" s="3"/>
      <c r="D56" s="3"/>
      <c r="E56" s="3"/>
    </row>
    <row r="57" spans="2:5" x14ac:dyDescent="0.2">
      <c r="C57" s="3"/>
      <c r="D57" s="3"/>
      <c r="E57" s="3"/>
    </row>
    <row r="58" spans="2:5" x14ac:dyDescent="0.2">
      <c r="E58" s="3"/>
    </row>
  </sheetData>
  <mergeCells count="4">
    <mergeCell ref="B42:E42"/>
    <mergeCell ref="B28:E28"/>
    <mergeCell ref="B14:E1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opatrenia</vt:lpstr>
      <vt:lpstr>sumar 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AJ</cp:lastModifiedBy>
  <dcterms:created xsi:type="dcterms:W3CDTF">2018-09-27T07:55:51Z</dcterms:created>
  <dcterms:modified xsi:type="dcterms:W3CDTF">2018-10-01T11:03:43Z</dcterms:modified>
</cp:coreProperties>
</file>