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theme/themeOverride2.xml" ContentType="application/vnd.openxmlformats-officedocument.themeOverrid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theme/themeOverride3.xml" ContentType="application/vnd.openxmlformats-officedocument.themeOverrid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theme/themeOverride4.xml" ContentType="application/vnd.openxmlformats-officedocument.themeOverrid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7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7.xml" ContentType="application/vnd.openxmlformats-officedocument.drawing+xml"/>
  <Override PartName="/xl/charts/chart8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U:\IFP_NEW\1_DANE\1_5_Vybor\EDV\2016_zasadnutia\jun\komentar\"/>
    </mc:Choice>
  </mc:AlternateContent>
  <bookViews>
    <workbookView xWindow="0" yWindow="0" windowWidth="13620" windowHeight="4155" activeTab="8"/>
  </bookViews>
  <sheets>
    <sheet name="Graf_1" sheetId="6" r:id="rId1"/>
    <sheet name="Graf_2" sheetId="7" r:id="rId2"/>
    <sheet name="Graf_3" sheetId="4" r:id="rId3"/>
    <sheet name="Graf_4" sheetId="3" r:id="rId4"/>
    <sheet name="Graf_5" sheetId="10" r:id="rId5"/>
    <sheet name="Graf_6_a_ Graf_7" sheetId="8" r:id="rId6"/>
    <sheet name="Graf_8" sheetId="9" r:id="rId7"/>
    <sheet name="Tab_1" sheetId="5" r:id="rId8"/>
    <sheet name="Tab_2" sheetId="1" r:id="rId9"/>
    <sheet name="Tab_3" sheetId="2" r:id="rId10"/>
  </sheets>
  <definedNames>
    <definedName name="_ftn1" localSheetId="2">Graf_3!$A$4</definedName>
    <definedName name="_ftnref1" localSheetId="2">Graf_3!$A$1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2" i="8" l="1"/>
  <c r="D22" i="8" s="1"/>
  <c r="E22" i="8" s="1"/>
  <c r="F22" i="8" s="1"/>
  <c r="G22" i="8" s="1"/>
  <c r="H22" i="8" s="1"/>
  <c r="I22" i="8" s="1"/>
  <c r="J22" i="8" s="1"/>
  <c r="K22" i="8" s="1"/>
  <c r="C16" i="2" l="1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X16" i="2"/>
  <c r="Y16" i="2"/>
  <c r="Z16" i="2"/>
  <c r="AA16" i="2"/>
  <c r="AB16" i="2"/>
  <c r="AC16" i="2"/>
  <c r="AD16" i="2"/>
  <c r="AE16" i="2"/>
  <c r="B16" i="2"/>
  <c r="C15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X15" i="2"/>
  <c r="Y15" i="2"/>
  <c r="Z15" i="2"/>
  <c r="AA15" i="2"/>
  <c r="AB15" i="2"/>
  <c r="AC15" i="2"/>
  <c r="AD15" i="2"/>
  <c r="AE15" i="2"/>
  <c r="B15" i="2"/>
  <c r="C12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AA12" i="2"/>
  <c r="AB12" i="2"/>
  <c r="AC12" i="2"/>
  <c r="AD12" i="2"/>
  <c r="AE12" i="2"/>
  <c r="B12" i="2"/>
  <c r="Y31" i="1"/>
  <c r="Z31" i="1"/>
  <c r="AA31" i="1"/>
  <c r="AB31" i="1"/>
  <c r="AC31" i="1"/>
  <c r="X31" i="1"/>
  <c r="T31" i="1"/>
  <c r="U31" i="1"/>
  <c r="V31" i="1"/>
  <c r="W31" i="1"/>
  <c r="S31" i="1"/>
  <c r="C31" i="1"/>
  <c r="D31" i="1"/>
  <c r="E31" i="1"/>
  <c r="F31" i="1"/>
  <c r="G31" i="1"/>
  <c r="H31" i="1"/>
  <c r="I31" i="1"/>
  <c r="J31" i="1"/>
  <c r="K31" i="1"/>
  <c r="L31" i="1"/>
  <c r="M31" i="1"/>
  <c r="N31" i="1"/>
  <c r="O31" i="1"/>
  <c r="P31" i="1"/>
  <c r="Q31" i="1"/>
  <c r="R31" i="1"/>
  <c r="B31" i="1"/>
  <c r="C30" i="1"/>
  <c r="D30" i="1"/>
  <c r="E30" i="1"/>
  <c r="G30" i="1"/>
  <c r="H30" i="1"/>
  <c r="I30" i="1"/>
  <c r="J30" i="1"/>
  <c r="K30" i="1"/>
  <c r="L30" i="1"/>
  <c r="M30" i="1"/>
  <c r="N30" i="1"/>
  <c r="O30" i="1"/>
  <c r="P30" i="1"/>
  <c r="Q30" i="1"/>
  <c r="R30" i="1"/>
  <c r="S30" i="1"/>
  <c r="T30" i="1"/>
  <c r="U30" i="1"/>
  <c r="V30" i="1"/>
  <c r="W30" i="1"/>
  <c r="X30" i="1"/>
  <c r="Y30" i="1"/>
  <c r="Z30" i="1"/>
  <c r="AA30" i="1"/>
  <c r="AB30" i="1"/>
  <c r="AC30" i="1"/>
  <c r="B30" i="1"/>
  <c r="C28" i="1"/>
  <c r="D28" i="1"/>
  <c r="E28" i="1"/>
  <c r="F28" i="1"/>
  <c r="F30" i="1" s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B28" i="1"/>
  <c r="C25" i="1"/>
  <c r="D25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B25" i="1"/>
  <c r="V6" i="1"/>
  <c r="W6" i="1"/>
  <c r="X6" i="1"/>
  <c r="Y6" i="1"/>
  <c r="Z6" i="1"/>
  <c r="AA6" i="1"/>
  <c r="AB6" i="1"/>
  <c r="AC6" i="1"/>
  <c r="G4" i="1"/>
  <c r="H4" i="1"/>
  <c r="I4" i="1"/>
  <c r="J4" i="1"/>
  <c r="K4" i="1"/>
  <c r="L4" i="1"/>
  <c r="M4" i="1"/>
  <c r="N4" i="1"/>
  <c r="O4" i="1"/>
  <c r="P4" i="1"/>
  <c r="Q4" i="1"/>
  <c r="R4" i="1"/>
  <c r="S4" i="1"/>
  <c r="T4" i="1"/>
  <c r="U4" i="1"/>
  <c r="V4" i="1"/>
  <c r="W4" i="1"/>
  <c r="X4" i="1"/>
  <c r="Y4" i="1"/>
  <c r="Z4" i="1"/>
  <c r="AA4" i="1"/>
  <c r="AB4" i="1"/>
  <c r="AC4" i="1"/>
  <c r="C4" i="1"/>
  <c r="D4" i="1"/>
  <c r="E4" i="1"/>
  <c r="F4" i="1"/>
  <c r="B4" i="1"/>
  <c r="C11" i="1"/>
  <c r="D11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B11" i="1"/>
  <c r="C13" i="1"/>
  <c r="D13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B13" i="1"/>
  <c r="B5" i="1" l="1"/>
  <c r="G6" i="1"/>
  <c r="H6" i="1"/>
  <c r="I6" i="1"/>
  <c r="J6" i="1"/>
  <c r="K6" i="1"/>
  <c r="L6" i="1"/>
  <c r="M6" i="1"/>
  <c r="N6" i="1"/>
  <c r="O6" i="1"/>
  <c r="P6" i="1"/>
  <c r="Q6" i="1"/>
  <c r="R6" i="1"/>
  <c r="S6" i="1"/>
  <c r="T6" i="1"/>
  <c r="U6" i="1"/>
  <c r="C6" i="1"/>
  <c r="D6" i="1"/>
  <c r="E6" i="1"/>
  <c r="F6" i="1"/>
  <c r="B6" i="1"/>
  <c r="C10" i="5"/>
  <c r="D10" i="5"/>
  <c r="E10" i="5"/>
  <c r="F10" i="5"/>
  <c r="G10" i="5"/>
  <c r="B10" i="5"/>
  <c r="C9" i="5"/>
  <c r="D9" i="5"/>
  <c r="E9" i="5"/>
  <c r="F9" i="5"/>
  <c r="G9" i="5"/>
  <c r="B9" i="5"/>
</calcChain>
</file>

<file path=xl/sharedStrings.xml><?xml version="1.0" encoding="utf-8"?>
<sst xmlns="http://schemas.openxmlformats.org/spreadsheetml/2006/main" count="157" uniqueCount="140">
  <si>
    <t>Ukazovateľ</t>
  </si>
  <si>
    <t>Aktuálna prognóza (jún 2016)</t>
  </si>
  <si>
    <t>Daňové príjmy VS spolu</t>
  </si>
  <si>
    <t>Dane z príjmov, ziskov a kapitálového majetku</t>
  </si>
  <si>
    <t>Daň z príjmov fyzických osôb</t>
  </si>
  <si>
    <t>DPFO zo závislej činnosti</t>
  </si>
  <si>
    <t xml:space="preserve">DPFO z  podnikania </t>
  </si>
  <si>
    <t>Daň z príjmov právnických osôb</t>
  </si>
  <si>
    <t>Daň z príjmov vyberaná zrážkou</t>
  </si>
  <si>
    <t>Dane na tovary a služby</t>
  </si>
  <si>
    <t>Daň z pridanej hodnoty</t>
  </si>
  <si>
    <t>Spotrebné dane</t>
  </si>
  <si>
    <t>Z minerálnych olejov</t>
  </si>
  <si>
    <t>Z liehu</t>
  </si>
  <si>
    <t>Z piva</t>
  </si>
  <si>
    <t>Z vína</t>
  </si>
  <si>
    <t>Z tabaku a tabakových výrobkov</t>
  </si>
  <si>
    <t>Z elektrickej energie</t>
  </si>
  <si>
    <t>Zo zemného plynu</t>
  </si>
  <si>
    <t>Z uhlia</t>
  </si>
  <si>
    <t>Dane z medzinárodného obchodu a transakcií</t>
  </si>
  <si>
    <t>Ostatné dane</t>
  </si>
  <si>
    <t>Daňové príjmy a príjmy FSZP spolu</t>
  </si>
  <si>
    <t>SANKCIE</t>
  </si>
  <si>
    <t>Daňové príjmy a príjmy FSZP vrátane sankcií</t>
  </si>
  <si>
    <t>% HDP</t>
  </si>
  <si>
    <t>Štátne finančné aktíva</t>
  </si>
  <si>
    <t xml:space="preserve">Daňové príjmy obcí </t>
  </si>
  <si>
    <t>Daňové príjmy VÚC</t>
  </si>
  <si>
    <t>Daňové príjmy Rozhlasu a televízie Slovenska (RTS)</t>
  </si>
  <si>
    <t>Environmentálny fond</t>
  </si>
  <si>
    <t>Výdavky na verejnoprospešný účel</t>
  </si>
  <si>
    <t>Miestne dane (vrátane dane z motorových vozidiel do r. 2015)</t>
  </si>
  <si>
    <t>Sociálna poisťovňa (EAO + dlžné)</t>
  </si>
  <si>
    <t>Zdravotné poisťovne (EAO + dlžné)</t>
  </si>
  <si>
    <t>z toho vplyv LEVEL/EDS</t>
  </si>
  <si>
    <t>z toho vplyv MAKRA</t>
  </si>
  <si>
    <t>z toho vplyv AKTUALIZÁCIE LEGISLATÍVY</t>
  </si>
  <si>
    <t>Daňové príjmy VS</t>
  </si>
  <si>
    <t>DPFOzč, SO, ZO (mzdová báza)</t>
  </si>
  <si>
    <t>DPPO, DPFOpod, SD MO, ZD licencie (nominálne a reálne HDP)</t>
  </si>
  <si>
    <t>DPH (nominálna spotreba domácností, medzispotreba a investície vlády)</t>
  </si>
  <si>
    <t>Ostatné SD (konečná spotreba domácností, s.c.)</t>
  </si>
  <si>
    <t>Dane z medzinárodného obchodu a transakcií (Import, b.c.)</t>
  </si>
  <si>
    <t>Zrážková daň a OO vybr.fin.inštitúcií (objem vkladov, PÚM)</t>
  </si>
  <si>
    <t>Vplyv zmeny makroekonomických údajov</t>
  </si>
  <si>
    <t>DPH</t>
  </si>
  <si>
    <t>Vplyv zmeny odhadu úspešnosti výberu daní (EDS/level)</t>
  </si>
  <si>
    <t>Tabuľka 1: Legislatíva zapracovaná v prognóze</t>
  </si>
  <si>
    <t>ESA 2010</t>
  </si>
  <si>
    <t>Opatrenie (v mil. eur)</t>
  </si>
  <si>
    <t>Sadzba DPPO z 22% na 21% (od 1.1.2017)</t>
  </si>
  <si>
    <t>Zrušenie daňovej licencie (od 1.1.2018)</t>
  </si>
  <si>
    <t>0 </t>
  </si>
  <si>
    <t xml:space="preserve">Predĺženie OO v regulovaných odvetviach </t>
  </si>
  <si>
    <t xml:space="preserve">    - z toho: DPPO</t>
  </si>
  <si>
    <t xml:space="preserve">    - z toho: OO</t>
  </si>
  <si>
    <t>DPPO celkom</t>
  </si>
  <si>
    <t>Legislatíva celkom</t>
  </si>
  <si>
    <t>Tabuľka 3: Rozdiel aktuálnej prognózy daňových príjmov oproti prognóze z februára 2016 (ESA2010, tis. Eur)</t>
  </si>
  <si>
    <t>Graf 1: Zmena prognózy daní oproti februáru 2015 (mil. eur)</t>
  </si>
  <si>
    <t>HDP</t>
  </si>
  <si>
    <t>Graf 5: Efektívna daňová sadzba DPH (%)</t>
  </si>
  <si>
    <t>1 Q 2008</t>
  </si>
  <si>
    <t>2 Q 2008</t>
  </si>
  <si>
    <t>3 Q 2008</t>
  </si>
  <si>
    <t>4 Q 2008</t>
  </si>
  <si>
    <t>1 Q 2009</t>
  </si>
  <si>
    <t>2 Q 2009</t>
  </si>
  <si>
    <t>3 Q 2009</t>
  </si>
  <si>
    <t>4 Q 2009</t>
  </si>
  <si>
    <t>1 Q 2010</t>
  </si>
  <si>
    <t>2 Q 2010</t>
  </si>
  <si>
    <t>3 Q 2010</t>
  </si>
  <si>
    <t>4 Q 2010</t>
  </si>
  <si>
    <t>1 Q 2011</t>
  </si>
  <si>
    <t>2 Q 2011</t>
  </si>
  <si>
    <t>3 Q 2011</t>
  </si>
  <si>
    <t>4 Q 2011</t>
  </si>
  <si>
    <t>1 Q 2012</t>
  </si>
  <si>
    <t>2 Q 2012</t>
  </si>
  <si>
    <t>3 Q 2012</t>
  </si>
  <si>
    <t>4 Q 2012</t>
  </si>
  <si>
    <t>1 Q 2013</t>
  </si>
  <si>
    <t>2 Q 2013</t>
  </si>
  <si>
    <t>3 Q 2013</t>
  </si>
  <si>
    <t>4 Q 2013</t>
  </si>
  <si>
    <t>1 Q 2014</t>
  </si>
  <si>
    <t>2 Q 2014</t>
  </si>
  <si>
    <t>3 Q 2014</t>
  </si>
  <si>
    <t>4 Q 2014</t>
  </si>
  <si>
    <t>1 Q 2015</t>
  </si>
  <si>
    <t>2 Q 2015</t>
  </si>
  <si>
    <t>3 Q 2015</t>
  </si>
  <si>
    <t>4 Q 2015</t>
  </si>
  <si>
    <t>1 Q 2016</t>
  </si>
  <si>
    <t>EDS</t>
  </si>
  <si>
    <t>Horny interval</t>
  </si>
  <si>
    <t>Dolny interval</t>
  </si>
  <si>
    <t>Graf 3: Vplyv makroekonomickej prognózy na odhad daní (mil. eur)</t>
  </si>
  <si>
    <t>Graf 4: Vplyv zmeny odhadu úspešnosti výberu (EDS) na prognózu daní (v mil. eur)</t>
  </si>
  <si>
    <t>Graf 8: Spotrebná daň z minerálnych olejov, vývoj EDS (v %)</t>
  </si>
  <si>
    <t>Február 2016</t>
  </si>
  <si>
    <t>Jún 2016</t>
  </si>
  <si>
    <t>1Q2015</t>
  </si>
  <si>
    <t>2Q2015</t>
  </si>
  <si>
    <t>3Q2015</t>
  </si>
  <si>
    <t>4Q2015</t>
  </si>
  <si>
    <t>1Q2016</t>
  </si>
  <si>
    <t>mzdová báza podľa SP</t>
  </si>
  <si>
    <t>mzdová báza ŠÚSR</t>
  </si>
  <si>
    <t>sociálne odvody EAO</t>
  </si>
  <si>
    <t>Graf 2: Medziročný rast mzdovej bázy a sociálnych odvodov</t>
  </si>
  <si>
    <t>Graf 6:  Medziročný rast  sociálnych odvodov  a mzdovej bázy (%, 2 až 4Q 2016 odhad)</t>
  </si>
  <si>
    <t>mzdová báza (Y-o-Y)</t>
  </si>
  <si>
    <t>sociálne odvody EAO (Y-o-Y)</t>
  </si>
  <si>
    <t>Zdroj: ŠÚSR, IFP</t>
  </si>
  <si>
    <t>mesačný príjem</t>
  </si>
  <si>
    <t>početnosť (tis. osôb)</t>
  </si>
  <si>
    <t>Graf 7: Počet osôb uplatňujúcich si OOP podľa výšky mesačného príjmu (tis. osôb)</t>
  </si>
  <si>
    <t>FSZP* spolu</t>
  </si>
  <si>
    <t>z toho JEDNORAZOVÉ VPLYVY</t>
  </si>
  <si>
    <t>z toho INÉ VPLYVY</t>
  </si>
  <si>
    <t>CELKOVÁ ZMENA</t>
  </si>
  <si>
    <t>z toho fyzické osoby</t>
  </si>
  <si>
    <t xml:space="preserve">                        právnické osoby</t>
  </si>
  <si>
    <t>Daňové príjmy štátneho rozpočtu äŠR)</t>
  </si>
  <si>
    <t>Tab 2: Aktuálna prognóza IFP a porovnanie s rozpočtom VS na roky 2016 až 2018 a s východiskami rozpočtu VS na roky 2017 až 2019  (mil. eur, ESA2010)</t>
  </si>
  <si>
    <t>Východiská rozpočtu VS na roky 2017 až 2019</t>
  </si>
  <si>
    <t>Rozdiel oproti RVS 2016 až 2018</t>
  </si>
  <si>
    <t>Rozdiel oproti VRVS 2017 až 2019</t>
  </si>
  <si>
    <t>* Fondy sociálneho a zdravotného poistenia</t>
  </si>
  <si>
    <t>cash</t>
  </si>
  <si>
    <t>Zdroj: IFP</t>
  </si>
  <si>
    <t>Zdroj: IFP, SP</t>
  </si>
  <si>
    <t>Zdroj: SP, IFP, ŠÚSR</t>
  </si>
  <si>
    <t>Rozpočet VS na roky 2016 až 2018 *</t>
  </si>
  <si>
    <t>FSZP** spolu</t>
  </si>
  <si>
    <t>** Fondy sociálneho a zdravotného poistenia</t>
  </si>
  <si>
    <t>* Pod schváleným rozpočtom sa myslí prognóza daňových príjmov schválených v rámci Výboru pre daňové prognózy (VpDP) z októbra 2015. RVS na roky 2016 až 2018 bol nad rámec prognózy schválenej VpDP upravený pozmeňujúcim návrhom v NR SR. Zvýšili sa príjmy z DPH v rokoch 2016 až 2018 o 200 mil. eur v každom roku a príjmy zo spotrebnej dane z minerálneho oleja o 50 mil. eur tiež v každom roku. Zároveň, pozmeňovací návrh nezohľadnil vplyv zavedenia nižšej sadzby DPH na vybrané potraviny, t. j. výnos DPH je vyšší o 65,8 mil. eur v roku 2016, o 69,0 mil. eur v roku 2017 a o 72,4 mil. eur v roku 2018.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</si>
</sst>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#,##0.000"/>
    <numFmt numFmtId="166" formatCode="0.0"/>
  </numFmts>
  <fonts count="20" x14ac:knownFonts="1">
    <font>
      <sz val="11"/>
      <color theme="1"/>
      <name val="Garamond"/>
      <family val="2"/>
      <charset val="238"/>
    </font>
    <font>
      <sz val="10"/>
      <color theme="1"/>
      <name val="Arial Narrow"/>
      <family val="2"/>
      <charset val="238"/>
    </font>
    <font>
      <sz val="11"/>
      <name val="Arial"/>
      <family val="2"/>
      <charset val="238"/>
    </font>
    <font>
      <sz val="11"/>
      <name val="Arial Narrow"/>
      <family val="2"/>
      <charset val="238"/>
    </font>
    <font>
      <sz val="11"/>
      <color theme="1"/>
      <name val="Arial Narrow"/>
      <family val="2"/>
      <charset val="238"/>
    </font>
    <font>
      <b/>
      <sz val="9"/>
      <color rgb="FFFF0000"/>
      <name val="Arial Narrow"/>
      <family val="2"/>
      <charset val="238"/>
    </font>
    <font>
      <sz val="10"/>
      <name val="Garamond"/>
      <family val="1"/>
      <charset val="238"/>
    </font>
    <font>
      <b/>
      <sz val="9"/>
      <name val="Arial Narrow"/>
      <family val="2"/>
      <charset val="238"/>
    </font>
    <font>
      <sz val="9"/>
      <name val="Arial Narrow"/>
      <family val="2"/>
      <charset val="238"/>
    </font>
    <font>
      <sz val="9"/>
      <color theme="1"/>
      <name val="Arial Narrow"/>
      <family val="2"/>
      <charset val="238"/>
    </font>
    <font>
      <sz val="9"/>
      <color rgb="FFFF0000"/>
      <name val="Arial Narrow"/>
      <family val="2"/>
      <charset val="238"/>
    </font>
    <font>
      <b/>
      <sz val="10"/>
      <color rgb="FF2C9ADC"/>
      <name val="Arial Narrow"/>
      <family val="2"/>
      <charset val="238"/>
    </font>
    <font>
      <sz val="11"/>
      <color theme="1"/>
      <name val="Garamond"/>
      <family val="2"/>
      <charset val="238"/>
    </font>
    <font>
      <b/>
      <sz val="9"/>
      <color theme="1"/>
      <name val="Arial Narrow"/>
      <family val="2"/>
      <charset val="238"/>
    </font>
    <font>
      <i/>
      <sz val="7"/>
      <color rgb="FF000000"/>
      <name val="NeueHaasGroteskText W02"/>
      <family val="2"/>
      <charset val="238"/>
    </font>
    <font>
      <b/>
      <sz val="11"/>
      <color theme="4"/>
      <name val="Arial Narrow"/>
      <family val="2"/>
      <charset val="238"/>
    </font>
    <font>
      <sz val="10"/>
      <name val="Arial Narrow"/>
      <family val="2"/>
      <charset val="238"/>
    </font>
    <font>
      <b/>
      <sz val="10"/>
      <name val="Arial Narrow"/>
      <family val="2"/>
      <charset val="238"/>
    </font>
    <font>
      <i/>
      <sz val="9"/>
      <color theme="1"/>
      <name val="Arial Narrow"/>
      <family val="2"/>
      <charset val="238"/>
    </font>
    <font>
      <b/>
      <sz val="11"/>
      <color rgb="FF2C9ADC"/>
      <name val="Arial Narrow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FFFFFF"/>
      </left>
      <right/>
      <top/>
      <bottom style="medium">
        <color rgb="FF000000"/>
      </bottom>
      <diagonal/>
    </border>
    <border>
      <left/>
      <right style="medium">
        <color rgb="FFFFFFFF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/>
      <right/>
      <top/>
      <bottom style="medium">
        <color rgb="FFFFFFFF"/>
      </bottom>
      <diagonal/>
    </border>
    <border>
      <left style="medium">
        <color rgb="FFFFFFFF"/>
      </left>
      <right/>
      <top style="medium">
        <color rgb="FF000000"/>
      </top>
      <bottom style="medium">
        <color rgb="FFFFFFFF"/>
      </bottom>
      <diagonal/>
    </border>
    <border>
      <left style="medium">
        <color rgb="FFFFFFFF"/>
      </left>
      <right/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/>
      <top style="medium">
        <color rgb="FFFFFFFF"/>
      </top>
      <bottom style="medium">
        <color rgb="FF000000"/>
      </bottom>
      <diagonal/>
    </border>
    <border>
      <left style="thin">
        <color indexed="64"/>
      </left>
      <right style="medium">
        <color rgb="FFFFFFFF"/>
      </right>
      <top/>
      <bottom style="medium">
        <color rgb="FF000000"/>
      </bottom>
      <diagonal/>
    </border>
    <border>
      <left style="thin">
        <color indexed="64"/>
      </left>
      <right style="medium">
        <color rgb="FFFFFFFF"/>
      </right>
      <top/>
      <bottom style="medium">
        <color rgb="FFFFFFFF"/>
      </bottom>
      <diagonal/>
    </border>
    <border>
      <left style="thin">
        <color indexed="64"/>
      </left>
      <right/>
      <top/>
      <bottom style="medium">
        <color rgb="FF000000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rgb="FFFFFFFF"/>
      </left>
      <right style="thin">
        <color indexed="64"/>
      </right>
      <top/>
      <bottom style="medium">
        <color rgb="FF000000"/>
      </bottom>
      <diagonal/>
    </border>
    <border>
      <left style="medium">
        <color rgb="FFFFFFFF"/>
      </left>
      <right style="thin">
        <color indexed="64"/>
      </right>
      <top style="medium">
        <color rgb="FF000000"/>
      </top>
      <bottom style="medium">
        <color rgb="FFFFFFFF"/>
      </bottom>
      <diagonal/>
    </border>
    <border>
      <left style="medium">
        <color rgb="FFFFFFFF"/>
      </left>
      <right style="thin">
        <color indexed="64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thin">
        <color indexed="64"/>
      </right>
      <top style="medium">
        <color rgb="FFFFFFFF"/>
      </top>
      <bottom style="medium">
        <color rgb="FF000000"/>
      </bottom>
      <diagonal/>
    </border>
    <border>
      <left/>
      <right style="thin">
        <color indexed="64"/>
      </right>
      <top/>
      <bottom style="medium">
        <color rgb="FF000000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0" fontId="2" fillId="0" borderId="0"/>
    <xf numFmtId="9" fontId="2" fillId="0" borderId="0" applyFont="0" applyFill="0" applyBorder="0" applyAlignment="0" applyProtection="0"/>
    <xf numFmtId="0" fontId="4" fillId="0" borderId="0"/>
    <xf numFmtId="0" fontId="6" fillId="0" borderId="0"/>
    <xf numFmtId="9" fontId="12" fillId="0" borderId="0" applyFont="0" applyFill="0" applyBorder="0" applyAlignment="0" applyProtection="0"/>
  </cellStyleXfs>
  <cellXfs count="185">
    <xf numFmtId="0" fontId="0" fillId="0" borderId="0" xfId="0"/>
    <xf numFmtId="0" fontId="3" fillId="2" borderId="0" xfId="0" applyFont="1" applyFill="1" applyBorder="1"/>
    <xf numFmtId="0" fontId="3" fillId="2" borderId="0" xfId="0" applyFont="1" applyFill="1"/>
    <xf numFmtId="0" fontId="7" fillId="0" borderId="21" xfId="0" applyFont="1" applyBorder="1"/>
    <xf numFmtId="0" fontId="7" fillId="0" borderId="25" xfId="0" applyFont="1" applyBorder="1"/>
    <xf numFmtId="0" fontId="7" fillId="4" borderId="25" xfId="0" applyFont="1" applyFill="1" applyBorder="1" applyAlignment="1">
      <alignment vertical="center"/>
    </xf>
    <xf numFmtId="0" fontId="5" fillId="0" borderId="2" xfId="3" applyFont="1" applyFill="1" applyBorder="1" applyAlignment="1">
      <alignment vertical="center"/>
    </xf>
    <xf numFmtId="0" fontId="5" fillId="0" borderId="0" xfId="3" applyFont="1" applyFill="1" applyBorder="1" applyAlignment="1">
      <alignment vertical="center"/>
    </xf>
    <xf numFmtId="165" fontId="5" fillId="0" borderId="0" xfId="3" applyNumberFormat="1" applyFont="1" applyFill="1" applyBorder="1" applyAlignment="1">
      <alignment vertical="center"/>
    </xf>
    <xf numFmtId="0" fontId="3" fillId="0" borderId="0" xfId="0" applyFont="1" applyFill="1" applyBorder="1"/>
    <xf numFmtId="0" fontId="7" fillId="2" borderId="8" xfId="3" applyFont="1" applyFill="1" applyBorder="1" applyAlignment="1">
      <alignment horizontal="right" vertical="center"/>
    </xf>
    <xf numFmtId="0" fontId="7" fillId="2" borderId="0" xfId="3" applyFont="1" applyFill="1" applyBorder="1" applyAlignment="1">
      <alignment horizontal="right" vertical="center"/>
    </xf>
    <xf numFmtId="0" fontId="7" fillId="2" borderId="9" xfId="3" applyFont="1" applyFill="1" applyBorder="1" applyAlignment="1">
      <alignment horizontal="right" vertical="center"/>
    </xf>
    <xf numFmtId="0" fontId="7" fillId="2" borderId="10" xfId="3" applyFont="1" applyFill="1" applyBorder="1" applyAlignment="1">
      <alignment horizontal="right" vertical="center"/>
    </xf>
    <xf numFmtId="0" fontId="7" fillId="2" borderId="11" xfId="3" applyFont="1" applyFill="1" applyBorder="1" applyAlignment="1">
      <alignment horizontal="right" vertical="center"/>
    </xf>
    <xf numFmtId="3" fontId="7" fillId="2" borderId="0" xfId="3" applyNumberFormat="1" applyFont="1" applyFill="1" applyBorder="1" applyAlignment="1">
      <alignment horizontal="right" vertical="center"/>
    </xf>
    <xf numFmtId="3" fontId="7" fillId="2" borderId="5" xfId="3" applyNumberFormat="1" applyFont="1" applyFill="1" applyBorder="1" applyAlignment="1">
      <alignment horizontal="right" vertical="center"/>
    </xf>
    <xf numFmtId="3" fontId="7" fillId="2" borderId="6" xfId="3" applyNumberFormat="1" applyFont="1" applyFill="1" applyBorder="1" applyAlignment="1">
      <alignment horizontal="right" vertical="center"/>
    </xf>
    <xf numFmtId="3" fontId="7" fillId="2" borderId="8" xfId="3" applyNumberFormat="1" applyFont="1" applyFill="1" applyBorder="1" applyAlignment="1">
      <alignment horizontal="right" vertical="center"/>
    </xf>
    <xf numFmtId="3" fontId="7" fillId="2" borderId="9" xfId="3" applyNumberFormat="1" applyFont="1" applyFill="1" applyBorder="1" applyAlignment="1">
      <alignment horizontal="right" vertical="center"/>
    </xf>
    <xf numFmtId="0" fontId="8" fillId="2" borderId="13" xfId="3" applyFont="1" applyFill="1" applyBorder="1" applyAlignment="1">
      <alignment horizontal="left" indent="2"/>
    </xf>
    <xf numFmtId="3" fontId="8" fillId="2" borderId="8" xfId="3" applyNumberFormat="1" applyFont="1" applyFill="1" applyBorder="1" applyAlignment="1">
      <alignment horizontal="right" vertical="center"/>
    </xf>
    <xf numFmtId="3" fontId="8" fillId="2" borderId="0" xfId="3" applyNumberFormat="1" applyFont="1" applyFill="1" applyBorder="1" applyAlignment="1">
      <alignment horizontal="right" vertical="center"/>
    </xf>
    <xf numFmtId="3" fontId="8" fillId="2" borderId="9" xfId="3" applyNumberFormat="1" applyFont="1" applyFill="1" applyBorder="1" applyAlignment="1">
      <alignment horizontal="right" vertical="center"/>
    </xf>
    <xf numFmtId="0" fontId="8" fillId="2" borderId="13" xfId="3" applyFont="1" applyFill="1" applyBorder="1" applyAlignment="1">
      <alignment horizontal="left" indent="4"/>
    </xf>
    <xf numFmtId="0" fontId="7" fillId="2" borderId="13" xfId="3" applyFont="1" applyFill="1" applyBorder="1"/>
    <xf numFmtId="3" fontId="8" fillId="0" borderId="0" xfId="3" applyNumberFormat="1" applyFont="1" applyFill="1" applyBorder="1" applyAlignment="1">
      <alignment horizontal="right" vertical="center"/>
    </xf>
    <xf numFmtId="3" fontId="8" fillId="0" borderId="9" xfId="3" applyNumberFormat="1" applyFont="1" applyFill="1" applyBorder="1" applyAlignment="1">
      <alignment horizontal="right" vertical="center"/>
    </xf>
    <xf numFmtId="3" fontId="7" fillId="0" borderId="8" xfId="3" applyNumberFormat="1" applyFont="1" applyFill="1" applyBorder="1" applyAlignment="1">
      <alignment horizontal="right" vertical="center"/>
    </xf>
    <xf numFmtId="3" fontId="7" fillId="0" borderId="0" xfId="3" applyNumberFormat="1" applyFont="1" applyFill="1" applyBorder="1" applyAlignment="1">
      <alignment horizontal="right" vertical="center"/>
    </xf>
    <xf numFmtId="3" fontId="7" fillId="0" borderId="9" xfId="3" applyNumberFormat="1" applyFont="1" applyFill="1" applyBorder="1" applyAlignment="1">
      <alignment horizontal="right" vertical="center"/>
    </xf>
    <xf numFmtId="3" fontId="7" fillId="2" borderId="1" xfId="3" applyNumberFormat="1" applyFont="1" applyFill="1" applyBorder="1" applyAlignment="1">
      <alignment horizontal="right" vertical="center"/>
    </xf>
    <xf numFmtId="3" fontId="7" fillId="2" borderId="2" xfId="3" applyNumberFormat="1" applyFont="1" applyFill="1" applyBorder="1" applyAlignment="1">
      <alignment horizontal="right" vertical="center"/>
    </xf>
    <xf numFmtId="3" fontId="7" fillId="2" borderId="15" xfId="3" applyNumberFormat="1" applyFont="1" applyFill="1" applyBorder="1" applyAlignment="1">
      <alignment horizontal="right" vertical="center"/>
    </xf>
    <xf numFmtId="3" fontId="7" fillId="0" borderId="2" xfId="3" applyNumberFormat="1" applyFont="1" applyFill="1" applyBorder="1" applyAlignment="1">
      <alignment horizontal="right" vertical="center"/>
    </xf>
    <xf numFmtId="3" fontId="7" fillId="0" borderId="15" xfId="3" applyNumberFormat="1" applyFont="1" applyFill="1" applyBorder="1" applyAlignment="1">
      <alignment horizontal="right" vertical="center"/>
    </xf>
    <xf numFmtId="3" fontId="7" fillId="2" borderId="10" xfId="3" applyNumberFormat="1" applyFont="1" applyFill="1" applyBorder="1" applyAlignment="1">
      <alignment horizontal="right" vertical="center"/>
    </xf>
    <xf numFmtId="3" fontId="7" fillId="2" borderId="11" xfId="3" applyNumberFormat="1" applyFont="1" applyFill="1" applyBorder="1" applyAlignment="1">
      <alignment horizontal="right" vertical="center"/>
    </xf>
    <xf numFmtId="3" fontId="7" fillId="3" borderId="1" xfId="3" applyNumberFormat="1" applyFont="1" applyFill="1" applyBorder="1" applyAlignment="1">
      <alignment horizontal="right" vertical="center"/>
    </xf>
    <xf numFmtId="3" fontId="7" fillId="3" borderId="2" xfId="3" applyNumberFormat="1" applyFont="1" applyFill="1" applyBorder="1" applyAlignment="1">
      <alignment horizontal="right" vertical="center"/>
    </xf>
    <xf numFmtId="3" fontId="7" fillId="3" borderId="15" xfId="3" applyNumberFormat="1" applyFont="1" applyFill="1" applyBorder="1" applyAlignment="1">
      <alignment horizontal="right" vertical="center"/>
    </xf>
    <xf numFmtId="1" fontId="8" fillId="2" borderId="0" xfId="3" applyNumberFormat="1" applyFont="1" applyFill="1" applyBorder="1" applyAlignment="1">
      <alignment horizontal="right" vertical="center"/>
    </xf>
    <xf numFmtId="164" fontId="7" fillId="2" borderId="1" xfId="3" applyNumberFormat="1" applyFont="1" applyFill="1" applyBorder="1" applyAlignment="1">
      <alignment horizontal="right" vertical="center"/>
    </xf>
    <xf numFmtId="164" fontId="7" fillId="2" borderId="2" xfId="3" applyNumberFormat="1" applyFont="1" applyFill="1" applyBorder="1" applyAlignment="1">
      <alignment horizontal="right" vertical="center"/>
    </xf>
    <xf numFmtId="164" fontId="7" fillId="2" borderId="15" xfId="3" applyNumberFormat="1" applyFont="1" applyFill="1" applyBorder="1" applyAlignment="1">
      <alignment horizontal="right" vertical="center"/>
    </xf>
    <xf numFmtId="166" fontId="7" fillId="2" borderId="2" xfId="3" applyNumberFormat="1" applyFont="1" applyFill="1" applyBorder="1" applyAlignment="1">
      <alignment horizontal="right" vertical="center"/>
    </xf>
    <xf numFmtId="166" fontId="7" fillId="2" borderId="15" xfId="3" applyNumberFormat="1" applyFont="1" applyFill="1" applyBorder="1" applyAlignment="1">
      <alignment horizontal="right" vertical="center"/>
    </xf>
    <xf numFmtId="0" fontId="8" fillId="2" borderId="0" xfId="3" applyFont="1" applyFill="1"/>
    <xf numFmtId="0" fontId="10" fillId="2" borderId="0" xfId="3" applyFont="1" applyFill="1" applyAlignment="1">
      <alignment horizontal="right" vertical="center"/>
    </xf>
    <xf numFmtId="0" fontId="10" fillId="2" borderId="0" xfId="3" applyFont="1" applyFill="1" applyBorder="1" applyAlignment="1">
      <alignment horizontal="right" vertical="center"/>
    </xf>
    <xf numFmtId="0" fontId="10" fillId="2" borderId="9" xfId="3" applyFont="1" applyFill="1" applyBorder="1" applyAlignment="1">
      <alignment horizontal="right" vertical="center"/>
    </xf>
    <xf numFmtId="0" fontId="8" fillId="2" borderId="0" xfId="3" applyFont="1" applyFill="1" applyBorder="1" applyAlignment="1">
      <alignment horizontal="right" vertical="center"/>
    </xf>
    <xf numFmtId="0" fontId="8" fillId="2" borderId="5" xfId="3" applyFont="1" applyFill="1" applyBorder="1" applyAlignment="1">
      <alignment horizontal="right" vertical="center"/>
    </xf>
    <xf numFmtId="3" fontId="8" fillId="2" borderId="0" xfId="3" applyNumberFormat="1" applyFont="1" applyFill="1" applyAlignment="1">
      <alignment horizontal="right" vertical="center"/>
    </xf>
    <xf numFmtId="0" fontId="8" fillId="2" borderId="0" xfId="3" applyFont="1" applyFill="1" applyAlignment="1">
      <alignment horizontal="right" vertical="center"/>
    </xf>
    <xf numFmtId="0" fontId="8" fillId="2" borderId="9" xfId="3" applyFont="1" applyFill="1" applyBorder="1" applyAlignment="1">
      <alignment horizontal="right" vertical="center"/>
    </xf>
    <xf numFmtId="165" fontId="8" fillId="2" borderId="0" xfId="3" applyNumberFormat="1" applyFont="1" applyFill="1" applyAlignment="1">
      <alignment horizontal="right" vertical="center"/>
    </xf>
    <xf numFmtId="0" fontId="8" fillId="2" borderId="3" xfId="3" applyFont="1" applyFill="1" applyBorder="1" applyAlignment="1">
      <alignment horizontal="left" indent="2"/>
    </xf>
    <xf numFmtId="3" fontId="8" fillId="2" borderId="17" xfId="3" applyNumberFormat="1" applyFont="1" applyFill="1" applyBorder="1" applyAlignment="1">
      <alignment horizontal="right" vertical="center"/>
    </xf>
    <xf numFmtId="3" fontId="8" fillId="2" borderId="10" xfId="3" applyNumberFormat="1" applyFont="1" applyFill="1" applyBorder="1" applyAlignment="1">
      <alignment horizontal="right" vertical="center"/>
    </xf>
    <xf numFmtId="3" fontId="8" fillId="2" borderId="11" xfId="3" applyNumberFormat="1" applyFont="1" applyFill="1" applyBorder="1" applyAlignment="1">
      <alignment horizontal="right" vertical="center"/>
    </xf>
    <xf numFmtId="0" fontId="8" fillId="2" borderId="14" xfId="3" applyFont="1" applyFill="1" applyBorder="1" applyAlignment="1">
      <alignment horizontal="left" indent="2"/>
    </xf>
    <xf numFmtId="3" fontId="8" fillId="2" borderId="1" xfId="3" applyNumberFormat="1" applyFont="1" applyFill="1" applyBorder="1" applyAlignment="1">
      <alignment horizontal="right" vertical="center"/>
    </xf>
    <xf numFmtId="3" fontId="8" fillId="2" borderId="2" xfId="3" applyNumberFormat="1" applyFont="1" applyFill="1" applyBorder="1" applyAlignment="1">
      <alignment horizontal="right" vertical="center"/>
    </xf>
    <xf numFmtId="3" fontId="8" fillId="2" borderId="15" xfId="3" applyNumberFormat="1" applyFont="1" applyFill="1" applyBorder="1" applyAlignment="1">
      <alignment horizontal="right" vertical="center"/>
    </xf>
    <xf numFmtId="0" fontId="8" fillId="2" borderId="14" xfId="3" applyFont="1" applyFill="1" applyBorder="1" applyAlignment="1">
      <alignment horizontal="left"/>
    </xf>
    <xf numFmtId="1" fontId="7" fillId="2" borderId="0" xfId="3" applyNumberFormat="1" applyFont="1" applyFill="1" applyBorder="1" applyAlignment="1">
      <alignment horizontal="right" vertical="center"/>
    </xf>
    <xf numFmtId="1" fontId="7" fillId="0" borderId="0" xfId="3" applyNumberFormat="1" applyFont="1" applyFill="1" applyBorder="1" applyAlignment="1">
      <alignment horizontal="right" vertical="center"/>
    </xf>
    <xf numFmtId="1" fontId="7" fillId="2" borderId="2" xfId="3" applyNumberFormat="1" applyFont="1" applyFill="1" applyBorder="1" applyAlignment="1">
      <alignment horizontal="right" vertical="center"/>
    </xf>
    <xf numFmtId="1" fontId="7" fillId="3" borderId="2" xfId="3" applyNumberFormat="1" applyFont="1" applyFill="1" applyBorder="1" applyAlignment="1">
      <alignment horizontal="right" vertical="center"/>
    </xf>
    <xf numFmtId="1" fontId="10" fillId="2" borderId="0" xfId="3" applyNumberFormat="1" applyFont="1" applyFill="1" applyAlignment="1">
      <alignment horizontal="right" vertical="center"/>
    </xf>
    <xf numFmtId="1" fontId="8" fillId="2" borderId="10" xfId="3" applyNumberFormat="1" applyFont="1" applyFill="1" applyBorder="1" applyAlignment="1">
      <alignment horizontal="right" vertical="center"/>
    </xf>
    <xf numFmtId="1" fontId="8" fillId="2" borderId="2" xfId="3" applyNumberFormat="1" applyFont="1" applyFill="1" applyBorder="1" applyAlignment="1">
      <alignment horizontal="right" vertical="center"/>
    </xf>
    <xf numFmtId="0" fontId="11" fillId="0" borderId="18" xfId="4" applyFont="1" applyBorder="1"/>
    <xf numFmtId="0" fontId="13" fillId="0" borderId="0" xfId="0" applyFont="1" applyBorder="1" applyAlignment="1">
      <alignment horizontal="center" vertical="center" wrapText="1"/>
    </xf>
    <xf numFmtId="0" fontId="13" fillId="0" borderId="35" xfId="0" applyFont="1" applyBorder="1" applyAlignment="1">
      <alignment vertical="center" wrapText="1"/>
    </xf>
    <xf numFmtId="0" fontId="9" fillId="0" borderId="37" xfId="0" applyFont="1" applyBorder="1" applyAlignment="1">
      <alignment vertical="center" wrapText="1"/>
    </xf>
    <xf numFmtId="0" fontId="9" fillId="0" borderId="35" xfId="0" applyFont="1" applyBorder="1" applyAlignment="1">
      <alignment vertical="center" wrapText="1"/>
    </xf>
    <xf numFmtId="0" fontId="1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/>
    <xf numFmtId="10" fontId="1" fillId="0" borderId="0" xfId="5" applyNumberFormat="1" applyFont="1"/>
    <xf numFmtId="49" fontId="1" fillId="0" borderId="0" xfId="0" applyNumberFormat="1" applyFont="1" applyAlignment="1">
      <alignment horizontal="right"/>
    </xf>
    <xf numFmtId="2" fontId="1" fillId="0" borderId="0" xfId="0" applyNumberFormat="1" applyFont="1"/>
    <xf numFmtId="0" fontId="4" fillId="0" borderId="0" xfId="0" applyFont="1"/>
    <xf numFmtId="0" fontId="8" fillId="5" borderId="19" xfId="4" applyFont="1" applyFill="1" applyBorder="1" applyAlignment="1">
      <alignment horizontal="left" vertical="center"/>
    </xf>
    <xf numFmtId="0" fontId="16" fillId="0" borderId="0" xfId="4" applyFont="1" applyAlignment="1">
      <alignment horizontal="left"/>
    </xf>
    <xf numFmtId="0" fontId="8" fillId="0" borderId="0" xfId="4" applyFont="1" applyAlignment="1">
      <alignment horizontal="left" vertical="center"/>
    </xf>
    <xf numFmtId="0" fontId="7" fillId="0" borderId="19" xfId="4" applyFont="1" applyBorder="1" applyAlignment="1">
      <alignment horizontal="left" vertical="center"/>
    </xf>
    <xf numFmtId="0" fontId="1" fillId="0" borderId="27" xfId="0" applyFont="1" applyBorder="1"/>
    <xf numFmtId="0" fontId="16" fillId="6" borderId="19" xfId="4" applyFont="1" applyFill="1" applyBorder="1"/>
    <xf numFmtId="0" fontId="16" fillId="0" borderId="0" xfId="4" applyFont="1" applyFill="1"/>
    <xf numFmtId="3" fontId="16" fillId="0" borderId="0" xfId="4" applyNumberFormat="1" applyFont="1"/>
    <xf numFmtId="3" fontId="16" fillId="0" borderId="0" xfId="4" applyNumberFormat="1" applyFont="1" applyAlignment="1">
      <alignment horizontal="right" vertical="center"/>
    </xf>
    <xf numFmtId="0" fontId="16" fillId="0" borderId="0" xfId="4" applyFont="1"/>
    <xf numFmtId="0" fontId="7" fillId="0" borderId="19" xfId="4" applyFont="1" applyBorder="1" applyAlignment="1">
      <alignment vertical="center"/>
    </xf>
    <xf numFmtId="3" fontId="17" fillId="0" borderId="19" xfId="4" applyNumberFormat="1" applyFont="1" applyBorder="1"/>
    <xf numFmtId="0" fontId="16" fillId="0" borderId="0" xfId="0" applyFont="1"/>
    <xf numFmtId="0" fontId="16" fillId="0" borderId="27" xfId="0" applyFont="1" applyBorder="1"/>
    <xf numFmtId="17" fontId="1" fillId="0" borderId="27" xfId="0" applyNumberFormat="1" applyFont="1" applyFill="1" applyBorder="1" applyAlignment="1">
      <alignment horizontal="center"/>
    </xf>
    <xf numFmtId="166" fontId="1" fillId="0" borderId="0" xfId="0" applyNumberFormat="1" applyFont="1" applyAlignment="1">
      <alignment horizontal="center"/>
    </xf>
    <xf numFmtId="166" fontId="1" fillId="0" borderId="27" xfId="0" applyNumberFormat="1" applyFont="1" applyBorder="1" applyAlignment="1">
      <alignment horizontal="center"/>
    </xf>
    <xf numFmtId="1" fontId="1" fillId="0" borderId="27" xfId="0" applyNumberFormat="1" applyFont="1" applyBorder="1"/>
    <xf numFmtId="0" fontId="8" fillId="0" borderId="29" xfId="0" applyFont="1" applyBorder="1" applyAlignment="1">
      <alignment vertical="center"/>
    </xf>
    <xf numFmtId="0" fontId="8" fillId="0" borderId="29" xfId="0" applyFont="1" applyBorder="1" applyAlignment="1">
      <alignment horizontal="left" vertical="center"/>
    </xf>
    <xf numFmtId="0" fontId="7" fillId="4" borderId="32" xfId="0" applyFont="1" applyFill="1" applyBorder="1" applyAlignment="1">
      <alignment vertical="center"/>
    </xf>
    <xf numFmtId="0" fontId="8" fillId="0" borderId="29" xfId="0" applyFont="1" applyBorder="1" applyAlignment="1">
      <alignment horizontal="left" vertical="center" indent="2"/>
    </xf>
    <xf numFmtId="0" fontId="8" fillId="2" borderId="0" xfId="0" applyFont="1" applyFill="1"/>
    <xf numFmtId="3" fontId="8" fillId="0" borderId="30" xfId="0" applyNumberFormat="1" applyFont="1" applyBorder="1" applyAlignment="1">
      <alignment vertical="center"/>
    </xf>
    <xf numFmtId="3" fontId="8" fillId="0" borderId="0" xfId="0" applyNumberFormat="1" applyFont="1" applyBorder="1" applyAlignment="1">
      <alignment vertical="center"/>
    </xf>
    <xf numFmtId="3" fontId="8" fillId="0" borderId="23" xfId="0" applyNumberFormat="1" applyFont="1" applyBorder="1" applyAlignment="1">
      <alignment vertical="center"/>
    </xf>
    <xf numFmtId="3" fontId="8" fillId="0" borderId="24" xfId="0" applyNumberFormat="1" applyFont="1" applyBorder="1" applyAlignment="1">
      <alignment vertical="center"/>
    </xf>
    <xf numFmtId="3" fontId="9" fillId="0" borderId="30" xfId="0" applyNumberFormat="1" applyFont="1" applyBorder="1" applyAlignment="1">
      <alignment vertical="center"/>
    </xf>
    <xf numFmtId="3" fontId="9" fillId="0" borderId="0" xfId="0" applyNumberFormat="1" applyFont="1" applyBorder="1" applyAlignment="1">
      <alignment vertical="center"/>
    </xf>
    <xf numFmtId="3" fontId="9" fillId="0" borderId="31" xfId="0" applyNumberFormat="1" applyFont="1" applyBorder="1" applyAlignment="1">
      <alignment vertical="center"/>
    </xf>
    <xf numFmtId="3" fontId="8" fillId="0" borderId="0" xfId="0" applyNumberFormat="1" applyFont="1" applyFill="1" applyBorder="1" applyAlignment="1">
      <alignment vertical="center"/>
    </xf>
    <xf numFmtId="3" fontId="8" fillId="0" borderId="31" xfId="0" applyNumberFormat="1" applyFont="1" applyBorder="1" applyAlignment="1">
      <alignment vertical="center"/>
    </xf>
    <xf numFmtId="3" fontId="7" fillId="4" borderId="18" xfId="0" applyNumberFormat="1" applyFont="1" applyFill="1" applyBorder="1" applyAlignment="1">
      <alignment vertical="center"/>
    </xf>
    <xf numFmtId="3" fontId="7" fillId="4" borderId="19" xfId="0" applyNumberFormat="1" applyFont="1" applyFill="1" applyBorder="1" applyAlignment="1">
      <alignment vertical="center"/>
    </xf>
    <xf numFmtId="3" fontId="7" fillId="4" borderId="20" xfId="0" applyNumberFormat="1" applyFont="1" applyFill="1" applyBorder="1" applyAlignment="1">
      <alignment vertical="center"/>
    </xf>
    <xf numFmtId="3" fontId="7" fillId="0" borderId="22" xfId="0" applyNumberFormat="1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11" fillId="0" borderId="18" xfId="4" applyFont="1" applyBorder="1" applyAlignment="1">
      <alignment vertical="center"/>
    </xf>
    <xf numFmtId="3" fontId="8" fillId="2" borderId="4" xfId="3" applyNumberFormat="1" applyFont="1" applyFill="1" applyBorder="1" applyAlignment="1">
      <alignment horizontal="right" vertical="center"/>
    </xf>
    <xf numFmtId="3" fontId="8" fillId="2" borderId="5" xfId="3" applyNumberFormat="1" applyFont="1" applyFill="1" applyBorder="1" applyAlignment="1">
      <alignment horizontal="right" vertical="center"/>
    </xf>
    <xf numFmtId="1" fontId="8" fillId="2" borderId="5" xfId="3" applyNumberFormat="1" applyFont="1" applyFill="1" applyBorder="1" applyAlignment="1">
      <alignment horizontal="right" vertical="center"/>
    </xf>
    <xf numFmtId="3" fontId="8" fillId="2" borderId="6" xfId="3" applyNumberFormat="1" applyFont="1" applyFill="1" applyBorder="1" applyAlignment="1">
      <alignment horizontal="right" vertical="center"/>
    </xf>
    <xf numFmtId="0" fontId="7" fillId="2" borderId="12" xfId="3" applyFont="1" applyFill="1" applyBorder="1" applyAlignment="1">
      <alignment vertical="center"/>
    </xf>
    <xf numFmtId="0" fontId="7" fillId="2" borderId="3" xfId="3" applyFont="1" applyFill="1" applyBorder="1" applyAlignment="1">
      <alignment vertical="center"/>
    </xf>
    <xf numFmtId="0" fontId="7" fillId="2" borderId="13" xfId="3" applyFont="1" applyFill="1" applyBorder="1" applyAlignment="1">
      <alignment vertical="center"/>
    </xf>
    <xf numFmtId="0" fontId="7" fillId="2" borderId="14" xfId="3" applyFont="1" applyFill="1" applyBorder="1" applyAlignment="1">
      <alignment vertical="center"/>
    </xf>
    <xf numFmtId="0" fontId="7" fillId="2" borderId="16" xfId="3" applyFont="1" applyFill="1" applyBorder="1" applyAlignment="1">
      <alignment vertical="center"/>
    </xf>
    <xf numFmtId="0" fontId="7" fillId="3" borderId="16" xfId="3" applyFont="1" applyFill="1" applyBorder="1" applyAlignment="1">
      <alignment vertical="center"/>
    </xf>
    <xf numFmtId="0" fontId="8" fillId="2" borderId="3" xfId="3" applyFont="1" applyFill="1" applyBorder="1" applyAlignment="1">
      <alignment vertical="center"/>
    </xf>
    <xf numFmtId="0" fontId="8" fillId="2" borderId="13" xfId="3" applyFont="1" applyFill="1" applyBorder="1" applyAlignment="1">
      <alignment horizontal="left" vertical="center" indent="2"/>
    </xf>
    <xf numFmtId="0" fontId="8" fillId="2" borderId="13" xfId="3" applyFont="1" applyFill="1" applyBorder="1" applyAlignment="1">
      <alignment horizontal="left" vertical="center" indent="4"/>
    </xf>
    <xf numFmtId="0" fontId="9" fillId="0" borderId="36" xfId="0" applyFont="1" applyBorder="1" applyAlignment="1">
      <alignment horizontal="right" vertical="center" wrapText="1"/>
    </xf>
    <xf numFmtId="0" fontId="9" fillId="0" borderId="38" xfId="0" applyFont="1" applyBorder="1" applyAlignment="1">
      <alignment horizontal="right" vertical="center" wrapText="1"/>
    </xf>
    <xf numFmtId="0" fontId="9" fillId="0" borderId="39" xfId="0" applyFont="1" applyBorder="1" applyAlignment="1">
      <alignment horizontal="right" vertical="center" wrapText="1"/>
    </xf>
    <xf numFmtId="0" fontId="9" fillId="0" borderId="34" xfId="0" applyFont="1" applyBorder="1" applyAlignment="1">
      <alignment horizontal="right" vertical="center" wrapText="1"/>
    </xf>
    <xf numFmtId="0" fontId="9" fillId="0" borderId="40" xfId="0" applyFont="1" applyBorder="1" applyAlignment="1">
      <alignment horizontal="right" vertical="center" wrapText="1"/>
    </xf>
    <xf numFmtId="0" fontId="9" fillId="0" borderId="35" xfId="0" applyFont="1" applyBorder="1" applyAlignment="1">
      <alignment horizontal="right" vertical="center" wrapText="1"/>
    </xf>
    <xf numFmtId="0" fontId="13" fillId="0" borderId="34" xfId="0" applyFont="1" applyBorder="1" applyAlignment="1">
      <alignment horizontal="right" vertical="center" wrapText="1"/>
    </xf>
    <xf numFmtId="0" fontId="13" fillId="0" borderId="33" xfId="0" applyFont="1" applyBorder="1" applyAlignment="1">
      <alignment horizontal="right" vertical="center" wrapText="1"/>
    </xf>
    <xf numFmtId="0" fontId="9" fillId="0" borderId="2" xfId="0" applyFont="1" applyBorder="1" applyAlignment="1">
      <alignment horizontal="right" vertical="center" wrapText="1"/>
    </xf>
    <xf numFmtId="0" fontId="13" fillId="0" borderId="41" xfId="0" applyFont="1" applyBorder="1" applyAlignment="1">
      <alignment horizontal="right" vertical="center" wrapText="1"/>
    </xf>
    <xf numFmtId="0" fontId="9" fillId="0" borderId="42" xfId="0" applyFont="1" applyBorder="1" applyAlignment="1">
      <alignment horizontal="right" vertical="center" wrapText="1"/>
    </xf>
    <xf numFmtId="0" fontId="9" fillId="0" borderId="41" xfId="0" applyFont="1" applyBorder="1" applyAlignment="1">
      <alignment horizontal="right" vertical="center" wrapText="1"/>
    </xf>
    <xf numFmtId="0" fontId="9" fillId="0" borderId="43" xfId="0" applyFont="1" applyBorder="1" applyAlignment="1">
      <alignment horizontal="right" vertical="center" wrapText="1"/>
    </xf>
    <xf numFmtId="0" fontId="9" fillId="0" borderId="44" xfId="0" applyFont="1" applyBorder="1" applyAlignment="1">
      <alignment horizontal="right" vertical="center" wrapText="1"/>
    </xf>
    <xf numFmtId="0" fontId="13" fillId="0" borderId="45" xfId="0" applyFont="1" applyBorder="1" applyAlignment="1">
      <alignment horizontal="right" vertical="center" wrapText="1"/>
    </xf>
    <xf numFmtId="0" fontId="9" fillId="0" borderId="46" xfId="0" applyFont="1" applyBorder="1" applyAlignment="1">
      <alignment horizontal="right" vertical="center" wrapText="1"/>
    </xf>
    <xf numFmtId="0" fontId="9" fillId="0" borderId="47" xfId="0" applyFont="1" applyBorder="1" applyAlignment="1">
      <alignment horizontal="right" vertical="center" wrapText="1"/>
    </xf>
    <xf numFmtId="0" fontId="9" fillId="0" borderId="48" xfId="0" applyFont="1" applyBorder="1" applyAlignment="1">
      <alignment horizontal="right" vertical="center" wrapText="1"/>
    </xf>
    <xf numFmtId="0" fontId="9" fillId="0" borderId="49" xfId="0" applyFont="1" applyBorder="1" applyAlignment="1">
      <alignment horizontal="right" vertical="center" wrapText="1"/>
    </xf>
    <xf numFmtId="0" fontId="9" fillId="0" borderId="50" xfId="0" applyFont="1" applyBorder="1" applyAlignment="1">
      <alignment horizontal="right" vertical="center" wrapText="1"/>
    </xf>
    <xf numFmtId="0" fontId="7" fillId="5" borderId="19" xfId="4" applyFont="1" applyFill="1" applyBorder="1" applyAlignment="1">
      <alignment horizontal="right" vertical="center" wrapText="1"/>
    </xf>
    <xf numFmtId="3" fontId="16" fillId="0" borderId="19" xfId="4" applyNumberFormat="1" applyFont="1" applyBorder="1" applyAlignment="1">
      <alignment horizontal="right" vertical="center"/>
    </xf>
    <xf numFmtId="0" fontId="19" fillId="0" borderId="0" xfId="0" applyFont="1"/>
    <xf numFmtId="0" fontId="4" fillId="0" borderId="19" xfId="0" applyFont="1" applyBorder="1"/>
    <xf numFmtId="0" fontId="4" fillId="0" borderId="19" xfId="0" applyFont="1" applyBorder="1" applyAlignment="1">
      <alignment horizontal="right"/>
    </xf>
    <xf numFmtId="164" fontId="4" fillId="0" borderId="0" xfId="0" applyNumberFormat="1" applyFont="1"/>
    <xf numFmtId="0" fontId="4" fillId="0" borderId="27" xfId="0" applyFont="1" applyBorder="1"/>
    <xf numFmtId="164" fontId="4" fillId="0" borderId="27" xfId="0" applyNumberFormat="1" applyFont="1" applyBorder="1"/>
    <xf numFmtId="0" fontId="15" fillId="0" borderId="27" xfId="0" applyFont="1" applyBorder="1" applyAlignment="1">
      <alignment horizontal="left"/>
    </xf>
    <xf numFmtId="0" fontId="9" fillId="0" borderId="23" xfId="0" applyFont="1" applyBorder="1" applyAlignment="1">
      <alignment horizontal="right"/>
    </xf>
    <xf numFmtId="0" fontId="1" fillId="0" borderId="23" xfId="0" applyFont="1" applyBorder="1" applyAlignment="1">
      <alignment horizontal="center"/>
    </xf>
    <xf numFmtId="0" fontId="18" fillId="0" borderId="23" xfId="0" applyFont="1" applyBorder="1" applyAlignment="1">
      <alignment horizontal="right"/>
    </xf>
    <xf numFmtId="0" fontId="11" fillId="0" borderId="27" xfId="0" applyFont="1" applyBorder="1" applyAlignment="1">
      <alignment vertical="center" wrapText="1"/>
    </xf>
    <xf numFmtId="0" fontId="14" fillId="0" borderId="10" xfId="0" applyFont="1" applyBorder="1" applyAlignment="1">
      <alignment horizontal="right" vertical="center" wrapText="1"/>
    </xf>
    <xf numFmtId="0" fontId="13" fillId="0" borderId="22" xfId="0" applyFont="1" applyBorder="1" applyAlignment="1">
      <alignment horizontal="center" vertical="center" wrapText="1"/>
    </xf>
    <xf numFmtId="0" fontId="13" fillId="0" borderId="23" xfId="0" applyFont="1" applyBorder="1" applyAlignment="1">
      <alignment horizontal="center" vertical="center" wrapText="1"/>
    </xf>
    <xf numFmtId="0" fontId="13" fillId="0" borderId="24" xfId="0" applyFont="1" applyBorder="1" applyAlignment="1">
      <alignment horizontal="center" vertical="center" wrapText="1"/>
    </xf>
    <xf numFmtId="0" fontId="8" fillId="2" borderId="0" xfId="0" applyFont="1" applyFill="1" applyAlignment="1">
      <alignment horizontal="left" vertical="top" wrapText="1"/>
    </xf>
    <xf numFmtId="0" fontId="7" fillId="2" borderId="4" xfId="3" applyFont="1" applyFill="1" applyBorder="1" applyAlignment="1">
      <alignment horizontal="center" vertical="center"/>
    </xf>
    <xf numFmtId="0" fontId="7" fillId="2" borderId="5" xfId="3" applyFont="1" applyFill="1" applyBorder="1" applyAlignment="1">
      <alignment horizontal="center" vertical="center"/>
    </xf>
    <xf numFmtId="0" fontId="7" fillId="2" borderId="6" xfId="3" applyFont="1" applyFill="1" applyBorder="1" applyAlignment="1">
      <alignment horizontal="center" vertical="center"/>
    </xf>
    <xf numFmtId="0" fontId="7" fillId="2" borderId="3" xfId="3" applyFont="1" applyFill="1" applyBorder="1" applyAlignment="1">
      <alignment horizontal="center" vertical="center"/>
    </xf>
    <xf numFmtId="0" fontId="7" fillId="2" borderId="7" xfId="3" applyFont="1" applyFill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</cellXfs>
  <cellStyles count="6">
    <cellStyle name="Normálna 2 4" xfId="4"/>
    <cellStyle name="Normálne" xfId="0" builtinId="0"/>
    <cellStyle name="Normálne 2" xfId="1"/>
    <cellStyle name="normální 2" xfId="3"/>
    <cellStyle name="Percentá" xfId="5" builtinId="5"/>
    <cellStyle name="Percentá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8695267121231876E-2"/>
          <c:y val="4.0910924710078893E-2"/>
          <c:w val="0.56340467747714662"/>
          <c:h val="0.8574813731962651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Tab_3!$G$3</c:f>
              <c:strCache>
                <c:ptCount val="1"/>
                <c:pt idx="0">
                  <c:v>z toho vplyv MAKRA</c:v>
                </c:pt>
              </c:strCache>
            </c:strRef>
          </c:tx>
          <c:spPr>
            <a:solidFill>
              <a:srgbClr val="1F497D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Tab_3!$L$2:$P$2</c:f>
              <c:numCache>
                <c:formatCode>General</c:formatCode>
                <c:ptCount val="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</c:numCache>
            </c:numRef>
          </c:cat>
          <c:val>
            <c:numRef>
              <c:f>Tab_3!$G$16:$K$16</c:f>
              <c:numCache>
                <c:formatCode>#,##0</c:formatCode>
                <c:ptCount val="5"/>
                <c:pt idx="0">
                  <c:v>9.7713239622132981</c:v>
                </c:pt>
                <c:pt idx="1">
                  <c:v>-27.415395819322349</c:v>
                </c:pt>
                <c:pt idx="2">
                  <c:v>-80.748879376412958</c:v>
                </c:pt>
                <c:pt idx="3">
                  <c:v>-154.90538842448328</c:v>
                </c:pt>
                <c:pt idx="4">
                  <c:v>-229.55661090391692</c:v>
                </c:pt>
              </c:numCache>
            </c:numRef>
          </c:val>
        </c:ser>
        <c:ser>
          <c:idx val="5"/>
          <c:order val="1"/>
          <c:tx>
            <c:strRef>
              <c:f>Tab_3!$L$3</c:f>
              <c:strCache>
                <c:ptCount val="1"/>
                <c:pt idx="0">
                  <c:v>z toho JEDNORAZOVÉ VPLYVY</c:v>
                </c:pt>
              </c:strCache>
            </c:strRef>
          </c:tx>
          <c:spPr>
            <a:solidFill>
              <a:srgbClr val="2C9ADC"/>
            </a:solidFill>
          </c:spPr>
          <c:invertIfNegative val="0"/>
          <c:cat>
            <c:numRef>
              <c:f>Tab_3!$L$2:$P$2</c:f>
              <c:numCache>
                <c:formatCode>General</c:formatCode>
                <c:ptCount val="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</c:numCache>
            </c:numRef>
          </c:cat>
          <c:val>
            <c:numRef>
              <c:f>Tab_3!$L$16:$P$16</c:f>
              <c:numCache>
                <c:formatCode>#,##0</c:formatCode>
                <c:ptCount val="5"/>
                <c:pt idx="0">
                  <c:v>0</c:v>
                </c:pt>
                <c:pt idx="1">
                  <c:v>-17.739991909999723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1"/>
          <c:order val="2"/>
          <c:tx>
            <c:strRef>
              <c:f>Tab_3!$B$3</c:f>
              <c:strCache>
                <c:ptCount val="1"/>
                <c:pt idx="0">
                  <c:v>z toho vplyv LEVEL/EDS</c:v>
                </c:pt>
              </c:strCache>
            </c:strRef>
          </c:tx>
          <c:spPr>
            <a:solidFill>
              <a:srgbClr val="2C9ADC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Tab_3!$L$2:$P$2</c:f>
              <c:numCache>
                <c:formatCode>General</c:formatCode>
                <c:ptCount val="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</c:numCache>
            </c:numRef>
          </c:cat>
          <c:val>
            <c:numRef>
              <c:f>Tab_3!$B$16:$F$16</c:f>
              <c:numCache>
                <c:formatCode>#,##0</c:formatCode>
                <c:ptCount val="5"/>
                <c:pt idx="0">
                  <c:v>57.923191797040673</c:v>
                </c:pt>
                <c:pt idx="1">
                  <c:v>243.02391956847404</c:v>
                </c:pt>
                <c:pt idx="2">
                  <c:v>273.28214018140949</c:v>
                </c:pt>
                <c:pt idx="3">
                  <c:v>318.13200436225151</c:v>
                </c:pt>
                <c:pt idx="4">
                  <c:v>388.39708730579656</c:v>
                </c:pt>
              </c:numCache>
            </c:numRef>
          </c:val>
        </c:ser>
        <c:ser>
          <c:idx val="8"/>
          <c:order val="3"/>
          <c:tx>
            <c:strRef>
              <c:f>Tab_3!$Q$3</c:f>
              <c:strCache>
                <c:ptCount val="1"/>
                <c:pt idx="0">
                  <c:v>z toho vplyv AKTUALIZÁCIE LEGISLATÍVY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  <a:ln>
              <a:noFill/>
            </a:ln>
          </c:spPr>
          <c:invertIfNegative val="0"/>
          <c:dLbls>
            <c:dLbl>
              <c:idx val="1"/>
              <c:layout>
                <c:manualLayout>
                  <c:x val="0"/>
                  <c:y val="-2.46575369062169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Tab_3!$L$2:$P$2</c:f>
              <c:numCache>
                <c:formatCode>General</c:formatCode>
                <c:ptCount val="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</c:numCache>
            </c:numRef>
          </c:cat>
          <c:val>
            <c:numRef>
              <c:f>Tab_3!$Q$16:$U$16</c:f>
              <c:numCache>
                <c:formatCode>#,##0</c:formatCode>
                <c:ptCount val="5"/>
                <c:pt idx="0">
                  <c:v>-10.342764925711528</c:v>
                </c:pt>
                <c:pt idx="1">
                  <c:v>-4.8832630759058793</c:v>
                </c:pt>
                <c:pt idx="2">
                  <c:v>-57.943115456660252</c:v>
                </c:pt>
                <c:pt idx="3">
                  <c:v>-129.62458865892438</c:v>
                </c:pt>
                <c:pt idx="4">
                  <c:v>-128.19876706080655</c:v>
                </c:pt>
              </c:numCache>
            </c:numRef>
          </c:val>
        </c:ser>
        <c:ser>
          <c:idx val="3"/>
          <c:order val="4"/>
          <c:tx>
            <c:strRef>
              <c:f>Tab_3!$V$3</c:f>
              <c:strCache>
                <c:ptCount val="1"/>
                <c:pt idx="0">
                  <c:v>z toho INÉ VPLYVY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sk-SK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Tab_3!$L$2:$P$2</c:f>
              <c:numCache>
                <c:formatCode>General</c:formatCode>
                <c:ptCount val="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</c:numCache>
            </c:numRef>
          </c:cat>
          <c:val>
            <c:numRef>
              <c:f>Tab_3!$V$16:$Z$16</c:f>
              <c:numCache>
                <c:formatCode>#,##0</c:formatCode>
                <c:ptCount val="5"/>
                <c:pt idx="0">
                  <c:v>0</c:v>
                </c:pt>
                <c:pt idx="1">
                  <c:v>84.672731236754373</c:v>
                </c:pt>
                <c:pt idx="2">
                  <c:v>89.148854651663669</c:v>
                </c:pt>
                <c:pt idx="3">
                  <c:v>94.231972721156794</c:v>
                </c:pt>
                <c:pt idx="4">
                  <c:v>99.994290658928747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98566480"/>
        <c:axId val="298564520"/>
      </c:barChart>
      <c:lineChart>
        <c:grouping val="standard"/>
        <c:varyColors val="0"/>
        <c:ser>
          <c:idx val="2"/>
          <c:order val="5"/>
          <c:tx>
            <c:strRef>
              <c:f>Tab_3!$AA$3</c:f>
              <c:strCache>
                <c:ptCount val="1"/>
                <c:pt idx="0">
                  <c:v>CELKOVÁ ZMENA</c:v>
                </c:pt>
              </c:strCache>
            </c:strRef>
          </c:tx>
          <c:spPr>
            <a:ln>
              <a:solidFill>
                <a:sysClr val="windowText" lastClr="000000"/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-2.374429223744294E-2"/>
                  <c:y val="-8.21917896873896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1.8264840182648401E-2"/>
                  <c:y val="6.16438422655422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2.5570776255707764E-2"/>
                  <c:y val="-2.05479474218474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2.1176470588235293E-2"/>
                  <c:y val="-6.42627560727461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2.1917808219178082E-2"/>
                  <c:y val="-3.236544411233352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solidFill>
                <a:sysClr val="window" lastClr="FFFFFF"/>
              </a:solidFill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Tab_3!$AA$16:$AE$16</c:f>
              <c:numCache>
                <c:formatCode>#,##0</c:formatCode>
                <c:ptCount val="5"/>
                <c:pt idx="0">
                  <c:v>57.35175083354244</c:v>
                </c:pt>
                <c:pt idx="1">
                  <c:v>277.65800000000041</c:v>
                </c:pt>
                <c:pt idx="2">
                  <c:v>223.73899999999995</c:v>
                </c:pt>
                <c:pt idx="3">
                  <c:v>127.83400000000064</c:v>
                </c:pt>
                <c:pt idx="4">
                  <c:v>130.63600000000184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8566480"/>
        <c:axId val="298564520"/>
      </c:lineChart>
      <c:catAx>
        <c:axId val="298566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crossAx val="298564520"/>
        <c:crosses val="autoZero"/>
        <c:auto val="1"/>
        <c:lblAlgn val="ctr"/>
        <c:lblOffset val="100"/>
        <c:noMultiLvlLbl val="0"/>
      </c:catAx>
      <c:valAx>
        <c:axId val="298564520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crossAx val="29856648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6950459317585298"/>
          <c:y val="6.143663792767743E-2"/>
          <c:w val="0.28776255707762555"/>
          <c:h val="0.8913951991581490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50" b="1">
          <a:latin typeface="Arial Narrow" panose="020B0606020202030204" pitchFamily="34" charset="0"/>
        </a:defRPr>
      </a:pPr>
      <a:endParaRPr lang="sk-SK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9845208658495E-2"/>
          <c:y val="5.2380932740557655E-2"/>
          <c:w val="0.89407549000695641"/>
          <c:h val="0.81758049584533343"/>
        </c:manualLayout>
      </c:layout>
      <c:lineChart>
        <c:grouping val="standard"/>
        <c:varyColors val="0"/>
        <c:ser>
          <c:idx val="0"/>
          <c:order val="0"/>
          <c:tx>
            <c:strRef>
              <c:f>Graf_2!$A$3</c:f>
              <c:strCache>
                <c:ptCount val="1"/>
                <c:pt idx="0">
                  <c:v>mzdová báza podľa SP</c:v>
                </c:pt>
              </c:strCache>
            </c:strRef>
          </c:tx>
          <c:spPr>
            <a:ln w="28575" cap="rnd">
              <a:solidFill>
                <a:schemeClr val="accent1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Graf_2!$B$2:$F$2</c:f>
              <c:strCache>
                <c:ptCount val="5"/>
                <c:pt idx="0">
                  <c:v>1Q2015</c:v>
                </c:pt>
                <c:pt idx="1">
                  <c:v>2Q2015</c:v>
                </c:pt>
                <c:pt idx="2">
                  <c:v>3Q2015</c:v>
                </c:pt>
                <c:pt idx="3">
                  <c:v>4Q2015</c:v>
                </c:pt>
                <c:pt idx="4">
                  <c:v>1Q2016</c:v>
                </c:pt>
              </c:strCache>
            </c:strRef>
          </c:cat>
          <c:val>
            <c:numRef>
              <c:f>Graf_2!$B$3:$F$3</c:f>
              <c:numCache>
                <c:formatCode>#,##0.0</c:formatCode>
                <c:ptCount val="5"/>
                <c:pt idx="0">
                  <c:v>5.1958925665571032</c:v>
                </c:pt>
                <c:pt idx="1">
                  <c:v>6.377398362697706</c:v>
                </c:pt>
                <c:pt idx="2">
                  <c:v>6.6926604151015701</c:v>
                </c:pt>
                <c:pt idx="3">
                  <c:v>7.290715383945412</c:v>
                </c:pt>
                <c:pt idx="4">
                  <c:v>7.619288104302302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Graf_2!$A$4</c:f>
              <c:strCache>
                <c:ptCount val="1"/>
                <c:pt idx="0">
                  <c:v>sociálne odvody EAO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Graf_2!$B$2:$F$2</c:f>
              <c:strCache>
                <c:ptCount val="5"/>
                <c:pt idx="0">
                  <c:v>1Q2015</c:v>
                </c:pt>
                <c:pt idx="1">
                  <c:v>2Q2015</c:v>
                </c:pt>
                <c:pt idx="2">
                  <c:v>3Q2015</c:v>
                </c:pt>
                <c:pt idx="3">
                  <c:v>4Q2015</c:v>
                </c:pt>
                <c:pt idx="4">
                  <c:v>1Q2016</c:v>
                </c:pt>
              </c:strCache>
            </c:strRef>
          </c:cat>
          <c:val>
            <c:numRef>
              <c:f>Graf_2!$B$4:$F$4</c:f>
              <c:numCache>
                <c:formatCode>#,##0.0</c:formatCode>
                <c:ptCount val="5"/>
                <c:pt idx="0">
                  <c:v>6.4784343628347507</c:v>
                </c:pt>
                <c:pt idx="1">
                  <c:v>6.1018164516031703</c:v>
                </c:pt>
                <c:pt idx="2">
                  <c:v>6.739748577761806</c:v>
                </c:pt>
                <c:pt idx="3">
                  <c:v>7.9252209910749549</c:v>
                </c:pt>
                <c:pt idx="4">
                  <c:v>8.2724332095363664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Graf_2!$A$5</c:f>
              <c:strCache>
                <c:ptCount val="1"/>
                <c:pt idx="0">
                  <c:v>mzdová báza ŠÚSR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strRef>
              <c:f>Graf_2!$B$2:$F$2</c:f>
              <c:strCache>
                <c:ptCount val="5"/>
                <c:pt idx="0">
                  <c:v>1Q2015</c:v>
                </c:pt>
                <c:pt idx="1">
                  <c:v>2Q2015</c:v>
                </c:pt>
                <c:pt idx="2">
                  <c:v>3Q2015</c:v>
                </c:pt>
                <c:pt idx="3">
                  <c:v>4Q2015</c:v>
                </c:pt>
                <c:pt idx="4">
                  <c:v>1Q2016</c:v>
                </c:pt>
              </c:strCache>
            </c:strRef>
          </c:cat>
          <c:val>
            <c:numRef>
              <c:f>Graf_2!$B$5:$F$5</c:f>
              <c:numCache>
                <c:formatCode>#,##0.0</c:formatCode>
                <c:ptCount val="5"/>
                <c:pt idx="0">
                  <c:v>4.0235447329467933</c:v>
                </c:pt>
                <c:pt idx="1">
                  <c:v>4.6312397413911022</c:v>
                </c:pt>
                <c:pt idx="2">
                  <c:v>5.3758876154958779</c:v>
                </c:pt>
                <c:pt idx="3">
                  <c:v>6.2732050663925731</c:v>
                </c:pt>
                <c:pt idx="4">
                  <c:v>5.6985167390634528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9701568"/>
        <c:axId val="229701176"/>
      </c:lineChart>
      <c:catAx>
        <c:axId val="229701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229701176"/>
        <c:crosses val="autoZero"/>
        <c:auto val="1"/>
        <c:lblAlgn val="ctr"/>
        <c:lblOffset val="100"/>
        <c:noMultiLvlLbl val="0"/>
      </c:catAx>
      <c:valAx>
        <c:axId val="229701176"/>
        <c:scaling>
          <c:orientation val="minMax"/>
          <c:max val="9"/>
          <c:min val="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.0" sourceLinked="1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229701568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"/>
          <c:y val="4.2244823563721209E-2"/>
          <c:w val="0.36944444444444446"/>
          <c:h val="0.2679403616214640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50" b="1">
          <a:latin typeface="Arial Narrow" panose="020B060602020203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2952317729860166E-2"/>
          <c:y val="4.091095516177929E-2"/>
          <c:w val="0.56340467747714662"/>
          <c:h val="0.8574813731962651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Graf_3!$A$3</c:f>
              <c:strCache>
                <c:ptCount val="1"/>
                <c:pt idx="0">
                  <c:v>DPFOzč, SO, ZO (mzdová báza)</c:v>
                </c:pt>
              </c:strCache>
            </c:strRef>
          </c:tx>
          <c:spPr>
            <a:solidFill>
              <a:srgbClr val="2C9ADC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Graf_3!$B$2:$F$2</c:f>
              <c:numCache>
                <c:formatCode>General</c:formatCode>
                <c:ptCount val="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</c:numCache>
            </c:numRef>
          </c:cat>
          <c:val>
            <c:numRef>
              <c:f>Graf_3!$B$3:$F$3</c:f>
              <c:numCache>
                <c:formatCode>#,##0</c:formatCode>
                <c:ptCount val="5"/>
                <c:pt idx="0">
                  <c:v>14.602727065922208</c:v>
                </c:pt>
                <c:pt idx="1">
                  <c:v>49.29897382811528</c:v>
                </c:pt>
                <c:pt idx="2">
                  <c:v>33.037204245277003</c:v>
                </c:pt>
                <c:pt idx="3">
                  <c:v>10.867280085045135</c:v>
                </c:pt>
                <c:pt idx="4">
                  <c:v>14.846378076192732</c:v>
                </c:pt>
              </c:numCache>
            </c:numRef>
          </c:val>
        </c:ser>
        <c:ser>
          <c:idx val="5"/>
          <c:order val="1"/>
          <c:tx>
            <c:strRef>
              <c:f>Graf_3!$A$4</c:f>
              <c:strCache>
                <c:ptCount val="1"/>
                <c:pt idx="0">
                  <c:v>DPPO, DPFOpod, SD MO, ZD licencie (nominálne a reálne HDP)</c:v>
                </c:pt>
              </c:strCache>
            </c:strRef>
          </c:tx>
          <c:spPr>
            <a:solidFill>
              <a:srgbClr val="2C9ADC">
                <a:lumMod val="20000"/>
                <a:lumOff val="80000"/>
              </a:srgbClr>
            </a:solidFill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Graf_3!$B$2:$F$2</c:f>
              <c:numCache>
                <c:formatCode>General</c:formatCode>
                <c:ptCount val="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</c:numCache>
            </c:numRef>
          </c:cat>
          <c:val>
            <c:numRef>
              <c:f>Graf_3!$B$4:$F$4</c:f>
              <c:numCache>
                <c:formatCode>#,##0</c:formatCode>
                <c:ptCount val="5"/>
                <c:pt idx="0">
                  <c:v>0.97930009994725653</c:v>
                </c:pt>
                <c:pt idx="1">
                  <c:v>-19.137891008608175</c:v>
                </c:pt>
                <c:pt idx="2">
                  <c:v>-40.933196775567055</c:v>
                </c:pt>
                <c:pt idx="3">
                  <c:v>-60.727844140227802</c:v>
                </c:pt>
                <c:pt idx="4">
                  <c:v>-68.050018449600316</c:v>
                </c:pt>
              </c:numCache>
            </c:numRef>
          </c:val>
        </c:ser>
        <c:ser>
          <c:idx val="1"/>
          <c:order val="2"/>
          <c:tx>
            <c:strRef>
              <c:f>Graf_3!$A$5</c:f>
              <c:strCache>
                <c:ptCount val="1"/>
                <c:pt idx="0">
                  <c:v>DPH (nominálna spotreba domácností, medzispotreba a investície vlády)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Graf_3!$B$2:$F$2</c:f>
              <c:numCache>
                <c:formatCode>General</c:formatCode>
                <c:ptCount val="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</c:numCache>
            </c:numRef>
          </c:cat>
          <c:val>
            <c:numRef>
              <c:f>Graf_3!$B$5:$F$5</c:f>
              <c:numCache>
                <c:formatCode>#,##0</c:formatCode>
                <c:ptCount val="5"/>
                <c:pt idx="0">
                  <c:v>-6.3933651336470039</c:v>
                </c:pt>
                <c:pt idx="1">
                  <c:v>-48.009074966334161</c:v>
                </c:pt>
                <c:pt idx="2">
                  <c:v>-57.161404482485359</c:v>
                </c:pt>
                <c:pt idx="3">
                  <c:v>-82.77857617432781</c:v>
                </c:pt>
                <c:pt idx="4">
                  <c:v>-127.34533861200154</c:v>
                </c:pt>
              </c:numCache>
            </c:numRef>
          </c:val>
        </c:ser>
        <c:ser>
          <c:idx val="8"/>
          <c:order val="3"/>
          <c:tx>
            <c:strRef>
              <c:f>Graf_3!$A$6</c:f>
              <c:strCache>
                <c:ptCount val="1"/>
                <c:pt idx="0">
                  <c:v>Ostatné SD (konečná spotreba domácností, s.c.)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  <a:ln>
              <a:noFill/>
            </a:ln>
          </c:spPr>
          <c:invertIfNegative val="0"/>
          <c:cat>
            <c:numRef>
              <c:f>Graf_3!$B$2:$F$2</c:f>
              <c:numCache>
                <c:formatCode>General</c:formatCode>
                <c:ptCount val="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</c:numCache>
            </c:numRef>
          </c:cat>
          <c:val>
            <c:numRef>
              <c:f>Graf_3!$B$6:$F$6</c:f>
              <c:numCache>
                <c:formatCode>#,##0</c:formatCode>
                <c:ptCount val="5"/>
                <c:pt idx="0">
                  <c:v>0.97671299104014508</c:v>
                </c:pt>
                <c:pt idx="1">
                  <c:v>4.0353674540390884E-2</c:v>
                </c:pt>
                <c:pt idx="2">
                  <c:v>-2.2149721560810751</c:v>
                </c:pt>
                <c:pt idx="3">
                  <c:v>-1.8331128792557281</c:v>
                </c:pt>
                <c:pt idx="4">
                  <c:v>-1.7911761053722561</c:v>
                </c:pt>
              </c:numCache>
            </c:numRef>
          </c:val>
        </c:ser>
        <c:ser>
          <c:idx val="3"/>
          <c:order val="4"/>
          <c:tx>
            <c:strRef>
              <c:f>Graf_3!$A$7</c:f>
              <c:strCache>
                <c:ptCount val="1"/>
                <c:pt idx="0">
                  <c:v>Dane z medzinárodného obchodu a transakcií (Import, b.c.)</c:v>
                </c:pt>
              </c:strCache>
            </c:strRef>
          </c:tx>
          <c:invertIfNegative val="0"/>
          <c:cat>
            <c:numRef>
              <c:f>Graf_3!$B$2:$F$2</c:f>
              <c:numCache>
                <c:formatCode>General</c:formatCode>
                <c:ptCount val="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</c:numCache>
            </c:numRef>
          </c:cat>
          <c:val>
            <c:numRef>
              <c:f>Graf_3!$B$7:$F$7</c:f>
              <c:numCache>
                <c:formatCode>#,##0</c:formatCode>
                <c:ptCount val="5"/>
                <c:pt idx="0">
                  <c:v>-8.8813011255672342E-2</c:v>
                </c:pt>
                <c:pt idx="1">
                  <c:v>-0.54378817332625995</c:v>
                </c:pt>
                <c:pt idx="2">
                  <c:v>-0.70572174283410583</c:v>
                </c:pt>
                <c:pt idx="3">
                  <c:v>-0.81570175790763966</c:v>
                </c:pt>
                <c:pt idx="4">
                  <c:v>-0.81668990866903046</c:v>
                </c:pt>
              </c:numCache>
            </c:numRef>
          </c:val>
        </c:ser>
        <c:ser>
          <c:idx val="2"/>
          <c:order val="5"/>
          <c:tx>
            <c:strRef>
              <c:f>Graf_3!$A$8</c:f>
              <c:strCache>
                <c:ptCount val="1"/>
                <c:pt idx="0">
                  <c:v>Zrážková daň a OO vybr.fin.inštitúcií (objem vkladov, PÚM)</c:v>
                </c:pt>
              </c:strCache>
            </c:strRef>
          </c:tx>
          <c:spPr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Graf_3!$B$2:$F$2</c:f>
              <c:numCache>
                <c:formatCode>General</c:formatCode>
                <c:ptCount val="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</c:numCache>
            </c:numRef>
          </c:cat>
          <c:val>
            <c:numRef>
              <c:f>Graf_3!$B$8:$F$8</c:f>
              <c:numCache>
                <c:formatCode>#,##0</c:formatCode>
                <c:ptCount val="5"/>
                <c:pt idx="0">
                  <c:v>-0.30523804979363728</c:v>
                </c:pt>
                <c:pt idx="1">
                  <c:v>-9.0639691737094221</c:v>
                </c:pt>
                <c:pt idx="2">
                  <c:v>-12.770788464722395</c:v>
                </c:pt>
                <c:pt idx="3">
                  <c:v>-19.617433557809452</c:v>
                </c:pt>
                <c:pt idx="4">
                  <c:v>-46.399765904466506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95981360"/>
        <c:axId val="295980184"/>
      </c:barChart>
      <c:lineChart>
        <c:grouping val="standard"/>
        <c:varyColors val="0"/>
        <c:ser>
          <c:idx val="4"/>
          <c:order val="6"/>
          <c:tx>
            <c:strRef>
              <c:f>Graf_3!$A$9</c:f>
              <c:strCache>
                <c:ptCount val="1"/>
                <c:pt idx="0">
                  <c:v>Vplyv zmeny makroekonomických údajov</c:v>
                </c:pt>
              </c:strCache>
            </c:strRef>
          </c:tx>
          <c:marker>
            <c:symbol val="none"/>
          </c:marker>
          <c:dLbls>
            <c:dLbl>
              <c:idx val="0"/>
              <c:layout>
                <c:manualLayout>
                  <c:x val="-3.3175393312556034E-2"/>
                  <c:y val="-5.08411143689588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1.6147324666679931E-2"/>
                  <c:y val="-8.1174888488253997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3.1442997188492847E-2"/>
                  <c:y val="0.10943499687282118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Graf_3!$B$2:$F$2</c:f>
              <c:numCache>
                <c:formatCode>General</c:formatCode>
                <c:ptCount val="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</c:numCache>
            </c:numRef>
          </c:cat>
          <c:val>
            <c:numRef>
              <c:f>Graf_3!$B$9:$F$9</c:f>
              <c:numCache>
                <c:formatCode>#,##0</c:formatCode>
                <c:ptCount val="5"/>
                <c:pt idx="0">
                  <c:v>9.7713239622132964</c:v>
                </c:pt>
                <c:pt idx="1">
                  <c:v>-27.415395819322349</c:v>
                </c:pt>
                <c:pt idx="2">
                  <c:v>-80.748879376412987</c:v>
                </c:pt>
                <c:pt idx="3">
                  <c:v>-154.90538842448331</c:v>
                </c:pt>
                <c:pt idx="4">
                  <c:v>-229.55661090391689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5981360"/>
        <c:axId val="295980184"/>
      </c:lineChart>
      <c:catAx>
        <c:axId val="295981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crossAx val="295980184"/>
        <c:crosses val="autoZero"/>
        <c:auto val="1"/>
        <c:lblAlgn val="ctr"/>
        <c:lblOffset val="100"/>
        <c:noMultiLvlLbl val="0"/>
      </c:catAx>
      <c:valAx>
        <c:axId val="295980184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crossAx val="29598136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6950459317585298"/>
          <c:y val="6.143663792767743E-2"/>
          <c:w val="0.31005812872015298"/>
          <c:h val="0.85937958051979413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>
          <a:latin typeface="Arial Narrow" panose="020B0606020202030204" pitchFamily="34" charset="0"/>
        </a:defRPr>
      </a:pPr>
      <a:endParaRPr lang="sk-SK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8695267121231876E-2"/>
          <c:y val="4.0910924710078893E-2"/>
          <c:w val="0.56340467747714662"/>
          <c:h val="0.8574813731962651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Graf_4!$A$3</c:f>
              <c:strCache>
                <c:ptCount val="1"/>
                <c:pt idx="0">
                  <c:v>DPFOzč, SO, ZO (mzdová báza)</c:v>
                </c:pt>
              </c:strCache>
            </c:strRef>
          </c:tx>
          <c:spPr>
            <a:solidFill>
              <a:srgbClr val="1F497D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Graf_4!$B$2:$F$2</c:f>
              <c:numCache>
                <c:formatCode>General</c:formatCode>
                <c:ptCount val="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</c:numCache>
            </c:numRef>
          </c:cat>
          <c:val>
            <c:numRef>
              <c:f>Graf_4!$B$3:$F$3</c:f>
              <c:numCache>
                <c:formatCode>#,##0</c:formatCode>
                <c:ptCount val="5"/>
                <c:pt idx="0">
                  <c:v>-0.91889291858426247</c:v>
                </c:pt>
                <c:pt idx="1">
                  <c:v>-9.6204419889628809</c:v>
                </c:pt>
                <c:pt idx="2">
                  <c:v>14.687056559719567</c:v>
                </c:pt>
                <c:pt idx="3">
                  <c:v>24.833335852723145</c:v>
                </c:pt>
                <c:pt idx="4">
                  <c:v>38.682098325686312</c:v>
                </c:pt>
              </c:numCache>
            </c:numRef>
          </c:val>
        </c:ser>
        <c:ser>
          <c:idx val="5"/>
          <c:order val="1"/>
          <c:tx>
            <c:strRef>
              <c:f>Graf_4!$A$4</c:f>
              <c:strCache>
                <c:ptCount val="1"/>
                <c:pt idx="0">
                  <c:v>DPPO, DPFOpod, SD MO, ZD licencie (nominálne a reálne HDP)</c:v>
                </c:pt>
              </c:strCache>
            </c:strRef>
          </c:tx>
          <c:spPr>
            <a:solidFill>
              <a:srgbClr val="2C9ADC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Graf_4!$B$2:$F$2</c:f>
              <c:numCache>
                <c:formatCode>General</c:formatCode>
                <c:ptCount val="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</c:numCache>
            </c:numRef>
          </c:cat>
          <c:val>
            <c:numRef>
              <c:f>Graf_4!$B$4:$F$4</c:f>
              <c:numCache>
                <c:formatCode>#,##0</c:formatCode>
                <c:ptCount val="5"/>
                <c:pt idx="0">
                  <c:v>48.855512621966916</c:v>
                </c:pt>
                <c:pt idx="1">
                  <c:v>164.26889100860802</c:v>
                </c:pt>
                <c:pt idx="2">
                  <c:v>157.34719677556689</c:v>
                </c:pt>
                <c:pt idx="3">
                  <c:v>183.64884414022742</c:v>
                </c:pt>
                <c:pt idx="4">
                  <c:v>216.28701844960048</c:v>
                </c:pt>
              </c:numCache>
            </c:numRef>
          </c:val>
        </c:ser>
        <c:ser>
          <c:idx val="1"/>
          <c:order val="2"/>
          <c:tx>
            <c:strRef>
              <c:f>Graf_4!$A$5</c:f>
              <c:strCache>
                <c:ptCount val="1"/>
                <c:pt idx="0">
                  <c:v>DPH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Graf_4!$B$2:$F$2</c:f>
              <c:numCache>
                <c:formatCode>General</c:formatCode>
                <c:ptCount val="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</c:numCache>
            </c:numRef>
          </c:cat>
          <c:val>
            <c:numRef>
              <c:f>Graf_4!$B$5:$F$5</c:f>
              <c:numCache>
                <c:formatCode>#,##0</c:formatCode>
                <c:ptCount val="5"/>
                <c:pt idx="0">
                  <c:v>10.547207813648592</c:v>
                </c:pt>
                <c:pt idx="1">
                  <c:v>76.773066876333459</c:v>
                </c:pt>
                <c:pt idx="2">
                  <c:v>91.787404482485528</c:v>
                </c:pt>
                <c:pt idx="3">
                  <c:v>95.87957617432798</c:v>
                </c:pt>
                <c:pt idx="4">
                  <c:v>100.2503386120019</c:v>
                </c:pt>
              </c:numCache>
            </c:numRef>
          </c:val>
        </c:ser>
        <c:ser>
          <c:idx val="8"/>
          <c:order val="3"/>
          <c:tx>
            <c:strRef>
              <c:f>Graf_4!$A$6</c:f>
              <c:strCache>
                <c:ptCount val="1"/>
                <c:pt idx="0">
                  <c:v>Ostatné SD (konečná spotreba domácností, s.c.)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  <a:ln>
              <a:noFill/>
            </a:ln>
          </c:spPr>
          <c:invertIfNegative val="0"/>
          <c:cat>
            <c:numRef>
              <c:f>Graf_4!$B$2:$F$2</c:f>
              <c:numCache>
                <c:formatCode>General</c:formatCode>
                <c:ptCount val="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</c:numCache>
            </c:numRef>
          </c:cat>
          <c:val>
            <c:numRef>
              <c:f>Graf_4!$B$6:$F$6</c:f>
              <c:numCache>
                <c:formatCode>#,##0</c:formatCode>
                <c:ptCount val="5"/>
                <c:pt idx="0">
                  <c:v>-0.97671299103997267</c:v>
                </c:pt>
                <c:pt idx="1">
                  <c:v>1.9366463254597324</c:v>
                </c:pt>
                <c:pt idx="2">
                  <c:v>1.9289721560810027</c:v>
                </c:pt>
                <c:pt idx="3">
                  <c:v>1.9281128792558397</c:v>
                </c:pt>
                <c:pt idx="4">
                  <c:v>1.9281761053722937</c:v>
                </c:pt>
              </c:numCache>
            </c:numRef>
          </c:val>
        </c:ser>
        <c:ser>
          <c:idx val="3"/>
          <c:order val="4"/>
          <c:tx>
            <c:strRef>
              <c:f>Graf_4!$A$7</c:f>
              <c:strCache>
                <c:ptCount val="1"/>
                <c:pt idx="0">
                  <c:v>Dane z medzinárodného obchodu a transakcií (Import, b.c.)</c:v>
                </c:pt>
              </c:strCache>
            </c:strRef>
          </c:tx>
          <c:invertIfNegative val="0"/>
          <c:cat>
            <c:numRef>
              <c:f>Graf_4!$B$2:$F$2</c:f>
              <c:numCache>
                <c:formatCode>General</c:formatCode>
                <c:ptCount val="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</c:numCache>
            </c:numRef>
          </c:cat>
          <c:val>
            <c:numRef>
              <c:f>Graf_4!$B$7:$F$7</c:f>
              <c:numCache>
                <c:formatCode>#,##0</c:formatCode>
                <c:ptCount val="5"/>
                <c:pt idx="0">
                  <c:v>0.11078922125567356</c:v>
                </c:pt>
                <c:pt idx="1">
                  <c:v>3.7837881733262617</c:v>
                </c:pt>
                <c:pt idx="2">
                  <c:v>0.98772174283410263</c:v>
                </c:pt>
                <c:pt idx="3">
                  <c:v>1.0387017579076425</c:v>
                </c:pt>
                <c:pt idx="4">
                  <c:v>1.076689908669032</c:v>
                </c:pt>
              </c:numCache>
            </c:numRef>
          </c:val>
        </c:ser>
        <c:ser>
          <c:idx val="2"/>
          <c:order val="5"/>
          <c:tx>
            <c:strRef>
              <c:f>Graf_4!$A$8</c:f>
              <c:strCache>
                <c:ptCount val="1"/>
                <c:pt idx="0">
                  <c:v>Zrážková daň a OO vybr.fin.inštitúcií (objem vkladov, PÚM)</c:v>
                </c:pt>
              </c:strCache>
            </c:strRef>
          </c:tx>
          <c:spPr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3.771805752003772E-2"/>
                  <c:y val="-4.04653322028534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ysClr val="windowText" lastClr="000000"/>
                      </a:solidFill>
                    </a:defRPr>
                  </a:pPr>
                  <a:endParaRPr lang="sk-SK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Graf_4!$B$2:$F$2</c:f>
              <c:numCache>
                <c:formatCode>General</c:formatCode>
                <c:ptCount val="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</c:numCache>
            </c:numRef>
          </c:cat>
          <c:val>
            <c:numRef>
              <c:f>Graf_4!$B$8:$F$8</c:f>
              <c:numCache>
                <c:formatCode>#,##0</c:formatCode>
                <c:ptCount val="5"/>
                <c:pt idx="0">
                  <c:v>0.30528804979372948</c:v>
                </c:pt>
                <c:pt idx="1">
                  <c:v>5.881969173709404</c:v>
                </c:pt>
                <c:pt idx="2">
                  <c:v>6.5437884647223621</c:v>
                </c:pt>
                <c:pt idx="3">
                  <c:v>10.803433557809466</c:v>
                </c:pt>
                <c:pt idx="4">
                  <c:v>30.172765904466541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4778944"/>
        <c:axId val="124780120"/>
      </c:barChart>
      <c:lineChart>
        <c:grouping val="standard"/>
        <c:varyColors val="0"/>
        <c:ser>
          <c:idx val="4"/>
          <c:order val="6"/>
          <c:tx>
            <c:strRef>
              <c:f>Graf_4!$A$9</c:f>
              <c:strCache>
                <c:ptCount val="1"/>
                <c:pt idx="0">
                  <c:v>Vplyv zmeny odhadu úspešnosti výberu daní (EDS/level)</c:v>
                </c:pt>
              </c:strCache>
            </c:strRef>
          </c:tx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Graf_4!$B$2:$F$2</c:f>
              <c:numCache>
                <c:formatCode>General</c:formatCode>
                <c:ptCount val="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</c:numCache>
            </c:numRef>
          </c:cat>
          <c:val>
            <c:numRef>
              <c:f>Graf_4!$B$9:$F$9</c:f>
              <c:numCache>
                <c:formatCode>#,##0</c:formatCode>
                <c:ptCount val="5"/>
                <c:pt idx="0">
                  <c:v>57.923191797040673</c:v>
                </c:pt>
                <c:pt idx="1">
                  <c:v>243.02391956847396</c:v>
                </c:pt>
                <c:pt idx="2">
                  <c:v>273.28214018140943</c:v>
                </c:pt>
                <c:pt idx="3">
                  <c:v>318.13200436225145</c:v>
                </c:pt>
                <c:pt idx="4">
                  <c:v>388.39708730579656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778944"/>
        <c:axId val="124780120"/>
      </c:lineChart>
      <c:catAx>
        <c:axId val="124778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crossAx val="124780120"/>
        <c:crosses val="autoZero"/>
        <c:auto val="1"/>
        <c:lblAlgn val="ctr"/>
        <c:lblOffset val="100"/>
        <c:noMultiLvlLbl val="0"/>
      </c:catAx>
      <c:valAx>
        <c:axId val="124780120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crossAx val="1247789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6950459317585298"/>
          <c:y val="6.143663792767743E-2"/>
          <c:w val="0.31005812872015298"/>
          <c:h val="0.85937958051979413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>
          <a:latin typeface="Arial Narrow" panose="020B0606020202030204" pitchFamily="34" charset="0"/>
        </a:defRPr>
      </a:pPr>
      <a:endParaRPr lang="sk-SK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863768358742392E-2"/>
          <c:y val="8.4437714516454654E-2"/>
          <c:w val="0.91819511922711794"/>
          <c:h val="0.73422863808690586"/>
        </c:manualLayout>
      </c:layout>
      <c:lineChart>
        <c:grouping val="standard"/>
        <c:varyColors val="0"/>
        <c:ser>
          <c:idx val="3"/>
          <c:order val="0"/>
          <c:tx>
            <c:strRef>
              <c:f>Graf_5!$B$2</c:f>
              <c:strCache>
                <c:ptCount val="1"/>
                <c:pt idx="0">
                  <c:v>EDS</c:v>
                </c:pt>
              </c:strCache>
            </c:strRef>
          </c:tx>
          <c:spPr>
            <a:ln w="19050">
              <a:solidFill>
                <a:srgbClr val="2C9ADC"/>
              </a:solidFill>
              <a:prstDash val="solid"/>
            </a:ln>
          </c:spPr>
          <c:marker>
            <c:symbol val="none"/>
          </c:marker>
          <c:cat>
            <c:strRef>
              <c:f>Graf_5!$A$3:$A$35</c:f>
              <c:strCache>
                <c:ptCount val="33"/>
                <c:pt idx="0">
                  <c:v>1 Q 2008</c:v>
                </c:pt>
                <c:pt idx="1">
                  <c:v>2 Q 2008</c:v>
                </c:pt>
                <c:pt idx="2">
                  <c:v>3 Q 2008</c:v>
                </c:pt>
                <c:pt idx="3">
                  <c:v>4 Q 2008</c:v>
                </c:pt>
                <c:pt idx="4">
                  <c:v>1 Q 2009</c:v>
                </c:pt>
                <c:pt idx="5">
                  <c:v>2 Q 2009</c:v>
                </c:pt>
                <c:pt idx="6">
                  <c:v>3 Q 2009</c:v>
                </c:pt>
                <c:pt idx="7">
                  <c:v>4 Q 2009</c:v>
                </c:pt>
                <c:pt idx="8">
                  <c:v>1 Q 2010</c:v>
                </c:pt>
                <c:pt idx="9">
                  <c:v>2 Q 2010</c:v>
                </c:pt>
                <c:pt idx="10">
                  <c:v>3 Q 2010</c:v>
                </c:pt>
                <c:pt idx="11">
                  <c:v>4 Q 2010</c:v>
                </c:pt>
                <c:pt idx="12">
                  <c:v>1 Q 2011</c:v>
                </c:pt>
                <c:pt idx="13">
                  <c:v>2 Q 2011</c:v>
                </c:pt>
                <c:pt idx="14">
                  <c:v>3 Q 2011</c:v>
                </c:pt>
                <c:pt idx="15">
                  <c:v>4 Q 2011</c:v>
                </c:pt>
                <c:pt idx="16">
                  <c:v>1 Q 2012</c:v>
                </c:pt>
                <c:pt idx="17">
                  <c:v>2 Q 2012</c:v>
                </c:pt>
                <c:pt idx="18">
                  <c:v>3 Q 2012</c:v>
                </c:pt>
                <c:pt idx="19">
                  <c:v>4 Q 2012</c:v>
                </c:pt>
                <c:pt idx="20">
                  <c:v>1 Q 2013</c:v>
                </c:pt>
                <c:pt idx="21">
                  <c:v>2 Q 2013</c:v>
                </c:pt>
                <c:pt idx="22">
                  <c:v>3 Q 2013</c:v>
                </c:pt>
                <c:pt idx="23">
                  <c:v>4 Q 2013</c:v>
                </c:pt>
                <c:pt idx="24">
                  <c:v>1 Q 2014</c:v>
                </c:pt>
                <c:pt idx="25">
                  <c:v>2 Q 2014</c:v>
                </c:pt>
                <c:pt idx="26">
                  <c:v>3 Q 2014</c:v>
                </c:pt>
                <c:pt idx="27">
                  <c:v>4 Q 2014</c:v>
                </c:pt>
                <c:pt idx="28">
                  <c:v>1 Q 2015</c:v>
                </c:pt>
                <c:pt idx="29">
                  <c:v>2 Q 2015</c:v>
                </c:pt>
                <c:pt idx="30">
                  <c:v>3 Q 2015</c:v>
                </c:pt>
                <c:pt idx="31">
                  <c:v>4 Q 2015</c:v>
                </c:pt>
                <c:pt idx="32">
                  <c:v>1 Q 2016</c:v>
                </c:pt>
              </c:strCache>
            </c:strRef>
          </c:cat>
          <c:val>
            <c:numRef>
              <c:f>Graf_5!$B$3:$B$35</c:f>
              <c:numCache>
                <c:formatCode>0.00%</c:formatCode>
                <c:ptCount val="33"/>
                <c:pt idx="0">
                  <c:v>0.14851002539331823</c:v>
                </c:pt>
                <c:pt idx="1">
                  <c:v>0.14502280124353759</c:v>
                </c:pt>
                <c:pt idx="2">
                  <c:v>0.14551511592798458</c:v>
                </c:pt>
                <c:pt idx="3">
                  <c:v>0.14449962909923419</c:v>
                </c:pt>
                <c:pt idx="4">
                  <c:v>0.1365342289568251</c:v>
                </c:pt>
                <c:pt idx="5">
                  <c:v>0.13328344634062633</c:v>
                </c:pt>
                <c:pt idx="6">
                  <c:v>0.13323274419064976</c:v>
                </c:pt>
                <c:pt idx="7">
                  <c:v>0.13659660129254239</c:v>
                </c:pt>
                <c:pt idx="8">
                  <c:v>0.13392698283462642</c:v>
                </c:pt>
                <c:pt idx="9">
                  <c:v>0.13633000874930934</c:v>
                </c:pt>
                <c:pt idx="10">
                  <c:v>0.13443275039108479</c:v>
                </c:pt>
                <c:pt idx="11">
                  <c:v>0.12865765606404389</c:v>
                </c:pt>
                <c:pt idx="12">
                  <c:v>0.13274508538128635</c:v>
                </c:pt>
                <c:pt idx="13">
                  <c:v>0.12794633582745296</c:v>
                </c:pt>
                <c:pt idx="14">
                  <c:v>0.12869921329527467</c:v>
                </c:pt>
                <c:pt idx="15">
                  <c:v>0.12525865772823117</c:v>
                </c:pt>
                <c:pt idx="16">
                  <c:v>0.12515017930946162</c:v>
                </c:pt>
                <c:pt idx="17">
                  <c:v>0.12182799743297575</c:v>
                </c:pt>
                <c:pt idx="18">
                  <c:v>0.11951183169938605</c:v>
                </c:pt>
                <c:pt idx="19">
                  <c:v>0.12181617100121753</c:v>
                </c:pt>
                <c:pt idx="20">
                  <c:v>0.12316060478781997</c:v>
                </c:pt>
                <c:pt idx="21">
                  <c:v>0.12981280373958592</c:v>
                </c:pt>
                <c:pt idx="22">
                  <c:v>0.12990313992177466</c:v>
                </c:pt>
                <c:pt idx="23">
                  <c:v>0.12916754200985997</c:v>
                </c:pt>
                <c:pt idx="24">
                  <c:v>0.13604310083158511</c:v>
                </c:pt>
                <c:pt idx="25">
                  <c:v>0.13627739485176038</c:v>
                </c:pt>
                <c:pt idx="26">
                  <c:v>0.13761107138667569</c:v>
                </c:pt>
                <c:pt idx="27">
                  <c:v>0.14473413995587645</c:v>
                </c:pt>
                <c:pt idx="28">
                  <c:v>0.14113172427485959</c:v>
                </c:pt>
                <c:pt idx="29">
                  <c:v>0.1412731229455271</c:v>
                </c:pt>
                <c:pt idx="30">
                  <c:v>0.14292901620926768</c:v>
                </c:pt>
                <c:pt idx="31">
                  <c:v>0.14248989106445831</c:v>
                </c:pt>
                <c:pt idx="32">
                  <c:v>0.14466306474293975</c:v>
                </c:pt>
              </c:numCache>
            </c:numRef>
          </c:val>
          <c:smooth val="0"/>
        </c:ser>
        <c:ser>
          <c:idx val="5"/>
          <c:order val="1"/>
          <c:tx>
            <c:strRef>
              <c:f>Graf_5!$C$2</c:f>
              <c:strCache>
                <c:ptCount val="1"/>
                <c:pt idx="0">
                  <c:v>Dolny interval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  <a:prstDash val="dash"/>
            </a:ln>
          </c:spPr>
          <c:marker>
            <c:symbol val="none"/>
          </c:marker>
          <c:cat>
            <c:strRef>
              <c:f>Graf_5!$A$3:$A$35</c:f>
              <c:strCache>
                <c:ptCount val="33"/>
                <c:pt idx="0">
                  <c:v>1 Q 2008</c:v>
                </c:pt>
                <c:pt idx="1">
                  <c:v>2 Q 2008</c:v>
                </c:pt>
                <c:pt idx="2">
                  <c:v>3 Q 2008</c:v>
                </c:pt>
                <c:pt idx="3">
                  <c:v>4 Q 2008</c:v>
                </c:pt>
                <c:pt idx="4">
                  <c:v>1 Q 2009</c:v>
                </c:pt>
                <c:pt idx="5">
                  <c:v>2 Q 2009</c:v>
                </c:pt>
                <c:pt idx="6">
                  <c:v>3 Q 2009</c:v>
                </c:pt>
                <c:pt idx="7">
                  <c:v>4 Q 2009</c:v>
                </c:pt>
                <c:pt idx="8">
                  <c:v>1 Q 2010</c:v>
                </c:pt>
                <c:pt idx="9">
                  <c:v>2 Q 2010</c:v>
                </c:pt>
                <c:pt idx="10">
                  <c:v>3 Q 2010</c:v>
                </c:pt>
                <c:pt idx="11">
                  <c:v>4 Q 2010</c:v>
                </c:pt>
                <c:pt idx="12">
                  <c:v>1 Q 2011</c:v>
                </c:pt>
                <c:pt idx="13">
                  <c:v>2 Q 2011</c:v>
                </c:pt>
                <c:pt idx="14">
                  <c:v>3 Q 2011</c:v>
                </c:pt>
                <c:pt idx="15">
                  <c:v>4 Q 2011</c:v>
                </c:pt>
                <c:pt idx="16">
                  <c:v>1 Q 2012</c:v>
                </c:pt>
                <c:pt idx="17">
                  <c:v>2 Q 2012</c:v>
                </c:pt>
                <c:pt idx="18">
                  <c:v>3 Q 2012</c:v>
                </c:pt>
                <c:pt idx="19">
                  <c:v>4 Q 2012</c:v>
                </c:pt>
                <c:pt idx="20">
                  <c:v>1 Q 2013</c:v>
                </c:pt>
                <c:pt idx="21">
                  <c:v>2 Q 2013</c:v>
                </c:pt>
                <c:pt idx="22">
                  <c:v>3 Q 2013</c:v>
                </c:pt>
                <c:pt idx="23">
                  <c:v>4 Q 2013</c:v>
                </c:pt>
                <c:pt idx="24">
                  <c:v>1 Q 2014</c:v>
                </c:pt>
                <c:pt idx="25">
                  <c:v>2 Q 2014</c:v>
                </c:pt>
                <c:pt idx="26">
                  <c:v>3 Q 2014</c:v>
                </c:pt>
                <c:pt idx="27">
                  <c:v>4 Q 2014</c:v>
                </c:pt>
                <c:pt idx="28">
                  <c:v>1 Q 2015</c:v>
                </c:pt>
                <c:pt idx="29">
                  <c:v>2 Q 2015</c:v>
                </c:pt>
                <c:pt idx="30">
                  <c:v>3 Q 2015</c:v>
                </c:pt>
                <c:pt idx="31">
                  <c:v>4 Q 2015</c:v>
                </c:pt>
                <c:pt idx="32">
                  <c:v>1 Q 2016</c:v>
                </c:pt>
              </c:strCache>
            </c:strRef>
          </c:cat>
          <c:val>
            <c:numRef>
              <c:f>Graf_5!$C$3:$C$35</c:f>
              <c:numCache>
                <c:formatCode>0.00%</c:formatCode>
                <c:ptCount val="33"/>
                <c:pt idx="0">
                  <c:v>0.14068347752825525</c:v>
                </c:pt>
                <c:pt idx="1">
                  <c:v>0.13931172107566817</c:v>
                </c:pt>
                <c:pt idx="2">
                  <c:v>0.13793996462308108</c:v>
                </c:pt>
                <c:pt idx="3">
                  <c:v>0.136568208170494</c:v>
                </c:pt>
                <c:pt idx="4">
                  <c:v>0.13519645171790692</c:v>
                </c:pt>
                <c:pt idx="5">
                  <c:v>0.13382469526531982</c:v>
                </c:pt>
                <c:pt idx="6">
                  <c:v>0.13245293881273273</c:v>
                </c:pt>
                <c:pt idx="7">
                  <c:v>0.13108118236014565</c:v>
                </c:pt>
                <c:pt idx="8">
                  <c:v>0.12970942590755857</c:v>
                </c:pt>
                <c:pt idx="9">
                  <c:v>0.12833766945497149</c:v>
                </c:pt>
                <c:pt idx="10">
                  <c:v>0.12696591300238441</c:v>
                </c:pt>
                <c:pt idx="11">
                  <c:v>0.12559415654979733</c:v>
                </c:pt>
                <c:pt idx="12">
                  <c:v>0.12422240009721026</c:v>
                </c:pt>
                <c:pt idx="13">
                  <c:v>0.12285064364462318</c:v>
                </c:pt>
                <c:pt idx="14">
                  <c:v>0.12147888719203608</c:v>
                </c:pt>
                <c:pt idx="15">
                  <c:v>0.12010713073944899</c:v>
                </c:pt>
                <c:pt idx="16">
                  <c:v>0.11873537428686191</c:v>
                </c:pt>
                <c:pt idx="17">
                  <c:v>0.11736361783427483</c:v>
                </c:pt>
                <c:pt idx="18">
                  <c:v>0.11599186138168775</c:v>
                </c:pt>
                <c:pt idx="19">
                  <c:v>0.11821219155477206</c:v>
                </c:pt>
                <c:pt idx="20">
                  <c:v>0.11995833499721513</c:v>
                </c:pt>
                <c:pt idx="21">
                  <c:v>0.12170447843965822</c:v>
                </c:pt>
                <c:pt idx="22">
                  <c:v>0.12345062188210131</c:v>
                </c:pt>
                <c:pt idx="23">
                  <c:v>0.12519676532454435</c:v>
                </c:pt>
                <c:pt idx="24">
                  <c:v>0.12694290876698744</c:v>
                </c:pt>
                <c:pt idx="25">
                  <c:v>0.12868905220943053</c:v>
                </c:pt>
                <c:pt idx="26">
                  <c:v>0.13043519565187359</c:v>
                </c:pt>
                <c:pt idx="27">
                  <c:v>0.13218133909431667</c:v>
                </c:pt>
                <c:pt idx="28">
                  <c:v>0.13392748253675976</c:v>
                </c:pt>
                <c:pt idx="29">
                  <c:v>0.13567362597920282</c:v>
                </c:pt>
                <c:pt idx="30">
                  <c:v>0.13741976942164591</c:v>
                </c:pt>
                <c:pt idx="31">
                  <c:v>0.139165912864089</c:v>
                </c:pt>
                <c:pt idx="32">
                  <c:v>0.14091205630653206</c:v>
                </c:pt>
              </c:numCache>
            </c:numRef>
          </c:val>
          <c:smooth val="0"/>
        </c:ser>
        <c:ser>
          <c:idx val="0"/>
          <c:order val="2"/>
          <c:tx>
            <c:strRef>
              <c:f>Graf_5!$D$2</c:f>
              <c:strCache>
                <c:ptCount val="1"/>
                <c:pt idx="0">
                  <c:v>Horny interval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  <a:prstDash val="dash"/>
            </a:ln>
          </c:spPr>
          <c:marker>
            <c:symbol val="none"/>
          </c:marker>
          <c:dPt>
            <c:idx val="2"/>
            <c:bubble3D val="0"/>
          </c:dPt>
          <c:cat>
            <c:strRef>
              <c:f>Graf_5!$A$3:$A$35</c:f>
              <c:strCache>
                <c:ptCount val="33"/>
                <c:pt idx="0">
                  <c:v>1 Q 2008</c:v>
                </c:pt>
                <c:pt idx="1">
                  <c:v>2 Q 2008</c:v>
                </c:pt>
                <c:pt idx="2">
                  <c:v>3 Q 2008</c:v>
                </c:pt>
                <c:pt idx="3">
                  <c:v>4 Q 2008</c:v>
                </c:pt>
                <c:pt idx="4">
                  <c:v>1 Q 2009</c:v>
                </c:pt>
                <c:pt idx="5">
                  <c:v>2 Q 2009</c:v>
                </c:pt>
                <c:pt idx="6">
                  <c:v>3 Q 2009</c:v>
                </c:pt>
                <c:pt idx="7">
                  <c:v>4 Q 2009</c:v>
                </c:pt>
                <c:pt idx="8">
                  <c:v>1 Q 2010</c:v>
                </c:pt>
                <c:pt idx="9">
                  <c:v>2 Q 2010</c:v>
                </c:pt>
                <c:pt idx="10">
                  <c:v>3 Q 2010</c:v>
                </c:pt>
                <c:pt idx="11">
                  <c:v>4 Q 2010</c:v>
                </c:pt>
                <c:pt idx="12">
                  <c:v>1 Q 2011</c:v>
                </c:pt>
                <c:pt idx="13">
                  <c:v>2 Q 2011</c:v>
                </c:pt>
                <c:pt idx="14">
                  <c:v>3 Q 2011</c:v>
                </c:pt>
                <c:pt idx="15">
                  <c:v>4 Q 2011</c:v>
                </c:pt>
                <c:pt idx="16">
                  <c:v>1 Q 2012</c:v>
                </c:pt>
                <c:pt idx="17">
                  <c:v>2 Q 2012</c:v>
                </c:pt>
                <c:pt idx="18">
                  <c:v>3 Q 2012</c:v>
                </c:pt>
                <c:pt idx="19">
                  <c:v>4 Q 2012</c:v>
                </c:pt>
                <c:pt idx="20">
                  <c:v>1 Q 2013</c:v>
                </c:pt>
                <c:pt idx="21">
                  <c:v>2 Q 2013</c:v>
                </c:pt>
                <c:pt idx="22">
                  <c:v>3 Q 2013</c:v>
                </c:pt>
                <c:pt idx="23">
                  <c:v>4 Q 2013</c:v>
                </c:pt>
                <c:pt idx="24">
                  <c:v>1 Q 2014</c:v>
                </c:pt>
                <c:pt idx="25">
                  <c:v>2 Q 2014</c:v>
                </c:pt>
                <c:pt idx="26">
                  <c:v>3 Q 2014</c:v>
                </c:pt>
                <c:pt idx="27">
                  <c:v>4 Q 2014</c:v>
                </c:pt>
                <c:pt idx="28">
                  <c:v>1 Q 2015</c:v>
                </c:pt>
                <c:pt idx="29">
                  <c:v>2 Q 2015</c:v>
                </c:pt>
                <c:pt idx="30">
                  <c:v>3 Q 2015</c:v>
                </c:pt>
                <c:pt idx="31">
                  <c:v>4 Q 2015</c:v>
                </c:pt>
                <c:pt idx="32">
                  <c:v>1 Q 2016</c:v>
                </c:pt>
              </c:strCache>
            </c:strRef>
          </c:cat>
          <c:val>
            <c:numRef>
              <c:f>Graf_5!$D$3:$D$35</c:f>
              <c:numCache>
                <c:formatCode>0.00%</c:formatCode>
                <c:ptCount val="33"/>
                <c:pt idx="0">
                  <c:v>0.15113248505598079</c:v>
                </c:pt>
                <c:pt idx="1">
                  <c:v>0.14976072860339371</c:v>
                </c:pt>
                <c:pt idx="2">
                  <c:v>0.14838897215080663</c:v>
                </c:pt>
                <c:pt idx="3">
                  <c:v>0.14701721569821954</c:v>
                </c:pt>
                <c:pt idx="4">
                  <c:v>0.14564545924563246</c:v>
                </c:pt>
                <c:pt idx="5">
                  <c:v>0.14427370279304536</c:v>
                </c:pt>
                <c:pt idx="6">
                  <c:v>0.14290194634045827</c:v>
                </c:pt>
                <c:pt idx="7">
                  <c:v>0.14153018988787119</c:v>
                </c:pt>
                <c:pt idx="8">
                  <c:v>0.14015843343528411</c:v>
                </c:pt>
                <c:pt idx="9">
                  <c:v>0.13878667698269703</c:v>
                </c:pt>
                <c:pt idx="10">
                  <c:v>0.13741492053010995</c:v>
                </c:pt>
                <c:pt idx="11">
                  <c:v>0.13604316407752287</c:v>
                </c:pt>
                <c:pt idx="12">
                  <c:v>0.13467140762493579</c:v>
                </c:pt>
                <c:pt idx="13">
                  <c:v>0.13329965117234871</c:v>
                </c:pt>
                <c:pt idx="14">
                  <c:v>0.1319278947197616</c:v>
                </c:pt>
                <c:pt idx="15">
                  <c:v>0.13055613826717452</c:v>
                </c:pt>
                <c:pt idx="16">
                  <c:v>0.12918438181458744</c:v>
                </c:pt>
                <c:pt idx="17">
                  <c:v>0.12781262536200036</c:v>
                </c:pt>
                <c:pt idx="18">
                  <c:v>0.12644086890941328</c:v>
                </c:pt>
                <c:pt idx="19">
                  <c:v>0.12866119908249757</c:v>
                </c:pt>
                <c:pt idx="20">
                  <c:v>0.13040734252494066</c:v>
                </c:pt>
                <c:pt idx="21">
                  <c:v>0.13215348596738374</c:v>
                </c:pt>
                <c:pt idx="22">
                  <c:v>0.13389962940982683</c:v>
                </c:pt>
                <c:pt idx="23">
                  <c:v>0.13564577285226989</c:v>
                </c:pt>
                <c:pt idx="24">
                  <c:v>0.13739191629471298</c:v>
                </c:pt>
                <c:pt idx="25">
                  <c:v>0.13913805973715607</c:v>
                </c:pt>
                <c:pt idx="26">
                  <c:v>0.14088420317959913</c:v>
                </c:pt>
                <c:pt idx="27">
                  <c:v>0.14263034662204221</c:v>
                </c:pt>
                <c:pt idx="28">
                  <c:v>0.1443764900644853</c:v>
                </c:pt>
                <c:pt idx="29">
                  <c:v>0.14612263350692836</c:v>
                </c:pt>
                <c:pt idx="30">
                  <c:v>0.14786877694937145</c:v>
                </c:pt>
                <c:pt idx="31">
                  <c:v>0.14961492039181454</c:v>
                </c:pt>
                <c:pt idx="32">
                  <c:v>0.1513610638342576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4779728"/>
        <c:axId val="297414632"/>
      </c:lineChart>
      <c:catAx>
        <c:axId val="12477972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 rot="-5400000" vert="horz"/>
          <a:lstStyle/>
          <a:p>
            <a:pPr>
              <a:defRPr/>
            </a:pPr>
            <a:endParaRPr lang="sk-SK"/>
          </a:p>
        </c:txPr>
        <c:crossAx val="297414632"/>
        <c:crosses val="autoZero"/>
        <c:auto val="1"/>
        <c:lblAlgn val="ctr"/>
        <c:lblOffset val="100"/>
        <c:noMultiLvlLbl val="0"/>
      </c:catAx>
      <c:valAx>
        <c:axId val="297414632"/>
        <c:scaling>
          <c:orientation val="minMax"/>
          <c:min val="0.11500000000000002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sysDash"/>
            </a:ln>
          </c:spPr>
        </c:majorGridlines>
        <c:numFmt formatCode="0.0%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sk-SK"/>
          </a:p>
        </c:txPr>
        <c:crossAx val="12477972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Narrow" panose="020B0606020202030204" pitchFamily="34" charset="0"/>
          <a:ea typeface="Calibri"/>
          <a:cs typeface="Calibri"/>
        </a:defRPr>
      </a:pPr>
      <a:endParaRPr lang="sk-SK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'Graf_6_a_ Graf_7'!$A$3</c:f>
              <c:strCache>
                <c:ptCount val="1"/>
                <c:pt idx="0">
                  <c:v>mzdová báza (Y-o-Y)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Pt>
            <c:idx val="3"/>
            <c:marker>
              <c:symbol val="none"/>
            </c:marker>
            <c:bubble3D val="0"/>
            <c:spPr>
              <a:ln w="28575" cap="rnd">
                <a:solidFill>
                  <a:schemeClr val="accent3">
                    <a:alpha val="0"/>
                  </a:schemeClr>
                </a:solidFill>
                <a:round/>
              </a:ln>
              <a:effectLst/>
            </c:spPr>
          </c:dPt>
          <c:dPt>
            <c:idx val="6"/>
            <c:marker>
              <c:symbol val="none"/>
            </c:marker>
            <c:bubble3D val="0"/>
            <c:spPr>
              <a:ln w="28575" cap="rnd">
                <a:solidFill>
                  <a:schemeClr val="accent3">
                    <a:alpha val="0"/>
                  </a:schemeClr>
                </a:solidFill>
                <a:round/>
              </a:ln>
              <a:effectLst/>
            </c:spPr>
          </c:dPt>
          <c:dPt>
            <c:idx val="9"/>
            <c:marker>
              <c:symbol val="none"/>
            </c:marker>
            <c:bubble3D val="0"/>
            <c:spPr>
              <a:ln w="28575" cap="rnd">
                <a:solidFill>
                  <a:schemeClr val="accent3">
                    <a:alpha val="0"/>
                  </a:schemeClr>
                </a:solidFill>
                <a:round/>
              </a:ln>
              <a:effectLst/>
            </c:spPr>
          </c:dPt>
          <c:dPt>
            <c:idx val="12"/>
            <c:marker>
              <c:symbol val="none"/>
            </c:marker>
            <c:bubble3D val="0"/>
            <c:spPr>
              <a:ln w="28575" cap="rnd">
                <a:solidFill>
                  <a:schemeClr val="accent3">
                    <a:alpha val="0"/>
                  </a:schemeClr>
                </a:solidFill>
                <a:round/>
              </a:ln>
              <a:effectLst/>
            </c:spPr>
          </c:dPt>
          <c:dPt>
            <c:idx val="15"/>
            <c:marker>
              <c:symbol val="none"/>
            </c:marker>
            <c:bubble3D val="0"/>
            <c:spPr>
              <a:ln w="28575" cap="rnd">
                <a:solidFill>
                  <a:schemeClr val="accent3">
                    <a:alpha val="0"/>
                  </a:schemeClr>
                </a:solidFill>
                <a:round/>
              </a:ln>
              <a:effectLst/>
            </c:spPr>
          </c:dPt>
          <c:dPt>
            <c:idx val="18"/>
            <c:marker>
              <c:symbol val="none"/>
            </c:marker>
            <c:bubble3D val="0"/>
            <c:spPr>
              <a:ln w="28575" cap="rnd">
                <a:solidFill>
                  <a:schemeClr val="accent3">
                    <a:alpha val="0"/>
                  </a:schemeClr>
                </a:solidFill>
                <a:round/>
              </a:ln>
              <a:effectLst/>
            </c:spPr>
          </c:dPt>
          <c:dPt>
            <c:idx val="21"/>
            <c:marker>
              <c:symbol val="none"/>
            </c:marker>
            <c:bubble3D val="0"/>
            <c:spPr>
              <a:ln w="28575" cap="rnd">
                <a:solidFill>
                  <a:schemeClr val="accent3">
                    <a:alpha val="0"/>
                  </a:schemeClr>
                </a:solidFill>
                <a:round/>
              </a:ln>
              <a:effectLst/>
            </c:spPr>
          </c:dPt>
          <c:cat>
            <c:numRef>
              <c:f>'Graf_6_a_ Graf_7'!$B$2:$Y$2</c:f>
              <c:numCache>
                <c:formatCode>mmm\-yy</c:formatCode>
                <c:ptCount val="24"/>
                <c:pt idx="0">
                  <c:v>42005</c:v>
                </c:pt>
                <c:pt idx="1">
                  <c:v>42036</c:v>
                </c:pt>
                <c:pt idx="2">
                  <c:v>42064</c:v>
                </c:pt>
                <c:pt idx="3">
                  <c:v>42095</c:v>
                </c:pt>
                <c:pt idx="4">
                  <c:v>42125</c:v>
                </c:pt>
                <c:pt idx="5">
                  <c:v>42156</c:v>
                </c:pt>
                <c:pt idx="6">
                  <c:v>42186</c:v>
                </c:pt>
                <c:pt idx="7">
                  <c:v>42217</c:v>
                </c:pt>
                <c:pt idx="8">
                  <c:v>42248</c:v>
                </c:pt>
                <c:pt idx="9">
                  <c:v>42278</c:v>
                </c:pt>
                <c:pt idx="10">
                  <c:v>42309</c:v>
                </c:pt>
                <c:pt idx="11">
                  <c:v>42339</c:v>
                </c:pt>
                <c:pt idx="12">
                  <c:v>42370</c:v>
                </c:pt>
                <c:pt idx="13">
                  <c:v>42401</c:v>
                </c:pt>
                <c:pt idx="14">
                  <c:v>42430</c:v>
                </c:pt>
                <c:pt idx="15">
                  <c:v>42461</c:v>
                </c:pt>
                <c:pt idx="16">
                  <c:v>42491</c:v>
                </c:pt>
                <c:pt idx="17">
                  <c:v>42522</c:v>
                </c:pt>
                <c:pt idx="18">
                  <c:v>42552</c:v>
                </c:pt>
                <c:pt idx="19">
                  <c:v>42583</c:v>
                </c:pt>
                <c:pt idx="20">
                  <c:v>42614</c:v>
                </c:pt>
                <c:pt idx="21">
                  <c:v>42644</c:v>
                </c:pt>
                <c:pt idx="22">
                  <c:v>42675</c:v>
                </c:pt>
                <c:pt idx="23">
                  <c:v>42705</c:v>
                </c:pt>
              </c:numCache>
            </c:numRef>
          </c:cat>
          <c:val>
            <c:numRef>
              <c:f>'Graf_6_a_ Graf_7'!$B$3:$Y$3</c:f>
              <c:numCache>
                <c:formatCode>0.0</c:formatCode>
                <c:ptCount val="24"/>
                <c:pt idx="0">
                  <c:v>4.0235447329467933</c:v>
                </c:pt>
                <c:pt idx="1">
                  <c:v>4.0235447329467933</c:v>
                </c:pt>
                <c:pt idx="2">
                  <c:v>4.0235447329467897</c:v>
                </c:pt>
                <c:pt idx="3">
                  <c:v>4.6312397413911022</c:v>
                </c:pt>
                <c:pt idx="4">
                  <c:v>4.6312397413911022</c:v>
                </c:pt>
                <c:pt idx="5">
                  <c:v>4.6312397413911022</c:v>
                </c:pt>
                <c:pt idx="6">
                  <c:v>5.3758876154958779</c:v>
                </c:pt>
                <c:pt idx="7">
                  <c:v>5.3758876154958779</c:v>
                </c:pt>
                <c:pt idx="8">
                  <c:v>5.3758876154958779</c:v>
                </c:pt>
                <c:pt idx="9">
                  <c:v>6.2732050663925731</c:v>
                </c:pt>
                <c:pt idx="10">
                  <c:v>6.2732050663925731</c:v>
                </c:pt>
                <c:pt idx="11">
                  <c:v>6.2732050663925731</c:v>
                </c:pt>
                <c:pt idx="12">
                  <c:v>5.6401002913066156</c:v>
                </c:pt>
                <c:pt idx="13">
                  <c:v>5.6401002913066156</c:v>
                </c:pt>
                <c:pt idx="14">
                  <c:v>5.6401002913066156</c:v>
                </c:pt>
                <c:pt idx="15">
                  <c:v>5.2753738103983983</c:v>
                </c:pt>
                <c:pt idx="16">
                  <c:v>5.2753738103983983</c:v>
                </c:pt>
                <c:pt idx="17">
                  <c:v>5.2753738103983983</c:v>
                </c:pt>
                <c:pt idx="18">
                  <c:v>4.9099944731254119</c:v>
                </c:pt>
                <c:pt idx="19">
                  <c:v>4.9099944731254119</c:v>
                </c:pt>
                <c:pt idx="20">
                  <c:v>4.9099944731254119</c:v>
                </c:pt>
                <c:pt idx="21">
                  <c:v>4.020110248027442</c:v>
                </c:pt>
                <c:pt idx="22">
                  <c:v>4.020110248027442</c:v>
                </c:pt>
                <c:pt idx="23">
                  <c:v>4.020110248027442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'Graf_6_a_ Graf_7'!$A$4</c:f>
              <c:strCache>
                <c:ptCount val="1"/>
                <c:pt idx="0">
                  <c:v>sociálne odvody EAO (Y-o-Y)</c:v>
                </c:pt>
              </c:strCache>
            </c:strRef>
          </c:tx>
          <c:spPr>
            <a:ln w="28575" cap="rnd">
              <a:solidFill>
                <a:schemeClr val="accent3"/>
              </a:solidFill>
              <a:prstDash val="sysDash"/>
              <a:round/>
            </a:ln>
            <a:effectLst/>
          </c:spPr>
          <c:marker>
            <c:symbol val="none"/>
          </c:marker>
          <c:dPt>
            <c:idx val="3"/>
            <c:marker>
              <c:symbol val="none"/>
            </c:marker>
            <c:bubble3D val="0"/>
            <c:spPr>
              <a:ln w="28575" cap="rnd">
                <a:solidFill>
                  <a:schemeClr val="accent3">
                    <a:alpha val="0"/>
                  </a:schemeClr>
                </a:solidFill>
                <a:prstDash val="sysDash"/>
                <a:round/>
              </a:ln>
              <a:effectLst/>
            </c:spPr>
          </c:dPt>
          <c:dPt>
            <c:idx val="6"/>
            <c:marker>
              <c:symbol val="none"/>
            </c:marker>
            <c:bubble3D val="0"/>
            <c:spPr>
              <a:ln w="28575" cap="rnd">
                <a:solidFill>
                  <a:schemeClr val="accent3">
                    <a:alpha val="0"/>
                  </a:schemeClr>
                </a:solidFill>
                <a:prstDash val="sysDash"/>
                <a:round/>
              </a:ln>
              <a:effectLst/>
            </c:spPr>
          </c:dPt>
          <c:dPt>
            <c:idx val="9"/>
            <c:marker>
              <c:symbol val="none"/>
            </c:marker>
            <c:bubble3D val="0"/>
            <c:spPr>
              <a:ln w="28575" cap="rnd">
                <a:solidFill>
                  <a:schemeClr val="accent3">
                    <a:alpha val="0"/>
                  </a:schemeClr>
                </a:solidFill>
                <a:prstDash val="sysDash"/>
                <a:round/>
              </a:ln>
              <a:effectLst/>
            </c:spPr>
          </c:dPt>
          <c:dPt>
            <c:idx val="12"/>
            <c:marker>
              <c:symbol val="none"/>
            </c:marker>
            <c:bubble3D val="0"/>
            <c:spPr>
              <a:ln w="28575" cap="rnd">
                <a:solidFill>
                  <a:schemeClr val="accent3">
                    <a:alpha val="0"/>
                  </a:schemeClr>
                </a:solidFill>
                <a:prstDash val="sysDash"/>
                <a:round/>
              </a:ln>
              <a:effectLst/>
            </c:spPr>
          </c:dPt>
          <c:dPt>
            <c:idx val="15"/>
            <c:marker>
              <c:symbol val="none"/>
            </c:marker>
            <c:bubble3D val="0"/>
            <c:spPr>
              <a:ln w="28575" cap="rnd">
                <a:solidFill>
                  <a:schemeClr val="accent3">
                    <a:alpha val="0"/>
                  </a:schemeClr>
                </a:solidFill>
                <a:prstDash val="sysDash"/>
                <a:round/>
              </a:ln>
              <a:effectLst/>
            </c:spPr>
          </c:dPt>
          <c:dPt>
            <c:idx val="18"/>
            <c:marker>
              <c:symbol val="none"/>
            </c:marker>
            <c:bubble3D val="0"/>
            <c:spPr>
              <a:ln w="28575" cap="rnd">
                <a:solidFill>
                  <a:schemeClr val="accent3">
                    <a:alpha val="0"/>
                  </a:schemeClr>
                </a:solidFill>
                <a:prstDash val="sysDash"/>
                <a:round/>
              </a:ln>
              <a:effectLst/>
            </c:spPr>
          </c:dPt>
          <c:dPt>
            <c:idx val="21"/>
            <c:marker>
              <c:symbol val="none"/>
            </c:marker>
            <c:bubble3D val="0"/>
            <c:spPr>
              <a:ln w="28575" cap="rnd">
                <a:solidFill>
                  <a:schemeClr val="accent3">
                    <a:alpha val="0"/>
                  </a:schemeClr>
                </a:solidFill>
                <a:prstDash val="sysDash"/>
                <a:round/>
              </a:ln>
              <a:effectLst/>
            </c:spPr>
          </c:dPt>
          <c:cat>
            <c:numRef>
              <c:f>'Graf_6_a_ Graf_7'!$B$2:$Y$2</c:f>
              <c:numCache>
                <c:formatCode>mmm\-yy</c:formatCode>
                <c:ptCount val="24"/>
                <c:pt idx="0">
                  <c:v>42005</c:v>
                </c:pt>
                <c:pt idx="1">
                  <c:v>42036</c:v>
                </c:pt>
                <c:pt idx="2">
                  <c:v>42064</c:v>
                </c:pt>
                <c:pt idx="3">
                  <c:v>42095</c:v>
                </c:pt>
                <c:pt idx="4">
                  <c:v>42125</c:v>
                </c:pt>
                <c:pt idx="5">
                  <c:v>42156</c:v>
                </c:pt>
                <c:pt idx="6">
                  <c:v>42186</c:v>
                </c:pt>
                <c:pt idx="7">
                  <c:v>42217</c:v>
                </c:pt>
                <c:pt idx="8">
                  <c:v>42248</c:v>
                </c:pt>
                <c:pt idx="9">
                  <c:v>42278</c:v>
                </c:pt>
                <c:pt idx="10">
                  <c:v>42309</c:v>
                </c:pt>
                <c:pt idx="11">
                  <c:v>42339</c:v>
                </c:pt>
                <c:pt idx="12">
                  <c:v>42370</c:v>
                </c:pt>
                <c:pt idx="13">
                  <c:v>42401</c:v>
                </c:pt>
                <c:pt idx="14">
                  <c:v>42430</c:v>
                </c:pt>
                <c:pt idx="15">
                  <c:v>42461</c:v>
                </c:pt>
                <c:pt idx="16">
                  <c:v>42491</c:v>
                </c:pt>
                <c:pt idx="17">
                  <c:v>42522</c:v>
                </c:pt>
                <c:pt idx="18">
                  <c:v>42552</c:v>
                </c:pt>
                <c:pt idx="19">
                  <c:v>42583</c:v>
                </c:pt>
                <c:pt idx="20">
                  <c:v>42614</c:v>
                </c:pt>
                <c:pt idx="21">
                  <c:v>42644</c:v>
                </c:pt>
                <c:pt idx="22">
                  <c:v>42675</c:v>
                </c:pt>
                <c:pt idx="23">
                  <c:v>42705</c:v>
                </c:pt>
              </c:numCache>
            </c:numRef>
          </c:cat>
          <c:val>
            <c:numRef>
              <c:f>'Graf_6_a_ Graf_7'!$B$4:$Y$4</c:f>
              <c:numCache>
                <c:formatCode>0.0</c:formatCode>
                <c:ptCount val="24"/>
                <c:pt idx="0">
                  <c:v>6.4784343628347507</c:v>
                </c:pt>
                <c:pt idx="1">
                  <c:v>6.4784343628347507</c:v>
                </c:pt>
                <c:pt idx="2">
                  <c:v>6.4784343628347507</c:v>
                </c:pt>
                <c:pt idx="3">
                  <c:v>6.1018164516031703</c:v>
                </c:pt>
                <c:pt idx="4">
                  <c:v>6.1018164516031703</c:v>
                </c:pt>
                <c:pt idx="5">
                  <c:v>6.1018164516031703</c:v>
                </c:pt>
                <c:pt idx="6">
                  <c:v>6.739748577761806</c:v>
                </c:pt>
                <c:pt idx="7">
                  <c:v>6.739748577761806</c:v>
                </c:pt>
                <c:pt idx="8">
                  <c:v>6.739748577761806</c:v>
                </c:pt>
                <c:pt idx="9">
                  <c:v>7.8172934679911599</c:v>
                </c:pt>
                <c:pt idx="10">
                  <c:v>7.8172934679911599</c:v>
                </c:pt>
                <c:pt idx="11">
                  <c:v>7.8172934679911599</c:v>
                </c:pt>
                <c:pt idx="12">
                  <c:v>8.2724332095363664</c:v>
                </c:pt>
                <c:pt idx="13">
                  <c:v>8.2724332095363664</c:v>
                </c:pt>
                <c:pt idx="14">
                  <c:v>8.2724332095363664</c:v>
                </c:pt>
                <c:pt idx="15">
                  <c:v>5.2128435887341729</c:v>
                </c:pt>
                <c:pt idx="16">
                  <c:v>5.2128435887341729</c:v>
                </c:pt>
                <c:pt idx="17">
                  <c:v>5.2128435887341729</c:v>
                </c:pt>
                <c:pt idx="18">
                  <c:v>4.7861213980937345</c:v>
                </c:pt>
                <c:pt idx="19">
                  <c:v>4.7861213980937345</c:v>
                </c:pt>
                <c:pt idx="20">
                  <c:v>4.7861213980937345</c:v>
                </c:pt>
                <c:pt idx="21">
                  <c:v>3.8991068530340955</c:v>
                </c:pt>
                <c:pt idx="22">
                  <c:v>3.8991068530340955</c:v>
                </c:pt>
                <c:pt idx="23">
                  <c:v>3.8991068530340955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7931928"/>
        <c:axId val="297268160"/>
      </c:lineChart>
      <c:dateAx>
        <c:axId val="227931928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297268160"/>
        <c:crosses val="autoZero"/>
        <c:auto val="1"/>
        <c:lblOffset val="100"/>
        <c:baseTimeUnit val="months"/>
      </c:dateAx>
      <c:valAx>
        <c:axId val="2972681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2279319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 b="1">
          <a:latin typeface="Arial Narrow" panose="020B060602020203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426159230096238"/>
          <c:y val="5.0925925925925923E-2"/>
          <c:w val="0.84518285214348221"/>
          <c:h val="0.7851698745990084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'Graf_6_a_ Graf_7'!$A$23</c:f>
              <c:strCache>
                <c:ptCount val="1"/>
                <c:pt idx="0">
                  <c:v>početnosť (tis. osôb)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5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'Graf_6_a_ Graf_7'!$B$22:$K$22</c:f>
              <c:numCache>
                <c:formatCode>General</c:formatCode>
                <c:ptCount val="10"/>
                <c:pt idx="0">
                  <c:v>57</c:v>
                </c:pt>
                <c:pt idx="1">
                  <c:v>114</c:v>
                </c:pt>
                <c:pt idx="2">
                  <c:v>171</c:v>
                </c:pt>
                <c:pt idx="3">
                  <c:v>228</c:v>
                </c:pt>
                <c:pt idx="4">
                  <c:v>285</c:v>
                </c:pt>
                <c:pt idx="5">
                  <c:v>342</c:v>
                </c:pt>
                <c:pt idx="6">
                  <c:v>399</c:v>
                </c:pt>
                <c:pt idx="7">
                  <c:v>456</c:v>
                </c:pt>
                <c:pt idx="8">
                  <c:v>513</c:v>
                </c:pt>
                <c:pt idx="9">
                  <c:v>570</c:v>
                </c:pt>
              </c:numCache>
            </c:numRef>
          </c:cat>
          <c:val>
            <c:numRef>
              <c:f>'Graf_6_a_ Graf_7'!$B$23:$K$23</c:f>
              <c:numCache>
                <c:formatCode>0</c:formatCode>
                <c:ptCount val="10"/>
                <c:pt idx="0">
                  <c:v>27.4</c:v>
                </c:pt>
                <c:pt idx="1">
                  <c:v>26.9</c:v>
                </c:pt>
                <c:pt idx="2">
                  <c:v>22.4</c:v>
                </c:pt>
                <c:pt idx="3">
                  <c:v>42.4</c:v>
                </c:pt>
                <c:pt idx="4">
                  <c:v>32.35</c:v>
                </c:pt>
                <c:pt idx="5">
                  <c:v>45.4</c:v>
                </c:pt>
                <c:pt idx="6">
                  <c:v>140.4</c:v>
                </c:pt>
                <c:pt idx="7">
                  <c:v>120</c:v>
                </c:pt>
                <c:pt idx="8">
                  <c:v>120.4</c:v>
                </c:pt>
                <c:pt idx="9">
                  <c:v>98.3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7931536"/>
        <c:axId val="297268944"/>
      </c:barChart>
      <c:catAx>
        <c:axId val="22793153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5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r>
                  <a:rPr lang="en-US"/>
                  <a:t>mesačný príjem (eur)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5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sk-SK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297268944"/>
        <c:crosses val="autoZero"/>
        <c:auto val="1"/>
        <c:lblAlgn val="ctr"/>
        <c:lblOffset val="100"/>
        <c:noMultiLvlLbl val="0"/>
      </c:catAx>
      <c:valAx>
        <c:axId val="2972689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5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r>
                  <a:rPr lang="en-US"/>
                  <a:t>početnosť (tis. osôb)</a:t>
                </a:r>
              </a:p>
            </c:rich>
          </c:tx>
          <c:layout>
            <c:manualLayout>
              <c:xMode val="edge"/>
              <c:yMode val="edge"/>
              <c:x val="1.3888888888888888E-2"/>
              <c:y val="0.2158369787109944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5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sk-SK"/>
            </a:p>
          </c:txPr>
        </c:title>
        <c:numFmt formatCode="0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2279315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50" b="1">
          <a:latin typeface="Arial Narrow" panose="020B060602020203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133313492063492E-2"/>
          <c:y val="4.2651736111111102E-2"/>
          <c:w val="0.92102797619047616"/>
          <c:h val="0.85640972222222222"/>
        </c:manualLayout>
      </c:layout>
      <c:lineChart>
        <c:grouping val="standard"/>
        <c:varyColors val="0"/>
        <c:ser>
          <c:idx val="0"/>
          <c:order val="0"/>
          <c:tx>
            <c:strRef>
              <c:f>Graf_8!$C$2</c:f>
              <c:strCache>
                <c:ptCount val="1"/>
                <c:pt idx="0">
                  <c:v>Jún 2016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Graf_8!$A$3:$A$13</c:f>
              <c:numCache>
                <c:formatCode>General</c:formatCode>
                <c:ptCount val="11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</c:numCache>
            </c:numRef>
          </c:cat>
          <c:val>
            <c:numRef>
              <c:f>Graf_8!$C$3:$C$13</c:f>
              <c:numCache>
                <c:formatCode>0.00</c:formatCode>
                <c:ptCount val="11"/>
                <c:pt idx="0">
                  <c:v>1.6318867011452525</c:v>
                </c:pt>
                <c:pt idx="1">
                  <c:v>1.5316449834599011</c:v>
                </c:pt>
                <c:pt idx="2">
                  <c:v>1.5456375637229056</c:v>
                </c:pt>
                <c:pt idx="3">
                  <c:v>1.4731164602047229</c:v>
                </c:pt>
                <c:pt idx="4">
                  <c:v>1.4649223960146622</c:v>
                </c:pt>
                <c:pt idx="5">
                  <c:v>1.4718692845804662</c:v>
                </c:pt>
                <c:pt idx="6">
                  <c:v>1.5034353703043055</c:v>
                </c:pt>
                <c:pt idx="7">
                  <c:v>1.5104960640462775</c:v>
                </c:pt>
                <c:pt idx="8">
                  <c:v>1.4952669063103496</c:v>
                </c:pt>
                <c:pt idx="9">
                  <c:v>1.4952669063103496</c:v>
                </c:pt>
                <c:pt idx="10">
                  <c:v>1.4952669063103496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Graf_8!$B$2</c:f>
              <c:strCache>
                <c:ptCount val="1"/>
                <c:pt idx="0">
                  <c:v>Február 2016</c:v>
                </c:pt>
              </c:strCache>
            </c:strRef>
          </c:tx>
          <c:spPr>
            <a:ln w="19050" cap="rnd">
              <a:solidFill>
                <a:schemeClr val="accent2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Graf_8!$A$3:$A$13</c:f>
              <c:numCache>
                <c:formatCode>General</c:formatCode>
                <c:ptCount val="11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</c:numCache>
            </c:numRef>
          </c:cat>
          <c:val>
            <c:numRef>
              <c:f>Graf_8!$B$3:$B$13</c:f>
              <c:numCache>
                <c:formatCode>0.00</c:formatCode>
                <c:ptCount val="11"/>
                <c:pt idx="0">
                  <c:v>1.6318867011452525</c:v>
                </c:pt>
                <c:pt idx="1">
                  <c:v>1.5316449834599011</c:v>
                </c:pt>
                <c:pt idx="2">
                  <c:v>1.5456375637229056</c:v>
                </c:pt>
                <c:pt idx="3">
                  <c:v>1.4731164602047229</c:v>
                </c:pt>
                <c:pt idx="4">
                  <c:v>1.4649223960146622</c:v>
                </c:pt>
                <c:pt idx="5">
                  <c:v>1.4718692845804662</c:v>
                </c:pt>
                <c:pt idx="6">
                  <c:v>1.5037614598273354</c:v>
                </c:pt>
                <c:pt idx="7">
                  <c:v>1.4790187954444016</c:v>
                </c:pt>
                <c:pt idx="8">
                  <c:v>1.4767007345175815</c:v>
                </c:pt>
                <c:pt idx="9">
                  <c:v>1.4767007345175815</c:v>
                </c:pt>
                <c:pt idx="10">
                  <c:v>1.4767007345175813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97415416"/>
        <c:axId val="303375200"/>
      </c:lineChart>
      <c:catAx>
        <c:axId val="2974154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303375200"/>
        <c:crosses val="autoZero"/>
        <c:auto val="1"/>
        <c:lblAlgn val="ctr"/>
        <c:lblOffset val="100"/>
        <c:noMultiLvlLbl val="0"/>
      </c:catAx>
      <c:valAx>
        <c:axId val="303375200"/>
        <c:scaling>
          <c:orientation val="minMax"/>
          <c:min val="1.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ot"/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  <a:prstDash val="sysDot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2974154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8.2231944444444441E-2"/>
          <c:y val="0.67909722222222224"/>
          <c:w val="0.9"/>
          <c:h val="6.229185740275694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 b="1">
          <a:latin typeface="Arial Narrow" panose="020B060602020203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104775</xdr:rowOff>
    </xdr:from>
    <xdr:to>
      <xdr:col>11</xdr:col>
      <xdr:colOff>247650</xdr:colOff>
      <xdr:row>17</xdr:row>
      <xdr:rowOff>147108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628650</xdr:colOff>
      <xdr:row>7</xdr:row>
      <xdr:rowOff>114299</xdr:rowOff>
    </xdr:from>
    <xdr:to>
      <xdr:col>5</xdr:col>
      <xdr:colOff>628650</xdr:colOff>
      <xdr:row>21</xdr:row>
      <xdr:rowOff>114300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128586</xdr:colOff>
      <xdr:row>11</xdr:row>
      <xdr:rowOff>147636</xdr:rowOff>
    </xdr:from>
    <xdr:to>
      <xdr:col>7</xdr:col>
      <xdr:colOff>9525</xdr:colOff>
      <xdr:row>30</xdr:row>
      <xdr:rowOff>95249</xdr:rowOff>
    </xdr:to>
    <xdr:graphicFrame macro="">
      <xdr:nvGraphicFramePr>
        <xdr:cNvPr id="4" name="Graf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11</xdr:row>
      <xdr:rowOff>185736</xdr:rowOff>
    </xdr:from>
    <xdr:to>
      <xdr:col>5</xdr:col>
      <xdr:colOff>238125</xdr:colOff>
      <xdr:row>28</xdr:row>
      <xdr:rowOff>85725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266700</xdr:colOff>
      <xdr:row>6</xdr:row>
      <xdr:rowOff>95250</xdr:rowOff>
    </xdr:from>
    <xdr:to>
      <xdr:col>11</xdr:col>
      <xdr:colOff>571500</xdr:colOff>
      <xdr:row>20</xdr:row>
      <xdr:rowOff>171450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295275</xdr:colOff>
      <xdr:row>4</xdr:row>
      <xdr:rowOff>180974</xdr:rowOff>
    </xdr:from>
    <xdr:to>
      <xdr:col>6</xdr:col>
      <xdr:colOff>295275</xdr:colOff>
      <xdr:row>18</xdr:row>
      <xdr:rowOff>152399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295275</xdr:colOff>
      <xdr:row>24</xdr:row>
      <xdr:rowOff>142875</xdr:rowOff>
    </xdr:from>
    <xdr:to>
      <xdr:col>6</xdr:col>
      <xdr:colOff>304800</xdr:colOff>
      <xdr:row>37</xdr:row>
      <xdr:rowOff>161925</xdr:rowOff>
    </xdr:to>
    <xdr:graphicFrame macro="">
      <xdr:nvGraphicFramePr>
        <xdr:cNvPr id="3" name="Graf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571500</xdr:colOff>
      <xdr:row>3</xdr:row>
      <xdr:rowOff>38100</xdr:rowOff>
    </xdr:from>
    <xdr:to>
      <xdr:col>11</xdr:col>
      <xdr:colOff>266700</xdr:colOff>
      <xdr:row>20</xdr:row>
      <xdr:rowOff>21375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ív Office">
  <a:themeElements>
    <a:clrScheme name="Farby IFP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2C9ADC"/>
      </a:accent1>
      <a:accent2>
        <a:srgbClr val="B0D6AF"/>
      </a:accent2>
      <a:accent3>
        <a:srgbClr val="D3BEDE"/>
      </a:accent3>
      <a:accent4>
        <a:srgbClr val="D9D3AB"/>
      </a:accent4>
      <a:accent5>
        <a:srgbClr val="AAD3F2"/>
      </a:accent5>
      <a:accent6>
        <a:srgbClr val="F9C9BA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defaultRowHeight="15" x14ac:dyDescent="0.25"/>
  <sheetData>
    <row r="1" spans="1:1" ht="16.5" x14ac:dyDescent="0.3">
      <c r="A1" s="161" t="s">
        <v>60</v>
      </c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7"/>
  <sheetViews>
    <sheetView showGridLines="0" zoomScale="90" zoomScaleNormal="90" workbookViewId="0"/>
  </sheetViews>
  <sheetFormatPr defaultRowHeight="16.5" x14ac:dyDescent="0.3"/>
  <cols>
    <col min="1" max="1" width="31.5703125" style="2" customWidth="1"/>
    <col min="2" max="31" width="6.7109375" style="2" customWidth="1"/>
    <col min="32" max="16384" width="9.140625" style="2"/>
  </cols>
  <sheetData>
    <row r="1" spans="1:31" x14ac:dyDescent="0.3">
      <c r="A1" s="125" t="s">
        <v>59</v>
      </c>
    </row>
    <row r="2" spans="1:31" x14ac:dyDescent="0.3">
      <c r="A2" s="3"/>
      <c r="B2" s="121">
        <v>2015</v>
      </c>
      <c r="C2" s="122">
        <v>2016</v>
      </c>
      <c r="D2" s="122">
        <v>2017</v>
      </c>
      <c r="E2" s="122">
        <v>2018</v>
      </c>
      <c r="F2" s="122">
        <v>2019</v>
      </c>
      <c r="G2" s="123">
        <v>2015</v>
      </c>
      <c r="H2" s="122">
        <v>2016</v>
      </c>
      <c r="I2" s="122">
        <v>2017</v>
      </c>
      <c r="J2" s="122">
        <v>2018</v>
      </c>
      <c r="K2" s="122">
        <v>2019</v>
      </c>
      <c r="L2" s="123">
        <v>2015</v>
      </c>
      <c r="M2" s="122">
        <v>2016</v>
      </c>
      <c r="N2" s="122">
        <v>2017</v>
      </c>
      <c r="O2" s="122">
        <v>2018</v>
      </c>
      <c r="P2" s="124">
        <v>2019</v>
      </c>
      <c r="Q2" s="123">
        <v>2015</v>
      </c>
      <c r="R2" s="122">
        <v>2016</v>
      </c>
      <c r="S2" s="122">
        <v>2017</v>
      </c>
      <c r="T2" s="122">
        <v>2018</v>
      </c>
      <c r="U2" s="124">
        <v>2019</v>
      </c>
      <c r="V2" s="123">
        <v>2015</v>
      </c>
      <c r="W2" s="122">
        <v>2016</v>
      </c>
      <c r="X2" s="122">
        <v>2017</v>
      </c>
      <c r="Y2" s="122">
        <v>2018</v>
      </c>
      <c r="Z2" s="124">
        <v>2019</v>
      </c>
      <c r="AA2" s="123">
        <v>2015</v>
      </c>
      <c r="AB2" s="122">
        <v>2016</v>
      </c>
      <c r="AC2" s="122">
        <v>2017</v>
      </c>
      <c r="AD2" s="122">
        <v>2018</v>
      </c>
      <c r="AE2" s="124">
        <v>2019</v>
      </c>
    </row>
    <row r="3" spans="1:31" x14ac:dyDescent="0.3">
      <c r="A3" s="4"/>
      <c r="B3" s="182" t="s">
        <v>35</v>
      </c>
      <c r="C3" s="183"/>
      <c r="D3" s="183"/>
      <c r="E3" s="183"/>
      <c r="F3" s="183"/>
      <c r="G3" s="182" t="s">
        <v>36</v>
      </c>
      <c r="H3" s="183"/>
      <c r="I3" s="183"/>
      <c r="J3" s="183"/>
      <c r="K3" s="184"/>
      <c r="L3" s="182" t="s">
        <v>121</v>
      </c>
      <c r="M3" s="183"/>
      <c r="N3" s="183"/>
      <c r="O3" s="183"/>
      <c r="P3" s="184"/>
      <c r="Q3" s="182" t="s">
        <v>37</v>
      </c>
      <c r="R3" s="183"/>
      <c r="S3" s="183"/>
      <c r="T3" s="183"/>
      <c r="U3" s="184"/>
      <c r="V3" s="182" t="s">
        <v>122</v>
      </c>
      <c r="W3" s="183"/>
      <c r="X3" s="183"/>
      <c r="Y3" s="183"/>
      <c r="Z3" s="184"/>
      <c r="AA3" s="182" t="s">
        <v>123</v>
      </c>
      <c r="AB3" s="183"/>
      <c r="AC3" s="183"/>
      <c r="AD3" s="183"/>
      <c r="AE3" s="184"/>
    </row>
    <row r="4" spans="1:31" x14ac:dyDescent="0.3">
      <c r="A4" s="104" t="s">
        <v>4</v>
      </c>
      <c r="B4" s="109">
        <v>-5.7277594729245633</v>
      </c>
      <c r="C4" s="110">
        <v>-2.1130054186505562</v>
      </c>
      <c r="D4" s="110">
        <v>22.846370900263302</v>
      </c>
      <c r="E4" s="110">
        <v>34.606710873729213</v>
      </c>
      <c r="F4" s="111">
        <v>49.379636408952017</v>
      </c>
      <c r="G4" s="109">
        <v>3.1303515033489515</v>
      </c>
      <c r="H4" s="110">
        <v>9.9862741818961283</v>
      </c>
      <c r="I4" s="110">
        <v>6.0837941153133217</v>
      </c>
      <c r="J4" s="110">
        <v>0.2376343349937349</v>
      </c>
      <c r="K4" s="110">
        <v>1.9404901318200709</v>
      </c>
      <c r="L4" s="109">
        <v>0</v>
      </c>
      <c r="M4" s="110">
        <v>0</v>
      </c>
      <c r="N4" s="110">
        <v>0</v>
      </c>
      <c r="O4" s="110">
        <v>0</v>
      </c>
      <c r="P4" s="112">
        <v>0</v>
      </c>
      <c r="Q4" s="113">
        <v>0</v>
      </c>
      <c r="R4" s="114">
        <v>0</v>
      </c>
      <c r="S4" s="114">
        <v>0</v>
      </c>
      <c r="T4" s="114">
        <v>0</v>
      </c>
      <c r="U4" s="115">
        <v>0</v>
      </c>
      <c r="V4" s="113">
        <v>0</v>
      </c>
      <c r="W4" s="114">
        <v>32.462731236754379</v>
      </c>
      <c r="X4" s="114">
        <v>34.178834984423133</v>
      </c>
      <c r="Y4" s="114">
        <v>36.127654791277521</v>
      </c>
      <c r="Z4" s="115">
        <v>38.336873459228336</v>
      </c>
      <c r="AA4" s="113">
        <v>-2.5974079695756114</v>
      </c>
      <c r="AB4" s="114">
        <v>40.335999999999949</v>
      </c>
      <c r="AC4" s="114">
        <v>63.10899999999976</v>
      </c>
      <c r="AD4" s="114">
        <v>70.972000000000463</v>
      </c>
      <c r="AE4" s="115">
        <v>89.657000000000423</v>
      </c>
    </row>
    <row r="5" spans="1:31" x14ac:dyDescent="0.3">
      <c r="A5" s="104" t="s">
        <v>7</v>
      </c>
      <c r="B5" s="109">
        <v>52.436565058790592</v>
      </c>
      <c r="C5" s="110">
        <v>126.02981176504305</v>
      </c>
      <c r="D5" s="110">
        <v>149.60085188377099</v>
      </c>
      <c r="E5" s="110">
        <v>175.1972865512158</v>
      </c>
      <c r="F5" s="110">
        <v>206.53449391681309</v>
      </c>
      <c r="G5" s="109">
        <v>0.1484349412092143</v>
      </c>
      <c r="H5" s="116">
        <v>-17.394811765043148</v>
      </c>
      <c r="I5" s="110">
        <v>-38.662851883771125</v>
      </c>
      <c r="J5" s="110">
        <v>-56.37328655121631</v>
      </c>
      <c r="K5" s="110">
        <v>-63.447493916813009</v>
      </c>
      <c r="L5" s="109">
        <v>0</v>
      </c>
      <c r="M5" s="110">
        <v>0</v>
      </c>
      <c r="N5" s="110">
        <v>0</v>
      </c>
      <c r="O5" s="110">
        <v>0</v>
      </c>
      <c r="P5" s="117">
        <v>0</v>
      </c>
      <c r="Q5" s="113">
        <v>0</v>
      </c>
      <c r="R5" s="114">
        <v>0</v>
      </c>
      <c r="S5" s="114">
        <v>-152.708</v>
      </c>
      <c r="T5" s="114">
        <v>-233.91900000000001</v>
      </c>
      <c r="U5" s="115">
        <v>-244.16499999999999</v>
      </c>
      <c r="V5" s="113">
        <v>0</v>
      </c>
      <c r="W5" s="114">
        <v>0</v>
      </c>
      <c r="X5" s="114">
        <v>0</v>
      </c>
      <c r="Y5" s="114">
        <v>0</v>
      </c>
      <c r="Z5" s="115">
        <v>0</v>
      </c>
      <c r="AA5" s="113">
        <v>52.584999999999802</v>
      </c>
      <c r="AB5" s="114">
        <v>108.63499999999989</v>
      </c>
      <c r="AC5" s="114">
        <v>-41.770000000000145</v>
      </c>
      <c r="AD5" s="114">
        <v>-115.09500000000052</v>
      </c>
      <c r="AE5" s="115">
        <v>-101.07799999999992</v>
      </c>
    </row>
    <row r="6" spans="1:31" x14ac:dyDescent="0.3">
      <c r="A6" s="104" t="s">
        <v>8</v>
      </c>
      <c r="B6" s="109">
        <v>0.21374787610032212</v>
      </c>
      <c r="C6" s="110">
        <v>4.9784671199074753</v>
      </c>
      <c r="D6" s="110">
        <v>6.5670176122013784</v>
      </c>
      <c r="E6" s="110">
        <v>10.930045852025014</v>
      </c>
      <c r="F6" s="110">
        <v>30.095020728969391</v>
      </c>
      <c r="G6" s="109">
        <v>-0.21403454610034536</v>
      </c>
      <c r="H6" s="110">
        <v>-10.850467119907472</v>
      </c>
      <c r="I6" s="110">
        <v>-14.0320176122014</v>
      </c>
      <c r="J6" s="110">
        <v>-21.543045852024985</v>
      </c>
      <c r="K6" s="110">
        <v>-48.295020728969355</v>
      </c>
      <c r="L6" s="109">
        <v>0</v>
      </c>
      <c r="M6" s="110">
        <v>3.2199999999999998</v>
      </c>
      <c r="N6" s="110">
        <v>0</v>
      </c>
      <c r="O6" s="110">
        <v>0</v>
      </c>
      <c r="P6" s="117">
        <v>0</v>
      </c>
      <c r="Q6" s="113">
        <v>0</v>
      </c>
      <c r="R6" s="114">
        <v>0.29599999999999999</v>
      </c>
      <c r="S6" s="114">
        <v>0.29599999999999999</v>
      </c>
      <c r="T6" s="114">
        <v>0.29599999999999999</v>
      </c>
      <c r="U6" s="115">
        <v>0.29599999999999999</v>
      </c>
      <c r="V6" s="113">
        <v>0</v>
      </c>
      <c r="W6" s="114">
        <v>0</v>
      </c>
      <c r="X6" s="114">
        <v>0</v>
      </c>
      <c r="Y6" s="114">
        <v>0</v>
      </c>
      <c r="Z6" s="115">
        <v>0</v>
      </c>
      <c r="AA6" s="113">
        <v>-2.8667000002323564E-4</v>
      </c>
      <c r="AB6" s="114">
        <v>-2.3559999999999972</v>
      </c>
      <c r="AC6" s="114">
        <v>-7.1690000000000218</v>
      </c>
      <c r="AD6" s="114">
        <v>-10.316999999999972</v>
      </c>
      <c r="AE6" s="115">
        <v>-17.903999999999968</v>
      </c>
    </row>
    <row r="7" spans="1:31" x14ac:dyDescent="0.3">
      <c r="A7" s="104" t="s">
        <v>10</v>
      </c>
      <c r="B7" s="109">
        <v>10.547207813648592</v>
      </c>
      <c r="C7" s="110">
        <v>76.773066876333459</v>
      </c>
      <c r="D7" s="110">
        <v>91.787404482485528</v>
      </c>
      <c r="E7" s="110">
        <v>95.87957617432798</v>
      </c>
      <c r="F7" s="110">
        <v>100.2503386120019</v>
      </c>
      <c r="G7" s="109">
        <v>-6.3933651336470039</v>
      </c>
      <c r="H7" s="110">
        <v>-48.009074966334161</v>
      </c>
      <c r="I7" s="110">
        <v>-57.161404482485359</v>
      </c>
      <c r="J7" s="110">
        <v>-82.77857617432781</v>
      </c>
      <c r="K7" s="110">
        <v>-127.34533861200154</v>
      </c>
      <c r="L7" s="109">
        <v>0</v>
      </c>
      <c r="M7" s="110">
        <v>-22.459991909999722</v>
      </c>
      <c r="N7" s="110">
        <v>0</v>
      </c>
      <c r="O7" s="110">
        <v>0</v>
      </c>
      <c r="P7" s="117">
        <v>0</v>
      </c>
      <c r="Q7" s="113">
        <v>0</v>
      </c>
      <c r="R7" s="114">
        <v>0</v>
      </c>
      <c r="S7" s="114">
        <v>0</v>
      </c>
      <c r="T7" s="114">
        <v>0</v>
      </c>
      <c r="U7" s="115">
        <v>0</v>
      </c>
      <c r="V7" s="113">
        <v>0</v>
      </c>
      <c r="W7" s="114">
        <v>0</v>
      </c>
      <c r="X7" s="114">
        <v>0</v>
      </c>
      <c r="Y7" s="114">
        <v>0</v>
      </c>
      <c r="Z7" s="115">
        <v>0</v>
      </c>
      <c r="AA7" s="113">
        <v>4.1538426800015884</v>
      </c>
      <c r="AB7" s="114">
        <v>6.3039999999995784</v>
      </c>
      <c r="AC7" s="114">
        <v>34.626000000000161</v>
      </c>
      <c r="AD7" s="114">
        <v>13.101000000000161</v>
      </c>
      <c r="AE7" s="115">
        <v>-27.094999999999636</v>
      </c>
    </row>
    <row r="8" spans="1:31" x14ac:dyDescent="0.3">
      <c r="A8" s="107" t="s">
        <v>11</v>
      </c>
      <c r="B8" s="109">
        <v>-1.2238643569124559</v>
      </c>
      <c r="C8" s="110">
        <v>26.551892410213743</v>
      </c>
      <c r="D8" s="110">
        <v>16.987706069907652</v>
      </c>
      <c r="E8" s="110">
        <v>17.607240393592424</v>
      </c>
      <c r="F8" s="110">
        <v>18.333248213536823</v>
      </c>
      <c r="G8" s="109">
        <v>1.2238643569127505</v>
      </c>
      <c r="H8" s="110">
        <v>-0.1148924102136675</v>
      </c>
      <c r="I8" s="110">
        <v>-1.2177060699076554</v>
      </c>
      <c r="J8" s="110">
        <v>-0.37424039359214983</v>
      </c>
      <c r="K8" s="110">
        <v>2.5751786463315444E-2</v>
      </c>
      <c r="L8" s="109">
        <v>0</v>
      </c>
      <c r="M8" s="110">
        <v>0</v>
      </c>
      <c r="N8" s="110">
        <v>0</v>
      </c>
      <c r="O8" s="110">
        <v>0</v>
      </c>
      <c r="P8" s="117">
        <v>0</v>
      </c>
      <c r="Q8" s="113">
        <v>0</v>
      </c>
      <c r="R8" s="114">
        <v>0</v>
      </c>
      <c r="S8" s="114">
        <v>0</v>
      </c>
      <c r="T8" s="114">
        <v>0</v>
      </c>
      <c r="U8" s="115">
        <v>0</v>
      </c>
      <c r="V8" s="113">
        <v>0</v>
      </c>
      <c r="W8" s="114">
        <v>0</v>
      </c>
      <c r="X8" s="114">
        <v>0</v>
      </c>
      <c r="Y8" s="114">
        <v>0</v>
      </c>
      <c r="Z8" s="115">
        <v>0</v>
      </c>
      <c r="AA8" s="113">
        <v>2.9467628337442876E-13</v>
      </c>
      <c r="AB8" s="114">
        <v>26.437000000000076</v>
      </c>
      <c r="AC8" s="114">
        <v>15.769999999999998</v>
      </c>
      <c r="AD8" s="114">
        <v>17.233000000000274</v>
      </c>
      <c r="AE8" s="115">
        <v>18.359000000000137</v>
      </c>
    </row>
    <row r="9" spans="1:31" x14ac:dyDescent="0.3">
      <c r="A9" s="107" t="s">
        <v>12</v>
      </c>
      <c r="B9" s="109">
        <v>-0.24715136587248332</v>
      </c>
      <c r="C9" s="110">
        <v>24.615246084754013</v>
      </c>
      <c r="D9" s="110">
        <v>15.058733913826652</v>
      </c>
      <c r="E9" s="110">
        <v>15.679127514336582</v>
      </c>
      <c r="F9" s="110">
        <v>16.405072108164532</v>
      </c>
      <c r="G9" s="109">
        <v>0.24715136587260542</v>
      </c>
      <c r="H9" s="110">
        <v>-0.15524608475405838</v>
      </c>
      <c r="I9" s="110">
        <v>0.99726608617341994</v>
      </c>
      <c r="J9" s="110">
        <v>1.4588724856635782</v>
      </c>
      <c r="K9" s="110">
        <v>1.8169278918355718</v>
      </c>
      <c r="L9" s="109">
        <v>0</v>
      </c>
      <c r="M9" s="110">
        <v>0</v>
      </c>
      <c r="N9" s="110">
        <v>0</v>
      </c>
      <c r="O9" s="110">
        <v>0</v>
      </c>
      <c r="P9" s="117">
        <v>0</v>
      </c>
      <c r="Q9" s="113">
        <v>0</v>
      </c>
      <c r="R9" s="114">
        <v>0</v>
      </c>
      <c r="S9" s="114">
        <v>0</v>
      </c>
      <c r="T9" s="114">
        <v>0</v>
      </c>
      <c r="U9" s="115">
        <v>0</v>
      </c>
      <c r="V9" s="113">
        <v>0</v>
      </c>
      <c r="W9" s="114">
        <v>0</v>
      </c>
      <c r="X9" s="114">
        <v>0</v>
      </c>
      <c r="Y9" s="114">
        <v>0</v>
      </c>
      <c r="Z9" s="115">
        <v>0</v>
      </c>
      <c r="AA9" s="113">
        <v>1.2209966371301562E-13</v>
      </c>
      <c r="AB9" s="114">
        <v>24.459999999999955</v>
      </c>
      <c r="AC9" s="114">
        <v>16.056000000000072</v>
      </c>
      <c r="AD9" s="114">
        <v>17.138000000000162</v>
      </c>
      <c r="AE9" s="115">
        <v>18.222000000000101</v>
      </c>
    </row>
    <row r="10" spans="1:31" x14ac:dyDescent="0.3">
      <c r="A10" s="105" t="s">
        <v>16</v>
      </c>
      <c r="B10" s="109">
        <v>-0.6703783097757875</v>
      </c>
      <c r="C10" s="110">
        <v>3.3253736375719041</v>
      </c>
      <c r="D10" s="110">
        <v>3.3397784029192357</v>
      </c>
      <c r="E10" s="110">
        <v>3.3638566419728804</v>
      </c>
      <c r="F10" s="110">
        <v>3.3929707647121954</v>
      </c>
      <c r="G10" s="109">
        <v>0.6703783097759447</v>
      </c>
      <c r="H10" s="110">
        <v>2.7626362428259381E-2</v>
      </c>
      <c r="I10" s="110">
        <v>-1.5107784029192792</v>
      </c>
      <c r="J10" s="110">
        <v>-1.2458566419727657</v>
      </c>
      <c r="K10" s="110">
        <v>-1.2129707647121371</v>
      </c>
      <c r="L10" s="109">
        <v>0</v>
      </c>
      <c r="M10" s="110">
        <v>0</v>
      </c>
      <c r="N10" s="110">
        <v>0</v>
      </c>
      <c r="O10" s="110">
        <v>0</v>
      </c>
      <c r="P10" s="117">
        <v>0</v>
      </c>
      <c r="Q10" s="113">
        <v>0</v>
      </c>
      <c r="R10" s="114">
        <v>0</v>
      </c>
      <c r="S10" s="114">
        <v>0</v>
      </c>
      <c r="T10" s="114">
        <v>0</v>
      </c>
      <c r="U10" s="115">
        <v>0</v>
      </c>
      <c r="V10" s="113">
        <v>0</v>
      </c>
      <c r="W10" s="114">
        <v>0</v>
      </c>
      <c r="X10" s="114">
        <v>0</v>
      </c>
      <c r="Y10" s="114">
        <v>0</v>
      </c>
      <c r="Z10" s="115">
        <v>0</v>
      </c>
      <c r="AA10" s="113">
        <v>1.5722889656899497E-13</v>
      </c>
      <c r="AB10" s="114">
        <v>3.3530000000001632</v>
      </c>
      <c r="AC10" s="114">
        <v>1.8289999999999567</v>
      </c>
      <c r="AD10" s="114">
        <v>2.1180000000001145</v>
      </c>
      <c r="AE10" s="115">
        <v>2.1800000000000583</v>
      </c>
    </row>
    <row r="11" spans="1:31" x14ac:dyDescent="0.3">
      <c r="A11" s="104" t="s">
        <v>21</v>
      </c>
      <c r="B11" s="109">
        <v>-0.84915154378867197</v>
      </c>
      <c r="C11" s="110">
        <v>20.420812560539972</v>
      </c>
      <c r="D11" s="110">
        <v>-4.1303945629581014</v>
      </c>
      <c r="E11" s="110">
        <v>-4.1277855304238233</v>
      </c>
      <c r="F11" s="110">
        <v>-3.1576251935541548</v>
      </c>
      <c r="G11" s="109">
        <v>0.25227714570302961</v>
      </c>
      <c r="H11" s="110">
        <v>-5.7812560539990725E-2</v>
      </c>
      <c r="I11" s="110">
        <v>-1.8476054370419415</v>
      </c>
      <c r="J11" s="110">
        <v>-3.2222144695761719</v>
      </c>
      <c r="K11" s="110">
        <v>-3.6313748064458466</v>
      </c>
      <c r="L11" s="109">
        <v>0</v>
      </c>
      <c r="M11" s="110">
        <v>1.5</v>
      </c>
      <c r="N11" s="110">
        <v>0</v>
      </c>
      <c r="O11" s="110">
        <v>0</v>
      </c>
      <c r="P11" s="117">
        <v>0</v>
      </c>
      <c r="Q11" s="113">
        <v>0</v>
      </c>
      <c r="R11" s="114">
        <v>0</v>
      </c>
      <c r="S11" s="114">
        <v>98.004999999999995</v>
      </c>
      <c r="T11" s="114">
        <v>101.011</v>
      </c>
      <c r="U11" s="115">
        <v>104.681</v>
      </c>
      <c r="V11" s="113">
        <v>0</v>
      </c>
      <c r="W11" s="114">
        <v>0</v>
      </c>
      <c r="X11" s="114">
        <v>0</v>
      </c>
      <c r="Y11" s="114">
        <v>0</v>
      </c>
      <c r="Z11" s="115">
        <v>0</v>
      </c>
      <c r="AA11" s="113">
        <v>-0.59687439808564224</v>
      </c>
      <c r="AB11" s="114">
        <v>21.862999999999982</v>
      </c>
      <c r="AC11" s="114">
        <v>92.026999999999958</v>
      </c>
      <c r="AD11" s="114">
        <v>93.661000000000016</v>
      </c>
      <c r="AE11" s="115">
        <v>97.891999999999996</v>
      </c>
    </row>
    <row r="12" spans="1:31" x14ac:dyDescent="0.3">
      <c r="A12" s="106" t="s">
        <v>38</v>
      </c>
      <c r="B12" s="118">
        <f>SUM(B4:B8,B11)</f>
        <v>55.396745374913813</v>
      </c>
      <c r="C12" s="119">
        <f t="shared" ref="C12:AE12" si="0">SUM(C4:C8,C11)</f>
        <v>252.64104531338717</v>
      </c>
      <c r="D12" s="119">
        <f t="shared" si="0"/>
        <v>283.65895638567071</v>
      </c>
      <c r="E12" s="119">
        <f t="shared" si="0"/>
        <v>330.09307431446661</v>
      </c>
      <c r="F12" s="119">
        <f t="shared" si="0"/>
        <v>401.43511268671904</v>
      </c>
      <c r="G12" s="118">
        <f t="shared" si="0"/>
        <v>-1.8524717325734033</v>
      </c>
      <c r="H12" s="119">
        <f t="shared" si="0"/>
        <v>-66.440784640142311</v>
      </c>
      <c r="I12" s="119">
        <f t="shared" si="0"/>
        <v>-106.83779137009414</v>
      </c>
      <c r="J12" s="119">
        <f t="shared" si="0"/>
        <v>-164.05372910574366</v>
      </c>
      <c r="K12" s="119">
        <f t="shared" si="0"/>
        <v>-240.75298614594638</v>
      </c>
      <c r="L12" s="118">
        <f t="shared" si="0"/>
        <v>0</v>
      </c>
      <c r="M12" s="119">
        <f t="shared" si="0"/>
        <v>-17.739991909999723</v>
      </c>
      <c r="N12" s="119">
        <f t="shared" si="0"/>
        <v>0</v>
      </c>
      <c r="O12" s="119">
        <f t="shared" si="0"/>
        <v>0</v>
      </c>
      <c r="P12" s="120">
        <f t="shared" si="0"/>
        <v>0</v>
      </c>
      <c r="Q12" s="118">
        <f t="shared" si="0"/>
        <v>0</v>
      </c>
      <c r="R12" s="119">
        <f t="shared" si="0"/>
        <v>0.29599999999999999</v>
      </c>
      <c r="S12" s="119">
        <f t="shared" si="0"/>
        <v>-54.407000000000011</v>
      </c>
      <c r="T12" s="119">
        <f t="shared" si="0"/>
        <v>-132.61200000000002</v>
      </c>
      <c r="U12" s="120">
        <f t="shared" si="0"/>
        <v>-139.18799999999999</v>
      </c>
      <c r="V12" s="118">
        <f t="shared" si="0"/>
        <v>0</v>
      </c>
      <c r="W12" s="119">
        <f t="shared" si="0"/>
        <v>32.462731236754379</v>
      </c>
      <c r="X12" s="119">
        <f t="shared" si="0"/>
        <v>34.178834984423133</v>
      </c>
      <c r="Y12" s="119">
        <f t="shared" si="0"/>
        <v>36.127654791277521</v>
      </c>
      <c r="Z12" s="120">
        <f t="shared" si="0"/>
        <v>38.336873459228336</v>
      </c>
      <c r="AA12" s="118">
        <f t="shared" si="0"/>
        <v>53.544273642340407</v>
      </c>
      <c r="AB12" s="119">
        <f t="shared" si="0"/>
        <v>201.21899999999945</v>
      </c>
      <c r="AC12" s="119">
        <f t="shared" si="0"/>
        <v>156.59299999999971</v>
      </c>
      <c r="AD12" s="119">
        <f t="shared" si="0"/>
        <v>69.555000000000419</v>
      </c>
      <c r="AE12" s="120">
        <f t="shared" si="0"/>
        <v>59.831000000001033</v>
      </c>
    </row>
    <row r="13" spans="1:31" x14ac:dyDescent="0.3">
      <c r="A13" s="104" t="s">
        <v>33</v>
      </c>
      <c r="B13" s="109">
        <v>-6.5815392431745785</v>
      </c>
      <c r="C13" s="110">
        <v>-20.973280563461479</v>
      </c>
      <c r="D13" s="110">
        <v>-21.710362424682167</v>
      </c>
      <c r="E13" s="110">
        <v>-23.602273246750347</v>
      </c>
      <c r="F13" s="110">
        <v>-25.381934620631483</v>
      </c>
      <c r="G13" s="109">
        <v>7.917743344377266</v>
      </c>
      <c r="H13" s="110">
        <v>26.991280563462794</v>
      </c>
      <c r="I13" s="110">
        <v>17.952858705360562</v>
      </c>
      <c r="J13" s="110">
        <v>6.2638973755079705</v>
      </c>
      <c r="K13" s="110">
        <v>7.6319668619598033</v>
      </c>
      <c r="L13" s="109">
        <v>0</v>
      </c>
      <c r="M13" s="110">
        <v>0</v>
      </c>
      <c r="N13" s="110">
        <v>0</v>
      </c>
      <c r="O13" s="110">
        <v>0</v>
      </c>
      <c r="P13" s="117">
        <v>0</v>
      </c>
      <c r="Q13" s="109">
        <v>0</v>
      </c>
      <c r="R13" s="114">
        <v>0</v>
      </c>
      <c r="S13" s="114">
        <v>0</v>
      </c>
      <c r="T13" s="114">
        <v>0</v>
      </c>
      <c r="U13" s="115">
        <v>0</v>
      </c>
      <c r="V13" s="109">
        <v>0</v>
      </c>
      <c r="W13" s="114">
        <v>39.11</v>
      </c>
      <c r="X13" s="114">
        <v>41.177503719321543</v>
      </c>
      <c r="Y13" s="114">
        <v>43.525375871242645</v>
      </c>
      <c r="Z13" s="115">
        <v>46.186967758672345</v>
      </c>
      <c r="AA13" s="109">
        <v>1.3362041012026875</v>
      </c>
      <c r="AB13" s="114">
        <v>45.128000000001315</v>
      </c>
      <c r="AC13" s="114">
        <v>37.419999999999938</v>
      </c>
      <c r="AD13" s="114">
        <v>26.187000000000264</v>
      </c>
      <c r="AE13" s="115">
        <v>28.437000000000669</v>
      </c>
    </row>
    <row r="14" spans="1:31" x14ac:dyDescent="0.3">
      <c r="A14" s="104" t="s">
        <v>34</v>
      </c>
      <c r="B14" s="109">
        <v>9.1079856653014417</v>
      </c>
      <c r="C14" s="110">
        <v>11.356154818548344</v>
      </c>
      <c r="D14" s="110">
        <v>11.33354622042093</v>
      </c>
      <c r="E14" s="110">
        <v>11.641203294535261</v>
      </c>
      <c r="F14" s="110">
        <v>12.343909239708987</v>
      </c>
      <c r="G14" s="109">
        <v>3.7060523504094345</v>
      </c>
      <c r="H14" s="110">
        <v>12.034108257357166</v>
      </c>
      <c r="I14" s="110">
        <v>8.136053288320614</v>
      </c>
      <c r="J14" s="110">
        <v>2.8844433057524199</v>
      </c>
      <c r="K14" s="110">
        <v>3.5644083800696542</v>
      </c>
      <c r="L14" s="109">
        <v>0</v>
      </c>
      <c r="M14" s="110">
        <v>0</v>
      </c>
      <c r="N14" s="110">
        <v>0</v>
      </c>
      <c r="O14" s="110">
        <v>0</v>
      </c>
      <c r="P14" s="117">
        <v>0</v>
      </c>
      <c r="Q14" s="109">
        <v>-10.342764925711528</v>
      </c>
      <c r="R14" s="114">
        <v>-5.1792630759058795</v>
      </c>
      <c r="S14" s="114">
        <v>-3.5361154566602404</v>
      </c>
      <c r="T14" s="114">
        <v>2.9874113410756422</v>
      </c>
      <c r="U14" s="115">
        <v>10.989232939193442</v>
      </c>
      <c r="V14" s="109">
        <v>0</v>
      </c>
      <c r="W14" s="114">
        <v>13.1</v>
      </c>
      <c r="X14" s="114">
        <v>13.792515947919</v>
      </c>
      <c r="Y14" s="114">
        <v>14.578942058636631</v>
      </c>
      <c r="Z14" s="115">
        <v>15.47044944102807</v>
      </c>
      <c r="AA14" s="109">
        <v>2.4712730899993476</v>
      </c>
      <c r="AB14" s="114">
        <v>31.31099999999963</v>
      </c>
      <c r="AC14" s="114">
        <v>29.726000000000305</v>
      </c>
      <c r="AD14" s="114">
        <v>32.091999999999956</v>
      </c>
      <c r="AE14" s="115">
        <v>42.368000000000151</v>
      </c>
    </row>
    <row r="15" spans="1:31" x14ac:dyDescent="0.3">
      <c r="A15" s="106" t="s">
        <v>120</v>
      </c>
      <c r="B15" s="118">
        <f>B13+B14</f>
        <v>2.5264464221268632</v>
      </c>
      <c r="C15" s="119">
        <f t="shared" ref="C15:AE15" si="1">C13+C14</f>
        <v>-9.6171257449131353</v>
      </c>
      <c r="D15" s="119">
        <f t="shared" si="1"/>
        <v>-10.376816204261237</v>
      </c>
      <c r="E15" s="119">
        <f t="shared" si="1"/>
        <v>-11.961069952215086</v>
      </c>
      <c r="F15" s="119">
        <f t="shared" si="1"/>
        <v>-13.038025380922496</v>
      </c>
      <c r="G15" s="118">
        <f t="shared" si="1"/>
        <v>11.6237956947867</v>
      </c>
      <c r="H15" s="119">
        <f t="shared" si="1"/>
        <v>39.025388820819963</v>
      </c>
      <c r="I15" s="119">
        <f t="shared" si="1"/>
        <v>26.088911993681176</v>
      </c>
      <c r="J15" s="119">
        <f t="shared" si="1"/>
        <v>9.1483406812603896</v>
      </c>
      <c r="K15" s="119">
        <f t="shared" si="1"/>
        <v>11.196375242029458</v>
      </c>
      <c r="L15" s="118">
        <f t="shared" si="1"/>
        <v>0</v>
      </c>
      <c r="M15" s="119">
        <f t="shared" si="1"/>
        <v>0</v>
      </c>
      <c r="N15" s="119">
        <f t="shared" si="1"/>
        <v>0</v>
      </c>
      <c r="O15" s="119">
        <f t="shared" si="1"/>
        <v>0</v>
      </c>
      <c r="P15" s="120">
        <f t="shared" si="1"/>
        <v>0</v>
      </c>
      <c r="Q15" s="118">
        <f t="shared" si="1"/>
        <v>-10.342764925711528</v>
      </c>
      <c r="R15" s="119">
        <f t="shared" si="1"/>
        <v>-5.1792630759058795</v>
      </c>
      <c r="S15" s="119">
        <f t="shared" si="1"/>
        <v>-3.5361154566602404</v>
      </c>
      <c r="T15" s="119">
        <f t="shared" si="1"/>
        <v>2.9874113410756422</v>
      </c>
      <c r="U15" s="120">
        <f t="shared" si="1"/>
        <v>10.989232939193442</v>
      </c>
      <c r="V15" s="118">
        <f t="shared" si="1"/>
        <v>0</v>
      </c>
      <c r="W15" s="119">
        <f t="shared" si="1"/>
        <v>52.21</v>
      </c>
      <c r="X15" s="119">
        <f t="shared" si="1"/>
        <v>54.970019667240543</v>
      </c>
      <c r="Y15" s="119">
        <f t="shared" si="1"/>
        <v>58.104317929879272</v>
      </c>
      <c r="Z15" s="120">
        <f t="shared" si="1"/>
        <v>61.657417199700419</v>
      </c>
      <c r="AA15" s="118">
        <f t="shared" si="1"/>
        <v>3.8074771912020351</v>
      </c>
      <c r="AB15" s="119">
        <f t="shared" si="1"/>
        <v>76.439000000000945</v>
      </c>
      <c r="AC15" s="119">
        <f t="shared" si="1"/>
        <v>67.146000000000242</v>
      </c>
      <c r="AD15" s="119">
        <f t="shared" si="1"/>
        <v>58.279000000000224</v>
      </c>
      <c r="AE15" s="120">
        <f t="shared" si="1"/>
        <v>70.805000000000817</v>
      </c>
    </row>
    <row r="16" spans="1:31" x14ac:dyDescent="0.3">
      <c r="A16" s="5" t="s">
        <v>22</v>
      </c>
      <c r="B16" s="118">
        <f>B15+B12</f>
        <v>57.923191797040673</v>
      </c>
      <c r="C16" s="119">
        <f t="shared" ref="C16:AE16" si="2">C15+C12</f>
        <v>243.02391956847404</v>
      </c>
      <c r="D16" s="119">
        <f t="shared" si="2"/>
        <v>273.28214018140949</v>
      </c>
      <c r="E16" s="119">
        <f t="shared" si="2"/>
        <v>318.13200436225151</v>
      </c>
      <c r="F16" s="120">
        <f t="shared" si="2"/>
        <v>388.39708730579656</v>
      </c>
      <c r="G16" s="118">
        <f t="shared" si="2"/>
        <v>9.7713239622132981</v>
      </c>
      <c r="H16" s="119">
        <f t="shared" si="2"/>
        <v>-27.415395819322349</v>
      </c>
      <c r="I16" s="119">
        <f t="shared" si="2"/>
        <v>-80.748879376412958</v>
      </c>
      <c r="J16" s="119">
        <f t="shared" si="2"/>
        <v>-154.90538842448328</v>
      </c>
      <c r="K16" s="120">
        <f t="shared" si="2"/>
        <v>-229.55661090391692</v>
      </c>
      <c r="L16" s="118">
        <f t="shared" si="2"/>
        <v>0</v>
      </c>
      <c r="M16" s="119">
        <f t="shared" si="2"/>
        <v>-17.739991909999723</v>
      </c>
      <c r="N16" s="119">
        <f t="shared" si="2"/>
        <v>0</v>
      </c>
      <c r="O16" s="119">
        <f t="shared" si="2"/>
        <v>0</v>
      </c>
      <c r="P16" s="120">
        <f t="shared" si="2"/>
        <v>0</v>
      </c>
      <c r="Q16" s="118">
        <f t="shared" si="2"/>
        <v>-10.342764925711528</v>
      </c>
      <c r="R16" s="119">
        <f t="shared" si="2"/>
        <v>-4.8832630759058793</v>
      </c>
      <c r="S16" s="119">
        <f t="shared" si="2"/>
        <v>-57.943115456660252</v>
      </c>
      <c r="T16" s="119">
        <f t="shared" si="2"/>
        <v>-129.62458865892438</v>
      </c>
      <c r="U16" s="120">
        <f t="shared" si="2"/>
        <v>-128.19876706080655</v>
      </c>
      <c r="V16" s="118">
        <f t="shared" si="2"/>
        <v>0</v>
      </c>
      <c r="W16" s="119">
        <f t="shared" si="2"/>
        <v>84.672731236754373</v>
      </c>
      <c r="X16" s="119">
        <f t="shared" si="2"/>
        <v>89.148854651663669</v>
      </c>
      <c r="Y16" s="119">
        <f t="shared" si="2"/>
        <v>94.231972721156794</v>
      </c>
      <c r="Z16" s="120">
        <f t="shared" si="2"/>
        <v>99.994290658928747</v>
      </c>
      <c r="AA16" s="118">
        <f t="shared" si="2"/>
        <v>57.35175083354244</v>
      </c>
      <c r="AB16" s="119">
        <f t="shared" si="2"/>
        <v>277.65800000000041</v>
      </c>
      <c r="AC16" s="119">
        <f t="shared" si="2"/>
        <v>223.73899999999995</v>
      </c>
      <c r="AD16" s="119">
        <f t="shared" si="2"/>
        <v>127.83400000000064</v>
      </c>
      <c r="AE16" s="120">
        <f t="shared" si="2"/>
        <v>130.63600000000184</v>
      </c>
    </row>
    <row r="17" spans="1:1" x14ac:dyDescent="0.3">
      <c r="A17" s="108" t="s">
        <v>131</v>
      </c>
    </row>
  </sheetData>
  <mergeCells count="6">
    <mergeCell ref="AA3:AE3"/>
    <mergeCell ref="B3:F3"/>
    <mergeCell ref="G3:K3"/>
    <mergeCell ref="L3:P3"/>
    <mergeCell ref="Q3:U3"/>
    <mergeCell ref="V3:Z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showGridLines="0" workbookViewId="0">
      <selection sqref="A1:F1"/>
    </sheetView>
  </sheetViews>
  <sheetFormatPr defaultRowHeight="15" x14ac:dyDescent="0.25"/>
  <cols>
    <col min="1" max="1" width="21.28515625" customWidth="1"/>
    <col min="2" max="6" width="10.7109375" bestFit="1" customWidth="1"/>
  </cols>
  <sheetData>
    <row r="1" spans="1:6" ht="16.5" x14ac:dyDescent="0.3">
      <c r="A1" s="167" t="s">
        <v>112</v>
      </c>
      <c r="B1" s="167"/>
      <c r="C1" s="167"/>
      <c r="D1" s="167"/>
      <c r="E1" s="167"/>
      <c r="F1" s="167"/>
    </row>
    <row r="2" spans="1:6" ht="16.5" x14ac:dyDescent="0.3">
      <c r="A2" s="162"/>
      <c r="B2" s="163" t="s">
        <v>104</v>
      </c>
      <c r="C2" s="163" t="s">
        <v>105</v>
      </c>
      <c r="D2" s="163" t="s">
        <v>106</v>
      </c>
      <c r="E2" s="163" t="s">
        <v>107</v>
      </c>
      <c r="F2" s="163" t="s">
        <v>108</v>
      </c>
    </row>
    <row r="3" spans="1:6" ht="16.5" x14ac:dyDescent="0.3">
      <c r="A3" s="85" t="s">
        <v>109</v>
      </c>
      <c r="B3" s="164">
        <v>5.1958925665571032</v>
      </c>
      <c r="C3" s="164">
        <v>6.377398362697706</v>
      </c>
      <c r="D3" s="164">
        <v>6.6926604151015701</v>
      </c>
      <c r="E3" s="164">
        <v>7.290715383945412</v>
      </c>
      <c r="F3" s="164">
        <v>7.619288104302302</v>
      </c>
    </row>
    <row r="4" spans="1:6" ht="16.5" x14ac:dyDescent="0.3">
      <c r="A4" s="85" t="s">
        <v>111</v>
      </c>
      <c r="B4" s="164">
        <v>6.4784343628347507</v>
      </c>
      <c r="C4" s="164">
        <v>6.1018164516031703</v>
      </c>
      <c r="D4" s="164">
        <v>6.739748577761806</v>
      </c>
      <c r="E4" s="164">
        <v>7.9252209910749549</v>
      </c>
      <c r="F4" s="164">
        <v>8.2724332095363664</v>
      </c>
    </row>
    <row r="5" spans="1:6" ht="16.5" x14ac:dyDescent="0.3">
      <c r="A5" s="165" t="s">
        <v>110</v>
      </c>
      <c r="B5" s="166">
        <v>4.0235447329467933</v>
      </c>
      <c r="C5" s="166">
        <v>4.6312397413911022</v>
      </c>
      <c r="D5" s="166">
        <v>5.3758876154958779</v>
      </c>
      <c r="E5" s="166">
        <v>6.2732050663925731</v>
      </c>
      <c r="F5" s="166">
        <v>5.6985167390634528</v>
      </c>
    </row>
    <row r="6" spans="1:6" ht="16.5" x14ac:dyDescent="0.3">
      <c r="A6" s="85"/>
      <c r="B6" s="85"/>
      <c r="C6" s="85"/>
      <c r="D6" s="85"/>
      <c r="E6" s="168" t="s">
        <v>135</v>
      </c>
      <c r="F6" s="168"/>
    </row>
  </sheetData>
  <mergeCells count="2">
    <mergeCell ref="A1:F1"/>
    <mergeCell ref="E6:F6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showGridLines="0" workbookViewId="0"/>
  </sheetViews>
  <sheetFormatPr defaultRowHeight="15" x14ac:dyDescent="0.25"/>
  <cols>
    <col min="1" max="1" width="51.28515625" bestFit="1" customWidth="1"/>
    <col min="2" max="2" width="4.28515625" bestFit="1" customWidth="1"/>
  </cols>
  <sheetData>
    <row r="1" spans="1:6" ht="16.5" x14ac:dyDescent="0.3">
      <c r="A1" s="78" t="s">
        <v>99</v>
      </c>
      <c r="B1" s="85"/>
      <c r="C1" s="85"/>
      <c r="D1" s="85"/>
      <c r="E1" s="85"/>
      <c r="F1" s="85"/>
    </row>
    <row r="2" spans="1:6" x14ac:dyDescent="0.25">
      <c r="A2" s="86"/>
      <c r="B2" s="159">
        <v>2015</v>
      </c>
      <c r="C2" s="159">
        <v>2016</v>
      </c>
      <c r="D2" s="159">
        <v>2017</v>
      </c>
      <c r="E2" s="159">
        <v>2018</v>
      </c>
      <c r="F2" s="159">
        <v>2019</v>
      </c>
    </row>
    <row r="3" spans="1:6" x14ac:dyDescent="0.25">
      <c r="A3" s="87" t="s">
        <v>39</v>
      </c>
      <c r="B3" s="94">
        <v>14.602727065922208</v>
      </c>
      <c r="C3" s="94">
        <v>49.29897382811528</v>
      </c>
      <c r="D3" s="94">
        <v>33.037204245277003</v>
      </c>
      <c r="E3" s="94">
        <v>10.867280085045135</v>
      </c>
      <c r="F3" s="94">
        <v>14.846378076192732</v>
      </c>
    </row>
    <row r="4" spans="1:6" x14ac:dyDescent="0.25">
      <c r="A4" s="88" t="s">
        <v>40</v>
      </c>
      <c r="B4" s="94">
        <v>0.97930009994725653</v>
      </c>
      <c r="C4" s="94">
        <v>-19.137891008608175</v>
      </c>
      <c r="D4" s="94">
        <v>-40.933196775567055</v>
      </c>
      <c r="E4" s="94">
        <v>-60.727844140227802</v>
      </c>
      <c r="F4" s="94">
        <v>-68.050018449600316</v>
      </c>
    </row>
    <row r="5" spans="1:6" x14ac:dyDescent="0.25">
      <c r="A5" s="88" t="s">
        <v>41</v>
      </c>
      <c r="B5" s="94">
        <v>-6.3933651336470039</v>
      </c>
      <c r="C5" s="94">
        <v>-48.009074966334161</v>
      </c>
      <c r="D5" s="94">
        <v>-57.161404482485359</v>
      </c>
      <c r="E5" s="94">
        <v>-82.77857617432781</v>
      </c>
      <c r="F5" s="94">
        <v>-127.34533861200154</v>
      </c>
    </row>
    <row r="6" spans="1:6" x14ac:dyDescent="0.25">
      <c r="A6" s="88" t="s">
        <v>42</v>
      </c>
      <c r="B6" s="94">
        <v>0.97671299104014508</v>
      </c>
      <c r="C6" s="94">
        <v>4.0353674540390884E-2</v>
      </c>
      <c r="D6" s="94">
        <v>-2.2149721560810751</v>
      </c>
      <c r="E6" s="94">
        <v>-1.8331128792557281</v>
      </c>
      <c r="F6" s="94">
        <v>-1.7911761053722561</v>
      </c>
    </row>
    <row r="7" spans="1:6" x14ac:dyDescent="0.25">
      <c r="A7" s="88" t="s">
        <v>43</v>
      </c>
      <c r="B7" s="94">
        <v>-8.8813011255672342E-2</v>
      </c>
      <c r="C7" s="94">
        <v>-0.54378817332625995</v>
      </c>
      <c r="D7" s="94">
        <v>-0.70572174283410583</v>
      </c>
      <c r="E7" s="94">
        <v>-0.81570175790763966</v>
      </c>
      <c r="F7" s="94">
        <v>-0.81668990866903046</v>
      </c>
    </row>
    <row r="8" spans="1:6" x14ac:dyDescent="0.25">
      <c r="A8" s="88" t="s">
        <v>44</v>
      </c>
      <c r="B8" s="94">
        <v>-0.30523804979363728</v>
      </c>
      <c r="C8" s="94">
        <v>-9.0639691737094221</v>
      </c>
      <c r="D8" s="94">
        <v>-12.770788464722395</v>
      </c>
      <c r="E8" s="94">
        <v>-19.617433557809452</v>
      </c>
      <c r="F8" s="94">
        <v>-46.399765904466506</v>
      </c>
    </row>
    <row r="9" spans="1:6" x14ac:dyDescent="0.25">
      <c r="A9" s="89" t="s">
        <v>45</v>
      </c>
      <c r="B9" s="160">
        <v>9.7713239622132964</v>
      </c>
      <c r="C9" s="160">
        <v>-27.415395819322349</v>
      </c>
      <c r="D9" s="160">
        <v>-80.748879376412987</v>
      </c>
      <c r="E9" s="160">
        <v>-154.90538842448331</v>
      </c>
      <c r="F9" s="160">
        <v>-229.55661090391689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showGridLines="0" workbookViewId="0"/>
  </sheetViews>
  <sheetFormatPr defaultRowHeight="15" x14ac:dyDescent="0.25"/>
  <cols>
    <col min="1" max="1" width="70.28515625" bestFit="1" customWidth="1"/>
    <col min="2" max="2" width="4.28515625" bestFit="1" customWidth="1"/>
  </cols>
  <sheetData>
    <row r="1" spans="1:6" ht="16.5" x14ac:dyDescent="0.3">
      <c r="A1" s="78" t="s">
        <v>100</v>
      </c>
      <c r="B1" s="85"/>
      <c r="C1" s="85"/>
      <c r="D1" s="85"/>
      <c r="E1" s="85"/>
      <c r="F1" s="85"/>
    </row>
    <row r="2" spans="1:6" x14ac:dyDescent="0.25">
      <c r="A2" s="91"/>
      <c r="B2" s="159">
        <v>2015</v>
      </c>
      <c r="C2" s="159">
        <v>2016</v>
      </c>
      <c r="D2" s="159">
        <v>2017</v>
      </c>
      <c r="E2" s="159">
        <v>2018</v>
      </c>
      <c r="F2" s="159">
        <v>2019</v>
      </c>
    </row>
    <row r="3" spans="1:6" x14ac:dyDescent="0.25">
      <c r="A3" s="92" t="s">
        <v>39</v>
      </c>
      <c r="B3" s="93">
        <v>-0.91889291858426247</v>
      </c>
      <c r="C3" s="93">
        <v>-9.6204419889628809</v>
      </c>
      <c r="D3" s="93">
        <v>14.687056559719567</v>
      </c>
      <c r="E3" s="93">
        <v>24.833335852723145</v>
      </c>
      <c r="F3" s="93">
        <v>38.682098325686312</v>
      </c>
    </row>
    <row r="4" spans="1:6" x14ac:dyDescent="0.25">
      <c r="A4" s="92" t="s">
        <v>40</v>
      </c>
      <c r="B4" s="94">
        <v>48.855512621966916</v>
      </c>
      <c r="C4" s="94">
        <v>164.26889100860802</v>
      </c>
      <c r="D4" s="94">
        <v>157.34719677556689</v>
      </c>
      <c r="E4" s="94">
        <v>183.64884414022742</v>
      </c>
      <c r="F4" s="94">
        <v>216.28701844960048</v>
      </c>
    </row>
    <row r="5" spans="1:6" x14ac:dyDescent="0.25">
      <c r="A5" s="95" t="s">
        <v>46</v>
      </c>
      <c r="B5" s="93">
        <v>10.547207813648592</v>
      </c>
      <c r="C5" s="93">
        <v>76.773066876333459</v>
      </c>
      <c r="D5" s="93">
        <v>91.787404482485528</v>
      </c>
      <c r="E5" s="93">
        <v>95.87957617432798</v>
      </c>
      <c r="F5" s="93">
        <v>100.2503386120019</v>
      </c>
    </row>
    <row r="6" spans="1:6" x14ac:dyDescent="0.25">
      <c r="A6" s="92" t="s">
        <v>42</v>
      </c>
      <c r="B6" s="94">
        <v>-0.97671299103997267</v>
      </c>
      <c r="C6" s="94">
        <v>1.9366463254597324</v>
      </c>
      <c r="D6" s="94">
        <v>1.9289721560810027</v>
      </c>
      <c r="E6" s="94">
        <v>1.9281128792558397</v>
      </c>
      <c r="F6" s="94">
        <v>1.9281761053722937</v>
      </c>
    </row>
    <row r="7" spans="1:6" x14ac:dyDescent="0.25">
      <c r="A7" s="92" t="s">
        <v>43</v>
      </c>
      <c r="B7" s="94">
        <v>0.11078922125567356</v>
      </c>
      <c r="C7" s="94">
        <v>3.7837881733262617</v>
      </c>
      <c r="D7" s="94">
        <v>0.98772174283410263</v>
      </c>
      <c r="E7" s="94">
        <v>1.0387017579076425</v>
      </c>
      <c r="F7" s="94">
        <v>1.076689908669032</v>
      </c>
    </row>
    <row r="8" spans="1:6" x14ac:dyDescent="0.25">
      <c r="A8" s="88" t="s">
        <v>44</v>
      </c>
      <c r="B8" s="93">
        <v>0.30528804979372948</v>
      </c>
      <c r="C8" s="93">
        <v>5.881969173709404</v>
      </c>
      <c r="D8" s="93">
        <v>6.5437884647223621</v>
      </c>
      <c r="E8" s="93">
        <v>10.803433557809466</v>
      </c>
      <c r="F8" s="93">
        <v>30.172765904466541</v>
      </c>
    </row>
    <row r="9" spans="1:6" x14ac:dyDescent="0.25">
      <c r="A9" s="96" t="s">
        <v>47</v>
      </c>
      <c r="B9" s="97">
        <v>57.923191797040673</v>
      </c>
      <c r="C9" s="97">
        <v>243.02391956847396</v>
      </c>
      <c r="D9" s="97">
        <v>273.28214018140943</v>
      </c>
      <c r="E9" s="97">
        <v>318.13200436225145</v>
      </c>
      <c r="F9" s="97">
        <v>388.39708730579656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5"/>
  <sheetViews>
    <sheetView showGridLines="0" workbookViewId="0"/>
  </sheetViews>
  <sheetFormatPr defaultRowHeight="15" x14ac:dyDescent="0.25"/>
  <cols>
    <col min="3" max="3" width="13.7109375" customWidth="1"/>
    <col min="4" max="4" width="12.7109375" customWidth="1"/>
  </cols>
  <sheetData>
    <row r="1" spans="1:4" ht="16.5" x14ac:dyDescent="0.3">
      <c r="A1" s="78" t="s">
        <v>62</v>
      </c>
      <c r="B1" s="85"/>
      <c r="C1" s="85"/>
      <c r="D1" s="85"/>
    </row>
    <row r="2" spans="1:4" x14ac:dyDescent="0.25">
      <c r="B2" s="81" t="s">
        <v>96</v>
      </c>
      <c r="C2" s="81" t="s">
        <v>98</v>
      </c>
      <c r="D2" s="81" t="s">
        <v>97</v>
      </c>
    </row>
    <row r="3" spans="1:4" x14ac:dyDescent="0.25">
      <c r="A3" s="79" t="s">
        <v>63</v>
      </c>
      <c r="B3" s="82">
        <v>0.14851002539331823</v>
      </c>
      <c r="C3" s="82">
        <v>0.14068347752825525</v>
      </c>
      <c r="D3" s="82">
        <v>0.15113248505598079</v>
      </c>
    </row>
    <row r="4" spans="1:4" x14ac:dyDescent="0.25">
      <c r="A4" s="79" t="s">
        <v>64</v>
      </c>
      <c r="B4" s="82">
        <v>0.14502280124353759</v>
      </c>
      <c r="C4" s="82">
        <v>0.13931172107566817</v>
      </c>
      <c r="D4" s="82">
        <v>0.14976072860339371</v>
      </c>
    </row>
    <row r="5" spans="1:4" x14ac:dyDescent="0.25">
      <c r="A5" s="79" t="s">
        <v>65</v>
      </c>
      <c r="B5" s="82">
        <v>0.14551511592798458</v>
      </c>
      <c r="C5" s="82">
        <v>0.13793996462308108</v>
      </c>
      <c r="D5" s="82">
        <v>0.14838897215080663</v>
      </c>
    </row>
    <row r="6" spans="1:4" x14ac:dyDescent="0.25">
      <c r="A6" s="79" t="s">
        <v>66</v>
      </c>
      <c r="B6" s="82">
        <v>0.14449962909923419</v>
      </c>
      <c r="C6" s="82">
        <v>0.136568208170494</v>
      </c>
      <c r="D6" s="82">
        <v>0.14701721569821954</v>
      </c>
    </row>
    <row r="7" spans="1:4" x14ac:dyDescent="0.25">
      <c r="A7" s="79" t="s">
        <v>67</v>
      </c>
      <c r="B7" s="82">
        <v>0.1365342289568251</v>
      </c>
      <c r="C7" s="82">
        <v>0.13519645171790692</v>
      </c>
      <c r="D7" s="82">
        <v>0.14564545924563246</v>
      </c>
    </row>
    <row r="8" spans="1:4" x14ac:dyDescent="0.25">
      <c r="A8" s="79" t="s">
        <v>68</v>
      </c>
      <c r="B8" s="82">
        <v>0.13328344634062633</v>
      </c>
      <c r="C8" s="82">
        <v>0.13382469526531982</v>
      </c>
      <c r="D8" s="82">
        <v>0.14427370279304536</v>
      </c>
    </row>
    <row r="9" spans="1:4" x14ac:dyDescent="0.25">
      <c r="A9" s="79" t="s">
        <v>69</v>
      </c>
      <c r="B9" s="82">
        <v>0.13323274419064976</v>
      </c>
      <c r="C9" s="82">
        <v>0.13245293881273273</v>
      </c>
      <c r="D9" s="82">
        <v>0.14290194634045827</v>
      </c>
    </row>
    <row r="10" spans="1:4" x14ac:dyDescent="0.25">
      <c r="A10" s="79" t="s">
        <v>70</v>
      </c>
      <c r="B10" s="82">
        <v>0.13659660129254239</v>
      </c>
      <c r="C10" s="82">
        <v>0.13108118236014565</v>
      </c>
      <c r="D10" s="82">
        <v>0.14153018988787119</v>
      </c>
    </row>
    <row r="11" spans="1:4" x14ac:dyDescent="0.25">
      <c r="A11" s="79" t="s">
        <v>71</v>
      </c>
      <c r="B11" s="82">
        <v>0.13392698283462642</v>
      </c>
      <c r="C11" s="82">
        <v>0.12970942590755857</v>
      </c>
      <c r="D11" s="82">
        <v>0.14015843343528411</v>
      </c>
    </row>
    <row r="12" spans="1:4" x14ac:dyDescent="0.25">
      <c r="A12" s="79" t="s">
        <v>72</v>
      </c>
      <c r="B12" s="82">
        <v>0.13633000874930934</v>
      </c>
      <c r="C12" s="82">
        <v>0.12833766945497149</v>
      </c>
      <c r="D12" s="82">
        <v>0.13878667698269703</v>
      </c>
    </row>
    <row r="13" spans="1:4" x14ac:dyDescent="0.25">
      <c r="A13" s="79" t="s">
        <v>73</v>
      </c>
      <c r="B13" s="82">
        <v>0.13443275039108479</v>
      </c>
      <c r="C13" s="82">
        <v>0.12696591300238441</v>
      </c>
      <c r="D13" s="82">
        <v>0.13741492053010995</v>
      </c>
    </row>
    <row r="14" spans="1:4" x14ac:dyDescent="0.25">
      <c r="A14" s="79" t="s">
        <v>74</v>
      </c>
      <c r="B14" s="82">
        <v>0.12865765606404389</v>
      </c>
      <c r="C14" s="82">
        <v>0.12559415654979733</v>
      </c>
      <c r="D14" s="82">
        <v>0.13604316407752287</v>
      </c>
    </row>
    <row r="15" spans="1:4" x14ac:dyDescent="0.25">
      <c r="A15" s="79" t="s">
        <v>75</v>
      </c>
      <c r="B15" s="82">
        <v>0.13274508538128635</v>
      </c>
      <c r="C15" s="82">
        <v>0.12422240009721026</v>
      </c>
      <c r="D15" s="82">
        <v>0.13467140762493579</v>
      </c>
    </row>
    <row r="16" spans="1:4" x14ac:dyDescent="0.25">
      <c r="A16" s="79" t="s">
        <v>76</v>
      </c>
      <c r="B16" s="82">
        <v>0.12794633582745296</v>
      </c>
      <c r="C16" s="82">
        <v>0.12285064364462318</v>
      </c>
      <c r="D16" s="82">
        <v>0.13329965117234871</v>
      </c>
    </row>
    <row r="17" spans="1:4" x14ac:dyDescent="0.25">
      <c r="A17" s="79" t="s">
        <v>77</v>
      </c>
      <c r="B17" s="82">
        <v>0.12869921329527467</v>
      </c>
      <c r="C17" s="82">
        <v>0.12147888719203608</v>
      </c>
      <c r="D17" s="82">
        <v>0.1319278947197616</v>
      </c>
    </row>
    <row r="18" spans="1:4" x14ac:dyDescent="0.25">
      <c r="A18" s="79" t="s">
        <v>78</v>
      </c>
      <c r="B18" s="82">
        <v>0.12525865772823117</v>
      </c>
      <c r="C18" s="82">
        <v>0.12010713073944899</v>
      </c>
      <c r="D18" s="82">
        <v>0.13055613826717452</v>
      </c>
    </row>
    <row r="19" spans="1:4" x14ac:dyDescent="0.25">
      <c r="A19" s="79" t="s">
        <v>79</v>
      </c>
      <c r="B19" s="82">
        <v>0.12515017930946162</v>
      </c>
      <c r="C19" s="82">
        <v>0.11873537428686191</v>
      </c>
      <c r="D19" s="82">
        <v>0.12918438181458744</v>
      </c>
    </row>
    <row r="20" spans="1:4" x14ac:dyDescent="0.25">
      <c r="A20" s="79" t="s">
        <v>80</v>
      </c>
      <c r="B20" s="82">
        <v>0.12182799743297575</v>
      </c>
      <c r="C20" s="82">
        <v>0.11736361783427483</v>
      </c>
      <c r="D20" s="82">
        <v>0.12781262536200036</v>
      </c>
    </row>
    <row r="21" spans="1:4" x14ac:dyDescent="0.25">
      <c r="A21" s="79" t="s">
        <v>81</v>
      </c>
      <c r="B21" s="82">
        <v>0.11951183169938605</v>
      </c>
      <c r="C21" s="82">
        <v>0.11599186138168775</v>
      </c>
      <c r="D21" s="82">
        <v>0.12644086890941328</v>
      </c>
    </row>
    <row r="22" spans="1:4" x14ac:dyDescent="0.25">
      <c r="A22" s="80" t="s">
        <v>82</v>
      </c>
      <c r="B22" s="82">
        <v>0.12181617100121753</v>
      </c>
      <c r="C22" s="82">
        <v>0.11821219155477206</v>
      </c>
      <c r="D22" s="82">
        <v>0.12866119908249757</v>
      </c>
    </row>
    <row r="23" spans="1:4" x14ac:dyDescent="0.25">
      <c r="A23" s="80" t="s">
        <v>83</v>
      </c>
      <c r="B23" s="82">
        <v>0.12316060478781997</v>
      </c>
      <c r="C23" s="82">
        <v>0.11995833499721513</v>
      </c>
      <c r="D23" s="82">
        <v>0.13040734252494066</v>
      </c>
    </row>
    <row r="24" spans="1:4" x14ac:dyDescent="0.25">
      <c r="A24" s="80" t="s">
        <v>84</v>
      </c>
      <c r="B24" s="82">
        <v>0.12981280373958592</v>
      </c>
      <c r="C24" s="82">
        <v>0.12170447843965822</v>
      </c>
      <c r="D24" s="82">
        <v>0.13215348596738374</v>
      </c>
    </row>
    <row r="25" spans="1:4" x14ac:dyDescent="0.25">
      <c r="A25" s="80" t="s">
        <v>85</v>
      </c>
      <c r="B25" s="82">
        <v>0.12990313992177466</v>
      </c>
      <c r="C25" s="82">
        <v>0.12345062188210131</v>
      </c>
      <c r="D25" s="82">
        <v>0.13389962940982683</v>
      </c>
    </row>
    <row r="26" spans="1:4" x14ac:dyDescent="0.25">
      <c r="A26" s="80" t="s">
        <v>86</v>
      </c>
      <c r="B26" s="82">
        <v>0.12916754200985997</v>
      </c>
      <c r="C26" s="82">
        <v>0.12519676532454435</v>
      </c>
      <c r="D26" s="82">
        <v>0.13564577285226989</v>
      </c>
    </row>
    <row r="27" spans="1:4" x14ac:dyDescent="0.25">
      <c r="A27" s="80" t="s">
        <v>87</v>
      </c>
      <c r="B27" s="82">
        <v>0.13604310083158511</v>
      </c>
      <c r="C27" s="82">
        <v>0.12694290876698744</v>
      </c>
      <c r="D27" s="82">
        <v>0.13739191629471298</v>
      </c>
    </row>
    <row r="28" spans="1:4" x14ac:dyDescent="0.25">
      <c r="A28" s="80" t="s">
        <v>88</v>
      </c>
      <c r="B28" s="82">
        <v>0.13627739485176038</v>
      </c>
      <c r="C28" s="82">
        <v>0.12868905220943053</v>
      </c>
      <c r="D28" s="82">
        <v>0.13913805973715607</v>
      </c>
    </row>
    <row r="29" spans="1:4" x14ac:dyDescent="0.25">
      <c r="A29" s="80" t="s">
        <v>89</v>
      </c>
      <c r="B29" s="82">
        <v>0.13761107138667569</v>
      </c>
      <c r="C29" s="82">
        <v>0.13043519565187359</v>
      </c>
      <c r="D29" s="82">
        <v>0.14088420317959913</v>
      </c>
    </row>
    <row r="30" spans="1:4" x14ac:dyDescent="0.25">
      <c r="A30" s="80" t="s">
        <v>90</v>
      </c>
      <c r="B30" s="82">
        <v>0.14473413995587645</v>
      </c>
      <c r="C30" s="82">
        <v>0.13218133909431667</v>
      </c>
      <c r="D30" s="82">
        <v>0.14263034662204221</v>
      </c>
    </row>
    <row r="31" spans="1:4" x14ac:dyDescent="0.25">
      <c r="A31" s="80" t="s">
        <v>91</v>
      </c>
      <c r="B31" s="82">
        <v>0.14113172427485959</v>
      </c>
      <c r="C31" s="82">
        <v>0.13392748253675976</v>
      </c>
      <c r="D31" s="82">
        <v>0.1443764900644853</v>
      </c>
    </row>
    <row r="32" spans="1:4" x14ac:dyDescent="0.25">
      <c r="A32" s="80" t="s">
        <v>92</v>
      </c>
      <c r="B32" s="82">
        <v>0.1412731229455271</v>
      </c>
      <c r="C32" s="82">
        <v>0.13567362597920282</v>
      </c>
      <c r="D32" s="82">
        <v>0.14612263350692836</v>
      </c>
    </row>
    <row r="33" spans="1:4" x14ac:dyDescent="0.25">
      <c r="A33" s="80" t="s">
        <v>93</v>
      </c>
      <c r="B33" s="82">
        <v>0.14292901620926768</v>
      </c>
      <c r="C33" s="82">
        <v>0.13741976942164591</v>
      </c>
      <c r="D33" s="82">
        <v>0.14786877694937145</v>
      </c>
    </row>
    <row r="34" spans="1:4" x14ac:dyDescent="0.25">
      <c r="A34" s="80" t="s">
        <v>94</v>
      </c>
      <c r="B34" s="82">
        <v>0.14248989106445831</v>
      </c>
      <c r="C34" s="82">
        <v>0.139165912864089</v>
      </c>
      <c r="D34" s="82">
        <v>0.14961492039181454</v>
      </c>
    </row>
    <row r="35" spans="1:4" x14ac:dyDescent="0.25">
      <c r="A35" s="80" t="s">
        <v>95</v>
      </c>
      <c r="B35" s="82">
        <v>0.14466306474293975</v>
      </c>
      <c r="C35" s="82">
        <v>0.14091205630653206</v>
      </c>
      <c r="D35" s="82">
        <v>0.1513610638342576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4"/>
  <sheetViews>
    <sheetView showGridLines="0" workbookViewId="0">
      <selection sqref="A1:Y1"/>
    </sheetView>
  </sheetViews>
  <sheetFormatPr defaultRowHeight="16.5" x14ac:dyDescent="0.3"/>
  <cols>
    <col min="1" max="1" width="22.7109375" style="85" customWidth="1"/>
    <col min="2" max="16384" width="9.140625" style="85"/>
  </cols>
  <sheetData>
    <row r="1" spans="1:25" x14ac:dyDescent="0.3">
      <c r="A1" s="167" t="s">
        <v>113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  <c r="M1" s="167"/>
      <c r="N1" s="167"/>
      <c r="O1" s="167"/>
      <c r="P1" s="167"/>
      <c r="Q1" s="167"/>
      <c r="R1" s="167"/>
      <c r="S1" s="167"/>
      <c r="T1" s="167"/>
      <c r="U1" s="167"/>
      <c r="V1" s="167"/>
      <c r="W1" s="167"/>
      <c r="X1" s="167"/>
      <c r="Y1" s="167"/>
    </row>
    <row r="2" spans="1:25" x14ac:dyDescent="0.3">
      <c r="A2" s="90"/>
      <c r="B2" s="100">
        <v>42005</v>
      </c>
      <c r="C2" s="100">
        <v>42036</v>
      </c>
      <c r="D2" s="100">
        <v>42064</v>
      </c>
      <c r="E2" s="100">
        <v>42095</v>
      </c>
      <c r="F2" s="100">
        <v>42125</v>
      </c>
      <c r="G2" s="100">
        <v>42156</v>
      </c>
      <c r="H2" s="100">
        <v>42186</v>
      </c>
      <c r="I2" s="100">
        <v>42217</v>
      </c>
      <c r="J2" s="100">
        <v>42248</v>
      </c>
      <c r="K2" s="100">
        <v>42278</v>
      </c>
      <c r="L2" s="100">
        <v>42309</v>
      </c>
      <c r="M2" s="100">
        <v>42339</v>
      </c>
      <c r="N2" s="100">
        <v>42370</v>
      </c>
      <c r="O2" s="100">
        <v>42401</v>
      </c>
      <c r="P2" s="100">
        <v>42430</v>
      </c>
      <c r="Q2" s="100">
        <v>42461</v>
      </c>
      <c r="R2" s="100">
        <v>42491</v>
      </c>
      <c r="S2" s="100">
        <v>42522</v>
      </c>
      <c r="T2" s="100">
        <v>42552</v>
      </c>
      <c r="U2" s="100">
        <v>42583</v>
      </c>
      <c r="V2" s="100">
        <v>42614</v>
      </c>
      <c r="W2" s="100">
        <v>42644</v>
      </c>
      <c r="X2" s="100">
        <v>42675</v>
      </c>
      <c r="Y2" s="100">
        <v>42705</v>
      </c>
    </row>
    <row r="3" spans="1:25" x14ac:dyDescent="0.3">
      <c r="A3" s="98" t="s">
        <v>114</v>
      </c>
      <c r="B3" s="101">
        <v>4.0235447329467933</v>
      </c>
      <c r="C3" s="101">
        <v>4.0235447329467933</v>
      </c>
      <c r="D3" s="101">
        <v>4.0235447329467897</v>
      </c>
      <c r="E3" s="101">
        <v>4.6312397413911022</v>
      </c>
      <c r="F3" s="101">
        <v>4.6312397413911022</v>
      </c>
      <c r="G3" s="101">
        <v>4.6312397413911022</v>
      </c>
      <c r="H3" s="101">
        <v>5.3758876154958779</v>
      </c>
      <c r="I3" s="101">
        <v>5.3758876154958779</v>
      </c>
      <c r="J3" s="101">
        <v>5.3758876154958779</v>
      </c>
      <c r="K3" s="101">
        <v>6.2732050663925731</v>
      </c>
      <c r="L3" s="101">
        <v>6.2732050663925731</v>
      </c>
      <c r="M3" s="101">
        <v>6.2732050663925731</v>
      </c>
      <c r="N3" s="101">
        <v>5.6401002913066156</v>
      </c>
      <c r="O3" s="101">
        <v>5.6401002913066156</v>
      </c>
      <c r="P3" s="101">
        <v>5.6401002913066156</v>
      </c>
      <c r="Q3" s="101">
        <v>5.2753738103983983</v>
      </c>
      <c r="R3" s="101">
        <v>5.2753738103983983</v>
      </c>
      <c r="S3" s="101">
        <v>5.2753738103983983</v>
      </c>
      <c r="T3" s="101">
        <v>4.9099944731254119</v>
      </c>
      <c r="U3" s="101">
        <v>4.9099944731254119</v>
      </c>
      <c r="V3" s="101">
        <v>4.9099944731254119</v>
      </c>
      <c r="W3" s="101">
        <v>4.020110248027442</v>
      </c>
      <c r="X3" s="101">
        <v>4.020110248027442</v>
      </c>
      <c r="Y3" s="101">
        <v>4.020110248027442</v>
      </c>
    </row>
    <row r="4" spans="1:25" x14ac:dyDescent="0.3">
      <c r="A4" s="99" t="s">
        <v>115</v>
      </c>
      <c r="B4" s="102">
        <v>6.4784343628347507</v>
      </c>
      <c r="C4" s="102">
        <v>6.4784343628347507</v>
      </c>
      <c r="D4" s="102">
        <v>6.4784343628347507</v>
      </c>
      <c r="E4" s="102">
        <v>6.1018164516031703</v>
      </c>
      <c r="F4" s="102">
        <v>6.1018164516031703</v>
      </c>
      <c r="G4" s="102">
        <v>6.1018164516031703</v>
      </c>
      <c r="H4" s="102">
        <v>6.739748577761806</v>
      </c>
      <c r="I4" s="102">
        <v>6.739748577761806</v>
      </c>
      <c r="J4" s="102">
        <v>6.739748577761806</v>
      </c>
      <c r="K4" s="102">
        <v>7.8172934679911599</v>
      </c>
      <c r="L4" s="102">
        <v>7.8172934679911599</v>
      </c>
      <c r="M4" s="102">
        <v>7.8172934679911599</v>
      </c>
      <c r="N4" s="102">
        <v>8.2724332095363664</v>
      </c>
      <c r="O4" s="102">
        <v>8.2724332095363664</v>
      </c>
      <c r="P4" s="102">
        <v>8.2724332095363664</v>
      </c>
      <c r="Q4" s="102">
        <v>5.2128435887341729</v>
      </c>
      <c r="R4" s="102">
        <v>5.2128435887341729</v>
      </c>
      <c r="S4" s="102">
        <v>5.2128435887341729</v>
      </c>
      <c r="T4" s="102">
        <v>4.7861213980937345</v>
      </c>
      <c r="U4" s="102">
        <v>4.7861213980937345</v>
      </c>
      <c r="V4" s="102">
        <v>4.7861213980937345</v>
      </c>
      <c r="W4" s="102">
        <v>3.8991068530340955</v>
      </c>
      <c r="X4" s="102">
        <v>3.8991068530340955</v>
      </c>
      <c r="Y4" s="102">
        <v>3.8991068530340955</v>
      </c>
    </row>
    <row r="5" spans="1:25" x14ac:dyDescent="0.3">
      <c r="A5" s="81"/>
      <c r="B5" s="81"/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169" t="s">
        <v>116</v>
      </c>
      <c r="Y5" s="169"/>
    </row>
    <row r="21" spans="1:11" x14ac:dyDescent="0.3">
      <c r="A21" s="167" t="s">
        <v>119</v>
      </c>
      <c r="B21" s="167"/>
      <c r="C21" s="167"/>
      <c r="D21" s="167"/>
      <c r="E21" s="167"/>
      <c r="F21" s="167"/>
      <c r="G21" s="167"/>
      <c r="H21" s="167"/>
      <c r="I21" s="167"/>
      <c r="J21" s="167"/>
      <c r="K21" s="167"/>
    </row>
    <row r="22" spans="1:11" x14ac:dyDescent="0.3">
      <c r="A22" s="81" t="s">
        <v>117</v>
      </c>
      <c r="B22" s="81">
        <v>57</v>
      </c>
      <c r="C22" s="81">
        <f>B22+57</f>
        <v>114</v>
      </c>
      <c r="D22" s="81">
        <f>C22+57</f>
        <v>171</v>
      </c>
      <c r="E22" s="81">
        <f t="shared" ref="E22:K22" si="0">D22+57</f>
        <v>228</v>
      </c>
      <c r="F22" s="81">
        <f t="shared" si="0"/>
        <v>285</v>
      </c>
      <c r="G22" s="81">
        <f t="shared" si="0"/>
        <v>342</v>
      </c>
      <c r="H22" s="81">
        <f t="shared" si="0"/>
        <v>399</v>
      </c>
      <c r="I22" s="81">
        <f t="shared" si="0"/>
        <v>456</v>
      </c>
      <c r="J22" s="81">
        <f t="shared" si="0"/>
        <v>513</v>
      </c>
      <c r="K22" s="81">
        <f t="shared" si="0"/>
        <v>570</v>
      </c>
    </row>
    <row r="23" spans="1:11" x14ac:dyDescent="0.3">
      <c r="A23" s="90" t="s">
        <v>118</v>
      </c>
      <c r="B23" s="103">
        <v>27.4</v>
      </c>
      <c r="C23" s="103">
        <v>26.9</v>
      </c>
      <c r="D23" s="103">
        <v>22.4</v>
      </c>
      <c r="E23" s="103">
        <v>42.4</v>
      </c>
      <c r="F23" s="103">
        <v>32.35</v>
      </c>
      <c r="G23" s="103">
        <v>45.4</v>
      </c>
      <c r="H23" s="103">
        <v>140.4</v>
      </c>
      <c r="I23" s="103">
        <v>120</v>
      </c>
      <c r="J23" s="103">
        <v>120.4</v>
      </c>
      <c r="K23" s="103">
        <v>98.3</v>
      </c>
    </row>
    <row r="24" spans="1:11" x14ac:dyDescent="0.3">
      <c r="J24" s="170" t="s">
        <v>134</v>
      </c>
      <c r="K24" s="170"/>
    </row>
  </sheetData>
  <mergeCells count="4">
    <mergeCell ref="A1:Y1"/>
    <mergeCell ref="X5:Y5"/>
    <mergeCell ref="A21:K21"/>
    <mergeCell ref="J24:K24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showGridLines="0" workbookViewId="0"/>
  </sheetViews>
  <sheetFormatPr defaultRowHeight="12.75" x14ac:dyDescent="0.2"/>
  <cols>
    <col min="1" max="1" width="9.140625" style="81"/>
    <col min="2" max="2" width="10.42578125" style="81" bestFit="1" customWidth="1"/>
    <col min="3" max="16384" width="9.140625" style="81"/>
  </cols>
  <sheetData>
    <row r="1" spans="1:3" x14ac:dyDescent="0.2">
      <c r="A1" s="78" t="s">
        <v>101</v>
      </c>
    </row>
    <row r="2" spans="1:3" x14ac:dyDescent="0.2">
      <c r="B2" s="83" t="s">
        <v>102</v>
      </c>
      <c r="C2" s="83" t="s">
        <v>103</v>
      </c>
    </row>
    <row r="3" spans="1:3" x14ac:dyDescent="0.2">
      <c r="A3" s="81">
        <v>2009</v>
      </c>
      <c r="B3" s="84">
        <v>1.6318867011452525</v>
      </c>
      <c r="C3" s="84">
        <v>1.6318867011452525</v>
      </c>
    </row>
    <row r="4" spans="1:3" x14ac:dyDescent="0.2">
      <c r="A4" s="81">
        <v>2010</v>
      </c>
      <c r="B4" s="84">
        <v>1.5316449834599011</v>
      </c>
      <c r="C4" s="84">
        <v>1.5316449834599011</v>
      </c>
    </row>
    <row r="5" spans="1:3" x14ac:dyDescent="0.2">
      <c r="A5" s="81">
        <v>2011</v>
      </c>
      <c r="B5" s="84">
        <v>1.5456375637229056</v>
      </c>
      <c r="C5" s="84">
        <v>1.5456375637229056</v>
      </c>
    </row>
    <row r="6" spans="1:3" x14ac:dyDescent="0.2">
      <c r="A6" s="81">
        <v>2012</v>
      </c>
      <c r="B6" s="84">
        <v>1.4731164602047229</v>
      </c>
      <c r="C6" s="84">
        <v>1.4731164602047229</v>
      </c>
    </row>
    <row r="7" spans="1:3" x14ac:dyDescent="0.2">
      <c r="A7" s="81">
        <v>2013</v>
      </c>
      <c r="B7" s="84">
        <v>1.4649223960146622</v>
      </c>
      <c r="C7" s="84">
        <v>1.4649223960146622</v>
      </c>
    </row>
    <row r="8" spans="1:3" x14ac:dyDescent="0.2">
      <c r="A8" s="81">
        <v>2014</v>
      </c>
      <c r="B8" s="84">
        <v>1.4718692845804662</v>
      </c>
      <c r="C8" s="84">
        <v>1.4718692845804662</v>
      </c>
    </row>
    <row r="9" spans="1:3" x14ac:dyDescent="0.2">
      <c r="A9" s="81">
        <v>2015</v>
      </c>
      <c r="B9" s="84">
        <v>1.5037614598273354</v>
      </c>
      <c r="C9" s="84">
        <v>1.5034353703043055</v>
      </c>
    </row>
    <row r="10" spans="1:3" x14ac:dyDescent="0.2">
      <c r="A10" s="81">
        <v>2016</v>
      </c>
      <c r="B10" s="84">
        <v>1.4790187954444016</v>
      </c>
      <c r="C10" s="84">
        <v>1.5104960640462775</v>
      </c>
    </row>
    <row r="11" spans="1:3" x14ac:dyDescent="0.2">
      <c r="A11" s="81">
        <v>2017</v>
      </c>
      <c r="B11" s="84">
        <v>1.4767007345175815</v>
      </c>
      <c r="C11" s="84">
        <v>1.4952669063103496</v>
      </c>
    </row>
    <row r="12" spans="1:3" x14ac:dyDescent="0.2">
      <c r="A12" s="81">
        <v>2018</v>
      </c>
      <c r="B12" s="84">
        <v>1.4767007345175815</v>
      </c>
      <c r="C12" s="84">
        <v>1.4952669063103496</v>
      </c>
    </row>
    <row r="13" spans="1:3" x14ac:dyDescent="0.2">
      <c r="A13" s="81">
        <v>2019</v>
      </c>
      <c r="B13" s="84">
        <v>1.4767007345175813</v>
      </c>
      <c r="C13" s="84">
        <v>1.4952669063103496</v>
      </c>
    </row>
  </sheetData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showGridLines="0" workbookViewId="0">
      <selection sqref="A1:G1"/>
    </sheetView>
  </sheetViews>
  <sheetFormatPr defaultRowHeight="15" x14ac:dyDescent="0.25"/>
  <cols>
    <col min="1" max="1" width="36.5703125" customWidth="1"/>
    <col min="2" max="7" width="9.7109375" customWidth="1"/>
  </cols>
  <sheetData>
    <row r="1" spans="1:7" x14ac:dyDescent="0.25">
      <c r="A1" s="171" t="s">
        <v>48</v>
      </c>
      <c r="B1" s="171"/>
      <c r="C1" s="171"/>
      <c r="D1" s="171"/>
      <c r="E1" s="171"/>
      <c r="F1" s="171"/>
      <c r="G1" s="171"/>
    </row>
    <row r="2" spans="1:7" x14ac:dyDescent="0.25">
      <c r="A2" s="74"/>
      <c r="B2" s="173" t="s">
        <v>49</v>
      </c>
      <c r="C2" s="174"/>
      <c r="D2" s="175"/>
      <c r="E2" s="173" t="s">
        <v>132</v>
      </c>
      <c r="F2" s="174"/>
      <c r="G2" s="174"/>
    </row>
    <row r="3" spans="1:7" ht="15.75" thickBot="1" x14ac:dyDescent="0.3">
      <c r="A3" s="75" t="s">
        <v>50</v>
      </c>
      <c r="B3" s="148">
        <v>2017</v>
      </c>
      <c r="C3" s="145">
        <v>2018</v>
      </c>
      <c r="D3" s="153">
        <v>2019</v>
      </c>
      <c r="E3" s="148">
        <v>2017</v>
      </c>
      <c r="F3" s="145">
        <v>2018</v>
      </c>
      <c r="G3" s="146">
        <v>2019</v>
      </c>
    </row>
    <row r="4" spans="1:7" ht="15.75" thickBot="1" x14ac:dyDescent="0.3">
      <c r="A4" s="76" t="s">
        <v>51</v>
      </c>
      <c r="B4" s="149">
        <v>-132</v>
      </c>
      <c r="C4" s="139">
        <v>-141</v>
      </c>
      <c r="D4" s="154">
        <v>-153</v>
      </c>
      <c r="E4" s="149">
        <v>-122</v>
      </c>
      <c r="F4" s="139">
        <v>-141</v>
      </c>
      <c r="G4" s="140">
        <v>-152</v>
      </c>
    </row>
    <row r="5" spans="1:7" ht="15.75" thickBot="1" x14ac:dyDescent="0.3">
      <c r="A5" s="76" t="s">
        <v>52</v>
      </c>
      <c r="B5" s="149" t="s">
        <v>53</v>
      </c>
      <c r="C5" s="139">
        <v>-72</v>
      </c>
      <c r="D5" s="155">
        <v>-69</v>
      </c>
      <c r="E5" s="149" t="s">
        <v>53</v>
      </c>
      <c r="F5" s="139">
        <v>0</v>
      </c>
      <c r="G5" s="141">
        <v>-72</v>
      </c>
    </row>
    <row r="6" spans="1:7" ht="15.75" thickBot="1" x14ac:dyDescent="0.3">
      <c r="A6" s="76" t="s">
        <v>54</v>
      </c>
      <c r="B6" s="149">
        <v>77</v>
      </c>
      <c r="C6" s="139">
        <v>80</v>
      </c>
      <c r="D6" s="155">
        <v>83</v>
      </c>
      <c r="E6" s="149">
        <v>90</v>
      </c>
      <c r="F6" s="139">
        <v>80</v>
      </c>
      <c r="G6" s="141">
        <v>83</v>
      </c>
    </row>
    <row r="7" spans="1:7" ht="15.75" thickBot="1" x14ac:dyDescent="0.3">
      <c r="A7" s="76" t="s">
        <v>55</v>
      </c>
      <c r="B7" s="149">
        <v>-21</v>
      </c>
      <c r="C7" s="139">
        <v>-21</v>
      </c>
      <c r="D7" s="155">
        <v>-22</v>
      </c>
      <c r="E7" s="149">
        <v>0</v>
      </c>
      <c r="F7" s="139">
        <v>-21</v>
      </c>
      <c r="G7" s="141">
        <v>-21</v>
      </c>
    </row>
    <row r="8" spans="1:7" ht="15.75" thickBot="1" x14ac:dyDescent="0.3">
      <c r="A8" s="77" t="s">
        <v>56</v>
      </c>
      <c r="B8" s="150">
        <v>98</v>
      </c>
      <c r="C8" s="142">
        <v>101</v>
      </c>
      <c r="D8" s="156">
        <v>105</v>
      </c>
      <c r="E8" s="150">
        <v>90</v>
      </c>
      <c r="F8" s="142">
        <v>101</v>
      </c>
      <c r="G8" s="143">
        <v>104</v>
      </c>
    </row>
    <row r="9" spans="1:7" ht="15.75" thickBot="1" x14ac:dyDescent="0.3">
      <c r="A9" s="75" t="s">
        <v>57</v>
      </c>
      <c r="B9" s="151">
        <f>SUM(B4,B7)</f>
        <v>-153</v>
      </c>
      <c r="C9" s="144">
        <f t="shared" ref="C9:G9" si="0">SUM(C4,C7)</f>
        <v>-162</v>
      </c>
      <c r="D9" s="157">
        <f t="shared" si="0"/>
        <v>-175</v>
      </c>
      <c r="E9" s="151">
        <f t="shared" si="0"/>
        <v>-122</v>
      </c>
      <c r="F9" s="144">
        <f t="shared" si="0"/>
        <v>-162</v>
      </c>
      <c r="G9" s="144">
        <f t="shared" si="0"/>
        <v>-173</v>
      </c>
    </row>
    <row r="10" spans="1:7" ht="15.75" thickBot="1" x14ac:dyDescent="0.3">
      <c r="A10" s="75" t="s">
        <v>58</v>
      </c>
      <c r="B10" s="152">
        <f>SUM(B4,B6,B5)</f>
        <v>-55</v>
      </c>
      <c r="C10" s="147">
        <f t="shared" ref="C10:G10" si="1">SUM(C4,C6,C5)</f>
        <v>-133</v>
      </c>
      <c r="D10" s="158">
        <f t="shared" si="1"/>
        <v>-139</v>
      </c>
      <c r="E10" s="152">
        <f t="shared" si="1"/>
        <v>-32</v>
      </c>
      <c r="F10" s="147">
        <f t="shared" si="1"/>
        <v>-61</v>
      </c>
      <c r="G10" s="147">
        <f t="shared" si="1"/>
        <v>-141</v>
      </c>
    </row>
    <row r="11" spans="1:7" x14ac:dyDescent="0.25">
      <c r="A11" s="172" t="s">
        <v>133</v>
      </c>
      <c r="B11" s="172"/>
      <c r="C11" s="172"/>
      <c r="D11" s="172"/>
      <c r="E11" s="172"/>
      <c r="F11" s="172"/>
      <c r="G11" s="172"/>
    </row>
  </sheetData>
  <mergeCells count="4">
    <mergeCell ref="A1:G1"/>
    <mergeCell ref="A11:G11"/>
    <mergeCell ref="B2:D2"/>
    <mergeCell ref="E2:G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46"/>
  <sheetViews>
    <sheetView showGridLines="0" tabSelected="1" zoomScale="90" zoomScaleNormal="90" workbookViewId="0"/>
  </sheetViews>
  <sheetFormatPr defaultRowHeight="16.5" x14ac:dyDescent="0.3"/>
  <cols>
    <col min="1" max="1" width="40" style="1" customWidth="1"/>
    <col min="2" max="18" width="8.7109375" style="1" customWidth="1"/>
    <col min="19" max="29" width="7.7109375" style="1" customWidth="1"/>
    <col min="30" max="16384" width="9.140625" style="1"/>
  </cols>
  <sheetData>
    <row r="1" spans="1:29" s="9" customFormat="1" ht="17.25" thickBot="1" x14ac:dyDescent="0.35">
      <c r="A1" s="73" t="s">
        <v>127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7"/>
      <c r="T1" s="7"/>
      <c r="U1" s="8"/>
      <c r="V1" s="7"/>
      <c r="W1" s="7"/>
      <c r="X1" s="7"/>
      <c r="Y1" s="7"/>
      <c r="Z1" s="8"/>
      <c r="AA1" s="7"/>
      <c r="AB1" s="7"/>
      <c r="AC1" s="7"/>
    </row>
    <row r="2" spans="1:29" ht="17.25" thickBot="1" x14ac:dyDescent="0.35">
      <c r="A2" s="180" t="s">
        <v>0</v>
      </c>
      <c r="B2" s="177" t="s">
        <v>136</v>
      </c>
      <c r="C2" s="178"/>
      <c r="D2" s="178"/>
      <c r="E2" s="178"/>
      <c r="F2" s="179"/>
      <c r="G2" s="177" t="s">
        <v>128</v>
      </c>
      <c r="H2" s="178"/>
      <c r="I2" s="178"/>
      <c r="J2" s="178"/>
      <c r="K2" s="178"/>
      <c r="L2" s="179"/>
      <c r="M2" s="178" t="s">
        <v>1</v>
      </c>
      <c r="N2" s="178"/>
      <c r="O2" s="178"/>
      <c r="P2" s="178"/>
      <c r="Q2" s="178"/>
      <c r="R2" s="179"/>
      <c r="S2" s="177" t="s">
        <v>129</v>
      </c>
      <c r="T2" s="178"/>
      <c r="U2" s="178"/>
      <c r="V2" s="178"/>
      <c r="W2" s="179"/>
      <c r="X2" s="177" t="s">
        <v>130</v>
      </c>
      <c r="Y2" s="178"/>
      <c r="Z2" s="178"/>
      <c r="AA2" s="178"/>
      <c r="AB2" s="178"/>
      <c r="AC2" s="179"/>
    </row>
    <row r="3" spans="1:29" ht="17.25" thickBot="1" x14ac:dyDescent="0.35">
      <c r="A3" s="181"/>
      <c r="B3" s="10">
        <v>2014</v>
      </c>
      <c r="C3" s="11">
        <v>2015</v>
      </c>
      <c r="D3" s="66">
        <v>2016</v>
      </c>
      <c r="E3" s="11">
        <v>2017</v>
      </c>
      <c r="F3" s="12">
        <v>2018</v>
      </c>
      <c r="G3" s="11">
        <v>2014</v>
      </c>
      <c r="H3" s="11">
        <v>2015</v>
      </c>
      <c r="I3" s="11">
        <v>2016</v>
      </c>
      <c r="J3" s="11">
        <v>2017</v>
      </c>
      <c r="K3" s="11">
        <v>2018</v>
      </c>
      <c r="L3" s="12">
        <v>2019</v>
      </c>
      <c r="M3" s="11">
        <v>2014</v>
      </c>
      <c r="N3" s="11">
        <v>2015</v>
      </c>
      <c r="O3" s="11">
        <v>2016</v>
      </c>
      <c r="P3" s="11">
        <v>2017</v>
      </c>
      <c r="Q3" s="13">
        <v>2018</v>
      </c>
      <c r="R3" s="14">
        <v>2019</v>
      </c>
      <c r="S3" s="11">
        <v>2014</v>
      </c>
      <c r="T3" s="11">
        <v>2015</v>
      </c>
      <c r="U3" s="15">
        <v>2016</v>
      </c>
      <c r="V3" s="11">
        <v>2017</v>
      </c>
      <c r="W3" s="14">
        <v>2018</v>
      </c>
      <c r="X3" s="11">
        <v>2014</v>
      </c>
      <c r="Y3" s="11">
        <v>2015</v>
      </c>
      <c r="Z3" s="15">
        <v>2016</v>
      </c>
      <c r="AA3" s="11">
        <v>2017</v>
      </c>
      <c r="AB3" s="11">
        <v>2018</v>
      </c>
      <c r="AC3" s="14">
        <v>2019</v>
      </c>
    </row>
    <row r="4" spans="1:29" ht="17.25" thickBot="1" x14ac:dyDescent="0.35">
      <c r="A4" s="130" t="s">
        <v>2</v>
      </c>
      <c r="B4" s="16">
        <f>B5+B11+B22+B23+B24</f>
        <v>12807.946198292038</v>
      </c>
      <c r="C4" s="16">
        <f t="shared" ref="C4:G4" si="0">C5+C11+C22+C23+C24</f>
        <v>13413.697000000002</v>
      </c>
      <c r="D4" s="16">
        <f t="shared" si="0"/>
        <v>13816.629000000001</v>
      </c>
      <c r="E4" s="16">
        <f t="shared" si="0"/>
        <v>14330.454999999998</v>
      </c>
      <c r="F4" s="17">
        <f t="shared" si="0"/>
        <v>15018.231999999998</v>
      </c>
      <c r="G4" s="16">
        <f t="shared" si="0"/>
        <v>12879.513588677843</v>
      </c>
      <c r="H4" s="16">
        <f t="shared" ref="H4" si="1">H5+H11+H22+H23+H24</f>
        <v>13797.974938218085</v>
      </c>
      <c r="I4" s="16">
        <f t="shared" ref="I4" si="2">I5+I11+I22+I23+I24</f>
        <v>14064.061999999998</v>
      </c>
      <c r="J4" s="16">
        <f t="shared" ref="J4" si="3">J5+J11+J22+J23+J24</f>
        <v>14519.004000000001</v>
      </c>
      <c r="K4" s="16">
        <f t="shared" ref="K4:L4" si="4">K5+K11+K22+K23+K24</f>
        <v>15239.474</v>
      </c>
      <c r="L4" s="17">
        <f t="shared" si="4"/>
        <v>16132.642999999998</v>
      </c>
      <c r="M4" s="16">
        <f t="shared" ref="M4" si="5">M5+M11+M22+M23+M24</f>
        <v>12894.538638447842</v>
      </c>
      <c r="N4" s="16">
        <f t="shared" ref="N4" si="6">N5+N11+N22+N23+N24</f>
        <v>13851.519211860426</v>
      </c>
      <c r="O4" s="16">
        <f t="shared" ref="O4" si="7">O5+O11+O22+O23+O24</f>
        <v>14265.280999999999</v>
      </c>
      <c r="P4" s="16">
        <f t="shared" ref="P4:Q4" si="8">P5+P11+P22+P23+P24</f>
        <v>14675.597</v>
      </c>
      <c r="Q4" s="16">
        <f t="shared" si="8"/>
        <v>15309.029</v>
      </c>
      <c r="R4" s="17">
        <f t="shared" ref="R4" si="9">R5+R11+R22+R23+R24</f>
        <v>16192.473999999998</v>
      </c>
      <c r="S4" s="16">
        <f t="shared" ref="S4" si="10">S5+S11+S22+S23+S24</f>
        <v>86.5924401558037</v>
      </c>
      <c r="T4" s="16">
        <f t="shared" ref="T4" si="11">T5+T11+T22+T23+T24</f>
        <v>437.82221186042642</v>
      </c>
      <c r="U4" s="16">
        <f t="shared" ref="U4:V4" si="12">U5+U11+U22+U23+U24</f>
        <v>448.65199999999982</v>
      </c>
      <c r="V4" s="16">
        <f t="shared" si="12"/>
        <v>345.14200000000056</v>
      </c>
      <c r="W4" s="17">
        <f t="shared" ref="W4" si="13">W5+W11+W22+W23+W24</f>
        <v>290.79700000000048</v>
      </c>
      <c r="X4" s="16">
        <f t="shared" ref="X4" si="14">X5+X11+X22+X23+X24</f>
        <v>15.025049770000066</v>
      </c>
      <c r="Y4" s="16">
        <f t="shared" ref="Y4" si="15">Y5+Y11+Y22+Y23+Y24</f>
        <v>53.544273642340734</v>
      </c>
      <c r="Z4" s="16">
        <f t="shared" ref="Z4:AA4" si="16">Z5+Z11+Z22+Z23+Z24</f>
        <v>201.21899999999999</v>
      </c>
      <c r="AA4" s="16">
        <f t="shared" si="16"/>
        <v>156.59300000000002</v>
      </c>
      <c r="AB4" s="16">
        <f t="shared" ref="AB4" si="17">AB5+AB11+AB22+AB23+AB24</f>
        <v>69.555000000000689</v>
      </c>
      <c r="AC4" s="17">
        <f t="shared" ref="AC4" si="18">AC5+AC11+AC22+AC23+AC24</f>
        <v>59.830999999999641</v>
      </c>
    </row>
    <row r="5" spans="1:29" x14ac:dyDescent="0.3">
      <c r="A5" s="131" t="s">
        <v>3</v>
      </c>
      <c r="B5" s="18">
        <f>SUM(B6,B9,B10)</f>
        <v>4795.6109158420386</v>
      </c>
      <c r="C5" s="15">
        <v>5156.6930000000002</v>
      </c>
      <c r="D5" s="66">
        <v>5398.5820000000003</v>
      </c>
      <c r="E5" s="15">
        <v>5734.677999999999</v>
      </c>
      <c r="F5" s="19">
        <v>6089.8950000000004</v>
      </c>
      <c r="G5" s="15">
        <v>4818.7781043678424</v>
      </c>
      <c r="H5" s="15">
        <v>5317.2648246400004</v>
      </c>
      <c r="I5" s="15">
        <v>5517.5370000000003</v>
      </c>
      <c r="J5" s="15">
        <v>5828.2990000000009</v>
      </c>
      <c r="K5" s="15">
        <v>6211.1629999999996</v>
      </c>
      <c r="L5" s="19">
        <v>6662.1489999999994</v>
      </c>
      <c r="M5" s="15">
        <v>4818.8071753278427</v>
      </c>
      <c r="N5" s="15">
        <v>5367.2521300004246</v>
      </c>
      <c r="O5" s="15">
        <v>5664.1519999999991</v>
      </c>
      <c r="P5" s="15">
        <v>5842.4690000000001</v>
      </c>
      <c r="Q5" s="15">
        <v>6156.723</v>
      </c>
      <c r="R5" s="19">
        <v>6632.8239999999996</v>
      </c>
      <c r="S5" s="15">
        <v>23.196259485803608</v>
      </c>
      <c r="T5" s="15">
        <v>210.55913000042429</v>
      </c>
      <c r="U5" s="15">
        <v>265.57000000000005</v>
      </c>
      <c r="V5" s="15">
        <v>107.79100000000022</v>
      </c>
      <c r="W5" s="19">
        <v>66.828000000000173</v>
      </c>
      <c r="X5" s="15">
        <v>2.907095999989906E-2</v>
      </c>
      <c r="Y5" s="15">
        <v>49.987305360424671</v>
      </c>
      <c r="Z5" s="15">
        <v>146.61499999999992</v>
      </c>
      <c r="AA5" s="15">
        <v>14.169999999999789</v>
      </c>
      <c r="AB5" s="15">
        <v>-54.439999999999714</v>
      </c>
      <c r="AC5" s="19">
        <v>-29.325000000000074</v>
      </c>
    </row>
    <row r="6" spans="1:29" x14ac:dyDescent="0.3">
      <c r="A6" s="137" t="s">
        <v>4</v>
      </c>
      <c r="B6" s="21">
        <f>SUM(B7:B8)</f>
        <v>2278.0780531920391</v>
      </c>
      <c r="C6" s="22">
        <f t="shared" ref="C6:G6" si="19">SUM(C7:C8)</f>
        <v>2422.61</v>
      </c>
      <c r="D6" s="41">
        <f t="shared" si="19"/>
        <v>2554.893</v>
      </c>
      <c r="E6" s="22">
        <f t="shared" si="19"/>
        <v>2708.6989999999996</v>
      </c>
      <c r="F6" s="23">
        <f t="shared" si="19"/>
        <v>2885.627</v>
      </c>
      <c r="G6" s="22">
        <f t="shared" si="19"/>
        <v>2280.1280347653392</v>
      </c>
      <c r="H6" s="22">
        <f t="shared" ref="H6" si="20">SUM(H7:H8)</f>
        <v>2471.1179999999999</v>
      </c>
      <c r="I6" s="22">
        <f t="shared" ref="I6" si="21">SUM(I7:I8)</f>
        <v>2616.7080000000001</v>
      </c>
      <c r="J6" s="22">
        <f t="shared" ref="J6" si="22">SUM(J7:J8)</f>
        <v>2775.7719999999999</v>
      </c>
      <c r="K6" s="22">
        <f t="shared" ref="K6:L6" si="23">SUM(K7:K8)</f>
        <v>2962</v>
      </c>
      <c r="L6" s="23">
        <f t="shared" si="23"/>
        <v>3160.181</v>
      </c>
      <c r="M6" s="22">
        <f t="shared" ref="M6" si="24">SUM(M7:M8)</f>
        <v>2280.1571057253391</v>
      </c>
      <c r="N6" s="22">
        <f t="shared" ref="N6" si="25">SUM(N7:N8)</f>
        <v>2468.5205920304247</v>
      </c>
      <c r="O6" s="22">
        <f t="shared" ref="O6" si="26">SUM(O7:O8)</f>
        <v>2657.0439999999999</v>
      </c>
      <c r="P6" s="22">
        <f t="shared" ref="P6:Q6" si="27">SUM(P7:P8)</f>
        <v>2838.8809999999999</v>
      </c>
      <c r="Q6" s="22">
        <f t="shared" si="27"/>
        <v>3032.9720000000002</v>
      </c>
      <c r="R6" s="23">
        <f t="shared" ref="R6" si="28">SUM(R7:R8)</f>
        <v>3249.8379999999997</v>
      </c>
      <c r="S6" s="22">
        <f t="shared" ref="S6" si="29">SUM(S7:S8)</f>
        <v>2.0790525332999152</v>
      </c>
      <c r="T6" s="22">
        <f t="shared" ref="T6" si="30">SUM(T7:T8)</f>
        <v>45.910592030424596</v>
      </c>
      <c r="U6" s="22">
        <f t="shared" ref="U6" si="31">SUM(U7:U8)</f>
        <v>102.15099999999987</v>
      </c>
      <c r="V6" s="22">
        <f t="shared" ref="V6" si="32">SUM(V7:V8)</f>
        <v>130.18200000000007</v>
      </c>
      <c r="W6" s="23">
        <f t="shared" ref="W6" si="33">SUM(W7:W8)</f>
        <v>147.34500000000011</v>
      </c>
      <c r="X6" s="22">
        <f t="shared" ref="X6" si="34">SUM(X7:X8)</f>
        <v>2.907095999989906E-2</v>
      </c>
      <c r="Y6" s="22">
        <f t="shared" ref="Y6" si="35">SUM(Y7:Y8)</f>
        <v>-2.5974079695753574</v>
      </c>
      <c r="Z6" s="22">
        <f t="shared" ref="Z6" si="36">SUM(Z7:Z8)</f>
        <v>40.3359999999997</v>
      </c>
      <c r="AA6" s="22">
        <f t="shared" ref="AA6" si="37">SUM(AA7:AA8)</f>
        <v>63.108999999999781</v>
      </c>
      <c r="AB6" s="22">
        <f t="shared" ref="AB6" si="38">SUM(AB7:AB8)</f>
        <v>70.972000000000094</v>
      </c>
      <c r="AC6" s="23">
        <f t="shared" ref="AC6" si="39">SUM(AC7:AC8)</f>
        <v>89.656999999999897</v>
      </c>
    </row>
    <row r="7" spans="1:29" x14ac:dyDescent="0.3">
      <c r="A7" s="138" t="s">
        <v>5</v>
      </c>
      <c r="B7" s="21">
        <v>2137.9150531920391</v>
      </c>
      <c r="C7" s="22">
        <v>2274.9639999999999</v>
      </c>
      <c r="D7" s="41">
        <v>2406.35</v>
      </c>
      <c r="E7" s="22">
        <v>2555.1129999999998</v>
      </c>
      <c r="F7" s="23">
        <v>2725.98</v>
      </c>
      <c r="G7" s="22">
        <v>2137.9150531920391</v>
      </c>
      <c r="H7" s="22">
        <v>2319.5909999999999</v>
      </c>
      <c r="I7" s="22">
        <v>2466.42</v>
      </c>
      <c r="J7" s="22">
        <v>2620.0430000000001</v>
      </c>
      <c r="K7" s="22">
        <v>2799.239</v>
      </c>
      <c r="L7" s="23">
        <v>2989.433</v>
      </c>
      <c r="M7" s="22">
        <v>2137.944124152039</v>
      </c>
      <c r="N7" s="22">
        <v>2319.1245920304245</v>
      </c>
      <c r="O7" s="22">
        <v>2509.1529999999998</v>
      </c>
      <c r="P7" s="22">
        <v>2686.2339999999999</v>
      </c>
      <c r="Q7" s="22">
        <v>2873.88</v>
      </c>
      <c r="R7" s="23">
        <v>3083.14</v>
      </c>
      <c r="S7" s="22">
        <v>2.907095999989906E-2</v>
      </c>
      <c r="T7" s="22">
        <v>44.160592030424596</v>
      </c>
      <c r="U7" s="22">
        <v>102.80299999999988</v>
      </c>
      <c r="V7" s="22">
        <v>131.12100000000009</v>
      </c>
      <c r="W7" s="23">
        <v>147.90000000000009</v>
      </c>
      <c r="X7" s="22">
        <v>2.907095999989906E-2</v>
      </c>
      <c r="Y7" s="22">
        <v>-0.46640796957535713</v>
      </c>
      <c r="Z7" s="22">
        <v>42.73299999999972</v>
      </c>
      <c r="AA7" s="22">
        <v>66.190999999999804</v>
      </c>
      <c r="AB7" s="22">
        <v>74.641000000000076</v>
      </c>
      <c r="AC7" s="23">
        <v>93.70699999999988</v>
      </c>
    </row>
    <row r="8" spans="1:29" x14ac:dyDescent="0.3">
      <c r="A8" s="138" t="s">
        <v>6</v>
      </c>
      <c r="B8" s="21">
        <v>140.16300000000001</v>
      </c>
      <c r="C8" s="22">
        <v>147.64599999999999</v>
      </c>
      <c r="D8" s="41">
        <v>148.54300000000001</v>
      </c>
      <c r="E8" s="22">
        <v>153.58600000000001</v>
      </c>
      <c r="F8" s="23">
        <v>159.64699999999999</v>
      </c>
      <c r="G8" s="22">
        <v>142.21298157330003</v>
      </c>
      <c r="H8" s="22">
        <v>151.52699999999999</v>
      </c>
      <c r="I8" s="22">
        <v>150.28800000000001</v>
      </c>
      <c r="J8" s="22">
        <v>155.72900000000001</v>
      </c>
      <c r="K8" s="22">
        <v>162.761</v>
      </c>
      <c r="L8" s="23">
        <v>170.74799999999999</v>
      </c>
      <c r="M8" s="22">
        <v>142.21298157330003</v>
      </c>
      <c r="N8" s="22">
        <v>149.39599999999999</v>
      </c>
      <c r="O8" s="22">
        <v>147.89099999999999</v>
      </c>
      <c r="P8" s="22">
        <v>152.64699999999999</v>
      </c>
      <c r="Q8" s="22">
        <v>159.09200000000001</v>
      </c>
      <c r="R8" s="23">
        <v>166.69800000000001</v>
      </c>
      <c r="S8" s="22">
        <v>2.0499815733000162</v>
      </c>
      <c r="T8" s="22">
        <v>1.75</v>
      </c>
      <c r="U8" s="22">
        <v>-0.65200000000001523</v>
      </c>
      <c r="V8" s="22">
        <v>-0.93900000000002137</v>
      </c>
      <c r="W8" s="23">
        <v>-0.5549999999999784</v>
      </c>
      <c r="X8" s="22">
        <v>0</v>
      </c>
      <c r="Y8" s="22">
        <v>-2.1310000000000002</v>
      </c>
      <c r="Z8" s="22">
        <v>-2.3970000000000198</v>
      </c>
      <c r="AA8" s="22">
        <v>-3.0820000000000221</v>
      </c>
      <c r="AB8" s="22">
        <v>-3.6689999999999827</v>
      </c>
      <c r="AC8" s="23">
        <v>-4.0499999999999829</v>
      </c>
    </row>
    <row r="9" spans="1:29" x14ac:dyDescent="0.3">
      <c r="A9" s="137" t="s">
        <v>7</v>
      </c>
      <c r="B9" s="21">
        <v>2342.4720000000002</v>
      </c>
      <c r="C9" s="22">
        <v>2575.1280000000002</v>
      </c>
      <c r="D9" s="41">
        <v>2676.886</v>
      </c>
      <c r="E9" s="22">
        <v>2846.172</v>
      </c>
      <c r="F9" s="23">
        <v>3007.1990000000001</v>
      </c>
      <c r="G9" s="22">
        <v>2363.5892069525039</v>
      </c>
      <c r="H9" s="22">
        <v>2684.1419999999998</v>
      </c>
      <c r="I9" s="22">
        <v>2726.0509999999999</v>
      </c>
      <c r="J9" s="22">
        <v>2870.0610000000001</v>
      </c>
      <c r="K9" s="22">
        <v>3055.6379999999999</v>
      </c>
      <c r="L9" s="23">
        <v>3291.2550000000001</v>
      </c>
      <c r="M9" s="22">
        <v>2363.5892069525039</v>
      </c>
      <c r="N9" s="22">
        <v>2736.7269999999999</v>
      </c>
      <c r="O9" s="22">
        <v>2834.6860000000001</v>
      </c>
      <c r="P9" s="22">
        <v>2828.2910000000002</v>
      </c>
      <c r="Q9" s="22">
        <v>2940.5430000000001</v>
      </c>
      <c r="R9" s="23">
        <v>3190.1770000000001</v>
      </c>
      <c r="S9" s="22">
        <v>21.117206952503693</v>
      </c>
      <c r="T9" s="22">
        <v>161.59899999999971</v>
      </c>
      <c r="U9" s="22">
        <v>157.80000000000018</v>
      </c>
      <c r="V9" s="22">
        <v>-17.880999999999858</v>
      </c>
      <c r="W9" s="23">
        <v>-66.655999999999949</v>
      </c>
      <c r="X9" s="22">
        <v>0</v>
      </c>
      <c r="Y9" s="22">
        <v>52.585000000000036</v>
      </c>
      <c r="Z9" s="22">
        <v>108.63500000000022</v>
      </c>
      <c r="AA9" s="22">
        <v>-41.769999999999982</v>
      </c>
      <c r="AB9" s="22">
        <v>-115.0949999999998</v>
      </c>
      <c r="AC9" s="23">
        <v>-101.07799999999997</v>
      </c>
    </row>
    <row r="10" spans="1:29" x14ac:dyDescent="0.3">
      <c r="A10" s="137" t="s">
        <v>8</v>
      </c>
      <c r="B10" s="21">
        <v>175.06086264999999</v>
      </c>
      <c r="C10" s="22">
        <v>158.95500000000001</v>
      </c>
      <c r="D10" s="41">
        <v>166.803</v>
      </c>
      <c r="E10" s="22">
        <v>179.80699999999999</v>
      </c>
      <c r="F10" s="23">
        <v>197.06899999999999</v>
      </c>
      <c r="G10" s="22">
        <v>175.06086264999999</v>
      </c>
      <c r="H10" s="22">
        <v>162.00482464000001</v>
      </c>
      <c r="I10" s="22">
        <v>174.77799999999999</v>
      </c>
      <c r="J10" s="22">
        <v>182.46600000000001</v>
      </c>
      <c r="K10" s="22">
        <v>193.52500000000001</v>
      </c>
      <c r="L10" s="23">
        <v>210.71299999999999</v>
      </c>
      <c r="M10" s="22">
        <v>175.06086264999999</v>
      </c>
      <c r="N10" s="22">
        <v>162.00453797</v>
      </c>
      <c r="O10" s="22">
        <v>172.422</v>
      </c>
      <c r="P10" s="22">
        <v>175.297</v>
      </c>
      <c r="Q10" s="22">
        <v>183.208</v>
      </c>
      <c r="R10" s="23">
        <v>192.809</v>
      </c>
      <c r="S10" s="22">
        <v>0</v>
      </c>
      <c r="T10" s="22">
        <v>3.0495379699999887</v>
      </c>
      <c r="U10" s="22">
        <v>5.6189999999999998</v>
      </c>
      <c r="V10" s="22">
        <v>-4.5099999999999909</v>
      </c>
      <c r="W10" s="23">
        <v>-13.86099999999999</v>
      </c>
      <c r="X10" s="22">
        <v>0</v>
      </c>
      <c r="Y10" s="22">
        <v>-2.8667000000837106E-4</v>
      </c>
      <c r="Z10" s="22">
        <v>-2.3559999999999945</v>
      </c>
      <c r="AA10" s="22">
        <v>-7.1690000000000111</v>
      </c>
      <c r="AB10" s="22">
        <v>-10.317000000000007</v>
      </c>
      <c r="AC10" s="23">
        <v>-17.903999999999996</v>
      </c>
    </row>
    <row r="11" spans="1:29" x14ac:dyDescent="0.3">
      <c r="A11" s="132" t="s">
        <v>9</v>
      </c>
      <c r="B11" s="18">
        <f>B12+B13</f>
        <v>7036.1257294500001</v>
      </c>
      <c r="C11" s="15">
        <f t="shared" ref="C11:AC11" si="40">C12+C13</f>
        <v>7318.3320000000003</v>
      </c>
      <c r="D11" s="66">
        <f t="shared" si="40"/>
        <v>7470.476999999999</v>
      </c>
      <c r="E11" s="15">
        <f t="shared" si="40"/>
        <v>7747.95</v>
      </c>
      <c r="F11" s="19">
        <f t="shared" si="40"/>
        <v>8043.3329999999996</v>
      </c>
      <c r="G11" s="15">
        <f t="shared" si="40"/>
        <v>7036.1257294500001</v>
      </c>
      <c r="H11" s="15">
        <f t="shared" si="40"/>
        <v>7524.2426376399999</v>
      </c>
      <c r="I11" s="15">
        <f t="shared" si="40"/>
        <v>7587.3139999999994</v>
      </c>
      <c r="J11" s="15">
        <f t="shared" si="40"/>
        <v>7837.34</v>
      </c>
      <c r="K11" s="15">
        <f t="shared" si="40"/>
        <v>8142.68</v>
      </c>
      <c r="L11" s="19">
        <f t="shared" si="40"/>
        <v>8549.2829999999994</v>
      </c>
      <c r="M11" s="15">
        <f t="shared" si="40"/>
        <v>7036.1257294500001</v>
      </c>
      <c r="N11" s="15">
        <f t="shared" si="40"/>
        <v>7528.3964803200015</v>
      </c>
      <c r="O11" s="15">
        <f t="shared" si="40"/>
        <v>7620.0550000000003</v>
      </c>
      <c r="P11" s="15">
        <f t="shared" si="40"/>
        <v>7887.7359999999999</v>
      </c>
      <c r="Q11" s="15">
        <f t="shared" si="40"/>
        <v>8173.014000000001</v>
      </c>
      <c r="R11" s="19">
        <f t="shared" si="40"/>
        <v>8540.5470000000005</v>
      </c>
      <c r="S11" s="15">
        <f t="shared" si="40"/>
        <v>0</v>
      </c>
      <c r="T11" s="15">
        <f t="shared" si="40"/>
        <v>210.06448032000191</v>
      </c>
      <c r="U11" s="15">
        <f t="shared" si="40"/>
        <v>149.5779999999998</v>
      </c>
      <c r="V11" s="15">
        <f t="shared" si="40"/>
        <v>139.78600000000037</v>
      </c>
      <c r="W11" s="19">
        <f t="shared" si="40"/>
        <v>129.68100000000027</v>
      </c>
      <c r="X11" s="15">
        <f t="shared" si="40"/>
        <v>0</v>
      </c>
      <c r="Y11" s="15">
        <f t="shared" si="40"/>
        <v>4.1538426800016168</v>
      </c>
      <c r="Z11" s="15">
        <f t="shared" si="40"/>
        <v>32.741000000000071</v>
      </c>
      <c r="AA11" s="15">
        <f t="shared" si="40"/>
        <v>50.396000000000306</v>
      </c>
      <c r="AB11" s="15">
        <f t="shared" si="40"/>
        <v>30.334000000000419</v>
      </c>
      <c r="AC11" s="19">
        <f t="shared" si="40"/>
        <v>-8.736000000000228</v>
      </c>
    </row>
    <row r="12" spans="1:29" x14ac:dyDescent="0.3">
      <c r="A12" s="137" t="s">
        <v>10</v>
      </c>
      <c r="B12" s="21">
        <v>5021.1323826400003</v>
      </c>
      <c r="C12" s="22">
        <v>5236.1109999999999</v>
      </c>
      <c r="D12" s="41">
        <v>5357.9290000000001</v>
      </c>
      <c r="E12" s="22">
        <v>5576.1589999999997</v>
      </c>
      <c r="F12" s="23">
        <v>5834.9459999999999</v>
      </c>
      <c r="G12" s="22">
        <v>5021.1323826400003</v>
      </c>
      <c r="H12" s="22">
        <v>5416.0190000000002</v>
      </c>
      <c r="I12" s="22">
        <v>5440.4309999999996</v>
      </c>
      <c r="J12" s="22">
        <v>5617.3159999999998</v>
      </c>
      <c r="K12" s="22">
        <v>5863.2979999999998</v>
      </c>
      <c r="L12" s="23">
        <v>6200.1610000000001</v>
      </c>
      <c r="M12" s="22">
        <v>5021.1323826400003</v>
      </c>
      <c r="N12" s="22">
        <v>5420.1728426800018</v>
      </c>
      <c r="O12" s="22">
        <v>5446.7349999999997</v>
      </c>
      <c r="P12" s="22">
        <v>5651.942</v>
      </c>
      <c r="Q12" s="22">
        <v>5876.3990000000003</v>
      </c>
      <c r="R12" s="23">
        <v>6173.0659999999998</v>
      </c>
      <c r="S12" s="22">
        <v>0</v>
      </c>
      <c r="T12" s="22">
        <v>184.06184268000197</v>
      </c>
      <c r="U12" s="22">
        <v>88.805999999999585</v>
      </c>
      <c r="V12" s="22">
        <v>75.783000000000357</v>
      </c>
      <c r="W12" s="23">
        <v>41.453000000000429</v>
      </c>
      <c r="X12" s="22">
        <v>0</v>
      </c>
      <c r="Y12" s="22">
        <v>4.1538426800016168</v>
      </c>
      <c r="Z12" s="22">
        <v>6.3040000000000873</v>
      </c>
      <c r="AA12" s="22">
        <v>34.626000000000204</v>
      </c>
      <c r="AB12" s="22">
        <v>13.101000000000568</v>
      </c>
      <c r="AC12" s="23">
        <v>-27.095000000000255</v>
      </c>
    </row>
    <row r="13" spans="1:29" x14ac:dyDescent="0.3">
      <c r="A13" s="137" t="s">
        <v>11</v>
      </c>
      <c r="B13" s="21">
        <f>SUM(B14:B21)</f>
        <v>2014.99334681</v>
      </c>
      <c r="C13" s="22">
        <f t="shared" ref="C13:AC13" si="41">SUM(C14:C21)</f>
        <v>2082.221</v>
      </c>
      <c r="D13" s="41">
        <f t="shared" si="41"/>
        <v>2112.5479999999993</v>
      </c>
      <c r="E13" s="22">
        <f t="shared" si="41"/>
        <v>2171.7910000000002</v>
      </c>
      <c r="F13" s="23">
        <f t="shared" si="41"/>
        <v>2208.3869999999997</v>
      </c>
      <c r="G13" s="22">
        <f t="shared" si="41"/>
        <v>2014.99334681</v>
      </c>
      <c r="H13" s="22">
        <f t="shared" si="41"/>
        <v>2108.2236376399997</v>
      </c>
      <c r="I13" s="22">
        <f t="shared" si="41"/>
        <v>2146.8829999999998</v>
      </c>
      <c r="J13" s="22">
        <f t="shared" si="41"/>
        <v>2220.0239999999999</v>
      </c>
      <c r="K13" s="22">
        <f t="shared" si="41"/>
        <v>2279.3820000000001</v>
      </c>
      <c r="L13" s="23">
        <f t="shared" si="41"/>
        <v>2349.1220000000003</v>
      </c>
      <c r="M13" s="22">
        <f t="shared" si="41"/>
        <v>2014.99334681</v>
      </c>
      <c r="N13" s="22">
        <f t="shared" si="41"/>
        <v>2108.2236376399997</v>
      </c>
      <c r="O13" s="22">
        <f t="shared" si="41"/>
        <v>2173.3200000000002</v>
      </c>
      <c r="P13" s="22">
        <f t="shared" si="41"/>
        <v>2235.7939999999999</v>
      </c>
      <c r="Q13" s="22">
        <f t="shared" si="41"/>
        <v>2296.6150000000002</v>
      </c>
      <c r="R13" s="23">
        <f t="shared" si="41"/>
        <v>2367.4810000000002</v>
      </c>
      <c r="S13" s="26">
        <f t="shared" si="41"/>
        <v>0</v>
      </c>
      <c r="T13" s="26">
        <f t="shared" si="41"/>
        <v>26.002637639999946</v>
      </c>
      <c r="U13" s="26">
        <f t="shared" si="41"/>
        <v>60.772000000000205</v>
      </c>
      <c r="V13" s="26">
        <f t="shared" si="41"/>
        <v>64.003000000000014</v>
      </c>
      <c r="W13" s="27">
        <f t="shared" si="41"/>
        <v>88.227999999999824</v>
      </c>
      <c r="X13" s="26">
        <f t="shared" si="41"/>
        <v>0</v>
      </c>
      <c r="Y13" s="26">
        <f t="shared" si="41"/>
        <v>0</v>
      </c>
      <c r="Z13" s="26">
        <f t="shared" si="41"/>
        <v>26.436999999999983</v>
      </c>
      <c r="AA13" s="26">
        <f t="shared" si="41"/>
        <v>15.770000000000104</v>
      </c>
      <c r="AB13" s="26">
        <f t="shared" si="41"/>
        <v>17.232999999999851</v>
      </c>
      <c r="AC13" s="27">
        <f t="shared" si="41"/>
        <v>18.359000000000027</v>
      </c>
    </row>
    <row r="14" spans="1:29" x14ac:dyDescent="0.3">
      <c r="A14" s="138" t="s">
        <v>12</v>
      </c>
      <c r="B14" s="21">
        <v>1076.8534510300001</v>
      </c>
      <c r="C14" s="22">
        <v>1126.33</v>
      </c>
      <c r="D14" s="41">
        <v>1139.3699999999999</v>
      </c>
      <c r="E14" s="22">
        <v>1164.943</v>
      </c>
      <c r="F14" s="23">
        <v>1190.18</v>
      </c>
      <c r="G14" s="22">
        <v>1076.8534510300001</v>
      </c>
      <c r="H14" s="22">
        <v>1139.4910876599999</v>
      </c>
      <c r="I14" s="22">
        <v>1156.721</v>
      </c>
      <c r="J14" s="22">
        <v>1196.703</v>
      </c>
      <c r="K14" s="22">
        <v>1245.615</v>
      </c>
      <c r="L14" s="23">
        <v>1302.9549999999999</v>
      </c>
      <c r="M14" s="22">
        <v>1076.8534510300001</v>
      </c>
      <c r="N14" s="22">
        <v>1139.4910876599999</v>
      </c>
      <c r="O14" s="22">
        <v>1181.181</v>
      </c>
      <c r="P14" s="22">
        <v>1212.759</v>
      </c>
      <c r="Q14" s="22">
        <v>1262.7529999999999</v>
      </c>
      <c r="R14" s="23">
        <v>1321.1769999999999</v>
      </c>
      <c r="S14" s="22">
        <v>0</v>
      </c>
      <c r="T14" s="22">
        <v>13.161087660000021</v>
      </c>
      <c r="U14" s="22">
        <v>41.811000000000149</v>
      </c>
      <c r="V14" s="22">
        <v>47.816000000000031</v>
      </c>
      <c r="W14" s="23">
        <v>72.572999999999865</v>
      </c>
      <c r="X14" s="22">
        <v>0</v>
      </c>
      <c r="Y14" s="22">
        <v>0</v>
      </c>
      <c r="Z14" s="22">
        <v>24.460000000000036</v>
      </c>
      <c r="AA14" s="22">
        <v>16.05600000000004</v>
      </c>
      <c r="AB14" s="22">
        <v>17.13799999999992</v>
      </c>
      <c r="AC14" s="23">
        <v>18.22199999999998</v>
      </c>
    </row>
    <row r="15" spans="1:29" x14ac:dyDescent="0.3">
      <c r="A15" s="138" t="s">
        <v>13</v>
      </c>
      <c r="B15" s="21">
        <v>201.83085099999994</v>
      </c>
      <c r="C15" s="22">
        <v>205.084</v>
      </c>
      <c r="D15" s="41">
        <v>209.32</v>
      </c>
      <c r="E15" s="22">
        <v>213.20599999999999</v>
      </c>
      <c r="F15" s="23">
        <v>217.154</v>
      </c>
      <c r="G15" s="22">
        <v>201.83085099999994</v>
      </c>
      <c r="H15" s="22">
        <v>205.24202816999994</v>
      </c>
      <c r="I15" s="22">
        <v>210.33699999999999</v>
      </c>
      <c r="J15" s="22">
        <v>214.102</v>
      </c>
      <c r="K15" s="22">
        <v>217.83600000000001</v>
      </c>
      <c r="L15" s="23">
        <v>222.03200000000001</v>
      </c>
      <c r="M15" s="22">
        <v>201.83085099999994</v>
      </c>
      <c r="N15" s="22">
        <v>205.24202816999997</v>
      </c>
      <c r="O15" s="22">
        <v>209.07499999999999</v>
      </c>
      <c r="P15" s="22">
        <v>212.33500000000001</v>
      </c>
      <c r="Q15" s="22">
        <v>216.125</v>
      </c>
      <c r="R15" s="23">
        <v>220.30199999999999</v>
      </c>
      <c r="S15" s="22">
        <v>0</v>
      </c>
      <c r="T15" s="22">
        <v>0.15802816999996594</v>
      </c>
      <c r="U15" s="22">
        <v>-0.24500000000000455</v>
      </c>
      <c r="V15" s="22">
        <v>-0.8709999999999809</v>
      </c>
      <c r="W15" s="23">
        <v>-1.0289999999999964</v>
      </c>
      <c r="X15" s="22">
        <v>0</v>
      </c>
      <c r="Y15" s="22">
        <v>0</v>
      </c>
      <c r="Z15" s="22">
        <v>-1.2620000000000005</v>
      </c>
      <c r="AA15" s="22">
        <v>-1.7669999999999959</v>
      </c>
      <c r="AB15" s="22">
        <v>-1.7110000000000127</v>
      </c>
      <c r="AC15" s="23">
        <v>-1.7300000000000182</v>
      </c>
    </row>
    <row r="16" spans="1:29" x14ac:dyDescent="0.3">
      <c r="A16" s="138" t="s">
        <v>14</v>
      </c>
      <c r="B16" s="21">
        <v>55.430689880000017</v>
      </c>
      <c r="C16" s="22">
        <v>56.387999999999998</v>
      </c>
      <c r="D16" s="41">
        <v>57.453000000000003</v>
      </c>
      <c r="E16" s="22">
        <v>58.423999999999999</v>
      </c>
      <c r="F16" s="23">
        <v>59.457000000000001</v>
      </c>
      <c r="G16" s="22">
        <v>55.430689880000017</v>
      </c>
      <c r="H16" s="22">
        <v>57.247321389999996</v>
      </c>
      <c r="I16" s="22">
        <v>58.567</v>
      </c>
      <c r="J16" s="22">
        <v>59.517000000000003</v>
      </c>
      <c r="K16" s="22">
        <v>60.506</v>
      </c>
      <c r="L16" s="23">
        <v>61.621000000000002</v>
      </c>
      <c r="M16" s="22">
        <v>55.430689880000017</v>
      </c>
      <c r="N16" s="22">
        <v>57.247321389999996</v>
      </c>
      <c r="O16" s="22">
        <v>58.683999999999997</v>
      </c>
      <c r="P16" s="22">
        <v>59.500999999999998</v>
      </c>
      <c r="Q16" s="22">
        <v>60.514000000000003</v>
      </c>
      <c r="R16" s="23">
        <v>61.634</v>
      </c>
      <c r="S16" s="22">
        <v>0</v>
      </c>
      <c r="T16" s="22">
        <v>0.85932138999999808</v>
      </c>
      <c r="U16" s="22">
        <v>1.2309999999999945</v>
      </c>
      <c r="V16" s="22">
        <v>1.0769999999999982</v>
      </c>
      <c r="W16" s="23">
        <v>1.0570000000000022</v>
      </c>
      <c r="X16" s="22">
        <v>0</v>
      </c>
      <c r="Y16" s="22">
        <v>0</v>
      </c>
      <c r="Z16" s="22">
        <v>0.11699999999999733</v>
      </c>
      <c r="AA16" s="22">
        <v>-1.6000000000005343E-2</v>
      </c>
      <c r="AB16" s="22">
        <v>8.0000000000026716E-3</v>
      </c>
      <c r="AC16" s="23">
        <v>1.2999999999998124E-2</v>
      </c>
    </row>
    <row r="17" spans="1:29" x14ac:dyDescent="0.3">
      <c r="A17" s="138" t="s">
        <v>15</v>
      </c>
      <c r="B17" s="21">
        <v>4.2336714099999986</v>
      </c>
      <c r="C17" s="22">
        <v>4.54</v>
      </c>
      <c r="D17" s="41">
        <v>4.476</v>
      </c>
      <c r="E17" s="22">
        <v>4.5650000000000004</v>
      </c>
      <c r="F17" s="23">
        <v>4.633</v>
      </c>
      <c r="G17" s="22">
        <v>4.2336714099999986</v>
      </c>
      <c r="H17" s="22">
        <v>4.42814832</v>
      </c>
      <c r="I17" s="22">
        <v>4.3840000000000003</v>
      </c>
      <c r="J17" s="22">
        <v>4.468</v>
      </c>
      <c r="K17" s="22">
        <v>4.53</v>
      </c>
      <c r="L17" s="23">
        <v>4.6020000000000003</v>
      </c>
      <c r="M17" s="22">
        <v>4.2336714099999986</v>
      </c>
      <c r="N17" s="22">
        <v>4.4281483199999991</v>
      </c>
      <c r="O17" s="22">
        <v>4.3019999999999996</v>
      </c>
      <c r="P17" s="22">
        <v>4.3739999999999997</v>
      </c>
      <c r="Q17" s="22">
        <v>4.4379999999999997</v>
      </c>
      <c r="R17" s="23">
        <v>4.508</v>
      </c>
      <c r="S17" s="22">
        <v>0</v>
      </c>
      <c r="T17" s="22">
        <v>-0.1118516800000009</v>
      </c>
      <c r="U17" s="22">
        <v>-0.17400000000000038</v>
      </c>
      <c r="V17" s="22">
        <v>-0.19100000000000072</v>
      </c>
      <c r="W17" s="23">
        <v>-0.19500000000000028</v>
      </c>
      <c r="X17" s="22">
        <v>0</v>
      </c>
      <c r="Y17" s="22">
        <v>0</v>
      </c>
      <c r="Z17" s="22">
        <v>-8.2000000000000739E-2</v>
      </c>
      <c r="AA17" s="22">
        <v>-9.4000000000000306E-2</v>
      </c>
      <c r="AB17" s="22">
        <v>-9.2000000000000526E-2</v>
      </c>
      <c r="AC17" s="23">
        <v>-9.4000000000000306E-2</v>
      </c>
    </row>
    <row r="18" spans="1:29" x14ac:dyDescent="0.3">
      <c r="A18" s="138" t="s">
        <v>16</v>
      </c>
      <c r="B18" s="21">
        <v>639.96499543000004</v>
      </c>
      <c r="C18" s="22">
        <v>652.78</v>
      </c>
      <c r="D18" s="41">
        <v>664.63699999999994</v>
      </c>
      <c r="E18" s="22">
        <v>692.41600000000005</v>
      </c>
      <c r="F18" s="23">
        <v>697.72</v>
      </c>
      <c r="G18" s="22">
        <v>639.96499543000004</v>
      </c>
      <c r="H18" s="22">
        <v>664.90084132999982</v>
      </c>
      <c r="I18" s="22">
        <v>679.61800000000005</v>
      </c>
      <c r="J18" s="22">
        <v>707.05899999999997</v>
      </c>
      <c r="K18" s="22">
        <v>711.75800000000004</v>
      </c>
      <c r="L18" s="23">
        <v>717.71699999999998</v>
      </c>
      <c r="M18" s="22">
        <v>639.96499543000004</v>
      </c>
      <c r="N18" s="22">
        <v>664.90084132999993</v>
      </c>
      <c r="O18" s="22">
        <v>682.971</v>
      </c>
      <c r="P18" s="22">
        <v>708.88800000000003</v>
      </c>
      <c r="Q18" s="22">
        <v>713.87599999999998</v>
      </c>
      <c r="R18" s="23">
        <v>719.89700000000005</v>
      </c>
      <c r="S18" s="22">
        <v>0</v>
      </c>
      <c r="T18" s="22">
        <v>12.120841329999962</v>
      </c>
      <c r="U18" s="22">
        <v>18.33400000000006</v>
      </c>
      <c r="V18" s="22">
        <v>16.47199999999998</v>
      </c>
      <c r="W18" s="23">
        <v>16.155999999999949</v>
      </c>
      <c r="X18" s="22">
        <v>0</v>
      </c>
      <c r="Y18" s="22">
        <v>0</v>
      </c>
      <c r="Z18" s="22">
        <v>3.3529999999999518</v>
      </c>
      <c r="AA18" s="22">
        <v>1.8290000000000646</v>
      </c>
      <c r="AB18" s="22">
        <v>2.1179999999999382</v>
      </c>
      <c r="AC18" s="23">
        <v>2.1800000000000637</v>
      </c>
    </row>
    <row r="19" spans="1:29" x14ac:dyDescent="0.3">
      <c r="A19" s="138" t="s">
        <v>17</v>
      </c>
      <c r="B19" s="21">
        <v>13.942635179999996</v>
      </c>
      <c r="C19" s="22">
        <v>13.134</v>
      </c>
      <c r="D19" s="41">
        <v>13.14</v>
      </c>
      <c r="E19" s="22">
        <v>13.448</v>
      </c>
      <c r="F19" s="23">
        <v>13.778</v>
      </c>
      <c r="G19" s="22">
        <v>13.942635179999996</v>
      </c>
      <c r="H19" s="22">
        <v>13.34218634</v>
      </c>
      <c r="I19" s="22">
        <v>13.403</v>
      </c>
      <c r="J19" s="22">
        <v>13.708</v>
      </c>
      <c r="K19" s="22">
        <v>14.029</v>
      </c>
      <c r="L19" s="23">
        <v>14.384</v>
      </c>
      <c r="M19" s="22">
        <v>13.942635179999996</v>
      </c>
      <c r="N19" s="22">
        <v>13.34218634</v>
      </c>
      <c r="O19" s="22">
        <v>13.042999999999999</v>
      </c>
      <c r="P19" s="22">
        <v>13.31</v>
      </c>
      <c r="Q19" s="22">
        <v>13.627000000000001</v>
      </c>
      <c r="R19" s="23">
        <v>13.972</v>
      </c>
      <c r="S19" s="22">
        <v>0</v>
      </c>
      <c r="T19" s="22">
        <v>0.20818633999999925</v>
      </c>
      <c r="U19" s="22">
        <v>-9.7000000000001307E-2</v>
      </c>
      <c r="V19" s="22">
        <v>-0.1379999999999999</v>
      </c>
      <c r="W19" s="23">
        <v>-0.1509999999999998</v>
      </c>
      <c r="X19" s="22">
        <v>0</v>
      </c>
      <c r="Y19" s="22">
        <v>0</v>
      </c>
      <c r="Z19" s="22">
        <v>-0.36000000000000121</v>
      </c>
      <c r="AA19" s="22">
        <v>-0.39799999999999969</v>
      </c>
      <c r="AB19" s="22">
        <v>-0.40199999999999925</v>
      </c>
      <c r="AC19" s="23">
        <v>-0.41200000000000081</v>
      </c>
    </row>
    <row r="20" spans="1:29" x14ac:dyDescent="0.3">
      <c r="A20" s="138" t="s">
        <v>18</v>
      </c>
      <c r="B20" s="21">
        <v>22.333769540000002</v>
      </c>
      <c r="C20" s="22">
        <v>23.596</v>
      </c>
      <c r="D20" s="41">
        <v>23.777999999999999</v>
      </c>
      <c r="E20" s="22">
        <v>24.405000000000001</v>
      </c>
      <c r="F20" s="23">
        <v>25.071000000000002</v>
      </c>
      <c r="G20" s="22">
        <v>22.333769540000002</v>
      </c>
      <c r="H20" s="22">
        <v>23.171093500000001</v>
      </c>
      <c r="I20" s="22">
        <v>23.445</v>
      </c>
      <c r="J20" s="22">
        <v>24.047999999999998</v>
      </c>
      <c r="K20" s="22">
        <v>24.678999999999998</v>
      </c>
      <c r="L20" s="23">
        <v>25.370999999999999</v>
      </c>
      <c r="M20" s="22">
        <v>22.333769540000002</v>
      </c>
      <c r="N20" s="22">
        <v>23.171093500000001</v>
      </c>
      <c r="O20" s="22">
        <v>23.657</v>
      </c>
      <c r="P20" s="22">
        <v>24.21</v>
      </c>
      <c r="Q20" s="22">
        <v>24.855</v>
      </c>
      <c r="R20" s="23">
        <v>25.553000000000001</v>
      </c>
      <c r="S20" s="22">
        <v>0</v>
      </c>
      <c r="T20" s="22">
        <v>-0.42490649999999874</v>
      </c>
      <c r="U20" s="22">
        <v>-0.12099999999999866</v>
      </c>
      <c r="V20" s="22">
        <v>-0.19500000000000028</v>
      </c>
      <c r="W20" s="23">
        <v>-0.21600000000000108</v>
      </c>
      <c r="X20" s="22">
        <v>0</v>
      </c>
      <c r="Y20" s="22">
        <v>0</v>
      </c>
      <c r="Z20" s="22">
        <v>0.21199999999999974</v>
      </c>
      <c r="AA20" s="22">
        <v>0.16200000000000259</v>
      </c>
      <c r="AB20" s="22">
        <v>0.17600000000000193</v>
      </c>
      <c r="AC20" s="23">
        <v>0.18200000000000216</v>
      </c>
    </row>
    <row r="21" spans="1:29" x14ac:dyDescent="0.3">
      <c r="A21" s="138" t="s">
        <v>19</v>
      </c>
      <c r="B21" s="21">
        <v>0.4032833400000001</v>
      </c>
      <c r="C21" s="22">
        <v>0.36899999999999999</v>
      </c>
      <c r="D21" s="41">
        <v>0.374</v>
      </c>
      <c r="E21" s="22">
        <v>0.38400000000000001</v>
      </c>
      <c r="F21" s="23">
        <v>0.39400000000000002</v>
      </c>
      <c r="G21" s="22">
        <v>0.4032833400000001</v>
      </c>
      <c r="H21" s="22">
        <v>0.40093092999999996</v>
      </c>
      <c r="I21" s="22">
        <v>0.40799999999999997</v>
      </c>
      <c r="J21" s="22">
        <v>0.41899999999999998</v>
      </c>
      <c r="K21" s="22">
        <v>0.42899999999999999</v>
      </c>
      <c r="L21" s="23">
        <v>0.44</v>
      </c>
      <c r="M21" s="22">
        <v>0.4032833400000001</v>
      </c>
      <c r="N21" s="22">
        <v>0.40093092999999996</v>
      </c>
      <c r="O21" s="22">
        <v>0.40699999999999997</v>
      </c>
      <c r="P21" s="22">
        <v>0.41699999999999998</v>
      </c>
      <c r="Q21" s="22">
        <v>0.42699999999999999</v>
      </c>
      <c r="R21" s="23">
        <v>0.438</v>
      </c>
      <c r="S21" s="22">
        <v>0</v>
      </c>
      <c r="T21" s="22">
        <v>3.1930929999999969E-2</v>
      </c>
      <c r="U21" s="22">
        <v>3.2999999999999974E-2</v>
      </c>
      <c r="V21" s="22">
        <v>3.2999999999999974E-2</v>
      </c>
      <c r="W21" s="23">
        <v>3.2999999999999974E-2</v>
      </c>
      <c r="X21" s="22">
        <v>0</v>
      </c>
      <c r="Y21" s="22">
        <v>0</v>
      </c>
      <c r="Z21" s="22">
        <v>-1.0000000000000009E-3</v>
      </c>
      <c r="AA21" s="22">
        <v>-2.0000000000000018E-3</v>
      </c>
      <c r="AB21" s="22">
        <v>-2.0000000000000018E-3</v>
      </c>
      <c r="AC21" s="23">
        <v>-2.0000000000000018E-3</v>
      </c>
    </row>
    <row r="22" spans="1:29" x14ac:dyDescent="0.3">
      <c r="A22" s="132" t="s">
        <v>20</v>
      </c>
      <c r="B22" s="18">
        <v>31.51180445</v>
      </c>
      <c r="C22" s="15">
        <v>28.143999999999998</v>
      </c>
      <c r="D22" s="66">
        <v>23.43</v>
      </c>
      <c r="E22" s="15">
        <v>24.969000000000001</v>
      </c>
      <c r="F22" s="19">
        <v>26.631</v>
      </c>
      <c r="G22" s="15">
        <v>31.51180445</v>
      </c>
      <c r="H22" s="15">
        <v>28.871661209999999</v>
      </c>
      <c r="I22" s="15">
        <v>23.338999999999999</v>
      </c>
      <c r="J22" s="15">
        <v>24.303999999999998</v>
      </c>
      <c r="K22" s="15">
        <v>25.622</v>
      </c>
      <c r="L22" s="19">
        <v>26.55</v>
      </c>
      <c r="M22" s="15">
        <v>31.51180445</v>
      </c>
      <c r="N22" s="15">
        <v>28.893637419999997</v>
      </c>
      <c r="O22" s="15">
        <v>26.579000000000001</v>
      </c>
      <c r="P22" s="15">
        <v>24.585999999999999</v>
      </c>
      <c r="Q22" s="15">
        <v>25.844999999999999</v>
      </c>
      <c r="R22" s="19">
        <v>26.81</v>
      </c>
      <c r="S22" s="15">
        <v>0</v>
      </c>
      <c r="T22" s="15">
        <v>0.74963741999999911</v>
      </c>
      <c r="U22" s="15">
        <v>3.1490000000000009</v>
      </c>
      <c r="V22" s="15">
        <v>-0.38300000000000267</v>
      </c>
      <c r="W22" s="19">
        <v>-0.78600000000000136</v>
      </c>
      <c r="X22" s="15">
        <v>0</v>
      </c>
      <c r="Y22" s="15">
        <v>2.1976209999998275E-2</v>
      </c>
      <c r="Z22" s="15">
        <v>3.240000000000002</v>
      </c>
      <c r="AA22" s="15">
        <v>0.28200000000000003</v>
      </c>
      <c r="AB22" s="15">
        <v>0.22299999999999898</v>
      </c>
      <c r="AC22" s="19">
        <v>0.25999999999999801</v>
      </c>
    </row>
    <row r="23" spans="1:29" x14ac:dyDescent="0.3">
      <c r="A23" s="132" t="s">
        <v>32</v>
      </c>
      <c r="B23" s="28">
        <v>647.44519507999996</v>
      </c>
      <c r="C23" s="29">
        <v>514.49099999999999</v>
      </c>
      <c r="D23" s="67">
        <v>515.798</v>
      </c>
      <c r="E23" s="29">
        <v>536.82299999999998</v>
      </c>
      <c r="F23" s="30">
        <v>560.59799999999996</v>
      </c>
      <c r="G23" s="15">
        <v>647.44519507999996</v>
      </c>
      <c r="H23" s="29">
        <v>524.86800000000005</v>
      </c>
      <c r="I23" s="29">
        <v>522.14099999999996</v>
      </c>
      <c r="J23" s="29">
        <v>538.11800000000005</v>
      </c>
      <c r="K23" s="29">
        <v>556.41</v>
      </c>
      <c r="L23" s="30">
        <v>577.13300000000004</v>
      </c>
      <c r="M23" s="15">
        <v>647.44519507999996</v>
      </c>
      <c r="N23" s="15">
        <v>519.29851488000008</v>
      </c>
      <c r="O23" s="15">
        <v>515.90499999999997</v>
      </c>
      <c r="P23" s="15">
        <v>531.04300000000001</v>
      </c>
      <c r="Q23" s="15">
        <v>548.41999999999996</v>
      </c>
      <c r="R23" s="19">
        <v>568.97199999999998</v>
      </c>
      <c r="S23" s="15">
        <v>0</v>
      </c>
      <c r="T23" s="15">
        <v>4.8075148800000989</v>
      </c>
      <c r="U23" s="15">
        <v>0.1069999999999709</v>
      </c>
      <c r="V23" s="15">
        <v>-5.7799999999999727</v>
      </c>
      <c r="W23" s="19">
        <v>-12.177999999999997</v>
      </c>
      <c r="X23" s="15">
        <v>0</v>
      </c>
      <c r="Y23" s="15">
        <v>-5.5694851199999675</v>
      </c>
      <c r="Z23" s="15">
        <v>-6.23599999999999</v>
      </c>
      <c r="AA23" s="15">
        <v>-7.0750000000000455</v>
      </c>
      <c r="AB23" s="15">
        <v>-7.9900000000000091</v>
      </c>
      <c r="AC23" s="19">
        <v>-8.1610000000000582</v>
      </c>
    </row>
    <row r="24" spans="1:29" ht="17.25" thickBot="1" x14ac:dyDescent="0.35">
      <c r="A24" s="133" t="s">
        <v>21</v>
      </c>
      <c r="B24" s="31">
        <v>297.25255347000007</v>
      </c>
      <c r="C24" s="32">
        <v>396.03699999999998</v>
      </c>
      <c r="D24" s="68">
        <v>408.34199999999998</v>
      </c>
      <c r="E24" s="32">
        <v>286.03500000000003</v>
      </c>
      <c r="F24" s="33">
        <v>297.77499999999998</v>
      </c>
      <c r="G24" s="32">
        <v>345.65275532999999</v>
      </c>
      <c r="H24" s="32">
        <v>402.72781472808566</v>
      </c>
      <c r="I24" s="32">
        <v>413.73099999999999</v>
      </c>
      <c r="J24" s="32">
        <v>290.94299999999998</v>
      </c>
      <c r="K24" s="32">
        <v>303.59899999999999</v>
      </c>
      <c r="L24" s="33">
        <v>317.52800000000002</v>
      </c>
      <c r="M24" s="32">
        <v>360.64873414000016</v>
      </c>
      <c r="N24" s="32">
        <v>407.67844924000008</v>
      </c>
      <c r="O24" s="32">
        <v>438.59</v>
      </c>
      <c r="P24" s="32">
        <v>389.76299999999998</v>
      </c>
      <c r="Q24" s="32">
        <v>405.02699999999999</v>
      </c>
      <c r="R24" s="33">
        <v>423.32100000000003</v>
      </c>
      <c r="S24" s="34">
        <v>63.396180670000092</v>
      </c>
      <c r="T24" s="34">
        <v>11.6414492400001</v>
      </c>
      <c r="U24" s="34">
        <v>30.24799999999999</v>
      </c>
      <c r="V24" s="34">
        <v>103.72799999999995</v>
      </c>
      <c r="W24" s="35">
        <v>107.25200000000001</v>
      </c>
      <c r="X24" s="34">
        <v>14.995978810000167</v>
      </c>
      <c r="Y24" s="34">
        <v>4.9506345119144157</v>
      </c>
      <c r="Z24" s="34">
        <v>24.85899999999998</v>
      </c>
      <c r="AA24" s="34">
        <v>98.82</v>
      </c>
      <c r="AB24" s="34">
        <v>101.428</v>
      </c>
      <c r="AC24" s="35">
        <v>105.79300000000001</v>
      </c>
    </row>
    <row r="25" spans="1:29" ht="17.25" thickBot="1" x14ac:dyDescent="0.35">
      <c r="A25" s="134" t="s">
        <v>137</v>
      </c>
      <c r="B25" s="31">
        <f>B26+B27</f>
        <v>8539.1879110000009</v>
      </c>
      <c r="C25" s="32">
        <f t="shared" ref="C25:AC25" si="42">C26+C27</f>
        <v>8946.2089999999989</v>
      </c>
      <c r="D25" s="68">
        <f t="shared" si="42"/>
        <v>9178.607</v>
      </c>
      <c r="E25" s="32">
        <f t="shared" si="42"/>
        <v>9652.9170000000013</v>
      </c>
      <c r="F25" s="33">
        <f t="shared" si="42"/>
        <v>10171.478999999999</v>
      </c>
      <c r="G25" s="32">
        <f t="shared" si="42"/>
        <v>8539.1879110000009</v>
      </c>
      <c r="H25" s="32">
        <f t="shared" si="42"/>
        <v>9051.0483526810622</v>
      </c>
      <c r="I25" s="32">
        <f t="shared" si="42"/>
        <v>9340.8169999999991</v>
      </c>
      <c r="J25" s="32">
        <f t="shared" si="42"/>
        <v>9833.6149999999998</v>
      </c>
      <c r="K25" s="32">
        <f t="shared" si="42"/>
        <v>10394.351000000001</v>
      </c>
      <c r="L25" s="33">
        <f t="shared" si="42"/>
        <v>11006.7</v>
      </c>
      <c r="M25" s="32">
        <f t="shared" si="42"/>
        <v>8539.1879110000009</v>
      </c>
      <c r="N25" s="32">
        <f t="shared" si="42"/>
        <v>9054.8558298722637</v>
      </c>
      <c r="O25" s="32">
        <f t="shared" si="42"/>
        <v>9417.2559999999994</v>
      </c>
      <c r="P25" s="32">
        <f t="shared" si="42"/>
        <v>9900.7610000000004</v>
      </c>
      <c r="Q25" s="32">
        <f t="shared" si="42"/>
        <v>10452.630000000001</v>
      </c>
      <c r="R25" s="33">
        <f t="shared" si="42"/>
        <v>11077.505000000001</v>
      </c>
      <c r="S25" s="32">
        <f t="shared" si="42"/>
        <v>0</v>
      </c>
      <c r="T25" s="32">
        <f t="shared" si="42"/>
        <v>108.64682987226479</v>
      </c>
      <c r="U25" s="32">
        <f t="shared" si="42"/>
        <v>238.64899999999989</v>
      </c>
      <c r="V25" s="32">
        <f t="shared" si="42"/>
        <v>247.8439999999996</v>
      </c>
      <c r="W25" s="33">
        <f t="shared" si="42"/>
        <v>281.15099999999984</v>
      </c>
      <c r="X25" s="32">
        <f t="shared" si="42"/>
        <v>0</v>
      </c>
      <c r="Y25" s="32">
        <f t="shared" si="42"/>
        <v>3.8074771912019969</v>
      </c>
      <c r="Z25" s="32">
        <f t="shared" si="42"/>
        <v>76.438999999999851</v>
      </c>
      <c r="AA25" s="32">
        <f t="shared" si="42"/>
        <v>67.146000000000186</v>
      </c>
      <c r="AB25" s="32">
        <f t="shared" si="42"/>
        <v>58.278999999999996</v>
      </c>
      <c r="AC25" s="33">
        <f t="shared" si="42"/>
        <v>70.805000000000291</v>
      </c>
    </row>
    <row r="26" spans="1:29" x14ac:dyDescent="0.3">
      <c r="A26" s="132" t="s">
        <v>33</v>
      </c>
      <c r="B26" s="18">
        <v>5760.634</v>
      </c>
      <c r="C26" s="15">
        <v>6072.049</v>
      </c>
      <c r="D26" s="66">
        <v>6323.5360000000001</v>
      </c>
      <c r="E26" s="36">
        <v>6625.2960000000003</v>
      </c>
      <c r="F26" s="37">
        <v>6956.3040000000001</v>
      </c>
      <c r="G26" s="15">
        <v>5760.634</v>
      </c>
      <c r="H26" s="15">
        <v>6165.2733526810625</v>
      </c>
      <c r="I26" s="15">
        <v>6453.2950000000001</v>
      </c>
      <c r="J26" s="15">
        <v>6767.3829999999998</v>
      </c>
      <c r="K26" s="15">
        <v>7126.4250000000002</v>
      </c>
      <c r="L26" s="19">
        <v>7519.933</v>
      </c>
      <c r="M26" s="15">
        <v>5760.634</v>
      </c>
      <c r="N26" s="15">
        <v>6166.6095567822649</v>
      </c>
      <c r="O26" s="36">
        <v>6498.4229999999998</v>
      </c>
      <c r="P26" s="36">
        <v>6804.8029999999999</v>
      </c>
      <c r="Q26" s="15">
        <v>7152.6120000000001</v>
      </c>
      <c r="R26" s="19">
        <v>7548.37</v>
      </c>
      <c r="S26" s="15">
        <v>0</v>
      </c>
      <c r="T26" s="15">
        <v>94.560556782264939</v>
      </c>
      <c r="U26" s="15">
        <v>174.88699999999972</v>
      </c>
      <c r="V26" s="15">
        <v>179.50699999999961</v>
      </c>
      <c r="W26" s="19">
        <v>196.30799999999999</v>
      </c>
      <c r="X26" s="15">
        <v>0</v>
      </c>
      <c r="Y26" s="15">
        <v>1.3362041012023838</v>
      </c>
      <c r="Z26" s="15">
        <v>45.127999999999702</v>
      </c>
      <c r="AA26" s="15">
        <v>37.420000000000073</v>
      </c>
      <c r="AB26" s="15">
        <v>26.186999999999898</v>
      </c>
      <c r="AC26" s="19">
        <v>28.436999999999898</v>
      </c>
    </row>
    <row r="27" spans="1:29" ht="17.25" thickBot="1" x14ac:dyDescent="0.35">
      <c r="A27" s="133" t="s">
        <v>34</v>
      </c>
      <c r="B27" s="31">
        <v>2778.553911</v>
      </c>
      <c r="C27" s="32">
        <v>2874.16</v>
      </c>
      <c r="D27" s="68">
        <v>2855.0709999999999</v>
      </c>
      <c r="E27" s="32">
        <v>3027.6210000000001</v>
      </c>
      <c r="F27" s="33">
        <v>3215.1750000000002</v>
      </c>
      <c r="G27" s="32">
        <v>2778.553911</v>
      </c>
      <c r="H27" s="32">
        <v>2885.7750000000001</v>
      </c>
      <c r="I27" s="32">
        <v>2887.5219999999999</v>
      </c>
      <c r="J27" s="32">
        <v>3066.232</v>
      </c>
      <c r="K27" s="32">
        <v>3267.9259999999999</v>
      </c>
      <c r="L27" s="33">
        <v>3486.7669999999998</v>
      </c>
      <c r="M27" s="32">
        <v>2778.553911</v>
      </c>
      <c r="N27" s="32">
        <v>2888.2462730899997</v>
      </c>
      <c r="O27" s="32">
        <v>2918.8330000000001</v>
      </c>
      <c r="P27" s="32">
        <v>3095.9580000000001</v>
      </c>
      <c r="Q27" s="32">
        <v>3300.018</v>
      </c>
      <c r="R27" s="33">
        <v>3529.1350000000002</v>
      </c>
      <c r="S27" s="32">
        <v>0</v>
      </c>
      <c r="T27" s="32">
        <v>14.08627308999985</v>
      </c>
      <c r="U27" s="32">
        <v>63.762000000000171</v>
      </c>
      <c r="V27" s="32">
        <v>68.336999999999989</v>
      </c>
      <c r="W27" s="33">
        <v>84.842999999999847</v>
      </c>
      <c r="X27" s="32">
        <v>0</v>
      </c>
      <c r="Y27" s="32">
        <v>2.4712730899996131</v>
      </c>
      <c r="Z27" s="32">
        <v>31.311000000000149</v>
      </c>
      <c r="AA27" s="32">
        <v>29.726000000000113</v>
      </c>
      <c r="AB27" s="32">
        <v>32.092000000000098</v>
      </c>
      <c r="AC27" s="33">
        <v>42.368000000000393</v>
      </c>
    </row>
    <row r="28" spans="1:29" ht="17.25" thickBot="1" x14ac:dyDescent="0.35">
      <c r="A28" s="135" t="s">
        <v>22</v>
      </c>
      <c r="B28" s="38">
        <f>B25+B4</f>
        <v>21347.134109292041</v>
      </c>
      <c r="C28" s="39">
        <f t="shared" ref="C28:AC28" si="43">C25+C4</f>
        <v>22359.906000000003</v>
      </c>
      <c r="D28" s="69">
        <f t="shared" si="43"/>
        <v>22995.236000000001</v>
      </c>
      <c r="E28" s="39">
        <f t="shared" si="43"/>
        <v>23983.371999999999</v>
      </c>
      <c r="F28" s="40">
        <f t="shared" si="43"/>
        <v>25189.710999999996</v>
      </c>
      <c r="G28" s="39">
        <f t="shared" si="43"/>
        <v>21418.701499677845</v>
      </c>
      <c r="H28" s="39">
        <f t="shared" si="43"/>
        <v>22849.023290899146</v>
      </c>
      <c r="I28" s="39">
        <f t="shared" si="43"/>
        <v>23404.878999999997</v>
      </c>
      <c r="J28" s="39">
        <f t="shared" si="43"/>
        <v>24352.618999999999</v>
      </c>
      <c r="K28" s="39">
        <f t="shared" si="43"/>
        <v>25633.825000000001</v>
      </c>
      <c r="L28" s="40">
        <f t="shared" si="43"/>
        <v>27139.343000000001</v>
      </c>
      <c r="M28" s="39">
        <f t="shared" si="43"/>
        <v>21433.726549447842</v>
      </c>
      <c r="N28" s="39">
        <f t="shared" si="43"/>
        <v>22906.375041732688</v>
      </c>
      <c r="O28" s="39">
        <f t="shared" si="43"/>
        <v>23682.536999999997</v>
      </c>
      <c r="P28" s="39">
        <f t="shared" si="43"/>
        <v>24576.358</v>
      </c>
      <c r="Q28" s="39">
        <f t="shared" si="43"/>
        <v>25761.659</v>
      </c>
      <c r="R28" s="40">
        <f t="shared" si="43"/>
        <v>27269.978999999999</v>
      </c>
      <c r="S28" s="39">
        <f t="shared" si="43"/>
        <v>86.5924401558037</v>
      </c>
      <c r="T28" s="39">
        <f t="shared" si="43"/>
        <v>546.46904173269127</v>
      </c>
      <c r="U28" s="39">
        <f t="shared" si="43"/>
        <v>687.3009999999997</v>
      </c>
      <c r="V28" s="39">
        <f t="shared" si="43"/>
        <v>592.9860000000001</v>
      </c>
      <c r="W28" s="40">
        <f t="shared" si="43"/>
        <v>571.94800000000032</v>
      </c>
      <c r="X28" s="39">
        <f t="shared" si="43"/>
        <v>15.025049770000066</v>
      </c>
      <c r="Y28" s="39">
        <f t="shared" si="43"/>
        <v>57.351750833542731</v>
      </c>
      <c r="Z28" s="39">
        <f t="shared" si="43"/>
        <v>277.65799999999984</v>
      </c>
      <c r="AA28" s="39">
        <f t="shared" si="43"/>
        <v>223.7390000000002</v>
      </c>
      <c r="AB28" s="39">
        <f t="shared" si="43"/>
        <v>127.83400000000069</v>
      </c>
      <c r="AC28" s="40">
        <f t="shared" si="43"/>
        <v>130.63599999999994</v>
      </c>
    </row>
    <row r="29" spans="1:29" x14ac:dyDescent="0.3">
      <c r="A29" s="136" t="s">
        <v>23</v>
      </c>
      <c r="B29" s="21">
        <v>49.077589809999999</v>
      </c>
      <c r="C29" s="22">
        <v>35.119</v>
      </c>
      <c r="D29" s="41">
        <v>35.031999999999996</v>
      </c>
      <c r="E29" s="22">
        <v>35.031999999999996</v>
      </c>
      <c r="F29" s="23">
        <v>35.031999999999996</v>
      </c>
      <c r="G29" s="22">
        <v>49.077589809999999</v>
      </c>
      <c r="H29" s="22">
        <v>32.26704981999999</v>
      </c>
      <c r="I29" s="22">
        <v>32.037480819999999</v>
      </c>
      <c r="J29" s="22">
        <v>32.037480819999999</v>
      </c>
      <c r="K29" s="22">
        <v>32.037480819999999</v>
      </c>
      <c r="L29" s="23">
        <v>32.037480819999999</v>
      </c>
      <c r="M29" s="22">
        <v>49.077878199999873</v>
      </c>
      <c r="N29" s="22">
        <v>38.578598879999774</v>
      </c>
      <c r="O29" s="22">
        <v>36.551000000000002</v>
      </c>
      <c r="P29" s="22">
        <v>36.508000000000003</v>
      </c>
      <c r="Q29" s="22">
        <v>36.508000000000003</v>
      </c>
      <c r="R29" s="23">
        <v>36.508000000000003</v>
      </c>
      <c r="S29" s="22">
        <v>2.8838999987357283E-4</v>
      </c>
      <c r="T29" s="22">
        <v>3.4595988799997741</v>
      </c>
      <c r="U29" s="22">
        <v>1.5190000000000055</v>
      </c>
      <c r="V29" s="22">
        <v>1.4760000000000062</v>
      </c>
      <c r="W29" s="23">
        <v>1.4760000000000062</v>
      </c>
      <c r="X29" s="22">
        <v>2.8838999987357283E-4</v>
      </c>
      <c r="Y29" s="22">
        <v>6.3115490599997841</v>
      </c>
      <c r="Z29" s="22">
        <v>4.513519180000003</v>
      </c>
      <c r="AA29" s="22">
        <v>4.4705191800000037</v>
      </c>
      <c r="AB29" s="22">
        <v>4.4705191800000037</v>
      </c>
      <c r="AC29" s="23">
        <v>4.4705191800000037</v>
      </c>
    </row>
    <row r="30" spans="1:29" x14ac:dyDescent="0.3">
      <c r="A30" s="132" t="s">
        <v>24</v>
      </c>
      <c r="B30" s="18">
        <f>B28+B29</f>
        <v>21396.211699102041</v>
      </c>
      <c r="C30" s="15">
        <f t="shared" ref="C30:AC30" si="44">C28+C29</f>
        <v>22395.025000000001</v>
      </c>
      <c r="D30" s="66">
        <f t="shared" si="44"/>
        <v>23030.268</v>
      </c>
      <c r="E30" s="15">
        <f t="shared" si="44"/>
        <v>24018.403999999999</v>
      </c>
      <c r="F30" s="19">
        <f t="shared" si="44"/>
        <v>25224.742999999995</v>
      </c>
      <c r="G30" s="15">
        <f t="shared" si="44"/>
        <v>21467.779089487845</v>
      </c>
      <c r="H30" s="15">
        <f t="shared" si="44"/>
        <v>22881.290340719144</v>
      </c>
      <c r="I30" s="15">
        <f t="shared" si="44"/>
        <v>23436.916480819997</v>
      </c>
      <c r="J30" s="15">
        <f t="shared" si="44"/>
        <v>24384.656480819998</v>
      </c>
      <c r="K30" s="15">
        <f t="shared" si="44"/>
        <v>25665.86248082</v>
      </c>
      <c r="L30" s="19">
        <f t="shared" si="44"/>
        <v>27171.38048082</v>
      </c>
      <c r="M30" s="15">
        <f t="shared" si="44"/>
        <v>21482.804427647843</v>
      </c>
      <c r="N30" s="15">
        <f t="shared" si="44"/>
        <v>22944.953640612686</v>
      </c>
      <c r="O30" s="15">
        <f t="shared" si="44"/>
        <v>23719.087999999996</v>
      </c>
      <c r="P30" s="15">
        <f t="shared" si="44"/>
        <v>24612.866000000002</v>
      </c>
      <c r="Q30" s="15">
        <f t="shared" si="44"/>
        <v>25798.167000000001</v>
      </c>
      <c r="R30" s="19">
        <f t="shared" si="44"/>
        <v>27306.487000000001</v>
      </c>
      <c r="S30" s="15">
        <f t="shared" si="44"/>
        <v>86.592728545803567</v>
      </c>
      <c r="T30" s="15">
        <f t="shared" si="44"/>
        <v>549.92864061269108</v>
      </c>
      <c r="U30" s="15">
        <f t="shared" si="44"/>
        <v>688.81999999999971</v>
      </c>
      <c r="V30" s="15">
        <f t="shared" si="44"/>
        <v>594.4620000000001</v>
      </c>
      <c r="W30" s="19">
        <f t="shared" si="44"/>
        <v>573.42400000000032</v>
      </c>
      <c r="X30" s="15">
        <f t="shared" si="44"/>
        <v>15.02533815999994</v>
      </c>
      <c r="Y30" s="15">
        <f t="shared" si="44"/>
        <v>63.663299893542515</v>
      </c>
      <c r="Z30" s="15">
        <f t="shared" si="44"/>
        <v>282.17151917999985</v>
      </c>
      <c r="AA30" s="15">
        <f t="shared" si="44"/>
        <v>228.2095191800002</v>
      </c>
      <c r="AB30" s="15">
        <f t="shared" si="44"/>
        <v>132.30451918000068</v>
      </c>
      <c r="AC30" s="19">
        <f t="shared" si="44"/>
        <v>135.10651917999994</v>
      </c>
    </row>
    <row r="31" spans="1:29" ht="17.25" thickBot="1" x14ac:dyDescent="0.35">
      <c r="A31" s="133" t="s">
        <v>25</v>
      </c>
      <c r="B31" s="42">
        <f>B30/B43*100</f>
        <v>28.446779586920101</v>
      </c>
      <c r="C31" s="43">
        <f t="shared" ref="C31:R31" si="45">C30/C43*100</f>
        <v>28.888142696593654</v>
      </c>
      <c r="D31" s="68">
        <f t="shared" si="45"/>
        <v>28.418750189357034</v>
      </c>
      <c r="E31" s="43">
        <f t="shared" si="45"/>
        <v>28.010520970353898</v>
      </c>
      <c r="F31" s="44">
        <f t="shared" si="45"/>
        <v>27.778558232908157</v>
      </c>
      <c r="G31" s="43">
        <f t="shared" si="45"/>
        <v>28.411393924586569</v>
      </c>
      <c r="H31" s="43">
        <f t="shared" si="45"/>
        <v>29.337667450089182</v>
      </c>
      <c r="I31" s="43">
        <f t="shared" si="45"/>
        <v>29.086723320080406</v>
      </c>
      <c r="J31" s="43">
        <f t="shared" si="45"/>
        <v>28.740733194262774</v>
      </c>
      <c r="K31" s="43">
        <f t="shared" si="45"/>
        <v>28.456621092442404</v>
      </c>
      <c r="L31" s="44">
        <f t="shared" si="45"/>
        <v>28.188455802354177</v>
      </c>
      <c r="M31" s="43">
        <f t="shared" si="45"/>
        <v>28.431279111570017</v>
      </c>
      <c r="N31" s="43">
        <f t="shared" si="45"/>
        <v>29.389925324093507</v>
      </c>
      <c r="O31" s="43">
        <f t="shared" si="45"/>
        <v>29.491924225935207</v>
      </c>
      <c r="P31" s="43">
        <f t="shared" si="45"/>
        <v>29.167622019661771</v>
      </c>
      <c r="Q31" s="43">
        <f t="shared" si="45"/>
        <v>28.859404747706201</v>
      </c>
      <c r="R31" s="44">
        <f t="shared" si="45"/>
        <v>28.60803018044016</v>
      </c>
      <c r="S31" s="45">
        <f>S30/M43*100</f>
        <v>0.11460058869919695</v>
      </c>
      <c r="T31" s="45">
        <f t="shared" ref="T31:W31" si="46">T30/N43*100</f>
        <v>0.70439722539163396</v>
      </c>
      <c r="U31" s="43">
        <f t="shared" si="46"/>
        <v>0.85646746811296803</v>
      </c>
      <c r="V31" s="45">
        <f t="shared" si="46"/>
        <v>0.70447069922910144</v>
      </c>
      <c r="W31" s="46">
        <f t="shared" si="46"/>
        <v>0.64146709756738496</v>
      </c>
      <c r="X31" s="45">
        <f>X30/M43*100</f>
        <v>1.9885186983450803E-2</v>
      </c>
      <c r="Y31" s="45">
        <f t="shared" ref="Y31:AC31" si="47">Y30/N43*100</f>
        <v>8.1545583358460114E-2</v>
      </c>
      <c r="Z31" s="43">
        <f t="shared" si="47"/>
        <v>0.35084742981574918</v>
      </c>
      <c r="AA31" s="45">
        <f t="shared" si="47"/>
        <v>0.27044103668101871</v>
      </c>
      <c r="AB31" s="45">
        <f t="shared" si="47"/>
        <v>0.14800391318368852</v>
      </c>
      <c r="AC31" s="46">
        <f t="shared" si="47"/>
        <v>0.14154626987629917</v>
      </c>
    </row>
    <row r="32" spans="1:29" ht="17.25" thickBot="1" x14ac:dyDescent="0.35">
      <c r="A32" s="47"/>
      <c r="B32" s="48"/>
      <c r="C32" s="48"/>
      <c r="D32" s="70"/>
      <c r="E32" s="48"/>
      <c r="F32" s="48"/>
      <c r="G32" s="49"/>
      <c r="H32" s="49"/>
      <c r="I32" s="49"/>
      <c r="J32" s="49"/>
      <c r="K32" s="49"/>
      <c r="L32" s="50"/>
      <c r="M32" s="51"/>
      <c r="N32" s="51"/>
      <c r="O32" s="51"/>
      <c r="P32" s="51"/>
      <c r="Q32" s="51"/>
      <c r="R32" s="52"/>
      <c r="S32" s="53"/>
      <c r="T32" s="54"/>
      <c r="U32" s="53"/>
      <c r="V32" s="51"/>
      <c r="W32" s="55"/>
      <c r="X32" s="53"/>
      <c r="Y32" s="54"/>
      <c r="Z32" s="56"/>
      <c r="AA32" s="51"/>
      <c r="AB32" s="51"/>
      <c r="AC32" s="55"/>
    </row>
    <row r="33" spans="1:29" x14ac:dyDescent="0.3">
      <c r="A33" s="57" t="s">
        <v>126</v>
      </c>
      <c r="B33" s="58">
        <v>10137.098750502037</v>
      </c>
      <c r="C33" s="59">
        <v>10562.665999999999</v>
      </c>
      <c r="D33" s="71">
        <v>10789.19</v>
      </c>
      <c r="E33" s="59">
        <v>11240.456</v>
      </c>
      <c r="F33" s="60">
        <v>11739.361999999999</v>
      </c>
      <c r="G33" s="59">
        <v>10160.265939027842</v>
      </c>
      <c r="H33" s="59">
        <v>10914.90208279</v>
      </c>
      <c r="I33" s="59">
        <v>10927.295</v>
      </c>
      <c r="J33" s="59">
        <v>11367.263999999999</v>
      </c>
      <c r="K33" s="59">
        <v>11884.393</v>
      </c>
      <c r="L33" s="60">
        <v>12560.705</v>
      </c>
      <c r="M33" s="59">
        <v>10166.278893267841</v>
      </c>
      <c r="N33" s="59">
        <v>10964.272128399187</v>
      </c>
      <c r="O33" s="59">
        <v>11063.146000000001</v>
      </c>
      <c r="P33" s="59">
        <v>11367.373</v>
      </c>
      <c r="Q33" s="59">
        <v>11779.112999999999</v>
      </c>
      <c r="R33" s="60">
        <v>12428.779672025654</v>
      </c>
      <c r="S33" s="59">
        <v>29.180142765804703</v>
      </c>
      <c r="T33" s="59">
        <v>401.60612839918758</v>
      </c>
      <c r="U33" s="59">
        <v>273.95600000000013</v>
      </c>
      <c r="V33" s="59">
        <v>126.91699999999946</v>
      </c>
      <c r="W33" s="60">
        <v>39.751000000000204</v>
      </c>
      <c r="X33" s="59">
        <v>6.0129542399990896</v>
      </c>
      <c r="Y33" s="59">
        <v>49.370045609186491</v>
      </c>
      <c r="Z33" s="59">
        <v>135.85100000000057</v>
      </c>
      <c r="AA33" s="59">
        <v>0.10900000000037835</v>
      </c>
      <c r="AB33" s="59">
        <v>-105.28000000000065</v>
      </c>
      <c r="AC33" s="60">
        <v>-131.92532797434615</v>
      </c>
    </row>
    <row r="34" spans="1:29" x14ac:dyDescent="0.3">
      <c r="A34" s="20" t="s">
        <v>26</v>
      </c>
      <c r="B34" s="21">
        <v>224.61</v>
      </c>
      <c r="C34" s="22">
        <v>182.22399999999999</v>
      </c>
      <c r="D34" s="41">
        <v>190.25299999999999</v>
      </c>
      <c r="E34" s="22">
        <v>59.893999999999998</v>
      </c>
      <c r="F34" s="23">
        <v>62.918999999999997</v>
      </c>
      <c r="G34" s="22">
        <v>273.01020186</v>
      </c>
      <c r="H34" s="22">
        <v>185.88629037999991</v>
      </c>
      <c r="I34" s="22">
        <v>192.00899999999999</v>
      </c>
      <c r="J34" s="22">
        <v>61.432000000000002</v>
      </c>
      <c r="K34" s="22">
        <v>64.325000000000003</v>
      </c>
      <c r="L34" s="23">
        <v>68.120999999999995</v>
      </c>
      <c r="M34" s="22">
        <v>282.02229739000001</v>
      </c>
      <c r="N34" s="22">
        <v>196.54811450000003</v>
      </c>
      <c r="O34" s="22">
        <v>215.75700000000001</v>
      </c>
      <c r="P34" s="22">
        <v>161.292</v>
      </c>
      <c r="Q34" s="22">
        <v>167.524</v>
      </c>
      <c r="R34" s="23">
        <v>174.892</v>
      </c>
      <c r="S34" s="22">
        <v>57.412297389999992</v>
      </c>
      <c r="T34" s="22">
        <v>14.324114500000036</v>
      </c>
      <c r="U34" s="22">
        <v>25.504000000000019</v>
      </c>
      <c r="V34" s="22">
        <v>101.398</v>
      </c>
      <c r="W34" s="23">
        <v>104.605</v>
      </c>
      <c r="X34" s="22">
        <v>9.0120955300000105</v>
      </c>
      <c r="Y34" s="22">
        <v>10.661824120000119</v>
      </c>
      <c r="Z34" s="22">
        <v>23.748000000000019</v>
      </c>
      <c r="AA34" s="22">
        <v>99.86</v>
      </c>
      <c r="AB34" s="22">
        <v>103.199</v>
      </c>
      <c r="AC34" s="23">
        <v>106.771</v>
      </c>
    </row>
    <row r="35" spans="1:29" x14ac:dyDescent="0.3">
      <c r="A35" s="20" t="s">
        <v>27</v>
      </c>
      <c r="B35" s="21">
        <v>1798.2087087299999</v>
      </c>
      <c r="C35" s="22">
        <v>1958.85</v>
      </c>
      <c r="D35" s="41">
        <v>2088.0259999999998</v>
      </c>
      <c r="E35" s="22">
        <v>2229.3420000000001</v>
      </c>
      <c r="F35" s="23">
        <v>2366.5369999999998</v>
      </c>
      <c r="G35" s="22">
        <v>1798.2087087299999</v>
      </c>
      <c r="H35" s="22">
        <v>1981.5376358880858</v>
      </c>
      <c r="I35" s="22">
        <v>2165.4690000000001</v>
      </c>
      <c r="J35" s="22">
        <v>2272.0859999999998</v>
      </c>
      <c r="K35" s="22">
        <v>2417.8470000000002</v>
      </c>
      <c r="L35" s="23">
        <v>2573.16</v>
      </c>
      <c r="M35" s="22">
        <v>1798.2087087299999</v>
      </c>
      <c r="N35" s="22">
        <v>1975.3563082698881</v>
      </c>
      <c r="O35" s="22">
        <v>2190.2710000000002</v>
      </c>
      <c r="P35" s="22">
        <v>2308.1619999999998</v>
      </c>
      <c r="Q35" s="22">
        <v>2464.16</v>
      </c>
      <c r="R35" s="23">
        <v>2628.7679295820417</v>
      </c>
      <c r="S35" s="22">
        <v>0</v>
      </c>
      <c r="T35" s="22">
        <v>16.506308269888223</v>
      </c>
      <c r="U35" s="22">
        <v>102.24500000000035</v>
      </c>
      <c r="V35" s="22">
        <v>78.819999999999709</v>
      </c>
      <c r="W35" s="23">
        <v>97.623000000000047</v>
      </c>
      <c r="X35" s="22">
        <v>0</v>
      </c>
      <c r="Y35" s="22">
        <v>-6.1813276181976562</v>
      </c>
      <c r="Z35" s="22">
        <v>24.802000000000135</v>
      </c>
      <c r="AA35" s="22">
        <v>36.076000000000022</v>
      </c>
      <c r="AB35" s="22">
        <v>46.312999999999647</v>
      </c>
      <c r="AC35" s="23">
        <v>55.607929582041834</v>
      </c>
    </row>
    <row r="36" spans="1:29" x14ac:dyDescent="0.3">
      <c r="A36" s="20" t="s">
        <v>28</v>
      </c>
      <c r="B36" s="21">
        <v>576.05920961999993</v>
      </c>
      <c r="C36" s="22">
        <v>634.20299999999997</v>
      </c>
      <c r="D36" s="41">
        <v>673.59299999999996</v>
      </c>
      <c r="E36" s="22">
        <v>725.14700000000005</v>
      </c>
      <c r="F36" s="23">
        <v>773.74300000000005</v>
      </c>
      <c r="G36" s="22">
        <v>576.05920961999993</v>
      </c>
      <c r="H36" s="22">
        <v>639.44799999999998</v>
      </c>
      <c r="I36" s="22">
        <v>704.03599999999994</v>
      </c>
      <c r="J36" s="22">
        <v>742.91300000000001</v>
      </c>
      <c r="K36" s="22">
        <v>797.53</v>
      </c>
      <c r="L36" s="23">
        <v>855.197</v>
      </c>
      <c r="M36" s="22">
        <v>576.05920961999993</v>
      </c>
      <c r="N36" s="22">
        <v>639.14173203135022</v>
      </c>
      <c r="O36" s="22">
        <v>717.33699999999999</v>
      </c>
      <c r="P36" s="22">
        <v>761.40499999999997</v>
      </c>
      <c r="Q36" s="22">
        <v>820.80200000000002</v>
      </c>
      <c r="R36" s="23">
        <v>882.5253983923036</v>
      </c>
      <c r="S36" s="22">
        <v>0</v>
      </c>
      <c r="T36" s="22">
        <v>4.9387320313502414</v>
      </c>
      <c r="U36" s="22">
        <v>43.744000000000028</v>
      </c>
      <c r="V36" s="22">
        <v>36.257999999999925</v>
      </c>
      <c r="W36" s="23">
        <v>47.058999999999969</v>
      </c>
      <c r="X36" s="22">
        <v>0</v>
      </c>
      <c r="Y36" s="22">
        <v>-0.30626796864976313</v>
      </c>
      <c r="Z36" s="22">
        <v>13.301000000000045</v>
      </c>
      <c r="AA36" s="22">
        <v>18.491999999999962</v>
      </c>
      <c r="AB36" s="22">
        <v>23.272000000000048</v>
      </c>
      <c r="AC36" s="23">
        <v>27.328398392303598</v>
      </c>
    </row>
    <row r="37" spans="1:29" x14ac:dyDescent="0.3">
      <c r="A37" s="20" t="s">
        <v>29</v>
      </c>
      <c r="B37" s="21">
        <v>71.127803999999998</v>
      </c>
      <c r="C37" s="22">
        <v>74.887</v>
      </c>
      <c r="D37" s="41">
        <v>74.664000000000001</v>
      </c>
      <c r="E37" s="22">
        <v>74.664000000000001</v>
      </c>
      <c r="F37" s="23">
        <v>74.664000000000001</v>
      </c>
      <c r="G37" s="22">
        <v>71.127803999999998</v>
      </c>
      <c r="H37" s="22">
        <v>75.183154000000016</v>
      </c>
      <c r="I37" s="22">
        <v>74.201999999999998</v>
      </c>
      <c r="J37" s="22">
        <v>74.201999999999998</v>
      </c>
      <c r="K37" s="22">
        <v>74.201999999999998</v>
      </c>
      <c r="L37" s="23">
        <v>74.201999999999998</v>
      </c>
      <c r="M37" s="22">
        <v>71.127803999999998</v>
      </c>
      <c r="N37" s="22">
        <v>75.183153500000003</v>
      </c>
      <c r="O37" s="22">
        <v>77.721999999999994</v>
      </c>
      <c r="P37" s="22">
        <v>76.265000000000001</v>
      </c>
      <c r="Q37" s="22">
        <v>76.265000000000001</v>
      </c>
      <c r="R37" s="23">
        <v>76.265000000000001</v>
      </c>
      <c r="S37" s="22">
        <v>0</v>
      </c>
      <c r="T37" s="22">
        <v>0.29615350000000262</v>
      </c>
      <c r="U37" s="22">
        <v>3.0579999999999927</v>
      </c>
      <c r="V37" s="22">
        <v>1.6009999999999991</v>
      </c>
      <c r="W37" s="23">
        <v>1.6009999999999991</v>
      </c>
      <c r="X37" s="22">
        <v>0</v>
      </c>
      <c r="Y37" s="22">
        <v>-5.0000001294847607E-7</v>
      </c>
      <c r="Z37" s="22">
        <v>3.519999999999996</v>
      </c>
      <c r="AA37" s="22">
        <v>2.0630000000000024</v>
      </c>
      <c r="AB37" s="22">
        <v>2.0630000000000024</v>
      </c>
      <c r="AC37" s="23">
        <v>2.0630000000000024</v>
      </c>
    </row>
    <row r="38" spans="1:29" ht="17.25" thickBot="1" x14ac:dyDescent="0.35">
      <c r="A38" s="61" t="s">
        <v>30</v>
      </c>
      <c r="B38" s="62">
        <v>0.84172544000000005</v>
      </c>
      <c r="C38" s="63">
        <v>0.86699999999999999</v>
      </c>
      <c r="D38" s="72">
        <v>0.90300000000000002</v>
      </c>
      <c r="E38" s="63">
        <v>0.95199999999999996</v>
      </c>
      <c r="F38" s="64">
        <v>1.0069999999999999</v>
      </c>
      <c r="G38" s="63">
        <v>0.84172544000000005</v>
      </c>
      <c r="H38" s="63">
        <v>1.01777516</v>
      </c>
      <c r="I38" s="63">
        <v>1.0509999999999999</v>
      </c>
      <c r="J38" s="63">
        <v>1.107</v>
      </c>
      <c r="K38" s="63">
        <v>1.177</v>
      </c>
      <c r="L38" s="64">
        <v>1.258</v>
      </c>
      <c r="M38" s="63">
        <v>0.84172544000000005</v>
      </c>
      <c r="N38" s="63">
        <v>1.01777516</v>
      </c>
      <c r="O38" s="63">
        <v>1.048</v>
      </c>
      <c r="P38" s="63">
        <v>1.1000000000000001</v>
      </c>
      <c r="Q38" s="63">
        <v>1.165</v>
      </c>
      <c r="R38" s="64">
        <v>1.244</v>
      </c>
      <c r="S38" s="63">
        <v>0</v>
      </c>
      <c r="T38" s="63">
        <v>0.15077516000000002</v>
      </c>
      <c r="U38" s="63">
        <v>0.14500000000000002</v>
      </c>
      <c r="V38" s="63">
        <v>0.14800000000000013</v>
      </c>
      <c r="W38" s="64">
        <v>0.15800000000000014</v>
      </c>
      <c r="X38" s="63">
        <v>0</v>
      </c>
      <c r="Y38" s="63">
        <v>0</v>
      </c>
      <c r="Z38" s="63">
        <v>-2.9999999999998916E-3</v>
      </c>
      <c r="AA38" s="63">
        <v>-6.9999999999998952E-3</v>
      </c>
      <c r="AB38" s="63">
        <v>-1.2000000000000011E-2</v>
      </c>
      <c r="AC38" s="64">
        <v>-1.4000000000000012E-2</v>
      </c>
    </row>
    <row r="39" spans="1:29" x14ac:dyDescent="0.3">
      <c r="A39" s="25" t="s">
        <v>31</v>
      </c>
      <c r="B39" s="18">
        <v>52.205276189999992</v>
      </c>
      <c r="C39" s="15">
        <v>60.048999999999999</v>
      </c>
      <c r="D39" s="66">
        <v>56.04</v>
      </c>
      <c r="E39" s="15">
        <v>59.420999999999999</v>
      </c>
      <c r="F39" s="19">
        <v>63.754999999999995</v>
      </c>
      <c r="G39" s="15">
        <v>52.205276189999992</v>
      </c>
      <c r="H39" s="15">
        <v>56.949523200000002</v>
      </c>
      <c r="I39" s="15">
        <v>54.843000000000004</v>
      </c>
      <c r="J39" s="15">
        <v>57.89</v>
      </c>
      <c r="K39" s="15">
        <v>61.837000000000003</v>
      </c>
      <c r="L39" s="19">
        <v>66.611999999999995</v>
      </c>
      <c r="M39" s="15">
        <v>52.205276189999992</v>
      </c>
      <c r="N39" s="15">
        <v>56.949523200000002</v>
      </c>
      <c r="O39" s="15">
        <v>55.382000000000005</v>
      </c>
      <c r="P39" s="15">
        <v>59.582999999999998</v>
      </c>
      <c r="Q39" s="15">
        <v>62.29</v>
      </c>
      <c r="R39" s="19">
        <v>66.425000000000011</v>
      </c>
      <c r="S39" s="59">
        <v>0</v>
      </c>
      <c r="T39" s="59">
        <v>-3.0994767999999979</v>
      </c>
      <c r="U39" s="59">
        <v>-0.65799999999999415</v>
      </c>
      <c r="V39" s="59">
        <v>0.16199999999999903</v>
      </c>
      <c r="W39" s="60">
        <v>-1.4649999999999963</v>
      </c>
      <c r="X39" s="59">
        <v>0</v>
      </c>
      <c r="Y39" s="59">
        <v>0</v>
      </c>
      <c r="Z39" s="59">
        <v>0.53900000000000148</v>
      </c>
      <c r="AA39" s="59">
        <v>1.6929999999999978</v>
      </c>
      <c r="AB39" s="59">
        <v>0.45299999999999585</v>
      </c>
      <c r="AC39" s="60">
        <v>-0.1869999999999834</v>
      </c>
    </row>
    <row r="40" spans="1:29" x14ac:dyDescent="0.3">
      <c r="A40" s="24" t="s">
        <v>124</v>
      </c>
      <c r="B40" s="21">
        <v>21.73962487</v>
      </c>
      <c r="C40" s="22">
        <v>24.213000000000001</v>
      </c>
      <c r="D40" s="41">
        <v>26.427</v>
      </c>
      <c r="E40" s="22">
        <v>28.582999999999998</v>
      </c>
      <c r="F40" s="23">
        <v>30.966999999999999</v>
      </c>
      <c r="G40" s="22">
        <v>21.73962487</v>
      </c>
      <c r="H40" s="22">
        <v>24.231000000000002</v>
      </c>
      <c r="I40" s="22">
        <v>26.913</v>
      </c>
      <c r="J40" s="22">
        <v>29.474</v>
      </c>
      <c r="K40" s="22">
        <v>31.92</v>
      </c>
      <c r="L40" s="23">
        <v>34.76</v>
      </c>
      <c r="M40" s="22">
        <v>21.73962487</v>
      </c>
      <c r="N40" s="22">
        <v>24.231000000000002</v>
      </c>
      <c r="O40" s="22">
        <v>26.905000000000001</v>
      </c>
      <c r="P40" s="22">
        <v>30.035</v>
      </c>
      <c r="Q40" s="22">
        <v>32.808</v>
      </c>
      <c r="R40" s="23">
        <v>35.773000000000003</v>
      </c>
      <c r="S40" s="22">
        <v>0</v>
      </c>
      <c r="T40" s="22">
        <v>1.8000000000000682E-2</v>
      </c>
      <c r="U40" s="22">
        <v>0.47800000000000153</v>
      </c>
      <c r="V40" s="22">
        <v>1.4520000000000017</v>
      </c>
      <c r="W40" s="23">
        <v>1.8410000000000011</v>
      </c>
      <c r="X40" s="22">
        <v>0</v>
      </c>
      <c r="Y40" s="22">
        <v>0</v>
      </c>
      <c r="Z40" s="22">
        <v>-7.9999999999991189E-3</v>
      </c>
      <c r="AA40" s="22">
        <v>0.56099999999999994</v>
      </c>
      <c r="AB40" s="22">
        <v>0.88799999999999812</v>
      </c>
      <c r="AC40" s="23">
        <v>1.0130000000000052</v>
      </c>
    </row>
    <row r="41" spans="1:29" ht="17.25" thickBot="1" x14ac:dyDescent="0.35">
      <c r="A41" s="65" t="s">
        <v>125</v>
      </c>
      <c r="B41" s="62">
        <v>30.465651319999996</v>
      </c>
      <c r="C41" s="63">
        <v>35.835999999999999</v>
      </c>
      <c r="D41" s="72">
        <v>29.613</v>
      </c>
      <c r="E41" s="63">
        <v>30.838000000000001</v>
      </c>
      <c r="F41" s="64">
        <v>32.787999999999997</v>
      </c>
      <c r="G41" s="63">
        <v>30.465651319999996</v>
      </c>
      <c r="H41" s="63">
        <v>32.7185232</v>
      </c>
      <c r="I41" s="63">
        <v>27.93</v>
      </c>
      <c r="J41" s="63">
        <v>28.416</v>
      </c>
      <c r="K41" s="63">
        <v>29.917000000000002</v>
      </c>
      <c r="L41" s="64">
        <v>31.852</v>
      </c>
      <c r="M41" s="63">
        <v>30.465651319999996</v>
      </c>
      <c r="N41" s="63">
        <v>32.7185232</v>
      </c>
      <c r="O41" s="63">
        <v>28.477</v>
      </c>
      <c r="P41" s="63">
        <v>29.547999999999998</v>
      </c>
      <c r="Q41" s="63">
        <v>29.481999999999999</v>
      </c>
      <c r="R41" s="64">
        <v>30.652000000000001</v>
      </c>
      <c r="S41" s="63">
        <v>0</v>
      </c>
      <c r="T41" s="63">
        <v>-3.1174767999999986</v>
      </c>
      <c r="U41" s="63">
        <v>-1.1359999999999992</v>
      </c>
      <c r="V41" s="63">
        <v>-1.2900000000000027</v>
      </c>
      <c r="W41" s="64">
        <v>-3.3059999999999974</v>
      </c>
      <c r="X41" s="63">
        <v>0</v>
      </c>
      <c r="Y41" s="63">
        <v>0</v>
      </c>
      <c r="Z41" s="63">
        <v>0.5470000000000006</v>
      </c>
      <c r="AA41" s="63">
        <v>1.1319999999999979</v>
      </c>
      <c r="AB41" s="63">
        <v>-0.43500000000000227</v>
      </c>
      <c r="AC41" s="64">
        <v>-1.1999999999999993</v>
      </c>
    </row>
    <row r="42" spans="1:29" ht="17.25" thickBot="1" x14ac:dyDescent="0.35"/>
    <row r="43" spans="1:29" ht="17.25" thickBot="1" x14ac:dyDescent="0.35">
      <c r="A43" s="1" t="s">
        <v>61</v>
      </c>
      <c r="B43" s="126">
        <v>75214.881999999998</v>
      </c>
      <c r="C43" s="127">
        <v>77523.242789300915</v>
      </c>
      <c r="D43" s="128">
        <v>81038.989563393785</v>
      </c>
      <c r="E43" s="127">
        <v>85747.794642666151</v>
      </c>
      <c r="F43" s="129">
        <v>90806.523464984013</v>
      </c>
      <c r="G43" s="126">
        <v>75560.456999999995</v>
      </c>
      <c r="H43" s="127">
        <v>77992.875131078588</v>
      </c>
      <c r="I43" s="127">
        <v>80575.994150018305</v>
      </c>
      <c r="J43" s="127">
        <v>84843.543538018246</v>
      </c>
      <c r="K43" s="127">
        <v>90192.937515116369</v>
      </c>
      <c r="L43" s="129">
        <v>96391.872869285609</v>
      </c>
      <c r="M43" s="127">
        <v>75560.456999999995</v>
      </c>
      <c r="N43" s="127">
        <v>78070.812999999995</v>
      </c>
      <c r="O43" s="127">
        <v>80425.705078753133</v>
      </c>
      <c r="P43" s="127">
        <v>84384.205141607265</v>
      </c>
      <c r="Q43" s="127">
        <v>89392.58181356109</v>
      </c>
      <c r="R43" s="129">
        <v>95450.427127520132</v>
      </c>
    </row>
    <row r="44" spans="1:29" x14ac:dyDescent="0.3">
      <c r="B44" s="22"/>
      <c r="C44" s="22"/>
      <c r="D44" s="41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</row>
    <row r="45" spans="1:29" ht="60" customHeight="1" x14ac:dyDescent="0.3">
      <c r="A45" s="176" t="s">
        <v>139</v>
      </c>
      <c r="B45" s="176"/>
      <c r="C45" s="176"/>
      <c r="D45" s="176"/>
      <c r="E45" s="176"/>
      <c r="F45" s="176"/>
      <c r="G45" s="176"/>
      <c r="H45" s="176"/>
      <c r="I45" s="176"/>
      <c r="J45" s="176"/>
    </row>
    <row r="46" spans="1:29" x14ac:dyDescent="0.3">
      <c r="A46" s="108" t="s">
        <v>138</v>
      </c>
    </row>
  </sheetData>
  <mergeCells count="7">
    <mergeCell ref="A45:J45"/>
    <mergeCell ref="X2:AC2"/>
    <mergeCell ref="A2:A3"/>
    <mergeCell ref="B2:F2"/>
    <mergeCell ref="G2:L2"/>
    <mergeCell ref="M2:R2"/>
    <mergeCell ref="S2:W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10</vt:i4>
      </vt:variant>
      <vt:variant>
        <vt:lpstr>Pomenované rozsahy</vt:lpstr>
      </vt:variant>
      <vt:variant>
        <vt:i4>2</vt:i4>
      </vt:variant>
    </vt:vector>
  </HeadingPairs>
  <TitlesOfParts>
    <vt:vector size="12" baseType="lpstr">
      <vt:lpstr>Graf_1</vt:lpstr>
      <vt:lpstr>Graf_2</vt:lpstr>
      <vt:lpstr>Graf_3</vt:lpstr>
      <vt:lpstr>Graf_4</vt:lpstr>
      <vt:lpstr>Graf_5</vt:lpstr>
      <vt:lpstr>Graf_6_a_ Graf_7</vt:lpstr>
      <vt:lpstr>Graf_8</vt:lpstr>
      <vt:lpstr>Tab_1</vt:lpstr>
      <vt:lpstr>Tab_2</vt:lpstr>
      <vt:lpstr>Tab_3</vt:lpstr>
      <vt:lpstr>Graf_3!_ftn1</vt:lpstr>
      <vt:lpstr>Graf_3!_ftnref1</vt:lpstr>
    </vt:vector>
  </TitlesOfParts>
  <Company>Ministerstvo financií SR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Paur Dusan</dc:creator>
  <cp:lastModifiedBy>Alexova Martina</cp:lastModifiedBy>
  <dcterms:created xsi:type="dcterms:W3CDTF">2015-11-02T12:32:05Z</dcterms:created>
  <dcterms:modified xsi:type="dcterms:W3CDTF">2016-07-01T11:36:39Z</dcterms:modified>
</cp:coreProperties>
</file>