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5_Vybor\EDV\2017_zasadnutia\februar\komentar\"/>
    </mc:Choice>
  </mc:AlternateContent>
  <bookViews>
    <workbookView xWindow="0" yWindow="0" windowWidth="13620" windowHeight="4155" firstSheet="2" activeTab="8"/>
  </bookViews>
  <sheets>
    <sheet name="Graf_1" sheetId="6" r:id="rId1"/>
    <sheet name="Graf_2" sheetId="4" r:id="rId2"/>
    <sheet name="Graf_3" sheetId="3" r:id="rId3"/>
    <sheet name="Graf_5" sheetId="17" r:id="rId4"/>
    <sheet name="Graf_6" sheetId="14" r:id="rId5"/>
    <sheet name="Graf_7" sheetId="10" r:id="rId6"/>
    <sheet name="Graf_8" sheetId="13" r:id="rId7"/>
    <sheet name="Graf_9" sheetId="16" r:id="rId8"/>
    <sheet name="Graf_10" sheetId="15" r:id="rId9"/>
    <sheet name="Graf_11" sheetId="9" r:id="rId10"/>
    <sheet name="Tab_1" sheetId="12" r:id="rId11"/>
    <sheet name="Tab_2" sheetId="5" r:id="rId12"/>
    <sheet name="Tab 3" sheetId="11" r:id="rId13"/>
    <sheet name="Tab_4" sheetId="2" r:id="rId14"/>
  </sheets>
  <definedNames>
    <definedName name="_ftn1" localSheetId="1">Graf_2!$A$4</definedName>
    <definedName name="_ftnref1" localSheetId="1">Graf_2!$A$1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3" l="1"/>
  <c r="C39" i="13"/>
  <c r="C40" i="13"/>
  <c r="C41" i="13"/>
  <c r="C42" i="13"/>
  <c r="C43" i="13"/>
  <c r="C44" i="13"/>
  <c r="C45" i="13"/>
  <c r="C46" i="13"/>
  <c r="C47" i="13"/>
  <c r="C48" i="13"/>
  <c r="C49" i="13"/>
  <c r="C50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4" i="13"/>
  <c r="F19" i="5" l="1"/>
  <c r="F18" i="5" s="1"/>
  <c r="F25" i="5"/>
  <c r="F24" i="5" s="1"/>
  <c r="F16" i="5"/>
  <c r="F38" i="5" l="1"/>
  <c r="E33" i="5"/>
  <c r="D33" i="5"/>
  <c r="C33" i="5"/>
  <c r="B33" i="5"/>
  <c r="B32" i="5" s="1"/>
  <c r="E32" i="5"/>
  <c r="D32" i="5"/>
  <c r="C32" i="5"/>
  <c r="E30" i="5"/>
  <c r="D30" i="5"/>
  <c r="C30" i="5"/>
  <c r="B30" i="5"/>
  <c r="E16" i="5"/>
  <c r="D16" i="5"/>
  <c r="C16" i="5"/>
  <c r="B16" i="5"/>
  <c r="E19" i="5"/>
  <c r="D19" i="5"/>
  <c r="D18" i="5" s="1"/>
  <c r="C19" i="5"/>
  <c r="C18" i="5" s="1"/>
  <c r="B19" i="5"/>
  <c r="E18" i="5"/>
  <c r="B18" i="5"/>
  <c r="E28" i="5"/>
  <c r="D28" i="5"/>
  <c r="D27" i="5" s="1"/>
  <c r="C28" i="5"/>
  <c r="C27" i="5" s="1"/>
  <c r="B28" i="5"/>
  <c r="B27" i="5" s="1"/>
  <c r="E27" i="5"/>
  <c r="B25" i="5"/>
  <c r="B24" i="5" s="1"/>
  <c r="E25" i="5"/>
  <c r="E24" i="5" s="1"/>
  <c r="D25" i="5"/>
  <c r="D24" i="5" s="1"/>
  <c r="C25" i="5"/>
  <c r="C24" i="5" s="1"/>
  <c r="F7" i="5"/>
  <c r="E7" i="5"/>
  <c r="D7" i="5"/>
  <c r="C7" i="5"/>
  <c r="B7" i="5"/>
  <c r="F3" i="5"/>
  <c r="E3" i="5"/>
  <c r="D3" i="5"/>
  <c r="C3" i="5"/>
  <c r="B3" i="5"/>
  <c r="D38" i="5" l="1"/>
  <c r="C38" i="5"/>
  <c r="B38" i="5"/>
  <c r="E38" i="5"/>
  <c r="C11" i="5"/>
  <c r="D11" i="5"/>
  <c r="E11" i="5"/>
  <c r="B11" i="5"/>
  <c r="F11" i="5"/>
  <c r="W41" i="11" l="1"/>
  <c r="V41" i="11"/>
  <c r="S41" i="11"/>
  <c r="Y41" i="11"/>
  <c r="R41" i="11"/>
  <c r="W40" i="11"/>
  <c r="S40" i="11"/>
  <c r="V40" i="11"/>
  <c r="P39" i="11"/>
  <c r="N39" i="11"/>
  <c r="M39" i="11"/>
  <c r="L39" i="11"/>
  <c r="J39" i="11"/>
  <c r="I39" i="11"/>
  <c r="H39" i="11"/>
  <c r="F39" i="11"/>
  <c r="E39" i="11"/>
  <c r="D39" i="11"/>
  <c r="B39" i="11"/>
  <c r="W38" i="11"/>
  <c r="S38" i="11"/>
  <c r="R38" i="11"/>
  <c r="V38" i="11"/>
  <c r="W37" i="11"/>
  <c r="V37" i="11"/>
  <c r="S37" i="11"/>
  <c r="Y37" i="11"/>
  <c r="R37" i="11"/>
  <c r="W36" i="11"/>
  <c r="S36" i="11"/>
  <c r="V36" i="11"/>
  <c r="R36" i="11"/>
  <c r="W35" i="11"/>
  <c r="S35" i="11"/>
  <c r="R35" i="11"/>
  <c r="V35" i="11"/>
  <c r="W34" i="11"/>
  <c r="S34" i="11"/>
  <c r="R34" i="11"/>
  <c r="V34" i="11"/>
  <c r="W33" i="11"/>
  <c r="V33" i="11"/>
  <c r="S33" i="11"/>
  <c r="Y33" i="11"/>
  <c r="R33" i="11"/>
  <c r="W29" i="11"/>
  <c r="S29" i="11"/>
  <c r="V29" i="11"/>
  <c r="R29" i="11"/>
  <c r="W27" i="11"/>
  <c r="V27" i="11"/>
  <c r="S27" i="11"/>
  <c r="S25" i="11" s="1"/>
  <c r="Y27" i="11"/>
  <c r="R27" i="11"/>
  <c r="W26" i="11"/>
  <c r="W25" i="11" s="1"/>
  <c r="V26" i="11"/>
  <c r="S26" i="11"/>
  <c r="J25" i="11"/>
  <c r="G25" i="11"/>
  <c r="F25" i="11"/>
  <c r="B25" i="11"/>
  <c r="P25" i="11"/>
  <c r="N25" i="11"/>
  <c r="M25" i="11"/>
  <c r="L25" i="11"/>
  <c r="I25" i="11"/>
  <c r="H25" i="11"/>
  <c r="E25" i="11"/>
  <c r="D25" i="11"/>
  <c r="W24" i="11"/>
  <c r="S24" i="11"/>
  <c r="R24" i="11"/>
  <c r="V24" i="11"/>
  <c r="W23" i="11"/>
  <c r="S23" i="11"/>
  <c r="Y23" i="11"/>
  <c r="V23" i="11"/>
  <c r="R23" i="11"/>
  <c r="W22" i="11"/>
  <c r="V22" i="11"/>
  <c r="S22" i="11"/>
  <c r="R22" i="11"/>
  <c r="W21" i="11"/>
  <c r="S21" i="11"/>
  <c r="R21" i="11"/>
  <c r="V21" i="11"/>
  <c r="W20" i="11"/>
  <c r="S20" i="11"/>
  <c r="R20" i="11"/>
  <c r="V20" i="11"/>
  <c r="W19" i="11"/>
  <c r="V19" i="11"/>
  <c r="R19" i="11"/>
  <c r="Q19" i="11"/>
  <c r="S19" i="11"/>
  <c r="Y18" i="11"/>
  <c r="V18" i="11"/>
  <c r="R18" i="11"/>
  <c r="Q18" i="11"/>
  <c r="U18" i="11"/>
  <c r="Y17" i="11"/>
  <c r="V17" i="11"/>
  <c r="R17" i="11"/>
  <c r="Q17" i="11"/>
  <c r="U17" i="11"/>
  <c r="Y16" i="11"/>
  <c r="V16" i="11"/>
  <c r="R16" i="11"/>
  <c r="Q16" i="11"/>
  <c r="U16" i="11"/>
  <c r="Y15" i="11"/>
  <c r="V15" i="11"/>
  <c r="R15" i="11"/>
  <c r="Q15" i="11"/>
  <c r="U15" i="11"/>
  <c r="Y14" i="11"/>
  <c r="V14" i="11"/>
  <c r="R14" i="11"/>
  <c r="Q14" i="11"/>
  <c r="M13" i="11"/>
  <c r="J13" i="11"/>
  <c r="J11" i="11" s="1"/>
  <c r="I13" i="11"/>
  <c r="U14" i="11"/>
  <c r="E13" i="11"/>
  <c r="B13" i="11"/>
  <c r="B11" i="11" s="1"/>
  <c r="P13" i="11"/>
  <c r="O13" i="11"/>
  <c r="O11" i="11" s="1"/>
  <c r="L13" i="11"/>
  <c r="K13" i="11"/>
  <c r="H13" i="11"/>
  <c r="G13" i="11"/>
  <c r="G11" i="11" s="1"/>
  <c r="D13" i="11"/>
  <c r="C13" i="11"/>
  <c r="Y12" i="11"/>
  <c r="V12" i="11"/>
  <c r="U12" i="11"/>
  <c r="R12" i="11"/>
  <c r="Q12" i="11"/>
  <c r="P11" i="11"/>
  <c r="L11" i="11"/>
  <c r="K11" i="11"/>
  <c r="H11" i="11"/>
  <c r="D11" i="11"/>
  <c r="C11" i="11"/>
  <c r="V10" i="11"/>
  <c r="R10" i="11"/>
  <c r="Y10" i="11"/>
  <c r="U10" i="11"/>
  <c r="Q10" i="11"/>
  <c r="V9" i="11"/>
  <c r="R9" i="11"/>
  <c r="Y9" i="11"/>
  <c r="U9" i="11"/>
  <c r="Q9" i="11"/>
  <c r="V8" i="11"/>
  <c r="R8" i="11"/>
  <c r="Y8" i="11"/>
  <c r="U8" i="11"/>
  <c r="Q8" i="11"/>
  <c r="V7" i="11"/>
  <c r="R7" i="11"/>
  <c r="Y7" i="11"/>
  <c r="U7" i="11"/>
  <c r="Q7" i="11"/>
  <c r="V6" i="11"/>
  <c r="R6" i="11"/>
  <c r="Y6" i="11"/>
  <c r="U6" i="11"/>
  <c r="Q6" i="11"/>
  <c r="P5" i="11"/>
  <c r="O5" i="11"/>
  <c r="N5" i="11"/>
  <c r="M5" i="11"/>
  <c r="L5" i="11"/>
  <c r="L4" i="11" s="1"/>
  <c r="K5" i="11"/>
  <c r="J5" i="11"/>
  <c r="I5" i="11"/>
  <c r="H5" i="11"/>
  <c r="G5" i="11"/>
  <c r="F5" i="11"/>
  <c r="E5" i="11"/>
  <c r="D5" i="11"/>
  <c r="C5" i="11"/>
  <c r="B5" i="11"/>
  <c r="H4" i="11"/>
  <c r="W39" i="11" l="1"/>
  <c r="D4" i="11"/>
  <c r="P4" i="11"/>
  <c r="P28" i="11" s="1"/>
  <c r="P30" i="11" s="1"/>
  <c r="R5" i="11"/>
  <c r="B4" i="11"/>
  <c r="J4" i="11"/>
  <c r="V5" i="11"/>
  <c r="V25" i="11"/>
  <c r="S39" i="11"/>
  <c r="R13" i="11"/>
  <c r="R11" i="11" s="1"/>
  <c r="V13" i="11"/>
  <c r="V11" i="11" s="1"/>
  <c r="V4" i="11" s="1"/>
  <c r="B28" i="11"/>
  <c r="B30" i="11" s="1"/>
  <c r="J28" i="11"/>
  <c r="Q5" i="11"/>
  <c r="U5" i="11"/>
  <c r="Y5" i="11"/>
  <c r="E11" i="11"/>
  <c r="E4" i="11" s="1"/>
  <c r="I11" i="11"/>
  <c r="I4" i="11" s="1"/>
  <c r="G28" i="11"/>
  <c r="G30" i="11" s="1"/>
  <c r="X8" i="11"/>
  <c r="T8" i="11"/>
  <c r="U23" i="11"/>
  <c r="Q23" i="11"/>
  <c r="X26" i="11"/>
  <c r="T26" i="11"/>
  <c r="X35" i="11"/>
  <c r="T35" i="11"/>
  <c r="K4" i="11"/>
  <c r="W15" i="11"/>
  <c r="S15" i="11"/>
  <c r="W16" i="11"/>
  <c r="S16" i="11"/>
  <c r="W18" i="11"/>
  <c r="S18" i="11"/>
  <c r="X22" i="11"/>
  <c r="T22" i="11"/>
  <c r="E28" i="11"/>
  <c r="E30" i="11" s="1"/>
  <c r="R26" i="11"/>
  <c r="C25" i="11"/>
  <c r="Y26" i="11"/>
  <c r="Y25" i="11" s="1"/>
  <c r="O25" i="11"/>
  <c r="U41" i="11"/>
  <c r="Q41" i="11"/>
  <c r="W12" i="11"/>
  <c r="S12" i="11"/>
  <c r="X14" i="11"/>
  <c r="T14" i="11"/>
  <c r="X15" i="11"/>
  <c r="T15" i="11"/>
  <c r="X16" i="11"/>
  <c r="T16" i="11"/>
  <c r="X17" i="11"/>
  <c r="T17" i="11"/>
  <c r="X18" i="11"/>
  <c r="T18" i="11"/>
  <c r="X19" i="11"/>
  <c r="T19" i="11"/>
  <c r="U22" i="11"/>
  <c r="Q22" i="11"/>
  <c r="Y22" i="11"/>
  <c r="J30" i="11"/>
  <c r="X29" i="11"/>
  <c r="T29" i="11"/>
  <c r="X36" i="11"/>
  <c r="T36" i="11"/>
  <c r="X40" i="11"/>
  <c r="T40" i="11"/>
  <c r="X6" i="11"/>
  <c r="T6" i="11"/>
  <c r="X7" i="11"/>
  <c r="T7" i="11"/>
  <c r="X9" i="11"/>
  <c r="T9" i="11"/>
  <c r="X10" i="11"/>
  <c r="T10" i="11"/>
  <c r="C4" i="11"/>
  <c r="G4" i="11"/>
  <c r="O4" i="11"/>
  <c r="W14" i="11"/>
  <c r="S14" i="11"/>
  <c r="W17" i="11"/>
  <c r="S17" i="11"/>
  <c r="U26" i="11"/>
  <c r="Q26" i="11"/>
  <c r="K25" i="11"/>
  <c r="U33" i="11"/>
  <c r="Q33" i="11"/>
  <c r="U37" i="11"/>
  <c r="Q37" i="11"/>
  <c r="X39" i="11"/>
  <c r="T39" i="11"/>
  <c r="W6" i="11"/>
  <c r="S6" i="11"/>
  <c r="W7" i="11"/>
  <c r="S7" i="11"/>
  <c r="W8" i="11"/>
  <c r="S8" i="11"/>
  <c r="W9" i="11"/>
  <c r="S9" i="11"/>
  <c r="W10" i="11"/>
  <c r="S10" i="11"/>
  <c r="M11" i="11"/>
  <c r="M4" i="11" s="1"/>
  <c r="X12" i="11"/>
  <c r="T12" i="11"/>
  <c r="F13" i="11"/>
  <c r="F11" i="11" s="1"/>
  <c r="F4" i="11" s="1"/>
  <c r="N13" i="11"/>
  <c r="N11" i="11" s="1"/>
  <c r="N4" i="11" s="1"/>
  <c r="U19" i="11"/>
  <c r="X21" i="11"/>
  <c r="T21" i="11"/>
  <c r="M28" i="11"/>
  <c r="M30" i="11" s="1"/>
  <c r="U27" i="11"/>
  <c r="Q27" i="11"/>
  <c r="U29" i="11"/>
  <c r="Q29" i="11"/>
  <c r="Y29" i="11"/>
  <c r="U36" i="11"/>
  <c r="Q36" i="11"/>
  <c r="Y36" i="11"/>
  <c r="R40" i="11"/>
  <c r="C39" i="11"/>
  <c r="R39" i="11" s="1"/>
  <c r="G39" i="11"/>
  <c r="V39" i="11" s="1"/>
  <c r="U40" i="11"/>
  <c r="Q40" i="11"/>
  <c r="K39" i="11"/>
  <c r="Y40" i="11"/>
  <c r="O39" i="11"/>
  <c r="Y39" i="11" s="1"/>
  <c r="Y19" i="11"/>
  <c r="Y13" i="11" s="1"/>
  <c r="Y11" i="11" s="1"/>
  <c r="X20" i="11"/>
  <c r="T20" i="11"/>
  <c r="U21" i="11"/>
  <c r="Q21" i="11"/>
  <c r="Y21" i="11"/>
  <c r="X24" i="11"/>
  <c r="T24" i="11"/>
  <c r="X34" i="11"/>
  <c r="T34" i="11"/>
  <c r="U35" i="11"/>
  <c r="Q35" i="11"/>
  <c r="Y35" i="11"/>
  <c r="X38" i="11"/>
  <c r="T38" i="11"/>
  <c r="U20" i="11"/>
  <c r="Q20" i="11"/>
  <c r="Q13" i="11" s="1"/>
  <c r="Q11" i="11" s="1"/>
  <c r="Y20" i="11"/>
  <c r="X23" i="11"/>
  <c r="T23" i="11"/>
  <c r="U24" i="11"/>
  <c r="Q24" i="11"/>
  <c r="Y24" i="11"/>
  <c r="D28" i="11"/>
  <c r="D30" i="11" s="1"/>
  <c r="H28" i="11"/>
  <c r="H30" i="11" s="1"/>
  <c r="L28" i="11"/>
  <c r="L30" i="11" s="1"/>
  <c r="X27" i="11"/>
  <c r="T27" i="11"/>
  <c r="X33" i="11"/>
  <c r="T33" i="11"/>
  <c r="U34" i="11"/>
  <c r="Q34" i="11"/>
  <c r="Y34" i="11"/>
  <c r="X37" i="11"/>
  <c r="T37" i="11"/>
  <c r="U38" i="11"/>
  <c r="Q38" i="11"/>
  <c r="Y38" i="11"/>
  <c r="X41" i="11"/>
  <c r="T41" i="11"/>
  <c r="V28" i="11" l="1"/>
  <c r="V30" i="11" s="1"/>
  <c r="O28" i="11"/>
  <c r="O30" i="11" s="1"/>
  <c r="R4" i="11"/>
  <c r="S13" i="11"/>
  <c r="S11" i="11" s="1"/>
  <c r="U13" i="11"/>
  <c r="U11" i="11" s="1"/>
  <c r="U25" i="11"/>
  <c r="W13" i="11"/>
  <c r="W11" i="11" s="1"/>
  <c r="W5" i="11"/>
  <c r="K28" i="11"/>
  <c r="K30" i="11" s="1"/>
  <c r="U4" i="11"/>
  <c r="U28" i="11" s="1"/>
  <c r="U30" i="11" s="1"/>
  <c r="I28" i="11"/>
  <c r="I30" i="11" s="1"/>
  <c r="T13" i="11"/>
  <c r="X25" i="11"/>
  <c r="N28" i="11"/>
  <c r="N30" i="11" s="1"/>
  <c r="S5" i="11"/>
  <c r="X5" i="11"/>
  <c r="R25" i="11"/>
  <c r="T25" i="11"/>
  <c r="Q4" i="11"/>
  <c r="U39" i="11"/>
  <c r="Q39" i="11"/>
  <c r="T11" i="11"/>
  <c r="Q25" i="11"/>
  <c r="T5" i="11"/>
  <c r="X13" i="11"/>
  <c r="X11" i="11" s="1"/>
  <c r="C28" i="11"/>
  <c r="C30" i="11" s="1"/>
  <c r="Y4" i="11"/>
  <c r="Y28" i="11" s="1"/>
  <c r="Y30" i="11" s="1"/>
  <c r="F28" i="11"/>
  <c r="F30" i="11" s="1"/>
  <c r="W4" i="11" l="1"/>
  <c r="W28" i="11" s="1"/>
  <c r="W30" i="11" s="1"/>
  <c r="R28" i="11"/>
  <c r="R30" i="11" s="1"/>
  <c r="T4" i="11"/>
  <c r="S4" i="11"/>
  <c r="S28" i="11" s="1"/>
  <c r="S30" i="11" s="1"/>
  <c r="Q28" i="11"/>
  <c r="Q30" i="11" s="1"/>
  <c r="T28" i="11"/>
  <c r="T30" i="11" s="1"/>
  <c r="X4" i="11"/>
  <c r="X28" i="11" s="1"/>
  <c r="X30" i="11" s="1"/>
  <c r="C12" i="2" l="1"/>
  <c r="C15" i="2"/>
  <c r="D12" i="2"/>
  <c r="D15" i="2"/>
  <c r="D16" i="2"/>
  <c r="E12" i="2"/>
  <c r="E16" i="2" s="1"/>
  <c r="E15" i="2"/>
  <c r="F12" i="2"/>
  <c r="F15" i="2"/>
  <c r="G12" i="2"/>
  <c r="G16" i="2" s="1"/>
  <c r="G15" i="2"/>
  <c r="H12" i="2"/>
  <c r="H15" i="2"/>
  <c r="I12" i="2"/>
  <c r="I16" i="2" s="1"/>
  <c r="I15" i="2"/>
  <c r="J12" i="2"/>
  <c r="J15" i="2"/>
  <c r="K12" i="2"/>
  <c r="K15" i="2"/>
  <c r="L12" i="2"/>
  <c r="L15" i="2"/>
  <c r="M12" i="2"/>
  <c r="M16" i="2" s="1"/>
  <c r="M15" i="2"/>
  <c r="N12" i="2"/>
  <c r="N15" i="2"/>
  <c r="O12" i="2"/>
  <c r="O16" i="2" s="1"/>
  <c r="O15" i="2"/>
  <c r="P12" i="2"/>
  <c r="P15" i="2"/>
  <c r="Q12" i="2"/>
  <c r="Q15" i="2"/>
  <c r="R12" i="2"/>
  <c r="R15" i="2"/>
  <c r="S12" i="2"/>
  <c r="S15" i="2"/>
  <c r="T12" i="2"/>
  <c r="T15" i="2"/>
  <c r="T16" i="2"/>
  <c r="U12" i="2"/>
  <c r="U15" i="2"/>
  <c r="V12" i="2"/>
  <c r="V15" i="2"/>
  <c r="W12" i="2"/>
  <c r="W15" i="2"/>
  <c r="X12" i="2"/>
  <c r="X15" i="2"/>
  <c r="Y12" i="2"/>
  <c r="Y15" i="2"/>
  <c r="Z12" i="2"/>
  <c r="Z15" i="2"/>
  <c r="AA12" i="2"/>
  <c r="AA15" i="2"/>
  <c r="AB12" i="2"/>
  <c r="AB15" i="2"/>
  <c r="AC12" i="2"/>
  <c r="AC15" i="2"/>
  <c r="AD12" i="2"/>
  <c r="AD15" i="2"/>
  <c r="AE12" i="2"/>
  <c r="AE15" i="2"/>
  <c r="B12" i="2"/>
  <c r="B15" i="2"/>
  <c r="K16" i="2" l="1"/>
  <c r="B16" i="2"/>
  <c r="Z16" i="2"/>
  <c r="X16" i="2"/>
  <c r="V16" i="2"/>
  <c r="C16" i="2"/>
  <c r="P16" i="2"/>
  <c r="N16" i="2"/>
  <c r="L16" i="2"/>
  <c r="J16" i="2"/>
  <c r="H16" i="2"/>
  <c r="F16" i="2"/>
  <c r="Y16" i="2"/>
  <c r="W16" i="2"/>
  <c r="U16" i="2"/>
  <c r="AD16" i="2"/>
  <c r="AB16" i="2"/>
  <c r="AE16" i="2"/>
  <c r="AC16" i="2"/>
  <c r="AA16" i="2"/>
  <c r="S16" i="2"/>
  <c r="Q16" i="2"/>
  <c r="R16" i="2"/>
</calcChain>
</file>

<file path=xl/sharedStrings.xml><?xml version="1.0" encoding="utf-8"?>
<sst xmlns="http://schemas.openxmlformats.org/spreadsheetml/2006/main" count="213" uniqueCount="193">
  <si>
    <t>Ukazovateľ</t>
  </si>
  <si>
    <t>Daňové príjmy VS spolu</t>
  </si>
  <si>
    <t>Dane z príjmov, ziskov a kapitálového majetku</t>
  </si>
  <si>
    <t>Daň z príjmov fyzických osôb</t>
  </si>
  <si>
    <t>DPFO zo závislej činnosti</t>
  </si>
  <si>
    <t xml:space="preserve">DPFO z  podnikania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</si>
  <si>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</si>
  <si>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</si>
  <si>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</si>
  <si>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</si>
  <si>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</si>
  <si>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</si>
  <si>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</si>
  <si>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</si>
  <si>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</si>
  <si>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</si>
  <si>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</si>
  <si>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</si>
  <si>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</si>
  <si>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</si>
  <si>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Ostatné dane</t>
  </si>
  <si>
    <t>Daňové príjmy a príjmy FSZP spolu</t>
  </si>
  <si>
    <t>SANKCIE</t>
  </si>
  <si>
    <t>Daňové príjmy a príjmy FSZP vrátane sankcií</t>
  </si>
  <si>
    <t>% HDP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</si>
  <si>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</si>
  <si>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</si>
  <si>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</si>
  <si>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</si>
  <si>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</si>
  <si>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Výdavky na verejnoprospešný účel</t>
  </si>
  <si>
    <t>Miestne dane (vrátane dane z motorových vozidiel do r. 2015)</t>
  </si>
  <si>
    <t>Sociálna poisťovňa (EAO + dlžné)</t>
  </si>
  <si>
    <t>Zdravotné poisťovne (EAO + dlžné)</t>
  </si>
  <si>
    <t>z toho vplyv LEVEL/EDS</t>
  </si>
  <si>
    <t>z toho vplyv MAKRA</t>
  </si>
  <si>
    <t>z toho vplyv AKTUALIZÁCIE LEGISLATÍVY</t>
  </si>
  <si>
    <t>Daňové príjmy VS</t>
  </si>
  <si>
    <t>DPFOzč, SO, ZO (mzdová báza)</t>
  </si>
  <si>
    <t>DPPO, DPFOpod, SD MO, ZD licencie (nominálne a reálne HDP)</t>
  </si>
  <si>
    <t>DPH (nominálna spotreba domácností, medzispotreba a investície vlády)</t>
  </si>
  <si>
    <t>Ostatné SD (konečná spotreba domácností, s.c.)</t>
  </si>
  <si>
    <t>Dane z medzinárodného obchodu a transakcií (Import, b.c.)</t>
  </si>
  <si>
    <t>Zrážková daň a OO vybr.fin.inštitúcií (objem vkladov, PÚM)</t>
  </si>
  <si>
    <t>Vplyv zmeny makroekonomických údajov</t>
  </si>
  <si>
    <t>DPH</t>
  </si>
  <si>
    <t>Vplyv zmeny odhadu úspešnosti výberu daní (EDS/level)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</si>
  <si>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</si>
  <si>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</si>
  <si>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</si>
  <si>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</si>
  <si>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</si>
  <si>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</si>
  <si>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</si>
  <si>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</si>
  <si>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</si>
  <si>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</si>
  <si>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</si>
  <si>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</si>
  <si>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</si>
  <si>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</si>
  <si>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</si>
  <si>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</si>
  <si>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</si>
  <si>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</si>
  <si>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</si>
  <si>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</si>
  <si>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</si>
  <si>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</si>
  <si>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</si>
  <si>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</si>
  <si>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</si>
  <si>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</si>
  <si>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</si>
  <si>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</si>
  <si>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</si>
  <si>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</si>
  <si>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</si>
  <si>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</si>
  <si>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</si>
  <si>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EDS</t>
  </si>
  <si>
    <t>Horny interval</t>
  </si>
  <si>
    <t>Dolny interval</t>
  </si>
  <si>
    <t>FSZP* spolu</t>
  </si>
  <si>
    <t>z toho JEDNORAZOVÉ VPLYVY</t>
  </si>
  <si>
    <t>z toho INÉ VPLYVY</t>
  </si>
  <si>
    <t>CELKOVÁ ZMENA</t>
  </si>
  <si>
    <t>* Fondy sociálneho a zdravotného poistenia</t>
  </si>
  <si>
    <t>* Pod schváleným rozpočtom sa myslí prognóza daňových príjmov schválených v rámci Výboru pre daňové prognózy (VpDP) z októbra 2015. RVS na roky 2016 až 2018 bol nad rámec prognózy schválenej VpDP upravený pozmeňujúcim návrhom v NR SR. Zvýšili sa príjmy z DPH v rokoch 2016 až 2018 o 200 mil. eur v každom roku a príjmy zo spotrebnej dane z minerálneho oleja o 50 mil. eur tiež v každom roku. Zároveň, pozmeňovací návrh nezohľadnil vplyv zavedenia nižšej sadzby DPH na vybrané potraviny, t. j. výnos DPH je vyšší o 65,8 mil. eur v roku 2016, o 69,0 mil. eur v roku 2017 a o 72,4 mil. eur v roku 2018.</t>
  </si>
  <si>
    <t>2 Q 2016</t>
  </si>
  <si>
    <t>Graf 3: Vplyv zmeny odhadu úspešnosti výberu (EDS) na prognózu daní (v mil. eur)</t>
  </si>
  <si>
    <t>Graf 2: Vplyv makroekonomickej prognózy na odhad daní (mil. eur)</t>
  </si>
  <si>
    <t>Graf 1: Zmena prognózy daní oproti novembru 2016 (mil. eur)</t>
  </si>
  <si>
    <t>November 2016</t>
  </si>
  <si>
    <t>Február 2017</t>
  </si>
  <si>
    <t>Rozpočet VS na roky 2016 - 2018 *</t>
  </si>
  <si>
    <t>Rozpočet VS na roky 2017 - 2019 **</t>
  </si>
  <si>
    <t>Rozdiel oproti RVS 2016 - 2018</t>
  </si>
  <si>
    <t>Rozdiel oproti RVS 2017 - 2019</t>
  </si>
  <si>
    <t>FSZP spolu ***</t>
  </si>
  <si>
    <r>
      <t>Sociálna poisťovňa</t>
    </r>
    <r>
      <rPr>
        <sz val="8"/>
        <rFont val="Arial Narrow"/>
        <family val="2"/>
        <charset val="238"/>
      </rPr>
      <t xml:space="preserve"> (EAO + dlžné)</t>
    </r>
  </si>
  <si>
    <r>
      <t>Zdravotné poisťovne</t>
    </r>
    <r>
      <rPr>
        <sz val="8"/>
        <rFont val="Arial Narrow"/>
        <family val="2"/>
        <charset val="238"/>
      </rPr>
      <t xml:space="preserve"> (EAO + dlžné)</t>
    </r>
  </si>
  <si>
    <t>Daňové príjmy ŠR</t>
  </si>
  <si>
    <t>z toho FO</t>
  </si>
  <si>
    <t xml:space="preserve">                         PO</t>
  </si>
  <si>
    <t>**  Pod schváleným rozpočtom sa myslí prognóza daňových príjmov schválených v rámci Výboru pre daňové prognózy (VpDP) z novembra 2016. RVS na roky 2017 až 2019 bol nad rámec prognózy schválenej VpDP upravený  v NR SR o legislatívnu zmenu týkajúcu sa zrušenia maximálnych vymeriavacích základov pre zdravotné odvody. Uvedené opatrenie zvyšuje výnos zdravotných odvodov v rokoch 2017 až 2019 o 90 mil. eur až o 100 mil. eur. Zároveň znamená nižší výnos dane z príjmov právnických a fyzických osôb v celkovej sume 17,2 až 19,1 mil. eur.</t>
  </si>
  <si>
    <t>HDP, b.c.</t>
  </si>
  <si>
    <t>Aktuálna prognóza (február 2017)</t>
  </si>
  <si>
    <t>Nová legislatíva</t>
  </si>
  <si>
    <t>Dane z nehnuteľností - zvýšenie sadzieb</t>
  </si>
  <si>
    <t>Zrušenie maximálnych VZ pre zdravotné odvody</t>
  </si>
  <si>
    <t>Daňová licencia</t>
  </si>
  <si>
    <t>Aktualizovaná legislatíva</t>
  </si>
  <si>
    <t>DPH - úročenie NO</t>
  </si>
  <si>
    <t>SD z tabaku</t>
  </si>
  <si>
    <t>Aktualizácia OOP</t>
  </si>
  <si>
    <t>Vplyvy legislatívy celkom</t>
  </si>
  <si>
    <t>Zákon č. 595/2003 Z. z. o dani z príjmov</t>
  </si>
  <si>
    <t>DPPO</t>
  </si>
  <si>
    <t>Zákon č. 222/2004 Z. z. o DPH</t>
  </si>
  <si>
    <t>Zrušenie maximálnych vymeriavacích základov</t>
  </si>
  <si>
    <t>DPFO závislá činnosť</t>
  </si>
  <si>
    <t>DPFO podnikanie</t>
  </si>
  <si>
    <t>Zdravotné odvody</t>
  </si>
  <si>
    <t>Zákon č. 582/2004 Z. z. o miestnych daniach (len zmena obecných VZN)</t>
  </si>
  <si>
    <t>Zvýšenie sadzby dane z nehnuteľností</t>
  </si>
  <si>
    <t>Aktualizácia vplyvu zmeny počtu cigariet v krabičke</t>
  </si>
  <si>
    <t>Aktualizácia vplyvu OOP</t>
  </si>
  <si>
    <t>Zrážková daň</t>
  </si>
  <si>
    <t>SPOLU</t>
  </si>
  <si>
    <t>Úročenie NO</t>
  </si>
  <si>
    <t>Zákon č. 106/2004 Z. z. o spotrebnej dani z tabakových výrobkov</t>
  </si>
  <si>
    <t>Zákon č. 580/2004 Z. z. o zdravotnom poistení</t>
  </si>
  <si>
    <t>Zákon č. 461/2003 Z. z. o sociálnom poistení</t>
  </si>
  <si>
    <t>2016F</t>
  </si>
  <si>
    <t>2017F</t>
  </si>
  <si>
    <t>2018F</t>
  </si>
  <si>
    <t>Výnos daňovej</t>
  </si>
  <si>
    <t>licencie*</t>
  </si>
  <si>
    <t>-82,5</t>
  </si>
  <si>
    <t>-74,6</t>
  </si>
  <si>
    <t>-70,8</t>
  </si>
  <si>
    <t>-66,9</t>
  </si>
  <si>
    <t>-62,9</t>
  </si>
  <si>
    <t>Zhlukovanie subjektov**</t>
  </si>
  <si>
    <t>(r800: 0-3 tis. eur)</t>
  </si>
  <si>
    <t>-26,2</t>
  </si>
  <si>
    <t>-28,8</t>
  </si>
  <si>
    <t>-30,3</t>
  </si>
  <si>
    <t>-31,8</t>
  </si>
  <si>
    <t>-33,4</t>
  </si>
  <si>
    <t>Zápočet daňovej</t>
  </si>
  <si>
    <t>licencie***</t>
  </si>
  <si>
    <t>-</t>
  </si>
  <si>
    <t>+12,1</t>
  </si>
  <si>
    <t>+15,3</t>
  </si>
  <si>
    <t>+14,4</t>
  </si>
  <si>
    <t>+13,5</t>
  </si>
  <si>
    <t>Zrušenie daňovej</t>
  </si>
  <si>
    <t>licencie</t>
  </si>
  <si>
    <t>-108,7</t>
  </si>
  <si>
    <t>-91,3</t>
  </si>
  <si>
    <t>-85,8</t>
  </si>
  <si>
    <t>-84,3</t>
  </si>
  <si>
    <t>-82,8</t>
  </si>
  <si>
    <t>* medziročný pokles 2014-2015 znížený na ďalšie obdobie o 50%</t>
  </si>
  <si>
    <t>** kumulatívny súčet medziročných rastov (r800 – (r800: 0-3tis. eur), roky 2014 – 2015 rast 10%; roky 2016-2018 rast 5%</t>
  </si>
  <si>
    <r>
      <t>*** maximálny uplatniteľný zápočet v roku</t>
    </r>
    <r>
      <rPr>
        <i/>
        <sz val="8"/>
        <color theme="1"/>
        <rFont val="Arial Narrow"/>
        <family val="2"/>
        <charset val="238"/>
      </rPr>
      <t xml:space="preserve"> t </t>
    </r>
    <r>
      <rPr>
        <sz val="8"/>
        <color theme="1"/>
        <rFont val="Arial Narrow"/>
        <family val="2"/>
        <charset val="238"/>
      </rPr>
      <t xml:space="preserve">tvorí 20% objemu licencie roku </t>
    </r>
    <r>
      <rPr>
        <i/>
        <sz val="8"/>
        <color theme="1"/>
        <rFont val="Arial Narrow"/>
        <family val="2"/>
        <charset val="238"/>
      </rPr>
      <t>t</t>
    </r>
    <r>
      <rPr>
        <sz val="8"/>
        <color theme="1"/>
        <rFont val="Arial Narrow"/>
        <family val="2"/>
        <charset val="238"/>
      </rPr>
      <t xml:space="preserve">, objem zápočtu roku </t>
    </r>
    <r>
      <rPr>
        <i/>
        <sz val="8"/>
        <color theme="1"/>
        <rFont val="Arial Narrow"/>
        <family val="2"/>
        <charset val="238"/>
      </rPr>
      <t xml:space="preserve">t </t>
    </r>
    <r>
      <rPr>
        <sz val="8"/>
        <color theme="1"/>
        <rFont val="Arial Narrow"/>
        <family val="2"/>
        <charset val="238"/>
      </rPr>
      <t xml:space="preserve">je rozdelený </t>
    </r>
    <r>
      <rPr>
        <i/>
        <sz val="8"/>
        <color theme="1"/>
        <rFont val="Arial Narrow"/>
        <family val="2"/>
        <charset val="238"/>
      </rPr>
      <t xml:space="preserve">t+1(74%) </t>
    </r>
    <r>
      <rPr>
        <sz val="8"/>
        <color theme="1"/>
        <rFont val="Arial Narrow"/>
        <family val="2"/>
        <charset val="238"/>
      </rPr>
      <t xml:space="preserve">a </t>
    </r>
    <r>
      <rPr>
        <i/>
        <sz val="8"/>
        <color theme="1"/>
        <rFont val="Arial Narrow"/>
        <family val="2"/>
        <charset val="238"/>
      </rPr>
      <t xml:space="preserve">t+2(26%) – </t>
    </r>
    <r>
      <rPr>
        <sz val="8"/>
        <color theme="1"/>
        <rFont val="Arial Narrow"/>
        <family val="2"/>
        <charset val="238"/>
      </rPr>
      <t>tento pomer je kumulatívne sčítaný v čase</t>
    </r>
  </si>
  <si>
    <t>3 Q 2016</t>
  </si>
  <si>
    <t>stav otvorených kontrol NO</t>
  </si>
  <si>
    <t>mesačná zmena (pravá os)</t>
  </si>
  <si>
    <t>Graf 8: Objem otvorených kontrol NO a mesačný prírastok (mil. eur)</t>
  </si>
  <si>
    <t xml:space="preserve">Graf 6: Prírastky a úbytky počtu PO založených na dosahovanie zisku </t>
  </si>
  <si>
    <t>Graf 9: Zamestnanci s príjmami nad MVZ  v roku 2015</t>
  </si>
  <si>
    <t>Graf 10: Marginálne zaťaženie práce podľa výšky hrubej mzdy</t>
  </si>
  <si>
    <t>Graf 11: Spotrebná daň z minerálnych olejov, vývoj EDS (v %)</t>
  </si>
  <si>
    <t>Tabuľka 1. Štruktúra vplyvu zrušenia daňovej licencie (fiškálny vplyv v mil. eur)</t>
  </si>
  <si>
    <t>Tabuľka 2: Legislatíva zapracovaná v prognóze (ESA2010, v mil. eur)</t>
  </si>
  <si>
    <t>Tabuľka 2a: Legislatíva zapracovaná v prognóze (ESA2010, v mil. eur)</t>
  </si>
  <si>
    <t>Tabuľka 3: Aktuálna prognóza IFP a porovnanie s rozpočtom VS na roky 2016 - 2018 a s rozpočtom VS na roky 2017 - 2019  (mil. eur, ESA2010)</t>
  </si>
  <si>
    <t>Tabuľka 4: Rozdiel aktuálnej prognózy daňových príjmov oproti prognóze z novembra 2016 (ESA2010, mil. Eur)</t>
  </si>
  <si>
    <t>Graf 7: Efektívna daňová sadzba DPH (%)</t>
  </si>
  <si>
    <t xml:space="preserve">Graf 5: Celkový objem korporátnej dane  u firiem, ktorých daň bola nižšia  než 3 tis. eur </t>
  </si>
  <si>
    <t>Objem dane do 3 tis. eur rozdelený podľa licenčných pásem</t>
  </si>
  <si>
    <t>Rok</t>
  </si>
  <si>
    <t>Počet vznikov</t>
  </si>
  <si>
    <t>Počet zánikov</t>
  </si>
  <si>
    <t>nepravidelní nad MVZ (osoby)</t>
  </si>
  <si>
    <t>pravidelní nad MVZ (osoby)</t>
  </si>
  <si>
    <t>suma miezd nad MVZ (mil. eur, pravá os)</t>
  </si>
  <si>
    <t>Hrubá mzda</t>
  </si>
  <si>
    <t>METR po zrušení MVZ</t>
  </si>
  <si>
    <t>METR pred zrušením MVZ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</si>
</sst>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"/>
    <numFmt numFmtId="166" formatCode="0.0"/>
    <numFmt numFmtId="167" formatCode="_-* #,##0.00\ _S_k_-;\-* #,##0.00\ _S_k_-;_-* &quot;-&quot;??\ _S_k_-;_-@_-"/>
    <numFmt numFmtId="168" formatCode="0.0%"/>
  </numFmts>
  <fonts count="32" x14ac:knownFonts="1">
    <font>
      <sz val="11"/>
      <color theme="1"/>
      <name val="Garamond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Garamond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1"/>
      <color theme="1"/>
      <name val="Garamond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11"/>
      <color theme="1"/>
      <name val="Garamond"/>
      <family val="2"/>
      <charset val="238"/>
    </font>
    <font>
      <sz val="9"/>
      <color rgb="FF2C9ADC"/>
      <name val="NeueHaasGroteskDisp W02 Bd"/>
      <family val="2"/>
      <charset val="238"/>
    </font>
    <font>
      <sz val="1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/>
      <top style="thin">
        <color indexed="64"/>
      </top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/>
      <top style="medium">
        <color rgb="FFFFFFFF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7" fillId="0" borderId="0"/>
    <xf numFmtId="0" fontId="9" fillId="0" borderId="0"/>
    <xf numFmtId="9" fontId="15" fillId="0" borderId="0" applyFont="0" applyFill="0" applyBorder="0" applyAlignment="0" applyProtection="0"/>
    <xf numFmtId="0" fontId="22" fillId="0" borderId="0"/>
    <xf numFmtId="167" fontId="7" fillId="0" borderId="0" applyFont="0" applyFill="0" applyBorder="0" applyAlignment="0" applyProtection="0"/>
  </cellStyleXfs>
  <cellXfs count="211">
    <xf numFmtId="0" fontId="0" fillId="0" borderId="0" xfId="0"/>
    <xf numFmtId="0" fontId="6" fillId="2" borderId="0" xfId="0" applyFont="1" applyFill="1" applyBorder="1"/>
    <xf numFmtId="0" fontId="6" fillId="2" borderId="0" xfId="0" applyFont="1" applyFill="1"/>
    <xf numFmtId="0" fontId="10" fillId="0" borderId="21" xfId="0" applyFont="1" applyBorder="1"/>
    <xf numFmtId="0" fontId="10" fillId="0" borderId="25" xfId="0" applyFont="1" applyBorder="1"/>
    <xf numFmtId="0" fontId="10" fillId="4" borderId="25" xfId="0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3" fontId="11" fillId="2" borderId="0" xfId="3" applyNumberFormat="1" applyFont="1" applyFill="1" applyBorder="1" applyAlignment="1">
      <alignment horizontal="right" vertical="center"/>
    </xf>
    <xf numFmtId="1" fontId="11" fillId="2" borderId="0" xfId="3" applyNumberFormat="1" applyFont="1" applyFill="1" applyBorder="1" applyAlignment="1">
      <alignment horizontal="right" vertic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10" fontId="4" fillId="0" borderId="0" xfId="5" applyNumberFormat="1" applyFont="1"/>
    <xf numFmtId="2" fontId="4" fillId="0" borderId="0" xfId="0" applyNumberFormat="1" applyFont="1"/>
    <xf numFmtId="0" fontId="7" fillId="0" borderId="0" xfId="0" applyFont="1"/>
    <xf numFmtId="0" fontId="11" fillId="5" borderId="19" xfId="4" applyFont="1" applyFill="1" applyBorder="1" applyAlignment="1">
      <alignment horizontal="left" vertical="center"/>
    </xf>
    <xf numFmtId="0" fontId="16" fillId="0" borderId="0" xfId="4" applyFont="1" applyAlignment="1">
      <alignment horizontal="left"/>
    </xf>
    <xf numFmtId="0" fontId="11" fillId="0" borderId="0" xfId="4" applyFont="1" applyAlignment="1">
      <alignment horizontal="left" vertical="center"/>
    </xf>
    <xf numFmtId="0" fontId="16" fillId="6" borderId="19" xfId="4" applyFont="1" applyFill="1" applyBorder="1"/>
    <xf numFmtId="0" fontId="16" fillId="0" borderId="0" xfId="4" applyFont="1" applyFill="1"/>
    <xf numFmtId="3" fontId="16" fillId="0" borderId="0" xfId="4" applyNumberFormat="1" applyFont="1"/>
    <xf numFmtId="3" fontId="16" fillId="0" borderId="0" xfId="4" applyNumberFormat="1" applyFont="1" applyAlignment="1">
      <alignment horizontal="right" vertical="center"/>
    </xf>
    <xf numFmtId="0" fontId="16" fillId="0" borderId="0" xfId="4" applyFont="1"/>
    <xf numFmtId="0" fontId="10" fillId="0" borderId="19" xfId="4" applyFont="1" applyBorder="1" applyAlignment="1">
      <alignment vertical="center"/>
    </xf>
    <xf numFmtId="3" fontId="17" fillId="0" borderId="19" xfId="4" applyNumberFormat="1" applyFont="1" applyBorder="1"/>
    <xf numFmtId="0" fontId="11" fillId="0" borderId="29" xfId="0" applyFont="1" applyBorder="1" applyAlignment="1">
      <alignment vertical="center"/>
    </xf>
    <xf numFmtId="0" fontId="11" fillId="0" borderId="29" xfId="0" applyFont="1" applyBorder="1" applyAlignment="1">
      <alignment horizontal="left" vertical="center"/>
    </xf>
    <xf numFmtId="0" fontId="10" fillId="4" borderId="32" xfId="0" applyFont="1" applyFill="1" applyBorder="1" applyAlignment="1">
      <alignment vertical="center"/>
    </xf>
    <xf numFmtId="0" fontId="11" fillId="0" borderId="29" xfId="0" applyFont="1" applyBorder="1" applyAlignment="1">
      <alignment horizontal="left" vertical="center" indent="2"/>
    </xf>
    <xf numFmtId="0" fontId="11" fillId="2" borderId="0" xfId="0" applyFont="1" applyFill="1"/>
    <xf numFmtId="3" fontId="11" fillId="0" borderId="3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23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12" fillId="0" borderId="3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10" fillId="4" borderId="18" xfId="0" applyNumberFormat="1" applyFont="1" applyFill="1" applyBorder="1" applyAlignment="1">
      <alignment vertical="center"/>
    </xf>
    <xf numFmtId="3" fontId="10" fillId="4" borderId="19" xfId="0" applyNumberFormat="1" applyFont="1" applyFill="1" applyBorder="1" applyAlignment="1">
      <alignment vertical="center"/>
    </xf>
    <xf numFmtId="3" fontId="10" fillId="4" borderId="20" xfId="0" applyNumberFormat="1" applyFont="1" applyFill="1" applyBorder="1" applyAlignment="1">
      <alignment vertical="center"/>
    </xf>
    <xf numFmtId="3" fontId="10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18" xfId="4" applyFont="1" applyBorder="1" applyAlignment="1">
      <alignment vertical="center"/>
    </xf>
    <xf numFmtId="0" fontId="10" fillId="5" borderId="19" xfId="4" applyFont="1" applyFill="1" applyBorder="1" applyAlignment="1">
      <alignment horizontal="right" vertical="center" wrapText="1"/>
    </xf>
    <xf numFmtId="0" fontId="18" fillId="0" borderId="0" xfId="0" applyFont="1"/>
    <xf numFmtId="0" fontId="3" fillId="0" borderId="0" xfId="0" applyFont="1" applyBorder="1" applyAlignment="1">
      <alignment horizontal="center"/>
    </xf>
    <xf numFmtId="3" fontId="17" fillId="0" borderId="19" xfId="4" applyNumberFormat="1" applyFont="1" applyBorder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17" fillId="0" borderId="19" xfId="4" applyFont="1" applyBorder="1" applyAlignment="1">
      <alignment horizontal="left" vertical="center"/>
    </xf>
    <xf numFmtId="1" fontId="12" fillId="0" borderId="33" xfId="0" applyNumberFormat="1" applyFont="1" applyBorder="1" applyAlignment="1">
      <alignment horizontal="right" vertical="center" wrapText="1"/>
    </xf>
    <xf numFmtId="1" fontId="12" fillId="0" borderId="35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right"/>
    </xf>
    <xf numFmtId="1" fontId="12" fillId="0" borderId="34" xfId="0" applyNumberFormat="1" applyFont="1" applyBorder="1" applyAlignment="1">
      <alignment horizontal="right" vertical="center" wrapText="1"/>
    </xf>
    <xf numFmtId="0" fontId="13" fillId="0" borderId="0" xfId="3" applyFont="1" applyAlignment="1">
      <alignment vertical="center"/>
    </xf>
    <xf numFmtId="0" fontId="19" fillId="0" borderId="0" xfId="3" applyFont="1" applyFill="1" applyBorder="1" applyAlignment="1">
      <alignment horizontal="center" vertical="center"/>
    </xf>
    <xf numFmtId="0" fontId="20" fillId="0" borderId="0" xfId="3" applyFont="1"/>
    <xf numFmtId="0" fontId="19" fillId="2" borderId="0" xfId="3" applyFont="1" applyFill="1" applyBorder="1" applyAlignment="1">
      <alignment horizontal="right" vertical="center"/>
    </xf>
    <xf numFmtId="1" fontId="19" fillId="2" borderId="0" xfId="3" applyNumberFormat="1" applyFont="1" applyFill="1" applyBorder="1" applyAlignment="1">
      <alignment horizontal="right" vertical="center"/>
    </xf>
    <xf numFmtId="0" fontId="19" fillId="2" borderId="9" xfId="3" applyFont="1" applyFill="1" applyBorder="1" applyAlignment="1">
      <alignment horizontal="right" vertical="center"/>
    </xf>
    <xf numFmtId="0" fontId="19" fillId="2" borderId="10" xfId="3" applyFont="1" applyFill="1" applyBorder="1" applyAlignment="1">
      <alignment horizontal="right" vertical="center"/>
    </xf>
    <xf numFmtId="0" fontId="19" fillId="2" borderId="8" xfId="3" applyFont="1" applyFill="1" applyBorder="1" applyAlignment="1">
      <alignment horizontal="right" vertical="center"/>
    </xf>
    <xf numFmtId="3" fontId="19" fillId="2" borderId="0" xfId="3" applyNumberFormat="1" applyFont="1" applyFill="1" applyBorder="1" applyAlignment="1">
      <alignment horizontal="right" vertical="center"/>
    </xf>
    <xf numFmtId="0" fontId="19" fillId="2" borderId="11" xfId="3" applyFont="1" applyFill="1" applyBorder="1" applyAlignment="1">
      <alignment horizontal="right" vertical="center"/>
    </xf>
    <xf numFmtId="0" fontId="19" fillId="0" borderId="0" xfId="3" applyFont="1" applyFill="1" applyBorder="1" applyAlignment="1">
      <alignment horizontal="right" vertical="center"/>
    </xf>
    <xf numFmtId="0" fontId="19" fillId="2" borderId="12" xfId="3" applyFont="1" applyFill="1" applyBorder="1"/>
    <xf numFmtId="3" fontId="19" fillId="2" borderId="5" xfId="3" applyNumberFormat="1" applyFont="1" applyFill="1" applyBorder="1" applyAlignment="1">
      <alignment horizontal="right" vertical="center"/>
    </xf>
    <xf numFmtId="3" fontId="19" fillId="2" borderId="6" xfId="3" applyNumberFormat="1" applyFont="1" applyFill="1" applyBorder="1" applyAlignment="1">
      <alignment horizontal="right" vertical="center"/>
    </xf>
    <xf numFmtId="3" fontId="19" fillId="2" borderId="4" xfId="3" applyNumberFormat="1" applyFont="1" applyFill="1" applyBorder="1" applyAlignment="1">
      <alignment horizontal="right" vertical="center"/>
    </xf>
    <xf numFmtId="3" fontId="19" fillId="0" borderId="0" xfId="3" applyNumberFormat="1" applyFont="1" applyFill="1" applyBorder="1" applyAlignment="1">
      <alignment horizontal="right" vertical="center"/>
    </xf>
    <xf numFmtId="0" fontId="19" fillId="2" borderId="3" xfId="3" applyFont="1" applyFill="1" applyBorder="1"/>
    <xf numFmtId="3" fontId="19" fillId="2" borderId="9" xfId="3" applyNumberFormat="1" applyFont="1" applyFill="1" applyBorder="1" applyAlignment="1">
      <alignment horizontal="right" vertical="center"/>
    </xf>
    <xf numFmtId="3" fontId="19" fillId="2" borderId="8" xfId="3" applyNumberFormat="1" applyFont="1" applyFill="1" applyBorder="1" applyAlignment="1">
      <alignment horizontal="right" vertical="center"/>
    </xf>
    <xf numFmtId="0" fontId="21" fillId="2" borderId="13" xfId="3" applyFont="1" applyFill="1" applyBorder="1" applyAlignment="1">
      <alignment horizontal="left" indent="2"/>
    </xf>
    <xf numFmtId="3" fontId="21" fillId="2" borderId="0" xfId="3" applyNumberFormat="1" applyFont="1" applyFill="1" applyBorder="1" applyAlignment="1">
      <alignment horizontal="right" vertical="center"/>
    </xf>
    <xf numFmtId="3" fontId="21" fillId="2" borderId="9" xfId="3" applyNumberFormat="1" applyFont="1" applyFill="1" applyBorder="1" applyAlignment="1">
      <alignment horizontal="right" vertical="center"/>
    </xf>
    <xf numFmtId="3" fontId="21" fillId="2" borderId="8" xfId="3" applyNumberFormat="1" applyFont="1" applyFill="1" applyBorder="1" applyAlignment="1">
      <alignment horizontal="right" vertical="center"/>
    </xf>
    <xf numFmtId="3" fontId="21" fillId="0" borderId="0" xfId="3" applyNumberFormat="1" applyFont="1" applyFill="1" applyBorder="1" applyAlignment="1">
      <alignment horizontal="right" vertical="center"/>
    </xf>
    <xf numFmtId="0" fontId="21" fillId="2" borderId="13" xfId="3" applyFont="1" applyFill="1" applyBorder="1" applyAlignment="1">
      <alignment horizontal="left" indent="4"/>
    </xf>
    <xf numFmtId="0" fontId="19" fillId="2" borderId="13" xfId="3" applyFont="1" applyFill="1" applyBorder="1"/>
    <xf numFmtId="3" fontId="21" fillId="0" borderId="8" xfId="3" applyNumberFormat="1" applyFont="1" applyFill="1" applyBorder="1" applyAlignment="1">
      <alignment horizontal="right" vertical="center"/>
    </xf>
    <xf numFmtId="3" fontId="21" fillId="0" borderId="9" xfId="3" applyNumberFormat="1" applyFont="1" applyFill="1" applyBorder="1" applyAlignment="1">
      <alignment horizontal="right" vertical="center"/>
    </xf>
    <xf numFmtId="0" fontId="20" fillId="0" borderId="0" xfId="3" applyFont="1" applyFill="1"/>
    <xf numFmtId="3" fontId="19" fillId="0" borderId="9" xfId="3" applyNumberFormat="1" applyFont="1" applyFill="1" applyBorder="1" applyAlignment="1">
      <alignment horizontal="right" vertical="center"/>
    </xf>
    <xf numFmtId="0" fontId="19" fillId="2" borderId="14" xfId="3" applyFont="1" applyFill="1" applyBorder="1"/>
    <xf numFmtId="3" fontId="19" fillId="2" borderId="2" xfId="3" applyNumberFormat="1" applyFont="1" applyFill="1" applyBorder="1" applyAlignment="1">
      <alignment horizontal="right" vertical="center"/>
    </xf>
    <xf numFmtId="3" fontId="19" fillId="2" borderId="15" xfId="3" applyNumberFormat="1" applyFont="1" applyFill="1" applyBorder="1" applyAlignment="1">
      <alignment horizontal="right" vertical="center"/>
    </xf>
    <xf numFmtId="3" fontId="19" fillId="0" borderId="1" xfId="3" applyNumberFormat="1" applyFont="1" applyFill="1" applyBorder="1" applyAlignment="1">
      <alignment horizontal="right" vertical="center"/>
    </xf>
    <xf numFmtId="3" fontId="19" fillId="0" borderId="2" xfId="3" applyNumberFormat="1" applyFont="1" applyFill="1" applyBorder="1" applyAlignment="1">
      <alignment horizontal="right" vertical="center"/>
    </xf>
    <xf numFmtId="3" fontId="19" fillId="0" borderId="15" xfId="3" applyNumberFormat="1" applyFont="1" applyFill="1" applyBorder="1" applyAlignment="1">
      <alignment horizontal="right" vertical="center"/>
    </xf>
    <xf numFmtId="0" fontId="19" fillId="2" borderId="16" xfId="3" applyFont="1" applyFill="1" applyBorder="1"/>
    <xf numFmtId="3" fontId="19" fillId="2" borderId="1" xfId="3" applyNumberFormat="1" applyFont="1" applyFill="1" applyBorder="1" applyAlignment="1">
      <alignment horizontal="right" vertical="center"/>
    </xf>
    <xf numFmtId="3" fontId="19" fillId="2" borderId="10" xfId="3" applyNumberFormat="1" applyFont="1" applyFill="1" applyBorder="1" applyAlignment="1">
      <alignment horizontal="right" vertical="center"/>
    </xf>
    <xf numFmtId="3" fontId="19" fillId="2" borderId="11" xfId="3" applyNumberFormat="1" applyFont="1" applyFill="1" applyBorder="1" applyAlignment="1">
      <alignment horizontal="right" vertical="center"/>
    </xf>
    <xf numFmtId="0" fontId="19" fillId="3" borderId="16" xfId="3" applyFont="1" applyFill="1" applyBorder="1"/>
    <xf numFmtId="3" fontId="19" fillId="3" borderId="2" xfId="3" applyNumberFormat="1" applyFont="1" applyFill="1" applyBorder="1" applyAlignment="1">
      <alignment horizontal="right" vertical="center"/>
    </xf>
    <xf numFmtId="3" fontId="19" fillId="3" borderId="15" xfId="3" applyNumberFormat="1" applyFont="1" applyFill="1" applyBorder="1" applyAlignment="1">
      <alignment horizontal="right" vertical="center"/>
    </xf>
    <xf numFmtId="3" fontId="19" fillId="3" borderId="1" xfId="3" applyNumberFormat="1" applyFont="1" applyFill="1" applyBorder="1" applyAlignment="1">
      <alignment horizontal="right" vertical="center"/>
    </xf>
    <xf numFmtId="0" fontId="21" fillId="2" borderId="3" xfId="3" applyFont="1" applyFill="1" applyBorder="1"/>
    <xf numFmtId="164" fontId="19" fillId="2" borderId="2" xfId="3" applyNumberFormat="1" applyFont="1" applyFill="1" applyBorder="1" applyAlignment="1">
      <alignment horizontal="right" vertical="center"/>
    </xf>
    <xf numFmtId="164" fontId="19" fillId="2" borderId="15" xfId="3" applyNumberFormat="1" applyFont="1" applyFill="1" applyBorder="1" applyAlignment="1">
      <alignment horizontal="right" vertical="center"/>
    </xf>
    <xf numFmtId="166" fontId="19" fillId="2" borderId="1" xfId="3" applyNumberFormat="1" applyFont="1" applyFill="1" applyBorder="1" applyAlignment="1">
      <alignment horizontal="right" vertical="center"/>
    </xf>
    <xf numFmtId="166" fontId="19" fillId="2" borderId="2" xfId="3" applyNumberFormat="1" applyFont="1" applyFill="1" applyBorder="1" applyAlignment="1">
      <alignment horizontal="right" vertical="center"/>
    </xf>
    <xf numFmtId="166" fontId="19" fillId="2" borderId="15" xfId="3" applyNumberFormat="1" applyFont="1" applyFill="1" applyBorder="1" applyAlignment="1">
      <alignment horizontal="right" vertical="center"/>
    </xf>
    <xf numFmtId="166" fontId="19" fillId="0" borderId="0" xfId="3" applyNumberFormat="1" applyFont="1" applyFill="1" applyBorder="1" applyAlignment="1">
      <alignment horizontal="right" vertical="center"/>
    </xf>
    <xf numFmtId="0" fontId="20" fillId="2" borderId="0" xfId="3" applyFont="1" applyFill="1"/>
    <xf numFmtId="0" fontId="21" fillId="2" borderId="0" xfId="3" applyFont="1" applyFill="1"/>
    <xf numFmtId="0" fontId="23" fillId="2" borderId="0" xfId="3" applyFont="1" applyFill="1" applyAlignment="1">
      <alignment horizontal="right" vertical="center"/>
    </xf>
    <xf numFmtId="0" fontId="23" fillId="2" borderId="0" xfId="3" applyFont="1" applyFill="1" applyBorder="1" applyAlignment="1">
      <alignment horizontal="right" vertical="center"/>
    </xf>
    <xf numFmtId="0" fontId="23" fillId="2" borderId="9" xfId="3" applyFont="1" applyFill="1" applyBorder="1" applyAlignment="1">
      <alignment horizontal="right" vertical="center"/>
    </xf>
    <xf numFmtId="0" fontId="21" fillId="2" borderId="0" xfId="3" applyFont="1" applyFill="1" applyBorder="1" applyAlignment="1">
      <alignment horizontal="right" vertical="center"/>
    </xf>
    <xf numFmtId="0" fontId="21" fillId="2" borderId="5" xfId="3" applyFont="1" applyFill="1" applyBorder="1" applyAlignment="1">
      <alignment horizontal="right" vertical="center"/>
    </xf>
    <xf numFmtId="0" fontId="21" fillId="2" borderId="0" xfId="3" applyFont="1" applyFill="1" applyAlignment="1">
      <alignment horizontal="right" vertical="center"/>
    </xf>
    <xf numFmtId="3" fontId="21" fillId="2" borderId="0" xfId="3" applyNumberFormat="1" applyFont="1" applyFill="1" applyAlignment="1">
      <alignment horizontal="right" vertical="center"/>
    </xf>
    <xf numFmtId="0" fontId="21" fillId="2" borderId="9" xfId="3" applyFont="1" applyFill="1" applyBorder="1" applyAlignment="1">
      <alignment horizontal="right" vertical="center"/>
    </xf>
    <xf numFmtId="165" fontId="21" fillId="2" borderId="0" xfId="3" applyNumberFormat="1" applyFont="1" applyFill="1" applyAlignment="1">
      <alignment horizontal="right" vertical="center"/>
    </xf>
    <xf numFmtId="0" fontId="21" fillId="0" borderId="0" xfId="3" applyFont="1" applyFill="1" applyBorder="1" applyAlignment="1">
      <alignment horizontal="right" vertical="center"/>
    </xf>
    <xf numFmtId="0" fontId="21" fillId="2" borderId="3" xfId="3" applyFont="1" applyFill="1" applyBorder="1" applyAlignment="1">
      <alignment horizontal="left" indent="2"/>
    </xf>
    <xf numFmtId="3" fontId="21" fillId="2" borderId="10" xfId="3" applyNumberFormat="1" applyFont="1" applyFill="1" applyBorder="1" applyAlignment="1">
      <alignment horizontal="right" vertical="center"/>
    </xf>
    <xf numFmtId="3" fontId="21" fillId="2" borderId="11" xfId="3" applyNumberFormat="1" applyFont="1" applyFill="1" applyBorder="1" applyAlignment="1">
      <alignment horizontal="right" vertical="center"/>
    </xf>
    <xf numFmtId="3" fontId="21" fillId="2" borderId="17" xfId="3" applyNumberFormat="1" applyFont="1" applyFill="1" applyBorder="1" applyAlignment="1">
      <alignment horizontal="right" vertical="center"/>
    </xf>
    <xf numFmtId="0" fontId="21" fillId="2" borderId="14" xfId="3" applyFont="1" applyFill="1" applyBorder="1" applyAlignment="1">
      <alignment horizontal="left" indent="2"/>
    </xf>
    <xf numFmtId="3" fontId="21" fillId="2" borderId="2" xfId="3" applyNumberFormat="1" applyFont="1" applyFill="1" applyBorder="1" applyAlignment="1">
      <alignment horizontal="right" vertical="center"/>
    </xf>
    <xf numFmtId="3" fontId="21" fillId="2" borderId="15" xfId="3" applyNumberFormat="1" applyFont="1" applyFill="1" applyBorder="1" applyAlignment="1">
      <alignment horizontal="right" vertical="center"/>
    </xf>
    <xf numFmtId="3" fontId="21" fillId="2" borderId="1" xfId="3" applyNumberFormat="1" applyFont="1" applyFill="1" applyBorder="1" applyAlignment="1">
      <alignment horizontal="right" vertical="center"/>
    </xf>
    <xf numFmtId="0" fontId="21" fillId="2" borderId="14" xfId="3" applyFont="1" applyFill="1" applyBorder="1" applyAlignment="1">
      <alignment horizontal="left"/>
    </xf>
    <xf numFmtId="165" fontId="20" fillId="0" borderId="0" xfId="3" applyNumberFormat="1" applyFont="1"/>
    <xf numFmtId="0" fontId="14" fillId="0" borderId="2" xfId="4" applyFont="1" applyBorder="1"/>
    <xf numFmtId="0" fontId="21" fillId="2" borderId="0" xfId="3" applyFont="1" applyFill="1" applyBorder="1" applyAlignment="1">
      <alignment horizontal="left"/>
    </xf>
    <xf numFmtId="3" fontId="21" fillId="2" borderId="4" xfId="3" applyNumberFormat="1" applyFont="1" applyFill="1" applyBorder="1" applyAlignment="1">
      <alignment horizontal="right" vertical="center"/>
    </xf>
    <xf numFmtId="3" fontId="21" fillId="2" borderId="5" xfId="3" applyNumberFormat="1" applyFont="1" applyFill="1" applyBorder="1" applyAlignment="1">
      <alignment horizontal="right" vertical="center"/>
    </xf>
    <xf numFmtId="3" fontId="21" fillId="2" borderId="6" xfId="3" applyNumberFormat="1" applyFont="1" applyFill="1" applyBorder="1" applyAlignment="1">
      <alignment horizontal="right" vertical="center"/>
    </xf>
    <xf numFmtId="0" fontId="21" fillId="2" borderId="16" xfId="3" applyFont="1" applyFill="1" applyBorder="1" applyAlignment="1">
      <alignment horizontal="left" indent="2"/>
    </xf>
    <xf numFmtId="0" fontId="14" fillId="0" borderId="0" xfId="0" applyFont="1" applyBorder="1" applyAlignment="1">
      <alignment vertical="center" wrapText="1"/>
    </xf>
    <xf numFmtId="0" fontId="14" fillId="0" borderId="36" xfId="0" applyFont="1" applyBorder="1" applyAlignment="1">
      <alignment horizontal="left" wrapText="1" readingOrder="1"/>
    </xf>
    <xf numFmtId="0" fontId="14" fillId="0" borderId="27" xfId="0" applyFont="1" applyBorder="1" applyAlignment="1">
      <alignment horizontal="right" wrapText="1" readingOrder="1"/>
    </xf>
    <xf numFmtId="0" fontId="14" fillId="0" borderId="37" xfId="0" applyFont="1" applyBorder="1" applyAlignment="1">
      <alignment horizontal="right" wrapText="1" readingOrder="1"/>
    </xf>
    <xf numFmtId="0" fontId="24" fillId="0" borderId="38" xfId="0" applyFont="1" applyBorder="1" applyAlignment="1">
      <alignment horizontal="left" wrapText="1" readingOrder="1"/>
    </xf>
    <xf numFmtId="3" fontId="24" fillId="0" borderId="19" xfId="0" applyNumberFormat="1" applyFont="1" applyBorder="1" applyAlignment="1">
      <alignment horizontal="right" wrapText="1" readingOrder="1"/>
    </xf>
    <xf numFmtId="0" fontId="25" fillId="0" borderId="39" xfId="0" applyFont="1" applyBorder="1" applyAlignment="1">
      <alignment horizontal="left" vertical="center" wrapText="1" readingOrder="1"/>
    </xf>
    <xf numFmtId="3" fontId="25" fillId="0" borderId="0" xfId="0" applyNumberFormat="1" applyFont="1" applyFill="1" applyBorder="1" applyAlignment="1">
      <alignment horizontal="right" vertical="center" wrapText="1" readingOrder="1"/>
    </xf>
    <xf numFmtId="3" fontId="25" fillId="0" borderId="27" xfId="0" applyNumberFormat="1" applyFont="1" applyFill="1" applyBorder="1" applyAlignment="1">
      <alignment horizontal="right" vertical="center" wrapText="1" readingOrder="1"/>
    </xf>
    <xf numFmtId="0" fontId="25" fillId="0" borderId="27" xfId="0" applyFont="1" applyBorder="1" applyAlignment="1">
      <alignment horizontal="left" vertical="center" wrapText="1" readingOrder="1"/>
    </xf>
    <xf numFmtId="3" fontId="25" fillId="0" borderId="40" xfId="0" applyNumberFormat="1" applyFont="1" applyFill="1" applyBorder="1" applyAlignment="1">
      <alignment horizontal="right" vertical="center" wrapText="1" readingOrder="1"/>
    </xf>
    <xf numFmtId="0" fontId="25" fillId="0" borderId="41" xfId="0" applyFont="1" applyBorder="1" applyAlignment="1">
      <alignment horizontal="left" vertical="center" wrapText="1" readingOrder="1"/>
    </xf>
    <xf numFmtId="0" fontId="17" fillId="0" borderId="42" xfId="0" applyFont="1" applyBorder="1" applyAlignment="1">
      <alignment horizontal="left" wrapText="1" readingOrder="1"/>
    </xf>
    <xf numFmtId="0" fontId="25" fillId="0" borderId="36" xfId="0" applyFont="1" applyBorder="1" applyAlignment="1">
      <alignment horizontal="left" vertical="center" wrapText="1" readingOrder="1"/>
    </xf>
    <xf numFmtId="0" fontId="25" fillId="0" borderId="0" xfId="0" applyFont="1" applyBorder="1" applyAlignment="1">
      <alignment horizontal="left" vertical="center" wrapText="1" readingOrder="1"/>
    </xf>
    <xf numFmtId="3" fontId="25" fillId="0" borderId="43" xfId="0" applyNumberFormat="1" applyFont="1" applyFill="1" applyBorder="1" applyAlignment="1">
      <alignment horizontal="right" vertical="center" wrapText="1" readingOrder="1"/>
    </xf>
    <xf numFmtId="3" fontId="25" fillId="0" borderId="44" xfId="0" applyNumberFormat="1" applyFont="1" applyFill="1" applyBorder="1" applyAlignment="1">
      <alignment horizontal="right" vertical="center" wrapText="1" readingOrder="1"/>
    </xf>
    <xf numFmtId="0" fontId="26" fillId="0" borderId="45" xfId="0" applyFont="1" applyBorder="1" applyAlignment="1">
      <alignment horizontal="left" vertical="center" wrapText="1" readingOrder="1"/>
    </xf>
    <xf numFmtId="3" fontId="26" fillId="0" borderId="46" xfId="0" applyNumberFormat="1" applyFont="1" applyBorder="1" applyAlignment="1">
      <alignment horizontal="right" wrapText="1" readingOrder="1"/>
    </xf>
    <xf numFmtId="0" fontId="14" fillId="0" borderId="27" xfId="0" applyFont="1" applyBorder="1" applyAlignment="1">
      <alignment vertical="center" wrapText="1"/>
    </xf>
    <xf numFmtId="0" fontId="0" fillId="0" borderId="27" xfId="0" applyBorder="1"/>
    <xf numFmtId="0" fontId="14" fillId="0" borderId="47" xfId="0" applyFont="1" applyBorder="1" applyAlignment="1">
      <alignment horizontal="left" wrapText="1" readingOrder="1"/>
    </xf>
    <xf numFmtId="0" fontId="0" fillId="0" borderId="0" xfId="0" applyBorder="1"/>
    <xf numFmtId="0" fontId="14" fillId="0" borderId="0" xfId="0" applyFont="1" applyBorder="1" applyAlignment="1">
      <alignment horizontal="left" wrapText="1" readingOrder="1"/>
    </xf>
    <xf numFmtId="3" fontId="14" fillId="0" borderId="0" xfId="0" applyNumberFormat="1" applyFont="1" applyBorder="1" applyAlignment="1">
      <alignment horizontal="right" vertical="center" wrapText="1" readingOrder="1"/>
    </xf>
    <xf numFmtId="0" fontId="17" fillId="0" borderId="0" xfId="0" applyFont="1" applyAlignment="1">
      <alignment horizontal="left" indent="1"/>
    </xf>
    <xf numFmtId="3" fontId="17" fillId="0" borderId="0" xfId="0" applyNumberFormat="1" applyFont="1" applyBorder="1" applyAlignment="1">
      <alignment horizontal="right" vertical="center" wrapText="1" readingOrder="1"/>
    </xf>
    <xf numFmtId="0" fontId="16" fillId="0" borderId="0" xfId="0" applyFont="1" applyAlignment="1">
      <alignment horizontal="left" indent="3"/>
    </xf>
    <xf numFmtId="3" fontId="16" fillId="0" borderId="0" xfId="0" applyNumberFormat="1" applyFont="1" applyBorder="1"/>
    <xf numFmtId="3" fontId="16" fillId="0" borderId="0" xfId="0" applyNumberFormat="1" applyFont="1" applyFill="1" applyBorder="1"/>
    <xf numFmtId="3" fontId="17" fillId="0" borderId="0" xfId="0" applyNumberFormat="1" applyFont="1" applyBorder="1"/>
    <xf numFmtId="0" fontId="17" fillId="0" borderId="2" xfId="0" applyFont="1" applyBorder="1"/>
    <xf numFmtId="3" fontId="17" fillId="0" borderId="2" xfId="0" applyNumberFormat="1" applyFont="1" applyBorder="1"/>
    <xf numFmtId="0" fontId="2" fillId="0" borderId="0" xfId="0" applyFont="1"/>
    <xf numFmtId="0" fontId="2" fillId="0" borderId="0" xfId="0" applyFont="1" applyBorder="1"/>
    <xf numFmtId="0" fontId="16" fillId="0" borderId="27" xfId="0" applyFont="1" applyBorder="1" applyAlignment="1">
      <alignment horizontal="left" indent="3"/>
    </xf>
    <xf numFmtId="3" fontId="16" fillId="0" borderId="27" xfId="0" applyNumberFormat="1" applyFont="1" applyBorder="1"/>
    <xf numFmtId="165" fontId="0" fillId="0" borderId="0" xfId="0" applyNumberFormat="1" applyBorder="1"/>
    <xf numFmtId="0" fontId="2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justify" vertical="center" wrapText="1"/>
    </xf>
    <xf numFmtId="0" fontId="24" fillId="0" borderId="19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justify" vertical="center" wrapText="1"/>
    </xf>
    <xf numFmtId="0" fontId="30" fillId="0" borderId="0" xfId="0" applyFont="1"/>
    <xf numFmtId="17" fontId="1" fillId="0" borderId="0" xfId="0" applyNumberFormat="1" applyFont="1" applyAlignment="1">
      <alignment horizontal="center"/>
    </xf>
    <xf numFmtId="0" fontId="29" fillId="0" borderId="0" xfId="0" applyFont="1" applyBorder="1"/>
    <xf numFmtId="0" fontId="31" fillId="0" borderId="0" xfId="0" applyFont="1" applyBorder="1"/>
    <xf numFmtId="0" fontId="16" fillId="0" borderId="0" xfId="0" applyFont="1" applyBorder="1" applyAlignment="1">
      <alignment horizontal="center"/>
    </xf>
    <xf numFmtId="3" fontId="4" fillId="0" borderId="0" xfId="5" applyNumberFormat="1" applyFont="1"/>
    <xf numFmtId="0" fontId="16" fillId="0" borderId="27" xfId="4" applyFont="1" applyFill="1" applyBorder="1"/>
    <xf numFmtId="3" fontId="16" fillId="0" borderId="27" xfId="4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right" vertical="center" wrapText="1"/>
    </xf>
    <xf numFmtId="0" fontId="24" fillId="0" borderId="27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14" fillId="0" borderId="27" xfId="0" applyFont="1" applyBorder="1" applyAlignment="1">
      <alignment horizontal="left" vertical="center" wrapText="1"/>
    </xf>
    <xf numFmtId="0" fontId="19" fillId="2" borderId="4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/>
    </xf>
    <xf numFmtId="0" fontId="11" fillId="2" borderId="0" xfId="6" applyFont="1" applyFill="1" applyAlignment="1">
      <alignment horizontal="left" vertical="top" wrapText="1"/>
    </xf>
    <xf numFmtId="0" fontId="19" fillId="2" borderId="3" xfId="3" applyFont="1" applyFill="1" applyBorder="1" applyAlignment="1">
      <alignment horizontal="center" vertical="center"/>
    </xf>
    <xf numFmtId="0" fontId="19" fillId="2" borderId="7" xfId="3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7" fontId="7" fillId="0" borderId="0" xfId="0" applyNumberFormat="1" applyFont="1"/>
    <xf numFmtId="0" fontId="7" fillId="0" borderId="27" xfId="0" applyFont="1" applyBorder="1"/>
    <xf numFmtId="3" fontId="7" fillId="0" borderId="0" xfId="0" applyNumberFormat="1" applyFont="1"/>
    <xf numFmtId="168" fontId="7" fillId="0" borderId="0" xfId="5" applyNumberFormat="1" applyFont="1"/>
  </cellXfs>
  <cellStyles count="8">
    <cellStyle name="čárky 2" xfId="7"/>
    <cellStyle name="Normálna 2 4" xfId="4"/>
    <cellStyle name="Normálne" xfId="0" builtinId="0"/>
    <cellStyle name="Normálne 2" xfId="1"/>
    <cellStyle name="Normálne 3" xfId="6"/>
    <cellStyle name="normální 2" xfId="3"/>
    <cellStyle name="Percentá" xfId="5" builtinId="5"/>
    <cellStyle name="Percentá 2" xfId="2"/>
  </cellStyles>
  <dxfs count="0"/>
  <tableStyles count="0" defaultTableStyle="TableStyleMedium2" defaultPivotStyle="PivotStyleLight16"/>
  <colors>
    <mruColors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Tab_4!$G$3</c:f>
              <c:strCache>
                <c:ptCount val="1"/>
                <c:pt idx="0">
                  <c:v>z toho 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Tab_4!$L$2:$P$2</c15:sqref>
                  </c15:fullRef>
                </c:ext>
              </c:extLst>
              <c:f>Tab_4!$L$2:$O$2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Tab_4!$G$16:$K$16</c15:sqref>
                  </c15:fullRef>
                </c:ext>
              </c:extLst>
              <c:f>Tab_4!$G$16:$J$16</c:f>
              <c:numCache>
                <c:formatCode>#,##0</c:formatCode>
                <c:ptCount val="4"/>
                <c:pt idx="0">
                  <c:v>-2.1942543738659026</c:v>
                </c:pt>
                <c:pt idx="1">
                  <c:v>76.892511947111217</c:v>
                </c:pt>
                <c:pt idx="2">
                  <c:v>90.769866812845009</c:v>
                </c:pt>
                <c:pt idx="3">
                  <c:v>60.667857458965891</c:v>
                </c:pt>
              </c:numCache>
            </c:numRef>
          </c:val>
        </c:ser>
        <c:ser>
          <c:idx val="5"/>
          <c:order val="1"/>
          <c:tx>
            <c:strRef>
              <c:f>Tab_4!$L$3</c:f>
              <c:strCache>
                <c:ptCount val="1"/>
                <c:pt idx="0">
                  <c:v>z toho JEDNORAZOVÉ VPLYVY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Tab_4!$L$2:$P$2</c15:sqref>
                  </c15:fullRef>
                </c:ext>
              </c:extLst>
              <c:f>Tab_4!$L$2:$O$2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Tab_4!$L$16:$P$16</c15:sqref>
                  </c15:fullRef>
                </c:ext>
              </c:extLst>
              <c:f>Tab_4!$L$16:$O$16</c:f>
              <c:numCache>
                <c:formatCode>#,##0</c:formatCode>
                <c:ptCount val="4"/>
                <c:pt idx="0">
                  <c:v>-58.389023250001799</c:v>
                </c:pt>
                <c:pt idx="1">
                  <c:v>-5.4530000000000003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strRef>
              <c:f>Tab_4!$B$3</c:f>
              <c:strCache>
                <c:ptCount val="1"/>
                <c:pt idx="0">
                  <c:v>z toho vplyv LEVEL/EDS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Tab_4!$L$2:$P$2</c15:sqref>
                  </c15:fullRef>
                </c:ext>
              </c:extLst>
              <c:f>Tab_4!$L$2:$O$2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Tab_4!$B$16:$F$16</c15:sqref>
                  </c15:fullRef>
                </c:ext>
              </c:extLst>
              <c:f>Tab_4!$B$16:$E$16</c:f>
              <c:numCache>
                <c:formatCode>#,##0</c:formatCode>
                <c:ptCount val="4"/>
                <c:pt idx="0">
                  <c:v>9.3959089699108151</c:v>
                </c:pt>
                <c:pt idx="1">
                  <c:v>0.47228211994489655</c:v>
                </c:pt>
                <c:pt idx="2">
                  <c:v>26.137025658801583</c:v>
                </c:pt>
                <c:pt idx="3">
                  <c:v>7.3678066198311676</c:v>
                </c:pt>
              </c:numCache>
            </c:numRef>
          </c:val>
        </c:ser>
        <c:ser>
          <c:idx val="8"/>
          <c:order val="3"/>
          <c:tx>
            <c:strRef>
              <c:f>Tab_4!$Q$3</c:f>
              <c:strCache>
                <c:ptCount val="1"/>
                <c:pt idx="0">
                  <c:v>z toho vplyv AKTUALIZÁCIE LEGISLATÍVY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6986305359325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6970307023009276E-17"/>
                  <c:y val="3.287671587495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Tab_4!$L$2:$P$2</c15:sqref>
                  </c15:fullRef>
                </c:ext>
              </c:extLst>
              <c:f>Tab_4!$L$2:$O$2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Tab_4!$Q$16:$U$16</c15:sqref>
                  </c15:fullRef>
                </c:ext>
              </c:extLst>
              <c:f>Tab_4!$Q$16:$T$16</c:f>
              <c:numCache>
                <c:formatCode>#,##0</c:formatCode>
                <c:ptCount val="4"/>
                <c:pt idx="0">
                  <c:v>5.5267173103899996</c:v>
                </c:pt>
                <c:pt idx="1">
                  <c:v>132.01900000000001</c:v>
                </c:pt>
                <c:pt idx="2">
                  <c:v>42.297000000000011</c:v>
                </c:pt>
                <c:pt idx="3">
                  <c:v>56.998999999999995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Tab_4!$U$16</c15:sqref>
                  <c15:dLbl>
                    <c:idx val="3"/>
                    <c:layout>
                      <c:manualLayout>
                        <c:x val="-6.6970307023009276E-17"/>
                        <c:y val="-2.054794742184741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ser>
          <c:idx val="3"/>
          <c:order val="4"/>
          <c:tx>
            <c:strRef>
              <c:f>Tab_4!$V$3</c:f>
              <c:strCache>
                <c:ptCount val="1"/>
                <c:pt idx="0">
                  <c:v>z toho INÉ VPLYVY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Tab_4!$L$2:$P$2</c15:sqref>
                  </c15:fullRef>
                </c:ext>
              </c:extLst>
              <c:f>Tab_4!$L$2:$O$2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Tab_4!$V$16:$Z$16</c15:sqref>
                  </c15:fullRef>
                </c:ext>
              </c:extLst>
              <c:f>Tab_4!$V$16:$Y$16</c:f>
              <c:numCache>
                <c:formatCode>#,##0</c:formatCode>
                <c:ptCount val="4"/>
                <c:pt idx="0">
                  <c:v>-26.762640611942938</c:v>
                </c:pt>
                <c:pt idx="1">
                  <c:v>-28.018794067056444</c:v>
                </c:pt>
                <c:pt idx="2">
                  <c:v>-29.884892471646172</c:v>
                </c:pt>
                <c:pt idx="3">
                  <c:v>-32.301664078796222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038808"/>
        <c:axId val="299039984"/>
      </c:barChart>
      <c:lineChart>
        <c:grouping val="standard"/>
        <c:varyColors val="0"/>
        <c:ser>
          <c:idx val="2"/>
          <c:order val="5"/>
          <c:tx>
            <c:strRef>
              <c:f>Tab_4!$AA$3</c:f>
              <c:strCache>
                <c:ptCount val="1"/>
                <c:pt idx="0">
                  <c:v>CELKOVÁ ZMENA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744292237442906E-2"/>
                  <c:y val="5.3424663296803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9223744292237477E-2"/>
                  <c:y val="-0.11095891607797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223744292237442E-2"/>
                  <c:y val="-8.219178968738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8138640204221115E-2"/>
                  <c:y val="-0.130016085645139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Tab_4!$AA$16:$AE$16</c15:sqref>
                  </c15:fullRef>
                </c:ext>
              </c:extLst>
              <c:f>Tab_4!$AA$16:$AD$16</c:f>
              <c:numCache>
                <c:formatCode>#,##0</c:formatCode>
                <c:ptCount val="4"/>
                <c:pt idx="0">
                  <c:v>-72.423291955509825</c:v>
                </c:pt>
                <c:pt idx="1">
                  <c:v>175.91199999999967</c:v>
                </c:pt>
                <c:pt idx="2">
                  <c:v>129.31900000000041</c:v>
                </c:pt>
                <c:pt idx="3">
                  <c:v>92.733000000000857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Tab_4!$AE$16</c15:sqref>
                  <c15:dLbl>
                    <c:idx val="3"/>
                    <c:layout>
                      <c:manualLayout>
                        <c:x val="-2.7397260273972601E-2"/>
                        <c:y val="-0.20460642914533805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038808"/>
        <c:axId val="299039984"/>
      </c:lineChart>
      <c:catAx>
        <c:axId val="29903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9039984"/>
        <c:crosses val="autoZero"/>
        <c:auto val="1"/>
        <c:lblAlgn val="ctr"/>
        <c:lblOffset val="100"/>
        <c:noMultiLvlLbl val="0"/>
      </c:catAx>
      <c:valAx>
        <c:axId val="299039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99038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28776255707762555"/>
          <c:h val="0.891395199158149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3313492063492E-2"/>
          <c:y val="4.2651736111111102E-2"/>
          <c:w val="0.92102797619047616"/>
          <c:h val="0.85640972222222222"/>
        </c:manualLayout>
      </c:layout>
      <c:lineChart>
        <c:grouping val="standard"/>
        <c:varyColors val="0"/>
        <c:ser>
          <c:idx val="0"/>
          <c:order val="0"/>
          <c:tx>
            <c:strRef>
              <c:f>Graf_11!$C$2</c:f>
              <c:strCache>
                <c:ptCount val="1"/>
                <c:pt idx="0">
                  <c:v>Február 2017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Graf_11!$A$3:$A$14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Graf_11!$C$3:$C$14</c:f>
              <c:numCache>
                <c:formatCode>0.00</c:formatCode>
                <c:ptCount val="12"/>
                <c:pt idx="0">
                  <c:v>1.62667318763333</c:v>
                </c:pt>
                <c:pt idx="1">
                  <c:v>1.5273353081881591</c:v>
                </c:pt>
                <c:pt idx="2">
                  <c:v>1.5416298980724013</c:v>
                </c:pt>
                <c:pt idx="3">
                  <c:v>1.4673631464602952</c:v>
                </c:pt>
                <c:pt idx="4">
                  <c:v>1.458299389963422</c:v>
                </c:pt>
                <c:pt idx="5">
                  <c:v>1.4645160678732514</c:v>
                </c:pt>
                <c:pt idx="6">
                  <c:v>1.4925231571265092</c:v>
                </c:pt>
                <c:pt idx="7">
                  <c:v>1.513630202771779</c:v>
                </c:pt>
                <c:pt idx="8">
                  <c:v>1.513630202771779</c:v>
                </c:pt>
                <c:pt idx="9">
                  <c:v>1.513630202771779</c:v>
                </c:pt>
                <c:pt idx="10">
                  <c:v>1.513630202771779</c:v>
                </c:pt>
                <c:pt idx="11">
                  <c:v>1.513630202771779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Graf_11!$B$2</c:f>
              <c:strCache>
                <c:ptCount val="1"/>
                <c:pt idx="0">
                  <c:v>November 2016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Graf_11!$A$3:$A$14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Graf_11!$B$3:$B$13</c:f>
              <c:numCache>
                <c:formatCode>0.00</c:formatCode>
                <c:ptCount val="11"/>
                <c:pt idx="0">
                  <c:v>1.62667318763333</c:v>
                </c:pt>
                <c:pt idx="1">
                  <c:v>1.5273353081881591</c:v>
                </c:pt>
                <c:pt idx="2">
                  <c:v>1.5416298980724013</c:v>
                </c:pt>
                <c:pt idx="3">
                  <c:v>1.4673631464602952</c:v>
                </c:pt>
                <c:pt idx="4">
                  <c:v>1.458299389963422</c:v>
                </c:pt>
                <c:pt idx="5">
                  <c:v>1.4645160678732514</c:v>
                </c:pt>
                <c:pt idx="6">
                  <c:v>1.4925231571265092</c:v>
                </c:pt>
                <c:pt idx="7">
                  <c:v>1.5010616706957822</c:v>
                </c:pt>
                <c:pt idx="8">
                  <c:v>1.4849236705794944</c:v>
                </c:pt>
                <c:pt idx="9">
                  <c:v>1.4849236705794944</c:v>
                </c:pt>
                <c:pt idx="10">
                  <c:v>1.4849236705794944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19960"/>
        <c:axId val="299950000"/>
      </c:lineChart>
      <c:catAx>
        <c:axId val="24151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99950000"/>
        <c:crosses val="autoZero"/>
        <c:auto val="1"/>
        <c:lblAlgn val="ctr"/>
        <c:lblOffset val="100"/>
        <c:noMultiLvlLbl val="0"/>
      </c:catAx>
      <c:valAx>
        <c:axId val="299950000"/>
        <c:scaling>
          <c:orientation val="minMax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prstDash val="sys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4151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2231944444444441E-2"/>
          <c:y val="0.67909722222222224"/>
          <c:w val="0.9"/>
          <c:h val="6.229185740275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209318310490975E-2"/>
          <c:y val="4.091095516177929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Graf_2!$A$3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Graf_2!$B$2:$F$2</c15:sqref>
                  </c15:fullRef>
                </c:ext>
              </c:extLst>
              <c:f>Graf_2!$B$2:$E$2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Graf_2!$B$3:$F$3</c15:sqref>
                  </c15:fullRef>
                </c:ext>
              </c:extLst>
              <c:f>Graf_2!$B$3:$E$3</c:f>
              <c:numCache>
                <c:formatCode>#,##0</c:formatCode>
                <c:ptCount val="4"/>
                <c:pt idx="0">
                  <c:v>51.918907510617004</c:v>
                </c:pt>
                <c:pt idx="1">
                  <c:v>111.752599321476</c:v>
                </c:pt>
                <c:pt idx="2">
                  <c:v>128.43181959035195</c:v>
                </c:pt>
                <c:pt idx="3">
                  <c:v>132.82380949044548</c:v>
                </c:pt>
              </c:numCache>
            </c:numRef>
          </c:val>
        </c:ser>
        <c:ser>
          <c:idx val="5"/>
          <c:order val="1"/>
          <c:tx>
            <c:strRef>
              <c:f>Graf_2!$A$4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Graf_2!$B$2:$F$2</c15:sqref>
                  </c15:fullRef>
                </c:ext>
              </c:extLst>
              <c:f>Graf_2!$B$2:$E$2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Graf_2!$B$4:$F$4</c15:sqref>
                  </c15:fullRef>
                </c:ext>
              </c:extLst>
              <c:f>Graf_2!$B$4:$E$4</c:f>
              <c:numCache>
                <c:formatCode>#,##0</c:formatCode>
                <c:ptCount val="4"/>
                <c:pt idx="0">
                  <c:v>-5.3128946754796127</c:v>
                </c:pt>
                <c:pt idx="1">
                  <c:v>5.4595133330813486</c:v>
                </c:pt>
                <c:pt idx="2">
                  <c:v>19.877839116258841</c:v>
                </c:pt>
                <c:pt idx="3">
                  <c:v>16.740573569908367</c:v>
                </c:pt>
              </c:numCache>
            </c:numRef>
          </c:val>
        </c:ser>
        <c:ser>
          <c:idx val="1"/>
          <c:order val="2"/>
          <c:tx>
            <c:strRef>
              <c:f>Graf_2!$A$5</c:f>
              <c:strCache>
                <c:ptCount val="1"/>
                <c:pt idx="0">
                  <c:v>DPH (nominálna spotreba domácností, medzispotreba a investície vlády)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Graf_2!$B$2:$F$2</c15:sqref>
                  </c15:fullRef>
                </c:ext>
              </c:extLst>
              <c:f>Graf_2!$B$2:$E$2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Graf_2!$B$5:$F$5</c15:sqref>
                  </c15:fullRef>
                </c:ext>
              </c:extLst>
              <c:f>Graf_2!$B$5:$E$5</c:f>
              <c:numCache>
                <c:formatCode>#,##0</c:formatCode>
                <c:ptCount val="4"/>
                <c:pt idx="0">
                  <c:v>-43.169586954691127</c:v>
                </c:pt>
                <c:pt idx="1">
                  <c:v>-25.967242738509533</c:v>
                </c:pt>
                <c:pt idx="2">
                  <c:v>-41.201286051432561</c:v>
                </c:pt>
                <c:pt idx="3">
                  <c:v>-66.794709271232236</c:v>
                </c:pt>
              </c:numCache>
            </c:numRef>
          </c:val>
        </c:ser>
        <c:ser>
          <c:idx val="8"/>
          <c:order val="3"/>
          <c:tx>
            <c:strRef>
              <c:f>Graf_2!$A$6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Graf_2!$B$2:$F$2</c15:sqref>
                  </c15:fullRef>
                </c:ext>
              </c:extLst>
              <c:f>Graf_2!$B$2:$E$2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Graf_2!$B$6:$F$6</c15:sqref>
                  </c15:fullRef>
                </c:ext>
              </c:extLst>
              <c:f>Graf_2!$B$6:$E$6</c:f>
              <c:numCache>
                <c:formatCode>#,##0</c:formatCode>
                <c:ptCount val="4"/>
                <c:pt idx="0">
                  <c:v>-2.0638433986620912</c:v>
                </c:pt>
                <c:pt idx="1">
                  <c:v>-2.5890277807793867</c:v>
                </c:pt>
                <c:pt idx="2">
                  <c:v>-2.5475457834175645</c:v>
                </c:pt>
                <c:pt idx="3">
                  <c:v>-3.3248942484199464</c:v>
                </c:pt>
              </c:numCache>
            </c:numRef>
          </c:val>
        </c:ser>
        <c:ser>
          <c:idx val="3"/>
          <c:order val="4"/>
          <c:tx>
            <c:strRef>
              <c:f>Graf_2!$A$7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Graf_2!$B$2:$F$2</c15:sqref>
                  </c15:fullRef>
                </c:ext>
              </c:extLst>
              <c:f>Graf_2!$B$2:$E$2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Graf_2!$B$7:$F$7</c15:sqref>
                  </c15:fullRef>
                </c:ext>
              </c:extLst>
              <c:f>Graf_2!$B$7:$E$7</c:f>
              <c:numCache>
                <c:formatCode>#,##0</c:formatCode>
                <c:ptCount val="4"/>
                <c:pt idx="0">
                  <c:v>-0.58693708806850264</c:v>
                </c:pt>
                <c:pt idx="1">
                  <c:v>-0.41439607005779439</c:v>
                </c:pt>
                <c:pt idx="2">
                  <c:v>-0.31829007441430901</c:v>
                </c:pt>
                <c:pt idx="3">
                  <c:v>-0.31214196867479388</c:v>
                </c:pt>
              </c:numCache>
            </c:numRef>
          </c:val>
        </c:ser>
        <c:ser>
          <c:idx val="2"/>
          <c:order val="5"/>
          <c:tx>
            <c:strRef>
              <c:f>Graf_2!$A$8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Graf_2!$B$2:$F$2</c15:sqref>
                  </c15:fullRef>
                </c:ext>
              </c:extLst>
              <c:f>Graf_2!$B$2:$E$2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Graf_2!$B$8:$F$8</c15:sqref>
                  </c15:fullRef>
                </c:ext>
              </c:extLst>
              <c:f>Graf_2!$B$8:$E$8</c:f>
              <c:numCache>
                <c:formatCode>#,##0</c:formatCode>
                <c:ptCount val="4"/>
                <c:pt idx="0">
                  <c:v>-2.9798997675815824</c:v>
                </c:pt>
                <c:pt idx="1">
                  <c:v>-11.348934118099402</c:v>
                </c:pt>
                <c:pt idx="2">
                  <c:v>-13.472669984501341</c:v>
                </c:pt>
                <c:pt idx="3">
                  <c:v>-18.464780113060989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041552"/>
        <c:axId val="299041944"/>
      </c:barChart>
      <c:lineChart>
        <c:grouping val="standard"/>
        <c:varyColors val="0"/>
        <c:ser>
          <c:idx val="4"/>
          <c:order val="6"/>
          <c:tx>
            <c:strRef>
              <c:f>Graf_2!$A$9</c:f>
              <c:strCache>
                <c:ptCount val="1"/>
                <c:pt idx="0">
                  <c:v>Vplyv zmeny makroekonomických údajov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2930434609352058E-3"/>
                  <c:y val="-9.7125042015770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21117099147022E-2"/>
                  <c:y val="-5.4401416495636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442997188492847E-2"/>
                  <c:y val="0.109434996872821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Graf_2!$B$2:$F$2</c15:sqref>
                  </c15:fullRef>
                </c:ext>
              </c:extLst>
              <c:f>Graf_2!$B$2:$E$2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Graf_2!$B$9:$F$9</c15:sqref>
                  </c15:fullRef>
                </c:ext>
              </c:extLst>
              <c:f>Graf_2!$B$9:$E$9</c:f>
              <c:numCache>
                <c:formatCode>#,##0</c:formatCode>
                <c:ptCount val="4"/>
                <c:pt idx="0">
                  <c:v>-2.194254373865911</c:v>
                </c:pt>
                <c:pt idx="1">
                  <c:v>76.892511947111217</c:v>
                </c:pt>
                <c:pt idx="2">
                  <c:v>90.769866812845009</c:v>
                </c:pt>
                <c:pt idx="3">
                  <c:v>60.667857458965891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Graf_2!$F$9</c15:sqref>
                  <c15:dLbl>
                    <c:idx val="3"/>
                    <c:layout>
                      <c:manualLayout>
                        <c:x val="-3.1979010467633975E-2"/>
                        <c:y val="6.315106922600993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041552"/>
        <c:axId val="299041944"/>
      </c:lineChart>
      <c:catAx>
        <c:axId val="29904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9041944"/>
        <c:crosses val="autoZero"/>
        <c:auto val="1"/>
        <c:lblAlgn val="ctr"/>
        <c:lblOffset val="100"/>
        <c:noMultiLvlLbl val="0"/>
      </c:catAx>
      <c:valAx>
        <c:axId val="2990419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99041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Graf_3!$A$3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Graf_3!$B$2:$F$2</c15:sqref>
                  </c15:fullRef>
                </c:ext>
              </c:extLst>
              <c:f>Graf_3!$B$2:$E$2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Graf_3!$B$3:$F$3</c15:sqref>
                  </c15:fullRef>
                </c:ext>
              </c:extLst>
              <c:f>Graf_3!$B$3:$E$3</c:f>
              <c:numCache>
                <c:formatCode>#,##0</c:formatCode>
                <c:ptCount val="4"/>
                <c:pt idx="0">
                  <c:v>16.81531699542542</c:v>
                </c:pt>
                <c:pt idx="1">
                  <c:v>-21.909805254420018</c:v>
                </c:pt>
                <c:pt idx="2">
                  <c:v>-1.1939271187056324</c:v>
                </c:pt>
                <c:pt idx="3">
                  <c:v>2.0208545883514706</c:v>
                </c:pt>
              </c:numCache>
            </c:numRef>
          </c:val>
        </c:ser>
        <c:ser>
          <c:idx val="5"/>
          <c:order val="1"/>
          <c:tx>
            <c:strRef>
              <c:f>Graf_3!$A$4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Graf_3!$B$2:$F$2</c15:sqref>
                  </c15:fullRef>
                </c:ext>
              </c:extLst>
              <c:f>Graf_3!$B$2:$E$2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Graf_3!$B$4:$F$4</c15:sqref>
                  </c15:fullRef>
                </c:ext>
              </c:extLst>
              <c:f>Graf_3!$B$4:$E$4</c:f>
              <c:numCache>
                <c:formatCode>#,##0</c:formatCode>
                <c:ptCount val="4"/>
                <c:pt idx="0">
                  <c:v>-93.023743974520301</c:v>
                </c:pt>
                <c:pt idx="1">
                  <c:v>-82.466513333081153</c:v>
                </c:pt>
                <c:pt idx="2">
                  <c:v>-84.431839116258828</c:v>
                </c:pt>
                <c:pt idx="3">
                  <c:v>-122.97857356990798</c:v>
                </c:pt>
              </c:numCache>
            </c:numRef>
          </c:val>
        </c:ser>
        <c:ser>
          <c:idx val="1"/>
          <c:order val="2"/>
          <c:tx>
            <c:strRef>
              <c:f>Graf_3!$A$5</c:f>
              <c:strCache>
                <c:ptCount val="1"/>
                <c:pt idx="0">
                  <c:v>DPH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8859028760018859E-3"/>
                  <c:y val="-4.8558398643423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Graf_3!$B$2:$F$2</c15:sqref>
                  </c15:fullRef>
                </c:ext>
              </c:extLst>
              <c:f>Graf_3!$B$2:$E$2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Graf_3!$B$5:$F$5</c15:sqref>
                  </c15:fullRef>
                </c:ext>
              </c:extLst>
              <c:f>Graf_3!$B$5:$E$5</c:f>
              <c:numCache>
                <c:formatCode>#,##0</c:formatCode>
                <c:ptCount val="4"/>
                <c:pt idx="0">
                  <c:v>85.0028002046935</c:v>
                </c:pt>
                <c:pt idx="1">
                  <c:v>96.945242738509506</c:v>
                </c:pt>
                <c:pt idx="2">
                  <c:v>102.34628605143286</c:v>
                </c:pt>
                <c:pt idx="3">
                  <c:v>115.19170927123191</c:v>
                </c:pt>
              </c:numCache>
            </c:numRef>
          </c:val>
        </c:ser>
        <c:ser>
          <c:idx val="8"/>
          <c:order val="3"/>
          <c:tx>
            <c:strRef>
              <c:f>Graf_3!$A$6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Graf_3!$B$2:$F$2</c15:sqref>
                  </c15:fullRef>
                </c:ext>
              </c:extLst>
              <c:f>Graf_3!$B$2:$E$2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Graf_3!$B$6:$F$6</c15:sqref>
                  </c15:fullRef>
                </c:ext>
              </c:extLst>
              <c:f>Graf_3!$B$6:$E$6</c:f>
              <c:numCache>
                <c:formatCode>#,##0</c:formatCode>
                <c:ptCount val="4"/>
                <c:pt idx="0">
                  <c:v>1.4976018386620675</c:v>
                </c:pt>
                <c:pt idx="1">
                  <c:v>1.6370277807793687</c:v>
                </c:pt>
                <c:pt idx="2">
                  <c:v>1.6755457834175524</c:v>
                </c:pt>
                <c:pt idx="3">
                  <c:v>1.8308942484200199</c:v>
                </c:pt>
              </c:numCache>
            </c:numRef>
          </c:val>
        </c:ser>
        <c:ser>
          <c:idx val="3"/>
          <c:order val="4"/>
          <c:tx>
            <c:strRef>
              <c:f>Graf_3!$A$7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Graf_3!$B$2:$F$2</c15:sqref>
                  </c15:fullRef>
                </c:ext>
              </c:extLst>
              <c:f>Graf_3!$B$2:$E$2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Graf_3!$B$7:$F$7</c15:sqref>
                  </c15:fullRef>
                </c:ext>
              </c:extLst>
              <c:f>Graf_3!$B$7:$E$7</c:f>
              <c:numCache>
                <c:formatCode>#,##0</c:formatCode>
                <c:ptCount val="4"/>
                <c:pt idx="0">
                  <c:v>0.70724055806850583</c:v>
                </c:pt>
                <c:pt idx="1">
                  <c:v>0.49639607005779113</c:v>
                </c:pt>
                <c:pt idx="2">
                  <c:v>0.52029007441430886</c:v>
                </c:pt>
                <c:pt idx="3">
                  <c:v>0.81414196867479049</c:v>
                </c:pt>
              </c:numCache>
            </c:numRef>
          </c:val>
        </c:ser>
        <c:ser>
          <c:idx val="2"/>
          <c:order val="5"/>
          <c:tx>
            <c:strRef>
              <c:f>Graf_3!$A$8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Graf_3!$B$2:$F$2</c15:sqref>
                  </c15:fullRef>
                </c:ext>
              </c:extLst>
              <c:f>Graf_3!$B$2:$E$2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Graf_3!$B$8:$F$8</c15:sqref>
                  </c15:fullRef>
                </c:ext>
              </c:extLst>
              <c:f>Graf_3!$B$8:$E$8</c:f>
              <c:numCache>
                <c:formatCode>#,##0</c:formatCode>
                <c:ptCount val="4"/>
                <c:pt idx="0">
                  <c:v>-1.6033066524183424</c:v>
                </c:pt>
                <c:pt idx="1">
                  <c:v>5.7699341180994033</c:v>
                </c:pt>
                <c:pt idx="2">
                  <c:v>7.2206699845013382</c:v>
                </c:pt>
                <c:pt idx="3">
                  <c:v>10.488780113060955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272752"/>
        <c:axId val="301273144"/>
      </c:barChart>
      <c:lineChart>
        <c:grouping val="standard"/>
        <c:varyColors val="0"/>
        <c:ser>
          <c:idx val="4"/>
          <c:order val="6"/>
          <c:tx>
            <c:strRef>
              <c:f>Graf_3!$A$9</c:f>
              <c:strCache>
                <c:ptCount val="1"/>
                <c:pt idx="0">
                  <c:v>Vplyv zmeny odhadu úspešnosti výberu daní (EDS/level)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Graf_3!$B$2:$F$2</c15:sqref>
                  </c15:fullRef>
                </c:ext>
              </c:extLst>
              <c:f>Graf_3!$B$2:$E$2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Graf_3!$B$9:$F$9</c15:sqref>
                  </c15:fullRef>
                </c:ext>
              </c:extLst>
              <c:f>Graf_3!$B$9:$E$9</c:f>
              <c:numCache>
                <c:formatCode>#,##0</c:formatCode>
                <c:ptCount val="4"/>
                <c:pt idx="0">
                  <c:v>9.3959089699108489</c:v>
                </c:pt>
                <c:pt idx="1">
                  <c:v>0.47228211994489566</c:v>
                </c:pt>
                <c:pt idx="2">
                  <c:v>26.137025658801594</c:v>
                </c:pt>
                <c:pt idx="3">
                  <c:v>7.3678066198311694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272752"/>
        <c:axId val="301273144"/>
      </c:lineChart>
      <c:catAx>
        <c:axId val="3012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01273144"/>
        <c:crosses val="autoZero"/>
        <c:auto val="1"/>
        <c:lblAlgn val="ctr"/>
        <c:lblOffset val="100"/>
        <c:noMultiLvlLbl val="0"/>
      </c:catAx>
      <c:valAx>
        <c:axId val="3012731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301272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444395399942096E-2"/>
          <c:y val="4.8823828544190706E-2"/>
          <c:w val="0.85958679215730949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Graf_5!$A$3</c:f>
              <c:strCache>
                <c:ptCount val="1"/>
                <c:pt idx="0">
                  <c:v>480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Graf_5!$B$2:$E$2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Graf_5!$B$3:$E$3</c:f>
              <c:numCache>
                <c:formatCode>#,##0</c:formatCode>
                <c:ptCount val="4"/>
                <c:pt idx="0">
                  <c:v>4713258</c:v>
                </c:pt>
                <c:pt idx="1">
                  <c:v>5235839</c:v>
                </c:pt>
                <c:pt idx="2">
                  <c:v>8181098</c:v>
                </c:pt>
                <c:pt idx="3">
                  <c:v>7728338</c:v>
                </c:pt>
              </c:numCache>
            </c:numRef>
          </c:val>
        </c:ser>
        <c:ser>
          <c:idx val="8"/>
          <c:order val="1"/>
          <c:tx>
            <c:strRef>
              <c:f>Graf_5!$A$4</c:f>
              <c:strCache>
                <c:ptCount val="1"/>
                <c:pt idx="0">
                  <c:v>960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Graf_5!$B$2:$E$2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Graf_5!$B$4:$E$4</c:f>
              <c:numCache>
                <c:formatCode>#,##0</c:formatCode>
                <c:ptCount val="4"/>
                <c:pt idx="0">
                  <c:v>5762903</c:v>
                </c:pt>
                <c:pt idx="1">
                  <c:v>6385511</c:v>
                </c:pt>
                <c:pt idx="2">
                  <c:v>15640431</c:v>
                </c:pt>
                <c:pt idx="3">
                  <c:v>16806358</c:v>
                </c:pt>
              </c:numCache>
            </c:numRef>
          </c:val>
        </c:ser>
        <c:ser>
          <c:idx val="0"/>
          <c:order val="2"/>
          <c:tx>
            <c:strRef>
              <c:f>Graf_5!$A$5</c:f>
              <c:strCache>
                <c:ptCount val="1"/>
                <c:pt idx="0">
                  <c:v>2880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Graf_5!$B$2:$E$2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Graf_5!$B$5:$E$5</c:f>
              <c:numCache>
                <c:formatCode>#,##0</c:formatCode>
                <c:ptCount val="4"/>
                <c:pt idx="0">
                  <c:v>23932575</c:v>
                </c:pt>
                <c:pt idx="1">
                  <c:v>26366887</c:v>
                </c:pt>
                <c:pt idx="2">
                  <c:v>42892448</c:v>
                </c:pt>
                <c:pt idx="3">
                  <c:v>52408659</c:v>
                </c:pt>
              </c:numCache>
            </c:numRef>
          </c:val>
        </c:ser>
        <c:ser>
          <c:idx val="1"/>
          <c:order val="3"/>
          <c:tx>
            <c:strRef>
              <c:f>Graf_5!$A$6</c:f>
              <c:strCache>
                <c:ptCount val="1"/>
                <c:pt idx="0">
                  <c:v>3000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Graf_5!$B$2:$E$2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Graf_5!$B$6:$E$6</c:f>
              <c:numCache>
                <c:formatCode>#,##0</c:formatCode>
                <c:ptCount val="4"/>
                <c:pt idx="0">
                  <c:v>1326324</c:v>
                </c:pt>
                <c:pt idx="1">
                  <c:v>1453556</c:v>
                </c:pt>
                <c:pt idx="2">
                  <c:v>2897129</c:v>
                </c:pt>
                <c:pt idx="3">
                  <c:v>2989856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273928"/>
        <c:axId val="301274320"/>
      </c:barChart>
      <c:catAx>
        <c:axId val="301273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01274320"/>
        <c:crosses val="autoZero"/>
        <c:auto val="1"/>
        <c:lblAlgn val="ctr"/>
        <c:lblOffset val="100"/>
        <c:noMultiLvlLbl val="0"/>
      </c:catAx>
      <c:valAx>
        <c:axId val="301274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k-SK"/>
          </a:p>
        </c:txPr>
        <c:crossAx val="3012739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7209969007038673E-3"/>
                <c:y val="0.28723436060558649"/>
              </c:manualLayout>
            </c:layout>
            <c:tx>
              <c:rich>
                <a:bodyPr/>
                <a:lstStyle/>
                <a:p>
                  <a:pPr>
                    <a:defRPr sz="1000"/>
                  </a:pPr>
                  <a:r>
                    <a:rPr lang="sk-SK" sz="1000"/>
                    <a:t>Objem dane v mil. eur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1993154020304424"/>
          <c:y val="3.2690897081573411E-2"/>
          <c:w val="0.30150731158605176"/>
          <c:h val="0.31235264466113916"/>
        </c:manualLayout>
      </c:layout>
      <c:overlay val="0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Graf_6!$B$2</c:f>
              <c:strCache>
                <c:ptCount val="1"/>
                <c:pt idx="0">
                  <c:v>Počet vznikov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Graf_6!$A$3:$A$19</c:f>
              <c:numCache>
                <c:formatCode>#,##0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Graf_6!$B$3:$B$19</c:f>
              <c:numCache>
                <c:formatCode>#,##0</c:formatCode>
                <c:ptCount val="17"/>
                <c:pt idx="0">
                  <c:v>6685</c:v>
                </c:pt>
                <c:pt idx="1">
                  <c:v>7337</c:v>
                </c:pt>
                <c:pt idx="2">
                  <c:v>6286</c:v>
                </c:pt>
                <c:pt idx="3">
                  <c:v>6660</c:v>
                </c:pt>
                <c:pt idx="4">
                  <c:v>11257</c:v>
                </c:pt>
                <c:pt idx="5">
                  <c:v>12531</c:v>
                </c:pt>
                <c:pt idx="6">
                  <c:v>14161</c:v>
                </c:pt>
                <c:pt idx="7">
                  <c:v>16691</c:v>
                </c:pt>
                <c:pt idx="8">
                  <c:v>18380</c:v>
                </c:pt>
                <c:pt idx="9">
                  <c:v>16427</c:v>
                </c:pt>
                <c:pt idx="10">
                  <c:v>18132</c:v>
                </c:pt>
                <c:pt idx="11">
                  <c:v>19655</c:v>
                </c:pt>
                <c:pt idx="12">
                  <c:v>20584</c:v>
                </c:pt>
                <c:pt idx="13">
                  <c:v>27416</c:v>
                </c:pt>
                <c:pt idx="14">
                  <c:v>13457</c:v>
                </c:pt>
                <c:pt idx="15">
                  <c:v>12927</c:v>
                </c:pt>
                <c:pt idx="16">
                  <c:v>10505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Graf_6!$C$2</c:f>
              <c:strCache>
                <c:ptCount val="1"/>
                <c:pt idx="0">
                  <c:v>Počet zánikov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Graf_6!$A$3:$A$19</c:f>
              <c:numCache>
                <c:formatCode>#,##0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Graf_6!$C$3:$C$19</c:f>
              <c:numCache>
                <c:formatCode>#,##0</c:formatCode>
                <c:ptCount val="17"/>
                <c:pt idx="0">
                  <c:v>850</c:v>
                </c:pt>
                <c:pt idx="1">
                  <c:v>719</c:v>
                </c:pt>
                <c:pt idx="2">
                  <c:v>757</c:v>
                </c:pt>
                <c:pt idx="3">
                  <c:v>1277</c:v>
                </c:pt>
                <c:pt idx="4">
                  <c:v>1792</c:v>
                </c:pt>
                <c:pt idx="5">
                  <c:v>2371</c:v>
                </c:pt>
                <c:pt idx="6">
                  <c:v>2833</c:v>
                </c:pt>
                <c:pt idx="7">
                  <c:v>2739</c:v>
                </c:pt>
                <c:pt idx="8">
                  <c:v>3405</c:v>
                </c:pt>
                <c:pt idx="9">
                  <c:v>3975</c:v>
                </c:pt>
                <c:pt idx="10">
                  <c:v>3435</c:v>
                </c:pt>
                <c:pt idx="11">
                  <c:v>4282</c:v>
                </c:pt>
                <c:pt idx="12">
                  <c:v>4894</c:v>
                </c:pt>
                <c:pt idx="13">
                  <c:v>4938</c:v>
                </c:pt>
                <c:pt idx="14">
                  <c:v>7221</c:v>
                </c:pt>
                <c:pt idx="15">
                  <c:v>6964</c:v>
                </c:pt>
                <c:pt idx="16">
                  <c:v>1295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275104"/>
        <c:axId val="301275496"/>
      </c:lineChart>
      <c:catAx>
        <c:axId val="30127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100">
                <a:latin typeface="NeueHaasGroteskDisp W02" panose="020B0504020202020204" pitchFamily="34" charset="-18"/>
              </a:defRPr>
            </a:pPr>
            <a:endParaRPr lang="sk-SK"/>
          </a:p>
        </c:txPr>
        <c:crossAx val="301275496"/>
        <c:crosses val="autoZero"/>
        <c:auto val="1"/>
        <c:lblAlgn val="ctr"/>
        <c:lblOffset val="100"/>
        <c:noMultiLvlLbl val="0"/>
      </c:catAx>
      <c:valAx>
        <c:axId val="301275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latin typeface="NeueHaasGroteskDisp W02" panose="020B0504020202020204" pitchFamily="34" charset="-18"/>
              </a:defRPr>
            </a:pPr>
            <a:endParaRPr lang="sk-SK"/>
          </a:p>
        </c:txPr>
        <c:crossAx val="30127510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  <c:txPr>
        <a:bodyPr/>
        <a:lstStyle/>
        <a:p>
          <a:pPr>
            <a:defRPr sz="1100">
              <a:latin typeface="NeueHaasGroteskDisp W02" panose="020B0504020202020204" pitchFamily="34" charset="-18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3422863808690586"/>
        </c:manualLayout>
      </c:layout>
      <c:lineChart>
        <c:grouping val="standard"/>
        <c:varyColors val="0"/>
        <c:ser>
          <c:idx val="3"/>
          <c:order val="0"/>
          <c:tx>
            <c:strRef>
              <c:f>Graf_7!$B$2</c:f>
              <c:strCache>
                <c:ptCount val="1"/>
                <c:pt idx="0">
                  <c:v>EDS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Graf_7!$A$3:$A$37</c:f>
              <c:strCache>
                <c:ptCount val="35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</c:strCache>
            </c:strRef>
          </c:cat>
          <c:val>
            <c:numRef>
              <c:f>Graf_7!$B$3:$B$37</c:f>
              <c:numCache>
                <c:formatCode>0.00%</c:formatCode>
                <c:ptCount val="35"/>
                <c:pt idx="0">
                  <c:v>0.14748120635050618</c:v>
                </c:pt>
                <c:pt idx="1">
                  <c:v>0.14388466051223903</c:v>
                </c:pt>
                <c:pt idx="2">
                  <c:v>0.14463431119246245</c:v>
                </c:pt>
                <c:pt idx="3">
                  <c:v>0.14386462994146829</c:v>
                </c:pt>
                <c:pt idx="4">
                  <c:v>0.13539245876368664</c:v>
                </c:pt>
                <c:pt idx="5">
                  <c:v>0.13225466377527884</c:v>
                </c:pt>
                <c:pt idx="6">
                  <c:v>0.13217629087776855</c:v>
                </c:pt>
                <c:pt idx="7">
                  <c:v>0.13567033603763734</c:v>
                </c:pt>
                <c:pt idx="8">
                  <c:v>0.13293883274885956</c:v>
                </c:pt>
                <c:pt idx="9">
                  <c:v>0.13542064219901814</c:v>
                </c:pt>
                <c:pt idx="10">
                  <c:v>0.13356797927005359</c:v>
                </c:pt>
                <c:pt idx="11">
                  <c:v>0.12770804421832119</c:v>
                </c:pt>
                <c:pt idx="12">
                  <c:v>0.13179626473960548</c:v>
                </c:pt>
                <c:pt idx="13">
                  <c:v>0.12692389844016258</c:v>
                </c:pt>
                <c:pt idx="14">
                  <c:v>0.12779966813286589</c:v>
                </c:pt>
                <c:pt idx="15">
                  <c:v>0.12443357219619353</c:v>
                </c:pt>
                <c:pt idx="16">
                  <c:v>0.1241168112312106</c:v>
                </c:pt>
                <c:pt idx="17">
                  <c:v>0.1205440960556351</c:v>
                </c:pt>
                <c:pt idx="18">
                  <c:v>0.11829763669423163</c:v>
                </c:pt>
                <c:pt idx="19">
                  <c:v>0.12102345034717543</c:v>
                </c:pt>
                <c:pt idx="20">
                  <c:v>0.12191164093203087</c:v>
                </c:pt>
                <c:pt idx="21">
                  <c:v>0.12853997641210166</c:v>
                </c:pt>
                <c:pt idx="22">
                  <c:v>0.12861758019978897</c:v>
                </c:pt>
                <c:pt idx="23">
                  <c:v>0.12911068245814178</c:v>
                </c:pt>
                <c:pt idx="24">
                  <c:v>0.13611814917518628</c:v>
                </c:pt>
                <c:pt idx="25">
                  <c:v>0.13618521352829016</c:v>
                </c:pt>
                <c:pt idx="26">
                  <c:v>0.1364665917607287</c:v>
                </c:pt>
                <c:pt idx="27">
                  <c:v>0.14581007860433001</c:v>
                </c:pt>
                <c:pt idx="28">
                  <c:v>0.141784914797183</c:v>
                </c:pt>
                <c:pt idx="29">
                  <c:v>0.14110725408323416</c:v>
                </c:pt>
                <c:pt idx="30">
                  <c:v>0.14339545058190772</c:v>
                </c:pt>
                <c:pt idx="31">
                  <c:v>0.14087756066941021</c:v>
                </c:pt>
                <c:pt idx="32">
                  <c:v>0.14499771090746139</c:v>
                </c:pt>
                <c:pt idx="33">
                  <c:v>0.14819681484792713</c:v>
                </c:pt>
                <c:pt idx="34">
                  <c:v>0.14994502933291542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Graf_7!$C$2</c:f>
              <c:strCache>
                <c:ptCount val="1"/>
                <c:pt idx="0">
                  <c:v>Dolny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Graf_7!$A$3:$A$37</c:f>
              <c:strCache>
                <c:ptCount val="35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</c:strCache>
            </c:strRef>
          </c:cat>
          <c:val>
            <c:numRef>
              <c:f>Graf_7!$C$3:$C$37</c:f>
              <c:numCache>
                <c:formatCode>0.00%</c:formatCode>
                <c:ptCount val="35"/>
                <c:pt idx="0">
                  <c:v>0.13898603339916227</c:v>
                </c:pt>
                <c:pt idx="1">
                  <c:v>0.13764509931104502</c:v>
                </c:pt>
                <c:pt idx="2">
                  <c:v>0.13630416522292776</c:v>
                </c:pt>
                <c:pt idx="3">
                  <c:v>0.13496323113481051</c:v>
                </c:pt>
                <c:pt idx="4">
                  <c:v>0.13362229704669326</c:v>
                </c:pt>
                <c:pt idx="5">
                  <c:v>0.13228136295857601</c:v>
                </c:pt>
                <c:pt idx="6">
                  <c:v>0.13094042887045876</c:v>
                </c:pt>
                <c:pt idx="7">
                  <c:v>0.12959949478234151</c:v>
                </c:pt>
                <c:pt idx="8">
                  <c:v>0.12825856069422426</c:v>
                </c:pt>
                <c:pt idx="9">
                  <c:v>0.126917626606107</c:v>
                </c:pt>
                <c:pt idx="10">
                  <c:v>0.12557669251798975</c:v>
                </c:pt>
                <c:pt idx="11">
                  <c:v>0.1242357584298725</c:v>
                </c:pt>
                <c:pt idx="12">
                  <c:v>0.12289482434175525</c:v>
                </c:pt>
                <c:pt idx="13">
                  <c:v>0.121553890253638</c:v>
                </c:pt>
                <c:pt idx="14">
                  <c:v>0.12021295616552075</c:v>
                </c:pt>
                <c:pt idx="15">
                  <c:v>0.11887202207740349</c:v>
                </c:pt>
                <c:pt idx="16">
                  <c:v>0.11753108798928624</c:v>
                </c:pt>
                <c:pt idx="17">
                  <c:v>0.11619015390116899</c:v>
                </c:pt>
                <c:pt idx="18">
                  <c:v>0.11534842451127807</c:v>
                </c:pt>
                <c:pt idx="19">
                  <c:v>0.1172103280075468</c:v>
                </c:pt>
                <c:pt idx="20">
                  <c:v>0.11907223150381553</c:v>
                </c:pt>
                <c:pt idx="21">
                  <c:v>0.12093413500008426</c:v>
                </c:pt>
                <c:pt idx="22">
                  <c:v>0.12279603849635301</c:v>
                </c:pt>
                <c:pt idx="23">
                  <c:v>0.12465794199262173</c:v>
                </c:pt>
                <c:pt idx="24">
                  <c:v>0.12651984548889048</c:v>
                </c:pt>
                <c:pt idx="25">
                  <c:v>0.12838174898515919</c:v>
                </c:pt>
                <c:pt idx="26">
                  <c:v>0.13024365248142794</c:v>
                </c:pt>
                <c:pt idx="27">
                  <c:v>0.13210555597769666</c:v>
                </c:pt>
                <c:pt idx="28">
                  <c:v>0.13396745947396541</c:v>
                </c:pt>
                <c:pt idx="29">
                  <c:v>0.13582936297023412</c:v>
                </c:pt>
                <c:pt idx="30">
                  <c:v>0.13769126646650287</c:v>
                </c:pt>
                <c:pt idx="31">
                  <c:v>0.13955316996277162</c:v>
                </c:pt>
                <c:pt idx="32">
                  <c:v>0.14141507345904034</c:v>
                </c:pt>
                <c:pt idx="33">
                  <c:v>0.14327697695530905</c:v>
                </c:pt>
                <c:pt idx="34">
                  <c:v>0.1451388804515778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Graf_7!$D$2</c:f>
              <c:strCache>
                <c:ptCount val="1"/>
                <c:pt idx="0">
                  <c:v>Horny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Graf_7!$A$3:$A$37</c:f>
              <c:strCache>
                <c:ptCount val="35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</c:strCache>
            </c:strRef>
          </c:cat>
          <c:val>
            <c:numRef>
              <c:f>Graf_7!$D$3:$D$37</c:f>
              <c:numCache>
                <c:formatCode>0.00%</c:formatCode>
                <c:ptCount val="35"/>
                <c:pt idx="0">
                  <c:v>0.15054410906360571</c:v>
                </c:pt>
                <c:pt idx="1">
                  <c:v>0.14920317497548846</c:v>
                </c:pt>
                <c:pt idx="2">
                  <c:v>0.14786224088737121</c:v>
                </c:pt>
                <c:pt idx="3">
                  <c:v>0.14652130679925396</c:v>
                </c:pt>
                <c:pt idx="4">
                  <c:v>0.14518037271113671</c:v>
                </c:pt>
                <c:pt idx="5">
                  <c:v>0.14383943862301946</c:v>
                </c:pt>
                <c:pt idx="6">
                  <c:v>0.1424985045349022</c:v>
                </c:pt>
                <c:pt idx="7">
                  <c:v>0.14115757044678495</c:v>
                </c:pt>
                <c:pt idx="8">
                  <c:v>0.1398166363586677</c:v>
                </c:pt>
                <c:pt idx="9">
                  <c:v>0.13847570227055045</c:v>
                </c:pt>
                <c:pt idx="10">
                  <c:v>0.1371347681824332</c:v>
                </c:pt>
                <c:pt idx="11">
                  <c:v>0.13579383409431595</c:v>
                </c:pt>
                <c:pt idx="12">
                  <c:v>0.13445290000619869</c:v>
                </c:pt>
                <c:pt idx="13">
                  <c:v>0.13311196591808144</c:v>
                </c:pt>
                <c:pt idx="14">
                  <c:v>0.13177103182996419</c:v>
                </c:pt>
                <c:pt idx="15">
                  <c:v>0.13043009774184694</c:v>
                </c:pt>
                <c:pt idx="16">
                  <c:v>0.12908916365372969</c:v>
                </c:pt>
                <c:pt idx="17">
                  <c:v>0.12774822956561244</c:v>
                </c:pt>
                <c:pt idx="18">
                  <c:v>0.1269065001757215</c:v>
                </c:pt>
                <c:pt idx="19">
                  <c:v>0.12876840367199024</c:v>
                </c:pt>
                <c:pt idx="20">
                  <c:v>0.13063030716825896</c:v>
                </c:pt>
                <c:pt idx="21">
                  <c:v>0.13249221066452771</c:v>
                </c:pt>
                <c:pt idx="22">
                  <c:v>0.13435411416079646</c:v>
                </c:pt>
                <c:pt idx="23">
                  <c:v>0.13621601765706517</c:v>
                </c:pt>
                <c:pt idx="24">
                  <c:v>0.13807792115333392</c:v>
                </c:pt>
                <c:pt idx="25">
                  <c:v>0.13993982464960264</c:v>
                </c:pt>
                <c:pt idx="26">
                  <c:v>0.14180172814587139</c:v>
                </c:pt>
                <c:pt idx="27">
                  <c:v>0.1436636316421401</c:v>
                </c:pt>
                <c:pt idx="28">
                  <c:v>0.14552553513840885</c:v>
                </c:pt>
                <c:pt idx="29">
                  <c:v>0.14738743863467757</c:v>
                </c:pt>
                <c:pt idx="30">
                  <c:v>0.14924934213094632</c:v>
                </c:pt>
                <c:pt idx="31">
                  <c:v>0.15111124562721506</c:v>
                </c:pt>
                <c:pt idx="32">
                  <c:v>0.15297314912348378</c:v>
                </c:pt>
                <c:pt idx="33">
                  <c:v>0.1548350526197525</c:v>
                </c:pt>
                <c:pt idx="34">
                  <c:v>0.15669695611602125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276280"/>
        <c:axId val="301147792"/>
      </c:lineChart>
      <c:catAx>
        <c:axId val="301276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301147792"/>
        <c:crosses val="autoZero"/>
        <c:auto val="1"/>
        <c:lblAlgn val="ctr"/>
        <c:lblOffset val="100"/>
        <c:noMultiLvlLbl val="0"/>
      </c:catAx>
      <c:valAx>
        <c:axId val="301147792"/>
        <c:scaling>
          <c:orientation val="minMax"/>
          <c:min val="0.1150000000000000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301276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areaChart>
        <c:grouping val="standard"/>
        <c:varyColors val="0"/>
        <c:ser>
          <c:idx val="3"/>
          <c:order val="0"/>
          <c:tx>
            <c:strRef>
              <c:f>Graf_8!$B$2</c:f>
              <c:strCache>
                <c:ptCount val="1"/>
                <c:pt idx="0">
                  <c:v>stav otvorených kontrol NO</c:v>
                </c:pt>
              </c:strCache>
            </c:strRef>
          </c:tx>
          <c:spPr>
            <a:solidFill>
              <a:srgbClr val="2C9ADC"/>
            </a:solidFill>
            <a:ln w="19050">
              <a:solidFill>
                <a:srgbClr val="2C9ADC"/>
              </a:solidFill>
              <a:prstDash val="solid"/>
            </a:ln>
          </c:spPr>
          <c:cat>
            <c:numRef>
              <c:f>Graf_8!$A$3:$A$50</c:f>
              <c:numCache>
                <c:formatCode>mmm\-yy</c:formatCode>
                <c:ptCount val="4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</c:numCache>
            </c:numRef>
          </c:cat>
          <c:val>
            <c:numRef>
              <c:f>Graf_8!$B$3:$B$50</c:f>
              <c:numCache>
                <c:formatCode>#,##0</c:formatCode>
                <c:ptCount val="48"/>
                <c:pt idx="0">
                  <c:v>217480327</c:v>
                </c:pt>
                <c:pt idx="1">
                  <c:v>225876549</c:v>
                </c:pt>
                <c:pt idx="2">
                  <c:v>230770316</c:v>
                </c:pt>
                <c:pt idx="3">
                  <c:v>238625732</c:v>
                </c:pt>
                <c:pt idx="4">
                  <c:v>236163105</c:v>
                </c:pt>
                <c:pt idx="5">
                  <c:v>251732191</c:v>
                </c:pt>
                <c:pt idx="6">
                  <c:v>323498485</c:v>
                </c:pt>
                <c:pt idx="7">
                  <c:v>288853887</c:v>
                </c:pt>
                <c:pt idx="8">
                  <c:v>288853887</c:v>
                </c:pt>
                <c:pt idx="9">
                  <c:v>312254614</c:v>
                </c:pt>
                <c:pt idx="10">
                  <c:v>294887061</c:v>
                </c:pt>
                <c:pt idx="11">
                  <c:v>300801620</c:v>
                </c:pt>
                <c:pt idx="12">
                  <c:v>315098864</c:v>
                </c:pt>
                <c:pt idx="13">
                  <c:v>308137502</c:v>
                </c:pt>
                <c:pt idx="14">
                  <c:v>329894292</c:v>
                </c:pt>
                <c:pt idx="15">
                  <c:v>325978790</c:v>
                </c:pt>
                <c:pt idx="16">
                  <c:v>314667605</c:v>
                </c:pt>
                <c:pt idx="17">
                  <c:v>296138935</c:v>
                </c:pt>
                <c:pt idx="18">
                  <c:v>283818885</c:v>
                </c:pt>
                <c:pt idx="19">
                  <c:v>262815722</c:v>
                </c:pt>
                <c:pt idx="20">
                  <c:v>240591899</c:v>
                </c:pt>
                <c:pt idx="21">
                  <c:v>221245414</c:v>
                </c:pt>
                <c:pt idx="22">
                  <c:v>213890915</c:v>
                </c:pt>
                <c:pt idx="23">
                  <c:v>231061173</c:v>
                </c:pt>
                <c:pt idx="24">
                  <c:v>228893612.125</c:v>
                </c:pt>
                <c:pt idx="25">
                  <c:v>250459687.12</c:v>
                </c:pt>
                <c:pt idx="26">
                  <c:v>243948836.78</c:v>
                </c:pt>
                <c:pt idx="27">
                  <c:v>230844387</c:v>
                </c:pt>
                <c:pt idx="28">
                  <c:v>237830468.37</c:v>
                </c:pt>
                <c:pt idx="29">
                  <c:v>232978969.75</c:v>
                </c:pt>
                <c:pt idx="30">
                  <c:v>252727458.37</c:v>
                </c:pt>
                <c:pt idx="31">
                  <c:v>259536648</c:v>
                </c:pt>
                <c:pt idx="32">
                  <c:v>256560191.09</c:v>
                </c:pt>
                <c:pt idx="33">
                  <c:v>233169345.09</c:v>
                </c:pt>
                <c:pt idx="34">
                  <c:v>224297998.09</c:v>
                </c:pt>
                <c:pt idx="35">
                  <c:v>211598790.09</c:v>
                </c:pt>
                <c:pt idx="36">
                  <c:v>202270725.09</c:v>
                </c:pt>
                <c:pt idx="37">
                  <c:v>204159397</c:v>
                </c:pt>
                <c:pt idx="38">
                  <c:v>206346661.09</c:v>
                </c:pt>
                <c:pt idx="39">
                  <c:v>192356644.09</c:v>
                </c:pt>
                <c:pt idx="40">
                  <c:v>214831631.53</c:v>
                </c:pt>
                <c:pt idx="41">
                  <c:v>204724522.09</c:v>
                </c:pt>
                <c:pt idx="42">
                  <c:v>198601650</c:v>
                </c:pt>
                <c:pt idx="43">
                  <c:v>248225171.09</c:v>
                </c:pt>
                <c:pt idx="44">
                  <c:v>197482701.09</c:v>
                </c:pt>
                <c:pt idx="45">
                  <c:v>193294560</c:v>
                </c:pt>
                <c:pt idx="46">
                  <c:v>191760901</c:v>
                </c:pt>
                <c:pt idx="47">
                  <c:v>132805457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150144"/>
        <c:axId val="301150536"/>
      </c:areaChart>
      <c:lineChart>
        <c:grouping val="standard"/>
        <c:varyColors val="0"/>
        <c:ser>
          <c:idx val="5"/>
          <c:order val="1"/>
          <c:tx>
            <c:strRef>
              <c:f>Graf_8!$C$2</c:f>
              <c:strCache>
                <c:ptCount val="1"/>
                <c:pt idx="0">
                  <c:v>mesačná zmena (pravá os)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Graf_8!$A$3:$A$50</c:f>
              <c:numCache>
                <c:formatCode>mmm\-yy</c:formatCode>
                <c:ptCount val="4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</c:numCache>
            </c:numRef>
          </c:cat>
          <c:val>
            <c:numRef>
              <c:f>Graf_8!$C$3:$C$50</c:f>
              <c:numCache>
                <c:formatCode>#,##0</c:formatCode>
                <c:ptCount val="48"/>
                <c:pt idx="1">
                  <c:v>8396222</c:v>
                </c:pt>
                <c:pt idx="2">
                  <c:v>4893767</c:v>
                </c:pt>
                <c:pt idx="3">
                  <c:v>7855416</c:v>
                </c:pt>
                <c:pt idx="4">
                  <c:v>-2462627</c:v>
                </c:pt>
                <c:pt idx="5">
                  <c:v>15569086</c:v>
                </c:pt>
                <c:pt idx="6">
                  <c:v>71766294</c:v>
                </c:pt>
                <c:pt idx="7">
                  <c:v>-34644598</c:v>
                </c:pt>
                <c:pt idx="8">
                  <c:v>0</c:v>
                </c:pt>
                <c:pt idx="9">
                  <c:v>23400727</c:v>
                </c:pt>
                <c:pt idx="10">
                  <c:v>-17367553</c:v>
                </c:pt>
                <c:pt idx="11">
                  <c:v>5914559</c:v>
                </c:pt>
                <c:pt idx="12">
                  <c:v>14297244</c:v>
                </c:pt>
                <c:pt idx="13">
                  <c:v>-6961362</c:v>
                </c:pt>
                <c:pt idx="14">
                  <c:v>21756790</c:v>
                </c:pt>
                <c:pt idx="15">
                  <c:v>-3915502</c:v>
                </c:pt>
                <c:pt idx="16">
                  <c:v>-11311185</c:v>
                </c:pt>
                <c:pt idx="17">
                  <c:v>-18528670</c:v>
                </c:pt>
                <c:pt idx="18">
                  <c:v>-12320050</c:v>
                </c:pt>
                <c:pt idx="19">
                  <c:v>-21003163</c:v>
                </c:pt>
                <c:pt idx="20">
                  <c:v>-22223823</c:v>
                </c:pt>
                <c:pt idx="21">
                  <c:v>-19346485</c:v>
                </c:pt>
                <c:pt idx="22">
                  <c:v>-7354499</c:v>
                </c:pt>
                <c:pt idx="23">
                  <c:v>17170258</c:v>
                </c:pt>
                <c:pt idx="24">
                  <c:v>-2167560.875</c:v>
                </c:pt>
                <c:pt idx="25">
                  <c:v>21566074.995000005</c:v>
                </c:pt>
                <c:pt idx="26">
                  <c:v>-6510850.3400000036</c:v>
                </c:pt>
                <c:pt idx="27">
                  <c:v>-13104449.780000001</c:v>
                </c:pt>
                <c:pt idx="28">
                  <c:v>6986081.3700000048</c:v>
                </c:pt>
                <c:pt idx="29">
                  <c:v>-4851498.6200000048</c:v>
                </c:pt>
                <c:pt idx="30">
                  <c:v>19748488.620000005</c:v>
                </c:pt>
                <c:pt idx="31">
                  <c:v>6809189.6299999952</c:v>
                </c:pt>
                <c:pt idx="32">
                  <c:v>-2976456.9099999964</c:v>
                </c:pt>
                <c:pt idx="33">
                  <c:v>-23390846</c:v>
                </c:pt>
                <c:pt idx="34">
                  <c:v>-8871347</c:v>
                </c:pt>
                <c:pt idx="35">
                  <c:v>-12699208</c:v>
                </c:pt>
                <c:pt idx="36">
                  <c:v>-9328065</c:v>
                </c:pt>
                <c:pt idx="37">
                  <c:v>1888671.9099999964</c:v>
                </c:pt>
                <c:pt idx="38">
                  <c:v>2187264.0900000036</c:v>
                </c:pt>
                <c:pt idx="39">
                  <c:v>-13990017</c:v>
                </c:pt>
                <c:pt idx="40">
                  <c:v>22474987.439999998</c:v>
                </c:pt>
                <c:pt idx="41">
                  <c:v>-10107109.439999998</c:v>
                </c:pt>
                <c:pt idx="42">
                  <c:v>-6122872.0900000036</c:v>
                </c:pt>
                <c:pt idx="43">
                  <c:v>49623521.090000004</c:v>
                </c:pt>
                <c:pt idx="44">
                  <c:v>-50742470</c:v>
                </c:pt>
                <c:pt idx="45">
                  <c:v>-4188141.0900000036</c:v>
                </c:pt>
                <c:pt idx="46">
                  <c:v>-1533659</c:v>
                </c:pt>
                <c:pt idx="47">
                  <c:v>-58955444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51320"/>
        <c:axId val="301150928"/>
      </c:lineChart>
      <c:dateAx>
        <c:axId val="301150144"/>
        <c:scaling>
          <c:orientation val="minMax"/>
        </c:scaling>
        <c:delete val="0"/>
        <c:axPos val="b"/>
        <c:numFmt formatCode="[$-41B]mmm\-yy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301150536"/>
        <c:crosses val="autoZero"/>
        <c:auto val="1"/>
        <c:lblOffset val="100"/>
        <c:baseTimeUnit val="months"/>
      </c:dateAx>
      <c:valAx>
        <c:axId val="301150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301150144"/>
        <c:crosses val="autoZero"/>
        <c:crossBetween val="between"/>
        <c:dispUnits>
          <c:builtInUnit val="millions"/>
          <c:dispUnitsLbl>
            <c:layout/>
          </c:dispUnitsLbl>
        </c:dispUnits>
      </c:valAx>
      <c:valAx>
        <c:axId val="30115092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301151320"/>
        <c:crosses val="max"/>
        <c:crossBetween val="between"/>
        <c:dispUnits>
          <c:builtInUnit val="millions"/>
          <c:dispUnitsLbl>
            <c:layout/>
          </c:dispUnitsLbl>
        </c:dispUnits>
      </c:valAx>
      <c:dateAx>
        <c:axId val="3011513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01150928"/>
        <c:crosses val="autoZero"/>
        <c:auto val="1"/>
        <c:lblOffset val="100"/>
        <c:baseTimeUnit val="months"/>
      </c:dateAx>
    </c:plotArea>
    <c:legend>
      <c:legendPos val="l"/>
      <c:layout>
        <c:manualLayout>
          <c:xMode val="edge"/>
          <c:yMode val="edge"/>
          <c:x val="4.7222222222222221E-2"/>
          <c:y val="0.73878025663458724"/>
          <c:w val="0.77075371828521433"/>
          <c:h val="0.10366579177602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3670166229221"/>
          <c:y val="5.0925925925925923E-2"/>
          <c:w val="0.76705993000874895"/>
          <c:h val="0.85440507436570434"/>
        </c:manualLayout>
      </c:layout>
      <c:areaChart>
        <c:grouping val="standard"/>
        <c:varyColors val="0"/>
        <c:ser>
          <c:idx val="2"/>
          <c:order val="2"/>
          <c:tx>
            <c:strRef>
              <c:f>Graf_9!$D$2</c:f>
              <c:strCache>
                <c:ptCount val="1"/>
                <c:pt idx="0">
                  <c:v>suma miezd nad MVZ (mil. eur, pravá os)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Graf_9!$D$3:$D$14</c:f>
              <c:numCache>
                <c:formatCode>#,##0</c:formatCode>
                <c:ptCount val="12"/>
                <c:pt idx="0">
                  <c:v>47.7</c:v>
                </c:pt>
                <c:pt idx="1">
                  <c:v>57.7</c:v>
                </c:pt>
                <c:pt idx="2">
                  <c:v>91.4</c:v>
                </c:pt>
                <c:pt idx="3">
                  <c:v>75.5</c:v>
                </c:pt>
                <c:pt idx="4">
                  <c:v>69.599999999999994</c:v>
                </c:pt>
                <c:pt idx="5">
                  <c:v>62.8</c:v>
                </c:pt>
                <c:pt idx="6">
                  <c:v>51.8</c:v>
                </c:pt>
                <c:pt idx="7">
                  <c:v>48.9</c:v>
                </c:pt>
                <c:pt idx="8">
                  <c:v>54.6</c:v>
                </c:pt>
                <c:pt idx="9">
                  <c:v>56.9</c:v>
                </c:pt>
                <c:pt idx="10">
                  <c:v>95.9</c:v>
                </c:pt>
                <c:pt idx="11">
                  <c:v>146.9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212024"/>
        <c:axId val="307212808"/>
      </c:areaChart>
      <c:barChart>
        <c:barDir val="col"/>
        <c:grouping val="stacked"/>
        <c:varyColors val="0"/>
        <c:ser>
          <c:idx val="0"/>
          <c:order val="0"/>
          <c:tx>
            <c:strRef>
              <c:f>Graf_9!$B$2</c:f>
              <c:strCache>
                <c:ptCount val="1"/>
                <c:pt idx="0">
                  <c:v>pravidelní nad MVZ (osoby)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Graf_9!$A$3:$A$14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Graf_9!$B$3:$B$14</c:f>
              <c:numCache>
                <c:formatCode>#,##0</c:formatCode>
                <c:ptCount val="12"/>
                <c:pt idx="0">
                  <c:v>7426</c:v>
                </c:pt>
                <c:pt idx="1">
                  <c:v>7426</c:v>
                </c:pt>
                <c:pt idx="2">
                  <c:v>7426</c:v>
                </c:pt>
                <c:pt idx="3">
                  <c:v>7426</c:v>
                </c:pt>
                <c:pt idx="4">
                  <c:v>7426</c:v>
                </c:pt>
                <c:pt idx="5">
                  <c:v>7426</c:v>
                </c:pt>
                <c:pt idx="6">
                  <c:v>7426</c:v>
                </c:pt>
                <c:pt idx="7">
                  <c:v>7426</c:v>
                </c:pt>
                <c:pt idx="8">
                  <c:v>7426</c:v>
                </c:pt>
                <c:pt idx="9">
                  <c:v>7426</c:v>
                </c:pt>
                <c:pt idx="10">
                  <c:v>7426</c:v>
                </c:pt>
                <c:pt idx="11">
                  <c:v>7426</c:v>
                </c:pt>
              </c:numCache>
            </c:numRef>
          </c:val>
        </c:ser>
        <c:ser>
          <c:idx val="1"/>
          <c:order val="1"/>
          <c:tx>
            <c:strRef>
              <c:f>Graf_9!$C$2</c:f>
              <c:strCache>
                <c:ptCount val="1"/>
                <c:pt idx="0">
                  <c:v>nepravidelní nad MVZ (osoby)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Graf_9!$A$3:$A$14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Graf_9!$C$3:$C$14</c:f>
              <c:numCache>
                <c:formatCode>#,##0</c:formatCode>
                <c:ptCount val="12"/>
                <c:pt idx="0">
                  <c:v>7748</c:v>
                </c:pt>
                <c:pt idx="1">
                  <c:v>7757</c:v>
                </c:pt>
                <c:pt idx="2">
                  <c:v>13128</c:v>
                </c:pt>
                <c:pt idx="3">
                  <c:v>11507</c:v>
                </c:pt>
                <c:pt idx="4">
                  <c:v>9699</c:v>
                </c:pt>
                <c:pt idx="5">
                  <c:v>10567</c:v>
                </c:pt>
                <c:pt idx="6">
                  <c:v>9198</c:v>
                </c:pt>
                <c:pt idx="7">
                  <c:v>6990</c:v>
                </c:pt>
                <c:pt idx="8">
                  <c:v>7740</c:v>
                </c:pt>
                <c:pt idx="9">
                  <c:v>9112</c:v>
                </c:pt>
                <c:pt idx="10">
                  <c:v>17707</c:v>
                </c:pt>
                <c:pt idx="11">
                  <c:v>16991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7529288"/>
        <c:axId val="297529680"/>
      </c:barChart>
      <c:dateAx>
        <c:axId val="297529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7529680"/>
        <c:crosses val="autoZero"/>
        <c:auto val="1"/>
        <c:lblOffset val="100"/>
        <c:baseTimeUnit val="months"/>
      </c:dateAx>
      <c:valAx>
        <c:axId val="2975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7529288"/>
        <c:crosses val="autoZero"/>
        <c:crossBetween val="between"/>
      </c:valAx>
      <c:valAx>
        <c:axId val="3072128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7212024"/>
        <c:crosses val="max"/>
        <c:crossBetween val="between"/>
      </c:valAx>
      <c:catAx>
        <c:axId val="307212024"/>
        <c:scaling>
          <c:orientation val="minMax"/>
        </c:scaling>
        <c:delete val="1"/>
        <c:axPos val="b"/>
        <c:majorTickMark val="out"/>
        <c:minorTickMark val="none"/>
        <c:tickLblPos val="nextTo"/>
        <c:crossAx val="30721280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17497812773403"/>
          <c:y val="7.2915573053368377E-2"/>
          <c:w val="0.48898337707786527"/>
          <c:h val="0.20023257509477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5892388451444"/>
          <c:y val="5.0925925925925923E-2"/>
          <c:w val="0.86608552055993004"/>
          <c:h val="0.71794728783902018"/>
        </c:manualLayout>
      </c:layout>
      <c:lineChart>
        <c:grouping val="standard"/>
        <c:varyColors val="0"/>
        <c:ser>
          <c:idx val="0"/>
          <c:order val="0"/>
          <c:tx>
            <c:strRef>
              <c:f>Graf_10!$B$2</c:f>
              <c:strCache>
                <c:ptCount val="1"/>
                <c:pt idx="0">
                  <c:v>METR po zrušení MVZ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Graf_10!$A$3:$A$101</c:f>
              <c:numCache>
                <c:formatCode>#,##0</c:formatCode>
                <c:ptCount val="99"/>
                <c:pt idx="0">
                  <c:v>37.950000000000003</c:v>
                </c:pt>
                <c:pt idx="1">
                  <c:v>75.91</c:v>
                </c:pt>
                <c:pt idx="2">
                  <c:v>113.86</c:v>
                </c:pt>
                <c:pt idx="3">
                  <c:v>151.82</c:v>
                </c:pt>
                <c:pt idx="4">
                  <c:v>189.77</c:v>
                </c:pt>
                <c:pt idx="5">
                  <c:v>227.73</c:v>
                </c:pt>
                <c:pt idx="6">
                  <c:v>265.68</c:v>
                </c:pt>
                <c:pt idx="7">
                  <c:v>303.63</c:v>
                </c:pt>
                <c:pt idx="8">
                  <c:v>341.48</c:v>
                </c:pt>
                <c:pt idx="9">
                  <c:v>379.43</c:v>
                </c:pt>
                <c:pt idx="10">
                  <c:v>417.38</c:v>
                </c:pt>
                <c:pt idx="11">
                  <c:v>455.34</c:v>
                </c:pt>
                <c:pt idx="12">
                  <c:v>493.29</c:v>
                </c:pt>
                <c:pt idx="13">
                  <c:v>531.25</c:v>
                </c:pt>
                <c:pt idx="14">
                  <c:v>569.20000000000005</c:v>
                </c:pt>
                <c:pt idx="15">
                  <c:v>607.16</c:v>
                </c:pt>
                <c:pt idx="16">
                  <c:v>645.11</c:v>
                </c:pt>
                <c:pt idx="17">
                  <c:v>683.06</c:v>
                </c:pt>
                <c:pt idx="18">
                  <c:v>721.02</c:v>
                </c:pt>
                <c:pt idx="19">
                  <c:v>758.97</c:v>
                </c:pt>
                <c:pt idx="20">
                  <c:v>796.93</c:v>
                </c:pt>
                <c:pt idx="21">
                  <c:v>834.88</c:v>
                </c:pt>
                <c:pt idx="22">
                  <c:v>872.84</c:v>
                </c:pt>
                <c:pt idx="23">
                  <c:v>910.79</c:v>
                </c:pt>
                <c:pt idx="24">
                  <c:v>948.63</c:v>
                </c:pt>
                <c:pt idx="25">
                  <c:v>986.58</c:v>
                </c:pt>
                <c:pt idx="26">
                  <c:v>1024.54</c:v>
                </c:pt>
                <c:pt idx="27">
                  <c:v>1062.49</c:v>
                </c:pt>
                <c:pt idx="28">
                  <c:v>1100.45</c:v>
                </c:pt>
                <c:pt idx="29">
                  <c:v>1138.4000000000001</c:v>
                </c:pt>
                <c:pt idx="30">
                  <c:v>1176.3599999999999</c:v>
                </c:pt>
                <c:pt idx="31">
                  <c:v>1214.31</c:v>
                </c:pt>
                <c:pt idx="32">
                  <c:v>1252.27</c:v>
                </c:pt>
                <c:pt idx="33">
                  <c:v>1290.22</c:v>
                </c:pt>
                <c:pt idx="34">
                  <c:v>1328.17</c:v>
                </c:pt>
                <c:pt idx="35">
                  <c:v>1366.13</c:v>
                </c:pt>
                <c:pt idx="36">
                  <c:v>1404.08</c:v>
                </c:pt>
                <c:pt idx="37">
                  <c:v>1442.04</c:v>
                </c:pt>
                <c:pt idx="38">
                  <c:v>1479.99</c:v>
                </c:pt>
                <c:pt idx="39">
                  <c:v>1517.95</c:v>
                </c:pt>
                <c:pt idx="40">
                  <c:v>1555.9</c:v>
                </c:pt>
                <c:pt idx="41">
                  <c:v>1593.74</c:v>
                </c:pt>
                <c:pt idx="42">
                  <c:v>1631.69</c:v>
                </c:pt>
                <c:pt idx="43">
                  <c:v>1669.65</c:v>
                </c:pt>
                <c:pt idx="44">
                  <c:v>1707.6</c:v>
                </c:pt>
                <c:pt idx="45">
                  <c:v>1745.56</c:v>
                </c:pt>
                <c:pt idx="46">
                  <c:v>1783.51</c:v>
                </c:pt>
                <c:pt idx="47">
                  <c:v>1821.47</c:v>
                </c:pt>
                <c:pt idx="48">
                  <c:v>1859.42</c:v>
                </c:pt>
                <c:pt idx="49">
                  <c:v>1897.38</c:v>
                </c:pt>
                <c:pt idx="50">
                  <c:v>1935.33</c:v>
                </c:pt>
                <c:pt idx="51">
                  <c:v>1973.28</c:v>
                </c:pt>
                <c:pt idx="52">
                  <c:v>2011.24</c:v>
                </c:pt>
                <c:pt idx="53">
                  <c:v>2049.19</c:v>
                </c:pt>
                <c:pt idx="54">
                  <c:v>2087.15</c:v>
                </c:pt>
                <c:pt idx="55">
                  <c:v>2125.1</c:v>
                </c:pt>
                <c:pt idx="56">
                  <c:v>2163.06</c:v>
                </c:pt>
                <c:pt idx="57">
                  <c:v>2200.9</c:v>
                </c:pt>
                <c:pt idx="58">
                  <c:v>2238.85</c:v>
                </c:pt>
                <c:pt idx="59">
                  <c:v>2276.8000000000002</c:v>
                </c:pt>
                <c:pt idx="60">
                  <c:v>2314.7600000000002</c:v>
                </c:pt>
                <c:pt idx="61">
                  <c:v>2352.71</c:v>
                </c:pt>
                <c:pt idx="62">
                  <c:v>2390.67</c:v>
                </c:pt>
                <c:pt idx="63">
                  <c:v>2428.62</c:v>
                </c:pt>
                <c:pt idx="64">
                  <c:v>2466.58</c:v>
                </c:pt>
                <c:pt idx="65">
                  <c:v>2504.5300000000002</c:v>
                </c:pt>
                <c:pt idx="66">
                  <c:v>2542.4899999999998</c:v>
                </c:pt>
                <c:pt idx="67">
                  <c:v>2580.44</c:v>
                </c:pt>
                <c:pt idx="68">
                  <c:v>2618.39</c:v>
                </c:pt>
                <c:pt idx="69">
                  <c:v>2656.35</c:v>
                </c:pt>
                <c:pt idx="70">
                  <c:v>2694.3</c:v>
                </c:pt>
                <c:pt idx="71">
                  <c:v>2732.26</c:v>
                </c:pt>
                <c:pt idx="72">
                  <c:v>2770.21</c:v>
                </c:pt>
                <c:pt idx="73">
                  <c:v>2808.05</c:v>
                </c:pt>
                <c:pt idx="74">
                  <c:v>2846.01</c:v>
                </c:pt>
                <c:pt idx="75">
                  <c:v>2883.96</c:v>
                </c:pt>
                <c:pt idx="76">
                  <c:v>2921.91</c:v>
                </c:pt>
                <c:pt idx="77">
                  <c:v>2959.87</c:v>
                </c:pt>
                <c:pt idx="78">
                  <c:v>2997.82</c:v>
                </c:pt>
                <c:pt idx="79">
                  <c:v>3035.78</c:v>
                </c:pt>
                <c:pt idx="80">
                  <c:v>3225.55</c:v>
                </c:pt>
                <c:pt idx="81">
                  <c:v>3415.32</c:v>
                </c:pt>
                <c:pt idx="82">
                  <c:v>3604.98</c:v>
                </c:pt>
                <c:pt idx="83">
                  <c:v>3794.75</c:v>
                </c:pt>
                <c:pt idx="84">
                  <c:v>3984.52</c:v>
                </c:pt>
                <c:pt idx="85">
                  <c:v>4174.18</c:v>
                </c:pt>
                <c:pt idx="86">
                  <c:v>4363.95</c:v>
                </c:pt>
                <c:pt idx="87">
                  <c:v>4553.72</c:v>
                </c:pt>
                <c:pt idx="88">
                  <c:v>4743.38</c:v>
                </c:pt>
                <c:pt idx="89">
                  <c:v>4933.1499999999996</c:v>
                </c:pt>
                <c:pt idx="90">
                  <c:v>5692.13</c:v>
                </c:pt>
                <c:pt idx="91">
                  <c:v>6451.1</c:v>
                </c:pt>
                <c:pt idx="92">
                  <c:v>7589.5</c:v>
                </c:pt>
                <c:pt idx="93">
                  <c:v>9486.8799999999992</c:v>
                </c:pt>
                <c:pt idx="94">
                  <c:v>11384.25</c:v>
                </c:pt>
                <c:pt idx="95">
                  <c:v>15179</c:v>
                </c:pt>
                <c:pt idx="96">
                  <c:v>18973.75</c:v>
                </c:pt>
                <c:pt idx="97">
                  <c:v>37947.4</c:v>
                </c:pt>
                <c:pt idx="98">
                  <c:v>189737.09</c:v>
                </c:pt>
              </c:numCache>
            </c:numRef>
          </c:cat>
          <c:val>
            <c:numRef>
              <c:f>Graf_10!$B$3:$B$101</c:f>
              <c:numCache>
                <c:formatCode>0.0%</c:formatCode>
                <c:ptCount val="99"/>
                <c:pt idx="0">
                  <c:v>0.27635782747603832</c:v>
                </c:pt>
                <c:pt idx="1">
                  <c:v>0.27635782747603832</c:v>
                </c:pt>
                <c:pt idx="2">
                  <c:v>0.27635782747603843</c:v>
                </c:pt>
                <c:pt idx="3">
                  <c:v>0.27635782747603821</c:v>
                </c:pt>
                <c:pt idx="4">
                  <c:v>0.27635782747603843</c:v>
                </c:pt>
                <c:pt idx="5">
                  <c:v>0.27635782747603821</c:v>
                </c:pt>
                <c:pt idx="6">
                  <c:v>0.27635782747603849</c:v>
                </c:pt>
                <c:pt idx="7">
                  <c:v>0.27635782747603799</c:v>
                </c:pt>
                <c:pt idx="8">
                  <c:v>0.27635782747603882</c:v>
                </c:pt>
                <c:pt idx="9">
                  <c:v>0.38362188772009548</c:v>
                </c:pt>
                <c:pt idx="10">
                  <c:v>0.58764305928748772</c:v>
                </c:pt>
                <c:pt idx="11">
                  <c:v>0.58978092783505143</c:v>
                </c:pt>
                <c:pt idx="12">
                  <c:v>0.58978092783505232</c:v>
                </c:pt>
                <c:pt idx="13">
                  <c:v>0.58978092783505121</c:v>
                </c:pt>
                <c:pt idx="14">
                  <c:v>0.58978092783505209</c:v>
                </c:pt>
                <c:pt idx="15">
                  <c:v>0.48378806384843404</c:v>
                </c:pt>
                <c:pt idx="16">
                  <c:v>0.48116863905325358</c:v>
                </c:pt>
                <c:pt idx="17">
                  <c:v>0.48116863905325474</c:v>
                </c:pt>
                <c:pt idx="18">
                  <c:v>0.4811686390532548</c:v>
                </c:pt>
                <c:pt idx="19">
                  <c:v>0.48116863905325469</c:v>
                </c:pt>
                <c:pt idx="20">
                  <c:v>0.48116863905325408</c:v>
                </c:pt>
                <c:pt idx="21">
                  <c:v>0.48116863905325508</c:v>
                </c:pt>
                <c:pt idx="22">
                  <c:v>0.48116863905325524</c:v>
                </c:pt>
                <c:pt idx="23">
                  <c:v>0.48116863905325336</c:v>
                </c:pt>
                <c:pt idx="24">
                  <c:v>0.48116863905325591</c:v>
                </c:pt>
                <c:pt idx="25">
                  <c:v>0.48116863905325341</c:v>
                </c:pt>
                <c:pt idx="26">
                  <c:v>0.48116863905325435</c:v>
                </c:pt>
                <c:pt idx="27">
                  <c:v>0.48116863905325369</c:v>
                </c:pt>
                <c:pt idx="28">
                  <c:v>0.48116863905325524</c:v>
                </c:pt>
                <c:pt idx="29">
                  <c:v>0.48116863905325369</c:v>
                </c:pt>
                <c:pt idx="30">
                  <c:v>0.48116863905325402</c:v>
                </c:pt>
                <c:pt idx="31">
                  <c:v>0.48116863905325397</c:v>
                </c:pt>
                <c:pt idx="32">
                  <c:v>0.48116863905325602</c:v>
                </c:pt>
                <c:pt idx="33">
                  <c:v>0.48116863905325236</c:v>
                </c:pt>
                <c:pt idx="34">
                  <c:v>0.48116863905325558</c:v>
                </c:pt>
                <c:pt idx="35">
                  <c:v>0.48116863905325336</c:v>
                </c:pt>
                <c:pt idx="36">
                  <c:v>0.48116863905325713</c:v>
                </c:pt>
                <c:pt idx="37">
                  <c:v>0.48116863905325336</c:v>
                </c:pt>
                <c:pt idx="38">
                  <c:v>0.48116863905325452</c:v>
                </c:pt>
                <c:pt idx="39">
                  <c:v>0.48116863905325657</c:v>
                </c:pt>
                <c:pt idx="40">
                  <c:v>0.48116863905325347</c:v>
                </c:pt>
                <c:pt idx="41">
                  <c:v>0.48116863905325225</c:v>
                </c:pt>
                <c:pt idx="42">
                  <c:v>0.48116863905325558</c:v>
                </c:pt>
                <c:pt idx="43">
                  <c:v>0.48116863905325563</c:v>
                </c:pt>
                <c:pt idx="44">
                  <c:v>0.4811686390532528</c:v>
                </c:pt>
                <c:pt idx="45">
                  <c:v>0.48116863905325324</c:v>
                </c:pt>
                <c:pt idx="46">
                  <c:v>0.48116863905325669</c:v>
                </c:pt>
                <c:pt idx="47">
                  <c:v>0.4811686390532523</c:v>
                </c:pt>
                <c:pt idx="48">
                  <c:v>0.48116863905325558</c:v>
                </c:pt>
                <c:pt idx="49">
                  <c:v>0.4811686390532523</c:v>
                </c:pt>
                <c:pt idx="50">
                  <c:v>0.50454053429848211</c:v>
                </c:pt>
                <c:pt idx="51">
                  <c:v>0.51159393491124017</c:v>
                </c:pt>
                <c:pt idx="52">
                  <c:v>0.51159393491124316</c:v>
                </c:pt>
                <c:pt idx="53">
                  <c:v>0.51159393491124017</c:v>
                </c:pt>
                <c:pt idx="54">
                  <c:v>0.51159393491124427</c:v>
                </c:pt>
                <c:pt idx="55">
                  <c:v>0.51159393491124483</c:v>
                </c:pt>
                <c:pt idx="56">
                  <c:v>0.51159393491124083</c:v>
                </c:pt>
                <c:pt idx="57">
                  <c:v>0.51159393491124372</c:v>
                </c:pt>
                <c:pt idx="58">
                  <c:v>0.51159393491124372</c:v>
                </c:pt>
                <c:pt idx="59">
                  <c:v>0.51159393491124017</c:v>
                </c:pt>
                <c:pt idx="60">
                  <c:v>0.51159393491124205</c:v>
                </c:pt>
                <c:pt idx="61">
                  <c:v>0.51159393491124261</c:v>
                </c:pt>
                <c:pt idx="62">
                  <c:v>0.51159393491124316</c:v>
                </c:pt>
                <c:pt idx="63">
                  <c:v>0.5115939349112415</c:v>
                </c:pt>
                <c:pt idx="64">
                  <c:v>0.51159393491124538</c:v>
                </c:pt>
                <c:pt idx="65">
                  <c:v>0.51159393491124461</c:v>
                </c:pt>
                <c:pt idx="66">
                  <c:v>0.51159393491123994</c:v>
                </c:pt>
                <c:pt idx="67">
                  <c:v>0.51159393491124017</c:v>
                </c:pt>
                <c:pt idx="68">
                  <c:v>0.51159393491124483</c:v>
                </c:pt>
                <c:pt idx="69">
                  <c:v>0.5115939349112465</c:v>
                </c:pt>
                <c:pt idx="70">
                  <c:v>0.51159393491124017</c:v>
                </c:pt>
                <c:pt idx="71">
                  <c:v>0.51159393491123872</c:v>
                </c:pt>
                <c:pt idx="72">
                  <c:v>0.51159393491124594</c:v>
                </c:pt>
                <c:pt idx="73">
                  <c:v>0.51159393491123906</c:v>
                </c:pt>
                <c:pt idx="74">
                  <c:v>0.51159393491124205</c:v>
                </c:pt>
                <c:pt idx="75">
                  <c:v>0.51159393491124483</c:v>
                </c:pt>
                <c:pt idx="76">
                  <c:v>0.51159393491124261</c:v>
                </c:pt>
                <c:pt idx="77">
                  <c:v>0.51159393491123861</c:v>
                </c:pt>
                <c:pt idx="78">
                  <c:v>0.51159393491124794</c:v>
                </c:pt>
                <c:pt idx="79">
                  <c:v>0.51159393491124094</c:v>
                </c:pt>
                <c:pt idx="80">
                  <c:v>0.51159393491124328</c:v>
                </c:pt>
                <c:pt idx="81">
                  <c:v>0.51349792145615059</c:v>
                </c:pt>
                <c:pt idx="82">
                  <c:v>0.51960059171597717</c:v>
                </c:pt>
                <c:pt idx="83">
                  <c:v>0.51960059171597361</c:v>
                </c:pt>
                <c:pt idx="84">
                  <c:v>0.51960059171597728</c:v>
                </c:pt>
                <c:pt idx="85">
                  <c:v>0.5196005917159775</c:v>
                </c:pt>
                <c:pt idx="86">
                  <c:v>0.51960059171597561</c:v>
                </c:pt>
                <c:pt idx="87">
                  <c:v>0.51960059171597628</c:v>
                </c:pt>
                <c:pt idx="88">
                  <c:v>0.51960059171597628</c:v>
                </c:pt>
                <c:pt idx="89">
                  <c:v>0.51960059171597672</c:v>
                </c:pt>
                <c:pt idx="90">
                  <c:v>0.51960059171597606</c:v>
                </c:pt>
                <c:pt idx="91">
                  <c:v>0.46679777127614042</c:v>
                </c:pt>
                <c:pt idx="92">
                  <c:v>0.35018050541516244</c:v>
                </c:pt>
                <c:pt idx="93">
                  <c:v>0.35018050541516238</c:v>
                </c:pt>
                <c:pt idx="94">
                  <c:v>0.35018050541516232</c:v>
                </c:pt>
                <c:pt idx="95">
                  <c:v>0.35018050541516266</c:v>
                </c:pt>
                <c:pt idx="96">
                  <c:v>0.35018050541516244</c:v>
                </c:pt>
                <c:pt idx="97">
                  <c:v>0.35018050541516249</c:v>
                </c:pt>
                <c:pt idx="98">
                  <c:v>0.35018050541516244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Graf_10!$C$2</c:f>
              <c:strCache>
                <c:ptCount val="1"/>
                <c:pt idx="0">
                  <c:v>METR pred zrušením MVZ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Graf_10!$A$3:$A$101</c:f>
              <c:numCache>
                <c:formatCode>#,##0</c:formatCode>
                <c:ptCount val="99"/>
                <c:pt idx="0">
                  <c:v>37.950000000000003</c:v>
                </c:pt>
                <c:pt idx="1">
                  <c:v>75.91</c:v>
                </c:pt>
                <c:pt idx="2">
                  <c:v>113.86</c:v>
                </c:pt>
                <c:pt idx="3">
                  <c:v>151.82</c:v>
                </c:pt>
                <c:pt idx="4">
                  <c:v>189.77</c:v>
                </c:pt>
                <c:pt idx="5">
                  <c:v>227.73</c:v>
                </c:pt>
                <c:pt idx="6">
                  <c:v>265.68</c:v>
                </c:pt>
                <c:pt idx="7">
                  <c:v>303.63</c:v>
                </c:pt>
                <c:pt idx="8">
                  <c:v>341.48</c:v>
                </c:pt>
                <c:pt idx="9">
                  <c:v>379.43</c:v>
                </c:pt>
                <c:pt idx="10">
                  <c:v>417.38</c:v>
                </c:pt>
                <c:pt idx="11">
                  <c:v>455.34</c:v>
                </c:pt>
                <c:pt idx="12">
                  <c:v>493.29</c:v>
                </c:pt>
                <c:pt idx="13">
                  <c:v>531.25</c:v>
                </c:pt>
                <c:pt idx="14">
                  <c:v>569.20000000000005</c:v>
                </c:pt>
                <c:pt idx="15">
                  <c:v>607.16</c:v>
                </c:pt>
                <c:pt idx="16">
                  <c:v>645.11</c:v>
                </c:pt>
                <c:pt idx="17">
                  <c:v>683.06</c:v>
                </c:pt>
                <c:pt idx="18">
                  <c:v>721.02</c:v>
                </c:pt>
                <c:pt idx="19">
                  <c:v>758.97</c:v>
                </c:pt>
                <c:pt idx="20">
                  <c:v>796.93</c:v>
                </c:pt>
                <c:pt idx="21">
                  <c:v>834.88</c:v>
                </c:pt>
                <c:pt idx="22">
                  <c:v>872.84</c:v>
                </c:pt>
                <c:pt idx="23">
                  <c:v>910.79</c:v>
                </c:pt>
                <c:pt idx="24">
                  <c:v>948.63</c:v>
                </c:pt>
                <c:pt idx="25">
                  <c:v>986.58</c:v>
                </c:pt>
                <c:pt idx="26">
                  <c:v>1024.54</c:v>
                </c:pt>
                <c:pt idx="27">
                  <c:v>1062.49</c:v>
                </c:pt>
                <c:pt idx="28">
                  <c:v>1100.45</c:v>
                </c:pt>
                <c:pt idx="29">
                  <c:v>1138.4000000000001</c:v>
                </c:pt>
                <c:pt idx="30">
                  <c:v>1176.3599999999999</c:v>
                </c:pt>
                <c:pt idx="31">
                  <c:v>1214.31</c:v>
                </c:pt>
                <c:pt idx="32">
                  <c:v>1252.27</c:v>
                </c:pt>
                <c:pt idx="33">
                  <c:v>1290.22</c:v>
                </c:pt>
                <c:pt idx="34">
                  <c:v>1328.17</c:v>
                </c:pt>
                <c:pt idx="35">
                  <c:v>1366.13</c:v>
                </c:pt>
                <c:pt idx="36">
                  <c:v>1404.08</c:v>
                </c:pt>
                <c:pt idx="37">
                  <c:v>1442.04</c:v>
                </c:pt>
                <c:pt idx="38">
                  <c:v>1479.99</c:v>
                </c:pt>
                <c:pt idx="39">
                  <c:v>1517.95</c:v>
                </c:pt>
                <c:pt idx="40">
                  <c:v>1555.9</c:v>
                </c:pt>
                <c:pt idx="41">
                  <c:v>1593.74</c:v>
                </c:pt>
                <c:pt idx="42">
                  <c:v>1631.69</c:v>
                </c:pt>
                <c:pt idx="43">
                  <c:v>1669.65</c:v>
                </c:pt>
                <c:pt idx="44">
                  <c:v>1707.6</c:v>
                </c:pt>
                <c:pt idx="45">
                  <c:v>1745.56</c:v>
                </c:pt>
                <c:pt idx="46">
                  <c:v>1783.51</c:v>
                </c:pt>
                <c:pt idx="47">
                  <c:v>1821.47</c:v>
                </c:pt>
                <c:pt idx="48">
                  <c:v>1859.42</c:v>
                </c:pt>
                <c:pt idx="49">
                  <c:v>1897.38</c:v>
                </c:pt>
                <c:pt idx="50">
                  <c:v>1935.33</c:v>
                </c:pt>
                <c:pt idx="51">
                  <c:v>1973.28</c:v>
                </c:pt>
                <c:pt idx="52">
                  <c:v>2011.24</c:v>
                </c:pt>
                <c:pt idx="53">
                  <c:v>2049.19</c:v>
                </c:pt>
                <c:pt idx="54">
                  <c:v>2087.15</c:v>
                </c:pt>
                <c:pt idx="55">
                  <c:v>2125.1</c:v>
                </c:pt>
                <c:pt idx="56">
                  <c:v>2163.06</c:v>
                </c:pt>
                <c:pt idx="57">
                  <c:v>2200.9</c:v>
                </c:pt>
                <c:pt idx="58">
                  <c:v>2238.85</c:v>
                </c:pt>
                <c:pt idx="59">
                  <c:v>2276.8000000000002</c:v>
                </c:pt>
                <c:pt idx="60">
                  <c:v>2314.7600000000002</c:v>
                </c:pt>
                <c:pt idx="61">
                  <c:v>2352.71</c:v>
                </c:pt>
                <c:pt idx="62">
                  <c:v>2390.67</c:v>
                </c:pt>
                <c:pt idx="63">
                  <c:v>2428.62</c:v>
                </c:pt>
                <c:pt idx="64">
                  <c:v>2466.58</c:v>
                </c:pt>
                <c:pt idx="65">
                  <c:v>2504.5300000000002</c:v>
                </c:pt>
                <c:pt idx="66">
                  <c:v>2542.4899999999998</c:v>
                </c:pt>
                <c:pt idx="67">
                  <c:v>2580.44</c:v>
                </c:pt>
                <c:pt idx="68">
                  <c:v>2618.39</c:v>
                </c:pt>
                <c:pt idx="69">
                  <c:v>2656.35</c:v>
                </c:pt>
                <c:pt idx="70">
                  <c:v>2694.3</c:v>
                </c:pt>
                <c:pt idx="71">
                  <c:v>2732.26</c:v>
                </c:pt>
                <c:pt idx="72">
                  <c:v>2770.21</c:v>
                </c:pt>
                <c:pt idx="73">
                  <c:v>2808.05</c:v>
                </c:pt>
                <c:pt idx="74">
                  <c:v>2846.01</c:v>
                </c:pt>
                <c:pt idx="75">
                  <c:v>2883.96</c:v>
                </c:pt>
                <c:pt idx="76">
                  <c:v>2921.91</c:v>
                </c:pt>
                <c:pt idx="77">
                  <c:v>2959.87</c:v>
                </c:pt>
                <c:pt idx="78">
                  <c:v>2997.82</c:v>
                </c:pt>
                <c:pt idx="79">
                  <c:v>3035.78</c:v>
                </c:pt>
                <c:pt idx="80">
                  <c:v>3225.55</c:v>
                </c:pt>
                <c:pt idx="81">
                  <c:v>3415.32</c:v>
                </c:pt>
                <c:pt idx="82">
                  <c:v>3604.98</c:v>
                </c:pt>
                <c:pt idx="83">
                  <c:v>3794.75</c:v>
                </c:pt>
                <c:pt idx="84">
                  <c:v>3984.52</c:v>
                </c:pt>
                <c:pt idx="85">
                  <c:v>4174.18</c:v>
                </c:pt>
                <c:pt idx="86">
                  <c:v>4363.95</c:v>
                </c:pt>
                <c:pt idx="87">
                  <c:v>4553.72</c:v>
                </c:pt>
                <c:pt idx="88">
                  <c:v>4743.38</c:v>
                </c:pt>
                <c:pt idx="89">
                  <c:v>4933.1499999999996</c:v>
                </c:pt>
                <c:pt idx="90">
                  <c:v>5692.13</c:v>
                </c:pt>
                <c:pt idx="91">
                  <c:v>6451.1</c:v>
                </c:pt>
                <c:pt idx="92">
                  <c:v>7589.5</c:v>
                </c:pt>
                <c:pt idx="93">
                  <c:v>9486.8799999999992</c:v>
                </c:pt>
                <c:pt idx="94">
                  <c:v>11384.25</c:v>
                </c:pt>
                <c:pt idx="95">
                  <c:v>15179</c:v>
                </c:pt>
                <c:pt idx="96">
                  <c:v>18973.75</c:v>
                </c:pt>
                <c:pt idx="97">
                  <c:v>37947.4</c:v>
                </c:pt>
                <c:pt idx="98">
                  <c:v>189737.09</c:v>
                </c:pt>
              </c:numCache>
            </c:numRef>
          </c:cat>
          <c:val>
            <c:numRef>
              <c:f>Graf_10!$C$3:$C$101</c:f>
              <c:numCache>
                <c:formatCode>0.0%</c:formatCode>
                <c:ptCount val="99"/>
                <c:pt idx="0">
                  <c:v>0.27635782747603832</c:v>
                </c:pt>
                <c:pt idx="1">
                  <c:v>0.27635782747603832</c:v>
                </c:pt>
                <c:pt idx="2">
                  <c:v>0.27635782747603843</c:v>
                </c:pt>
                <c:pt idx="3">
                  <c:v>0.27635782747603821</c:v>
                </c:pt>
                <c:pt idx="4">
                  <c:v>0.27635782747603843</c:v>
                </c:pt>
                <c:pt idx="5">
                  <c:v>0.27635782747603821</c:v>
                </c:pt>
                <c:pt idx="6">
                  <c:v>0.27635782747603849</c:v>
                </c:pt>
                <c:pt idx="7">
                  <c:v>0.27635782747603799</c:v>
                </c:pt>
                <c:pt idx="8">
                  <c:v>0.27635782747603882</c:v>
                </c:pt>
                <c:pt idx="9">
                  <c:v>0.38362188772009548</c:v>
                </c:pt>
                <c:pt idx="10">
                  <c:v>0.58764305928748772</c:v>
                </c:pt>
                <c:pt idx="11">
                  <c:v>0.58978092783505143</c:v>
                </c:pt>
                <c:pt idx="12">
                  <c:v>0.58978092783505232</c:v>
                </c:pt>
                <c:pt idx="13">
                  <c:v>0.58978092783505121</c:v>
                </c:pt>
                <c:pt idx="14">
                  <c:v>0.58978092783505209</c:v>
                </c:pt>
                <c:pt idx="15">
                  <c:v>0.48378806384843404</c:v>
                </c:pt>
                <c:pt idx="16">
                  <c:v>0.48116863905325358</c:v>
                </c:pt>
                <c:pt idx="17">
                  <c:v>0.48116863905325474</c:v>
                </c:pt>
                <c:pt idx="18">
                  <c:v>0.4811686390532548</c:v>
                </c:pt>
                <c:pt idx="19">
                  <c:v>0.48116863905325469</c:v>
                </c:pt>
                <c:pt idx="20">
                  <c:v>0.48116863905325408</c:v>
                </c:pt>
                <c:pt idx="21">
                  <c:v>0.48116863905325508</c:v>
                </c:pt>
                <c:pt idx="22">
                  <c:v>0.48116863905325524</c:v>
                </c:pt>
                <c:pt idx="23">
                  <c:v>0.48116863905325336</c:v>
                </c:pt>
                <c:pt idx="24">
                  <c:v>0.48116863905325591</c:v>
                </c:pt>
                <c:pt idx="25">
                  <c:v>0.48116863905325341</c:v>
                </c:pt>
                <c:pt idx="26">
                  <c:v>0.48116863905325435</c:v>
                </c:pt>
                <c:pt idx="27">
                  <c:v>0.48116863905325369</c:v>
                </c:pt>
                <c:pt idx="28">
                  <c:v>0.48116863905325524</c:v>
                </c:pt>
                <c:pt idx="29">
                  <c:v>0.48116863905325369</c:v>
                </c:pt>
                <c:pt idx="30">
                  <c:v>0.48116863905325402</c:v>
                </c:pt>
                <c:pt idx="31">
                  <c:v>0.48116863905325397</c:v>
                </c:pt>
                <c:pt idx="32">
                  <c:v>0.48116863905325602</c:v>
                </c:pt>
                <c:pt idx="33">
                  <c:v>0.48116863905325236</c:v>
                </c:pt>
                <c:pt idx="34">
                  <c:v>0.48116863905325558</c:v>
                </c:pt>
                <c:pt idx="35">
                  <c:v>0.48116863905325336</c:v>
                </c:pt>
                <c:pt idx="36">
                  <c:v>0.48116863905325713</c:v>
                </c:pt>
                <c:pt idx="37">
                  <c:v>0.48116863905325336</c:v>
                </c:pt>
                <c:pt idx="38">
                  <c:v>0.48116863905325452</c:v>
                </c:pt>
                <c:pt idx="39">
                  <c:v>0.48116863905325657</c:v>
                </c:pt>
                <c:pt idx="40">
                  <c:v>0.48116863905325347</c:v>
                </c:pt>
                <c:pt idx="41">
                  <c:v>0.48116863905325225</c:v>
                </c:pt>
                <c:pt idx="42">
                  <c:v>0.48116863905325558</c:v>
                </c:pt>
                <c:pt idx="43">
                  <c:v>0.48116863905325563</c:v>
                </c:pt>
                <c:pt idx="44">
                  <c:v>0.4811686390532528</c:v>
                </c:pt>
                <c:pt idx="45">
                  <c:v>0.48116863905325324</c:v>
                </c:pt>
                <c:pt idx="46">
                  <c:v>0.48116863905325669</c:v>
                </c:pt>
                <c:pt idx="47">
                  <c:v>0.4811686390532523</c:v>
                </c:pt>
                <c:pt idx="48">
                  <c:v>0.48116863905325558</c:v>
                </c:pt>
                <c:pt idx="49">
                  <c:v>0.4811686390532523</c:v>
                </c:pt>
                <c:pt idx="50">
                  <c:v>0.50454053429848211</c:v>
                </c:pt>
                <c:pt idx="51">
                  <c:v>0.51159393491124017</c:v>
                </c:pt>
                <c:pt idx="52">
                  <c:v>0.51159393491124316</c:v>
                </c:pt>
                <c:pt idx="53">
                  <c:v>0.51159393491124017</c:v>
                </c:pt>
                <c:pt idx="54">
                  <c:v>0.51159393491124427</c:v>
                </c:pt>
                <c:pt idx="55">
                  <c:v>0.51159393491124483</c:v>
                </c:pt>
                <c:pt idx="56">
                  <c:v>0.51159393491124083</c:v>
                </c:pt>
                <c:pt idx="57">
                  <c:v>0.51159393491124372</c:v>
                </c:pt>
                <c:pt idx="58">
                  <c:v>0.51159393491124372</c:v>
                </c:pt>
                <c:pt idx="59">
                  <c:v>0.51159393491124017</c:v>
                </c:pt>
                <c:pt idx="60">
                  <c:v>0.51159393491124205</c:v>
                </c:pt>
                <c:pt idx="61">
                  <c:v>0.51159393491124261</c:v>
                </c:pt>
                <c:pt idx="62">
                  <c:v>0.51159393491124316</c:v>
                </c:pt>
                <c:pt idx="63">
                  <c:v>0.5115939349112415</c:v>
                </c:pt>
                <c:pt idx="64">
                  <c:v>0.51159393491124538</c:v>
                </c:pt>
                <c:pt idx="65">
                  <c:v>0.51159393491124461</c:v>
                </c:pt>
                <c:pt idx="66">
                  <c:v>0.51159393491123994</c:v>
                </c:pt>
                <c:pt idx="67">
                  <c:v>0.51159393491124017</c:v>
                </c:pt>
                <c:pt idx="68">
                  <c:v>0.51159393491124483</c:v>
                </c:pt>
                <c:pt idx="69">
                  <c:v>0.5115939349112465</c:v>
                </c:pt>
                <c:pt idx="70">
                  <c:v>0.51159393491124017</c:v>
                </c:pt>
                <c:pt idx="71">
                  <c:v>0.51159393491123872</c:v>
                </c:pt>
                <c:pt idx="72">
                  <c:v>0.51159393491124594</c:v>
                </c:pt>
                <c:pt idx="73">
                  <c:v>0.51159393491123906</c:v>
                </c:pt>
                <c:pt idx="74">
                  <c:v>0.51159393491124205</c:v>
                </c:pt>
                <c:pt idx="75">
                  <c:v>0.51159393491124483</c:v>
                </c:pt>
                <c:pt idx="76">
                  <c:v>0.51159393491124261</c:v>
                </c:pt>
                <c:pt idx="77">
                  <c:v>0.51159393491123861</c:v>
                </c:pt>
                <c:pt idx="78">
                  <c:v>0.51159393491124794</c:v>
                </c:pt>
                <c:pt idx="79">
                  <c:v>0.51159393491124094</c:v>
                </c:pt>
                <c:pt idx="80">
                  <c:v>0.51159393491124328</c:v>
                </c:pt>
                <c:pt idx="81">
                  <c:v>0.51349792145615059</c:v>
                </c:pt>
                <c:pt idx="82">
                  <c:v>0.51960059171597717</c:v>
                </c:pt>
                <c:pt idx="83">
                  <c:v>0.51960059171597361</c:v>
                </c:pt>
                <c:pt idx="84">
                  <c:v>0.51960059171597728</c:v>
                </c:pt>
                <c:pt idx="85">
                  <c:v>0.5196005917159775</c:v>
                </c:pt>
                <c:pt idx="86">
                  <c:v>0.51960059171597561</c:v>
                </c:pt>
                <c:pt idx="87">
                  <c:v>0.47499477125885003</c:v>
                </c:pt>
                <c:pt idx="88">
                  <c:v>0.45726837060702941</c:v>
                </c:pt>
                <c:pt idx="89">
                  <c:v>0.45726837060702868</c:v>
                </c:pt>
                <c:pt idx="90">
                  <c:v>0.45726837060702874</c:v>
                </c:pt>
                <c:pt idx="91">
                  <c:v>0.39528845605405905</c:v>
                </c:pt>
                <c:pt idx="92">
                  <c:v>0.2559523809523806</c:v>
                </c:pt>
                <c:pt idx="93">
                  <c:v>0.25595238095238104</c:v>
                </c:pt>
                <c:pt idx="94">
                  <c:v>0.25595238095238104</c:v>
                </c:pt>
                <c:pt idx="95">
                  <c:v>0.25595238095238088</c:v>
                </c:pt>
                <c:pt idx="96">
                  <c:v>0.25595238095238088</c:v>
                </c:pt>
                <c:pt idx="97">
                  <c:v>0.25595238095238104</c:v>
                </c:pt>
                <c:pt idx="98">
                  <c:v>0.25595238095238093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406576"/>
        <c:axId val="309406184"/>
      </c:lineChart>
      <c:catAx>
        <c:axId val="309406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Hrubá mzda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9406184"/>
        <c:crosses val="autoZero"/>
        <c:auto val="1"/>
        <c:lblAlgn val="ctr"/>
        <c:lblOffset val="100"/>
        <c:noMultiLvlLbl val="0"/>
      </c:catAx>
      <c:valAx>
        <c:axId val="30940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940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53455818022746"/>
          <c:y val="0.47280037911927675"/>
          <c:w val="0.39381977252843398"/>
          <c:h val="0.249421843102945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247650</xdr:colOff>
      <xdr:row>17</xdr:row>
      <xdr:rowOff>147108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9525</xdr:rowOff>
    </xdr:from>
    <xdr:to>
      <xdr:col>12</xdr:col>
      <xdr:colOff>314325</xdr:colOff>
      <xdr:row>16</xdr:row>
      <xdr:rowOff>28575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38100</xdr:rowOff>
    </xdr:from>
    <xdr:to>
      <xdr:col>11</xdr:col>
      <xdr:colOff>266700</xdr:colOff>
      <xdr:row>20</xdr:row>
      <xdr:rowOff>21375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11</xdr:row>
      <xdr:rowOff>147636</xdr:rowOff>
    </xdr:from>
    <xdr:to>
      <xdr:col>7</xdr:col>
      <xdr:colOff>9525</xdr:colOff>
      <xdr:row>30</xdr:row>
      <xdr:rowOff>95249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11</xdr:row>
      <xdr:rowOff>185736</xdr:rowOff>
    </xdr:from>
    <xdr:to>
      <xdr:col>5</xdr:col>
      <xdr:colOff>238125</xdr:colOff>
      <xdr:row>28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571500</xdr:colOff>
      <xdr:row>23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</xdr:row>
      <xdr:rowOff>76200</xdr:rowOff>
    </xdr:from>
    <xdr:to>
      <xdr:col>14</xdr:col>
      <xdr:colOff>133350</xdr:colOff>
      <xdr:row>17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6</xdr:row>
      <xdr:rowOff>95250</xdr:rowOff>
    </xdr:from>
    <xdr:to>
      <xdr:col>11</xdr:col>
      <xdr:colOff>571500</xdr:colOff>
      <xdr:row>20</xdr:row>
      <xdr:rowOff>171450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</xdr:row>
      <xdr:rowOff>114300</xdr:rowOff>
    </xdr:from>
    <xdr:to>
      <xdr:col>11</xdr:col>
      <xdr:colOff>76200</xdr:colOff>
      <xdr:row>16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</cdr:x>
      <cdr:y>0.05556</cdr:y>
    </cdr:from>
    <cdr:to>
      <cdr:x>0.37083</cdr:x>
      <cdr:y>0.12153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371600" y="152400"/>
          <a:ext cx="3238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330</a:t>
          </a:r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0.90278</cdr:x>
      <cdr:y>0.42477</cdr:y>
    </cdr:from>
    <cdr:to>
      <cdr:x>0.97361</cdr:x>
      <cdr:y>0.49074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4127500" y="1165225"/>
          <a:ext cx="3238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133</a:t>
          </a:r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0.86111</cdr:x>
      <cdr:y>0.33102</cdr:y>
    </cdr:from>
    <cdr:to>
      <cdr:x>0.93194</cdr:x>
      <cdr:y>0.39699</cdr:y>
    </cdr:to>
    <cdr:sp macro="" textlink="">
      <cdr:nvSpPr>
        <cdr:cNvPr id="4" name="BlokTextu 1"/>
        <cdr:cNvSpPr txBox="1"/>
      </cdr:nvSpPr>
      <cdr:spPr>
        <a:xfrm xmlns:a="http://schemas.openxmlformats.org/drawingml/2006/main">
          <a:off x="3937000" y="908050"/>
          <a:ext cx="3238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197</a:t>
          </a:r>
          <a:endParaRPr lang="sk-SK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</xdr:row>
      <xdr:rowOff>161925</xdr:rowOff>
    </xdr:from>
    <xdr:to>
      <xdr:col>12</xdr:col>
      <xdr:colOff>466725</xdr:colOff>
      <xdr:row>15</xdr:row>
      <xdr:rowOff>180975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rgb="FF92D050"/>
  </sheetPr>
  <dimension ref="A1"/>
  <sheetViews>
    <sheetView showGridLines="0" workbookViewId="0">
      <selection activeCell="L24" sqref="L24"/>
    </sheetView>
  </sheetViews>
  <sheetFormatPr defaultRowHeight="15" x14ac:dyDescent="0.25"/>
  <sheetData>
    <row r="1" spans="1:1" ht="16.5" x14ac:dyDescent="0.3">
      <c r="A1" s="49" t="s">
        <v>92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tabColor rgb="FF92D050"/>
  </sheetPr>
  <dimension ref="A1:C14"/>
  <sheetViews>
    <sheetView showGridLines="0" workbookViewId="0">
      <selection activeCell="L33" sqref="L33"/>
    </sheetView>
  </sheetViews>
  <sheetFormatPr defaultRowHeight="12.75" x14ac:dyDescent="0.2"/>
  <cols>
    <col min="1" max="1" width="9.140625" style="12"/>
    <col min="2" max="2" width="10.42578125" style="12" bestFit="1" customWidth="1"/>
    <col min="3" max="3" width="12.140625" style="12" bestFit="1" customWidth="1"/>
    <col min="4" max="16384" width="9.140625" style="12"/>
  </cols>
  <sheetData>
    <row r="1" spans="1:3" x14ac:dyDescent="0.2">
      <c r="A1" s="9" t="s">
        <v>175</v>
      </c>
    </row>
    <row r="2" spans="1:3" x14ac:dyDescent="0.2">
      <c r="B2" s="56" t="s">
        <v>93</v>
      </c>
      <c r="C2" s="56" t="s">
        <v>94</v>
      </c>
    </row>
    <row r="3" spans="1:3" x14ac:dyDescent="0.2">
      <c r="A3" s="12">
        <v>2009</v>
      </c>
      <c r="B3" s="14">
        <v>1.62667318763333</v>
      </c>
      <c r="C3" s="14">
        <v>1.62667318763333</v>
      </c>
    </row>
    <row r="4" spans="1:3" x14ac:dyDescent="0.2">
      <c r="A4" s="12">
        <v>2010</v>
      </c>
      <c r="B4" s="14">
        <v>1.5273353081881591</v>
      </c>
      <c r="C4" s="14">
        <v>1.5273353081881591</v>
      </c>
    </row>
    <row r="5" spans="1:3" x14ac:dyDescent="0.2">
      <c r="A5" s="12">
        <v>2011</v>
      </c>
      <c r="B5" s="14">
        <v>1.5416298980724013</v>
      </c>
      <c r="C5" s="14">
        <v>1.5416298980724013</v>
      </c>
    </row>
    <row r="6" spans="1:3" x14ac:dyDescent="0.2">
      <c r="A6" s="12">
        <v>2012</v>
      </c>
      <c r="B6" s="14">
        <v>1.4673631464602952</v>
      </c>
      <c r="C6" s="14">
        <v>1.4673631464602952</v>
      </c>
    </row>
    <row r="7" spans="1:3" x14ac:dyDescent="0.2">
      <c r="A7" s="12">
        <v>2013</v>
      </c>
      <c r="B7" s="14">
        <v>1.458299389963422</v>
      </c>
      <c r="C7" s="14">
        <v>1.458299389963422</v>
      </c>
    </row>
    <row r="8" spans="1:3" x14ac:dyDescent="0.2">
      <c r="A8" s="12">
        <v>2014</v>
      </c>
      <c r="B8" s="14">
        <v>1.4645160678732514</v>
      </c>
      <c r="C8" s="14">
        <v>1.4645160678732514</v>
      </c>
    </row>
    <row r="9" spans="1:3" x14ac:dyDescent="0.2">
      <c r="A9" s="12">
        <v>2015</v>
      </c>
      <c r="B9" s="14">
        <v>1.4925231571265092</v>
      </c>
      <c r="C9" s="14">
        <v>1.4925231571265092</v>
      </c>
    </row>
    <row r="10" spans="1:3" x14ac:dyDescent="0.2">
      <c r="A10" s="12">
        <v>2016</v>
      </c>
      <c r="B10" s="14">
        <v>1.5010616706957822</v>
      </c>
      <c r="C10" s="14">
        <v>1.513630202771779</v>
      </c>
    </row>
    <row r="11" spans="1:3" x14ac:dyDescent="0.2">
      <c r="A11" s="12">
        <v>2017</v>
      </c>
      <c r="B11" s="14">
        <v>1.4849236705794944</v>
      </c>
      <c r="C11" s="14">
        <v>1.513630202771779</v>
      </c>
    </row>
    <row r="12" spans="1:3" x14ac:dyDescent="0.2">
      <c r="A12" s="12">
        <v>2018</v>
      </c>
      <c r="B12" s="14">
        <v>1.4849236705794944</v>
      </c>
      <c r="C12" s="14">
        <v>1.513630202771779</v>
      </c>
    </row>
    <row r="13" spans="1:3" x14ac:dyDescent="0.2">
      <c r="A13" s="12">
        <v>2019</v>
      </c>
      <c r="B13" s="14">
        <v>1.4849236705794944</v>
      </c>
      <c r="C13" s="14">
        <v>1.513630202771779</v>
      </c>
    </row>
    <row r="14" spans="1:3" x14ac:dyDescent="0.2">
      <c r="A14" s="12">
        <v>2020</v>
      </c>
      <c r="C14" s="14">
        <v>1.513630202771779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"/>
  <sheetViews>
    <sheetView showGridLines="0" workbookViewId="0">
      <selection activeCell="A2" sqref="A2"/>
    </sheetView>
  </sheetViews>
  <sheetFormatPr defaultRowHeight="15" x14ac:dyDescent="0.25"/>
  <cols>
    <col min="1" max="1" width="43.85546875" bestFit="1" customWidth="1"/>
    <col min="2" max="9" width="7.7109375" customWidth="1"/>
    <col min="11" max="11" width="9.140625" customWidth="1"/>
  </cols>
  <sheetData>
    <row r="1" spans="1:7" ht="15.75" customHeight="1" x14ac:dyDescent="0.25">
      <c r="A1" s="193" t="s">
        <v>176</v>
      </c>
      <c r="B1" s="193"/>
      <c r="C1" s="193"/>
      <c r="D1" s="193"/>
      <c r="E1" s="193"/>
      <c r="F1" s="193"/>
      <c r="G1" s="176"/>
    </row>
    <row r="2" spans="1:7" x14ac:dyDescent="0.25">
      <c r="A2" s="178"/>
      <c r="B2" s="190">
        <v>2014</v>
      </c>
      <c r="C2" s="190"/>
      <c r="D2" s="179">
        <v>2015</v>
      </c>
      <c r="E2" s="179" t="s">
        <v>134</v>
      </c>
      <c r="F2" s="179" t="s">
        <v>135</v>
      </c>
      <c r="G2" s="179" t="s">
        <v>136</v>
      </c>
    </row>
    <row r="3" spans="1:7" x14ac:dyDescent="0.25">
      <c r="A3" s="175" t="s">
        <v>137</v>
      </c>
      <c r="B3" s="189" t="s">
        <v>139</v>
      </c>
      <c r="C3" s="189"/>
      <c r="D3" s="189" t="s">
        <v>140</v>
      </c>
      <c r="E3" s="189" t="s">
        <v>141</v>
      </c>
      <c r="F3" s="189" t="s">
        <v>142</v>
      </c>
      <c r="G3" s="189" t="s">
        <v>143</v>
      </c>
    </row>
    <row r="4" spans="1:7" x14ac:dyDescent="0.25">
      <c r="A4" s="175" t="s">
        <v>138</v>
      </c>
      <c r="B4" s="189"/>
      <c r="C4" s="189"/>
      <c r="D4" s="189"/>
      <c r="E4" s="189"/>
      <c r="F4" s="189"/>
      <c r="G4" s="189"/>
    </row>
    <row r="5" spans="1:7" x14ac:dyDescent="0.25">
      <c r="A5" s="191" t="s">
        <v>144</v>
      </c>
      <c r="B5" s="191"/>
      <c r="C5" s="189" t="s">
        <v>146</v>
      </c>
      <c r="D5" s="189" t="s">
        <v>147</v>
      </c>
      <c r="E5" s="189" t="s">
        <v>148</v>
      </c>
      <c r="F5" s="189" t="s">
        <v>149</v>
      </c>
      <c r="G5" s="189" t="s">
        <v>150</v>
      </c>
    </row>
    <row r="6" spans="1:7" x14ac:dyDescent="0.25">
      <c r="A6" s="191" t="s">
        <v>145</v>
      </c>
      <c r="B6" s="191"/>
      <c r="C6" s="189"/>
      <c r="D6" s="189"/>
      <c r="E6" s="189"/>
      <c r="F6" s="189"/>
      <c r="G6" s="189"/>
    </row>
    <row r="7" spans="1:7" x14ac:dyDescent="0.25">
      <c r="A7" s="175" t="s">
        <v>151</v>
      </c>
      <c r="B7" s="189" t="s">
        <v>153</v>
      </c>
      <c r="C7" s="189"/>
      <c r="D7" s="189" t="s">
        <v>154</v>
      </c>
      <c r="E7" s="189" t="s">
        <v>155</v>
      </c>
      <c r="F7" s="189" t="s">
        <v>156</v>
      </c>
      <c r="G7" s="189" t="s">
        <v>157</v>
      </c>
    </row>
    <row r="8" spans="1:7" x14ac:dyDescent="0.25">
      <c r="A8" s="175" t="s">
        <v>152</v>
      </c>
      <c r="B8" s="189"/>
      <c r="C8" s="189"/>
      <c r="D8" s="189"/>
      <c r="E8" s="189"/>
      <c r="F8" s="189"/>
      <c r="G8" s="189"/>
    </row>
    <row r="9" spans="1:7" x14ac:dyDescent="0.25">
      <c r="A9" s="180" t="s">
        <v>158</v>
      </c>
      <c r="B9" s="194" t="s">
        <v>160</v>
      </c>
      <c r="C9" s="194"/>
      <c r="D9" s="194" t="s">
        <v>161</v>
      </c>
      <c r="E9" s="194" t="s">
        <v>162</v>
      </c>
      <c r="F9" s="194" t="s">
        <v>163</v>
      </c>
      <c r="G9" s="194" t="s">
        <v>164</v>
      </c>
    </row>
    <row r="10" spans="1:7" x14ac:dyDescent="0.25">
      <c r="A10" s="177" t="s">
        <v>159</v>
      </c>
      <c r="B10" s="195"/>
      <c r="C10" s="195"/>
      <c r="D10" s="195"/>
      <c r="E10" s="195"/>
      <c r="F10" s="195"/>
      <c r="G10" s="195"/>
    </row>
    <row r="11" spans="1:7" x14ac:dyDescent="0.25">
      <c r="A11" s="196" t="s">
        <v>165</v>
      </c>
      <c r="B11" s="196"/>
      <c r="C11" s="196"/>
      <c r="D11" s="196"/>
      <c r="E11" s="196"/>
      <c r="F11" s="196"/>
      <c r="G11" s="196"/>
    </row>
    <row r="12" spans="1:7" x14ac:dyDescent="0.25">
      <c r="A12" s="192" t="s">
        <v>166</v>
      </c>
      <c r="B12" s="192"/>
      <c r="C12" s="192"/>
      <c r="D12" s="192"/>
      <c r="E12" s="192"/>
      <c r="F12" s="192"/>
      <c r="G12" s="192"/>
    </row>
    <row r="13" spans="1:7" ht="25.5" customHeight="1" x14ac:dyDescent="0.25">
      <c r="A13" s="192" t="s">
        <v>167</v>
      </c>
      <c r="B13" s="192"/>
      <c r="C13" s="192"/>
      <c r="D13" s="192"/>
      <c r="E13" s="192"/>
      <c r="F13" s="192"/>
      <c r="G13" s="192"/>
    </row>
  </sheetData>
  <mergeCells count="27">
    <mergeCell ref="A12:G12"/>
    <mergeCell ref="A13:G13"/>
    <mergeCell ref="A1:F1"/>
    <mergeCell ref="B9:C10"/>
    <mergeCell ref="D9:D10"/>
    <mergeCell ref="E9:E10"/>
    <mergeCell ref="F9:F10"/>
    <mergeCell ref="G9:G10"/>
    <mergeCell ref="A11:G11"/>
    <mergeCell ref="G5:G6"/>
    <mergeCell ref="B7:C8"/>
    <mergeCell ref="D7:D8"/>
    <mergeCell ref="E7:E8"/>
    <mergeCell ref="F7:F8"/>
    <mergeCell ref="G7:G8"/>
    <mergeCell ref="A5:B5"/>
    <mergeCell ref="A6:B6"/>
    <mergeCell ref="C5:C6"/>
    <mergeCell ref="D5:D6"/>
    <mergeCell ref="E5:E6"/>
    <mergeCell ref="F5:F6"/>
    <mergeCell ref="G3:G4"/>
    <mergeCell ref="B2:C2"/>
    <mergeCell ref="B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rgb="FF92D050"/>
  </sheetPr>
  <dimension ref="A1:I40"/>
  <sheetViews>
    <sheetView showGridLines="0" workbookViewId="0">
      <selection activeCell="A15" sqref="A15"/>
    </sheetView>
  </sheetViews>
  <sheetFormatPr defaultRowHeight="15" x14ac:dyDescent="0.25"/>
  <cols>
    <col min="1" max="1" width="43.85546875" bestFit="1" customWidth="1"/>
    <col min="2" max="9" width="7.7109375" customWidth="1"/>
    <col min="11" max="11" width="9.140625" customWidth="1"/>
  </cols>
  <sheetData>
    <row r="1" spans="1:9" x14ac:dyDescent="0.25">
      <c r="A1" s="197" t="s">
        <v>177</v>
      </c>
      <c r="B1" s="197"/>
      <c r="C1" s="197"/>
      <c r="D1" s="197"/>
      <c r="E1" s="197"/>
      <c r="F1" s="197"/>
    </row>
    <row r="2" spans="1:9" x14ac:dyDescent="0.25">
      <c r="A2" s="138"/>
      <c r="B2" s="139">
        <v>2016</v>
      </c>
      <c r="C2" s="139">
        <v>2017</v>
      </c>
      <c r="D2" s="139">
        <v>2018</v>
      </c>
      <c r="E2" s="139">
        <v>2019</v>
      </c>
      <c r="F2" s="140">
        <v>2020</v>
      </c>
    </row>
    <row r="3" spans="1:9" x14ac:dyDescent="0.25">
      <c r="A3" s="141" t="s">
        <v>108</v>
      </c>
      <c r="B3" s="142">
        <f>SUM(B4:B6)</f>
        <v>0</v>
      </c>
      <c r="C3" s="142">
        <f t="shared" ref="C3:F3" si="0">SUM(C4:C6)</f>
        <v>106.72260285714285</v>
      </c>
      <c r="D3" s="142">
        <f t="shared" si="0"/>
        <v>10.335834285714284</v>
      </c>
      <c r="E3" s="142">
        <f t="shared" si="0"/>
        <v>17.869568571428573</v>
      </c>
      <c r="F3" s="142">
        <f t="shared" si="0"/>
        <v>28.045000000000002</v>
      </c>
    </row>
    <row r="4" spans="1:9" ht="15.75" thickBot="1" x14ac:dyDescent="0.3">
      <c r="A4" s="143" t="s">
        <v>109</v>
      </c>
      <c r="B4" s="144"/>
      <c r="C4" s="145">
        <v>16.350999999999999</v>
      </c>
      <c r="D4" s="145">
        <v>16.631</v>
      </c>
      <c r="E4" s="145">
        <v>16.946999999999999</v>
      </c>
      <c r="F4" s="145">
        <v>17.286000000000001</v>
      </c>
    </row>
    <row r="5" spans="1:9" ht="15.75" thickBot="1" x14ac:dyDescent="0.3">
      <c r="A5" s="146" t="s">
        <v>110</v>
      </c>
      <c r="B5" s="147"/>
      <c r="C5" s="147">
        <v>90.371602857142847</v>
      </c>
      <c r="D5" s="147">
        <v>76.469834285714285</v>
      </c>
      <c r="E5" s="147">
        <v>80.859568571428568</v>
      </c>
      <c r="F5" s="147">
        <v>87.965000000000003</v>
      </c>
    </row>
    <row r="6" spans="1:9" x14ac:dyDescent="0.25">
      <c r="A6" s="148" t="s">
        <v>111</v>
      </c>
      <c r="B6" s="147"/>
      <c r="C6" s="147">
        <v>0</v>
      </c>
      <c r="D6" s="147">
        <v>-82.765000000000001</v>
      </c>
      <c r="E6" s="147">
        <v>-79.936999999999998</v>
      </c>
      <c r="F6" s="147">
        <v>-77.206000000000003</v>
      </c>
    </row>
    <row r="7" spans="1:9" x14ac:dyDescent="0.25">
      <c r="A7" s="149" t="s">
        <v>112</v>
      </c>
      <c r="B7" s="142">
        <f>SUM(B8:B10)</f>
        <v>5.5263143994121471</v>
      </c>
      <c r="C7" s="142">
        <f t="shared" ref="C7:F7" si="1">SUM(C8:C10)</f>
        <v>25.345213358717601</v>
      </c>
      <c r="D7" s="142">
        <f t="shared" si="1"/>
        <v>31.970317990033017</v>
      </c>
      <c r="E7" s="142">
        <f t="shared" si="1"/>
        <v>39.110049745116996</v>
      </c>
      <c r="F7" s="142">
        <f t="shared" si="1"/>
        <v>0</v>
      </c>
    </row>
    <row r="8" spans="1:9" ht="15.75" thickBot="1" x14ac:dyDescent="0.3">
      <c r="A8" s="150" t="s">
        <v>113</v>
      </c>
      <c r="B8" s="145">
        <v>0</v>
      </c>
      <c r="C8" s="145">
        <v>4.2750000000000004</v>
      </c>
      <c r="D8" s="145">
        <v>4.2750000000000004</v>
      </c>
      <c r="E8" s="145">
        <v>4.2750000000000004</v>
      </c>
      <c r="F8" s="144"/>
    </row>
    <row r="9" spans="1:9" ht="15.75" thickBot="1" x14ac:dyDescent="0.3">
      <c r="A9" s="151" t="s">
        <v>114</v>
      </c>
      <c r="B9" s="147">
        <v>-1.4710000000000001</v>
      </c>
      <c r="C9" s="147">
        <v>-1.9450000000000001</v>
      </c>
      <c r="D9" s="147">
        <v>-1.9730000000000001</v>
      </c>
      <c r="E9" s="147">
        <v>-1.992</v>
      </c>
      <c r="F9" s="152"/>
    </row>
    <row r="10" spans="1:9" x14ac:dyDescent="0.25">
      <c r="A10" s="146" t="s">
        <v>115</v>
      </c>
      <c r="B10" s="147">
        <v>6.9973143994121472</v>
      </c>
      <c r="C10" s="147">
        <v>23.015213358717602</v>
      </c>
      <c r="D10" s="147">
        <v>29.668317990033017</v>
      </c>
      <c r="E10" s="147">
        <v>36.827049745116994</v>
      </c>
      <c r="F10" s="153"/>
    </row>
    <row r="11" spans="1:9" x14ac:dyDescent="0.25">
      <c r="A11" s="154" t="s">
        <v>116</v>
      </c>
      <c r="B11" s="155">
        <f>+B7+B3</f>
        <v>5.5263143994121471</v>
      </c>
      <c r="C11" s="155">
        <f t="shared" ref="C11:F11" si="2">+C7+C3</f>
        <v>132.06781621586043</v>
      </c>
      <c r="D11" s="155">
        <f t="shared" si="2"/>
        <v>42.306152275747301</v>
      </c>
      <c r="E11" s="155">
        <f t="shared" si="2"/>
        <v>56.979618316545569</v>
      </c>
      <c r="F11" s="155">
        <f t="shared" si="2"/>
        <v>28.045000000000002</v>
      </c>
    </row>
    <row r="12" spans="1:9" x14ac:dyDescent="0.25">
      <c r="A12" s="137"/>
      <c r="B12" s="137"/>
      <c r="C12" s="137"/>
      <c r="D12" s="137"/>
      <c r="E12" s="137"/>
    </row>
    <row r="14" spans="1:9" x14ac:dyDescent="0.25">
      <c r="A14" s="197" t="s">
        <v>178</v>
      </c>
      <c r="B14" s="197"/>
      <c r="C14" s="197"/>
      <c r="D14" s="197"/>
      <c r="E14" s="197"/>
      <c r="F14" s="156"/>
      <c r="G14" s="137"/>
      <c r="H14" s="137"/>
      <c r="I14" s="137"/>
    </row>
    <row r="15" spans="1:9" x14ac:dyDescent="0.25">
      <c r="A15" s="158"/>
      <c r="B15" s="139">
        <v>2016</v>
      </c>
      <c r="C15" s="139">
        <v>2017</v>
      </c>
      <c r="D15" s="139">
        <v>2018</v>
      </c>
      <c r="E15" s="139">
        <v>2019</v>
      </c>
      <c r="F15" s="140">
        <v>2020</v>
      </c>
    </row>
    <row r="16" spans="1:9" ht="26.25" x14ac:dyDescent="0.25">
      <c r="A16" s="160" t="s">
        <v>124</v>
      </c>
      <c r="B16" s="161">
        <f>+B17</f>
        <v>0</v>
      </c>
      <c r="C16" s="161">
        <f>+C17</f>
        <v>16.350999999999999</v>
      </c>
      <c r="D16" s="161">
        <f>+D17</f>
        <v>16.631</v>
      </c>
      <c r="E16" s="161">
        <f>+E17</f>
        <v>16.946999999999999</v>
      </c>
      <c r="F16" s="161">
        <f>+F17</f>
        <v>17.286000000000001</v>
      </c>
    </row>
    <row r="17" spans="1:8" x14ac:dyDescent="0.25">
      <c r="A17" s="164" t="s">
        <v>125</v>
      </c>
      <c r="B17" s="165">
        <v>0</v>
      </c>
      <c r="C17" s="165">
        <v>16.350999999999999</v>
      </c>
      <c r="D17" s="165">
        <v>16.631</v>
      </c>
      <c r="E17" s="165">
        <v>16.946999999999999</v>
      </c>
      <c r="F17" s="165">
        <v>17.286000000000001</v>
      </c>
    </row>
    <row r="18" spans="1:8" x14ac:dyDescent="0.25">
      <c r="A18" s="160" t="s">
        <v>132</v>
      </c>
      <c r="B18" s="161">
        <f>+B19</f>
        <v>0</v>
      </c>
      <c r="C18" s="161">
        <f t="shared" ref="C18:F18" si="3">+C19</f>
        <v>90.371602857142847</v>
      </c>
      <c r="D18" s="161">
        <f t="shared" si="3"/>
        <v>76.469834285714285</v>
      </c>
      <c r="E18" s="161">
        <f t="shared" si="3"/>
        <v>80.859568571428568</v>
      </c>
      <c r="F18" s="161">
        <f t="shared" si="3"/>
        <v>87.965000000000003</v>
      </c>
    </row>
    <row r="19" spans="1:8" x14ac:dyDescent="0.25">
      <c r="A19" s="162" t="s">
        <v>120</v>
      </c>
      <c r="B19" s="163">
        <f>SUM(B20:B23)</f>
        <v>0</v>
      </c>
      <c r="C19" s="163">
        <f t="shared" ref="C19:E19" si="4">SUM(C20:C23)</f>
        <v>90.371602857142847</v>
      </c>
      <c r="D19" s="163">
        <f t="shared" si="4"/>
        <v>76.469834285714285</v>
      </c>
      <c r="E19" s="163">
        <f t="shared" si="4"/>
        <v>80.859568571428568</v>
      </c>
      <c r="F19" s="163">
        <f t="shared" ref="F19" si="5">SUM(F20:F23)</f>
        <v>87.965000000000003</v>
      </c>
    </row>
    <row r="20" spans="1:8" x14ac:dyDescent="0.25">
      <c r="A20" s="164" t="s">
        <v>121</v>
      </c>
      <c r="B20" s="165"/>
      <c r="C20" s="165">
        <v>-7.9833571428571428</v>
      </c>
      <c r="D20" s="165">
        <v>-6.7552857142857139</v>
      </c>
      <c r="E20" s="165">
        <v>-7.143071428571429</v>
      </c>
      <c r="F20" s="166">
        <v>-7.77</v>
      </c>
    </row>
    <row r="21" spans="1:8" x14ac:dyDescent="0.25">
      <c r="A21" s="164" t="s">
        <v>122</v>
      </c>
      <c r="B21" s="165"/>
      <c r="C21" s="165">
        <v>0</v>
      </c>
      <c r="D21" s="165">
        <v>0</v>
      </c>
      <c r="E21" s="165">
        <v>0</v>
      </c>
      <c r="F21" s="166">
        <v>0</v>
      </c>
    </row>
    <row r="22" spans="1:8" x14ac:dyDescent="0.25">
      <c r="A22" s="164" t="s">
        <v>118</v>
      </c>
      <c r="B22" s="165"/>
      <c r="C22" s="165">
        <v>-13.412040000000001</v>
      </c>
      <c r="D22" s="165">
        <v>-11.348879999999999</v>
      </c>
      <c r="E22" s="165">
        <v>-12.000360000000001</v>
      </c>
      <c r="F22" s="166">
        <v>-13.055</v>
      </c>
    </row>
    <row r="23" spans="1:8" x14ac:dyDescent="0.25">
      <c r="A23" s="164" t="s">
        <v>123</v>
      </c>
      <c r="B23" s="165"/>
      <c r="C23" s="165">
        <v>111.767</v>
      </c>
      <c r="D23" s="165">
        <v>94.573999999999998</v>
      </c>
      <c r="E23" s="165">
        <v>100.003</v>
      </c>
      <c r="F23" s="166">
        <v>108.79</v>
      </c>
    </row>
    <row r="24" spans="1:8" ht="15.75" thickBot="1" x14ac:dyDescent="0.3">
      <c r="A24" s="160" t="s">
        <v>117</v>
      </c>
      <c r="B24" s="161">
        <f>+B25</f>
        <v>0</v>
      </c>
      <c r="C24" s="161">
        <f t="shared" ref="C24:F25" si="6">+C25</f>
        <v>0</v>
      </c>
      <c r="D24" s="161">
        <f t="shared" si="6"/>
        <v>-82.765000000000001</v>
      </c>
      <c r="E24" s="161">
        <f t="shared" si="6"/>
        <v>-79.936999999999998</v>
      </c>
      <c r="F24" s="161">
        <f t="shared" si="6"/>
        <v>-77.206000000000003</v>
      </c>
      <c r="G24" s="54"/>
      <c r="H24" s="55"/>
    </row>
    <row r="25" spans="1:8" ht="15.75" thickBot="1" x14ac:dyDescent="0.3">
      <c r="A25" s="162" t="s">
        <v>111</v>
      </c>
      <c r="B25" s="163">
        <f>+B26</f>
        <v>0</v>
      </c>
      <c r="C25" s="163">
        <f t="shared" si="6"/>
        <v>0</v>
      </c>
      <c r="D25" s="163">
        <f t="shared" si="6"/>
        <v>-82.765000000000001</v>
      </c>
      <c r="E25" s="163">
        <f t="shared" si="6"/>
        <v>-79.936999999999998</v>
      </c>
      <c r="F25" s="163">
        <f t="shared" si="6"/>
        <v>-77.206000000000003</v>
      </c>
      <c r="G25" s="54"/>
      <c r="H25" s="55"/>
    </row>
    <row r="26" spans="1:8" ht="15.75" thickBot="1" x14ac:dyDescent="0.3">
      <c r="A26" s="164" t="s">
        <v>118</v>
      </c>
      <c r="B26" s="165">
        <v>0</v>
      </c>
      <c r="C26" s="165">
        <v>0</v>
      </c>
      <c r="D26" s="165">
        <v>-82.765000000000001</v>
      </c>
      <c r="E26" s="165">
        <v>-79.936999999999998</v>
      </c>
      <c r="F26" s="57">
        <v>-77.206000000000003</v>
      </c>
      <c r="G26" s="54"/>
      <c r="H26" s="55"/>
    </row>
    <row r="27" spans="1:8" ht="15.75" thickBot="1" x14ac:dyDescent="0.3">
      <c r="A27" s="160" t="s">
        <v>119</v>
      </c>
      <c r="B27" s="161">
        <f>+B28</f>
        <v>0</v>
      </c>
      <c r="C27" s="161">
        <f t="shared" ref="C27:E28" si="7">+C28</f>
        <v>4.2750000000000004</v>
      </c>
      <c r="D27" s="161">
        <f t="shared" si="7"/>
        <v>4.2750000000000004</v>
      </c>
      <c r="E27" s="161">
        <f t="shared" si="7"/>
        <v>4.2750000000000004</v>
      </c>
      <c r="F27" s="161"/>
      <c r="G27" s="54"/>
      <c r="H27" s="55"/>
    </row>
    <row r="28" spans="1:8" ht="15.75" thickBot="1" x14ac:dyDescent="0.3">
      <c r="A28" s="162" t="s">
        <v>130</v>
      </c>
      <c r="B28" s="163">
        <f>+B29</f>
        <v>0</v>
      </c>
      <c r="C28" s="163">
        <f t="shared" si="7"/>
        <v>4.2750000000000004</v>
      </c>
      <c r="D28" s="163">
        <f t="shared" si="7"/>
        <v>4.2750000000000004</v>
      </c>
      <c r="E28" s="163">
        <f t="shared" si="7"/>
        <v>4.2750000000000004</v>
      </c>
      <c r="F28" s="163"/>
      <c r="G28" s="54"/>
      <c r="H28" s="55"/>
    </row>
    <row r="29" spans="1:8" ht="15.75" thickBot="1" x14ac:dyDescent="0.3">
      <c r="A29" s="164" t="s">
        <v>45</v>
      </c>
      <c r="B29" s="165">
        <v>0</v>
      </c>
      <c r="C29" s="165">
        <v>4.2750000000000004</v>
      </c>
      <c r="D29" s="165">
        <v>4.2750000000000004</v>
      </c>
      <c r="E29" s="165">
        <v>4.2750000000000004</v>
      </c>
      <c r="F29" s="165"/>
      <c r="G29" s="54"/>
      <c r="H29" s="55"/>
    </row>
    <row r="30" spans="1:8" ht="26.25" x14ac:dyDescent="0.25">
      <c r="A30" s="160" t="s">
        <v>131</v>
      </c>
      <c r="B30" s="161">
        <f>+B31</f>
        <v>-1.4710000000000001</v>
      </c>
      <c r="C30" s="161">
        <f t="shared" ref="C30:E32" si="8">+C31</f>
        <v>-1.9450000000000001</v>
      </c>
      <c r="D30" s="161">
        <f t="shared" si="8"/>
        <v>-1.9730000000000001</v>
      </c>
      <c r="E30" s="161">
        <f t="shared" si="8"/>
        <v>-1.992</v>
      </c>
      <c r="F30" s="159"/>
    </row>
    <row r="31" spans="1:8" x14ac:dyDescent="0.25">
      <c r="A31" s="164" t="s">
        <v>126</v>
      </c>
      <c r="B31" s="165">
        <v>-1.4710000000000001</v>
      </c>
      <c r="C31" s="165">
        <v>-1.9450000000000001</v>
      </c>
      <c r="D31" s="165">
        <v>-1.9730000000000001</v>
      </c>
      <c r="E31" s="165">
        <v>-1.992</v>
      </c>
      <c r="F31" s="159"/>
    </row>
    <row r="32" spans="1:8" x14ac:dyDescent="0.25">
      <c r="A32" s="160" t="s">
        <v>133</v>
      </c>
      <c r="B32" s="161">
        <f>+B33</f>
        <v>6.9973143994121285</v>
      </c>
      <c r="C32" s="161">
        <f t="shared" si="8"/>
        <v>23.015213358717638</v>
      </c>
      <c r="D32" s="161">
        <f t="shared" si="8"/>
        <v>29.668317990032989</v>
      </c>
      <c r="E32" s="161">
        <f t="shared" si="8"/>
        <v>36.827049745116966</v>
      </c>
      <c r="F32" s="159"/>
    </row>
    <row r="33" spans="1:7" x14ac:dyDescent="0.25">
      <c r="A33" s="162" t="s">
        <v>127</v>
      </c>
      <c r="B33" s="163">
        <f>SUM(B34:B37)</f>
        <v>6.9973143994121285</v>
      </c>
      <c r="C33" s="167">
        <f t="shared" ref="C33:E33" si="9">SUM(C34:C37)</f>
        <v>23.015213358717638</v>
      </c>
      <c r="D33" s="167">
        <f t="shared" si="9"/>
        <v>29.668317990032989</v>
      </c>
      <c r="E33" s="167">
        <f t="shared" si="9"/>
        <v>36.827049745116966</v>
      </c>
      <c r="F33" s="159"/>
    </row>
    <row r="34" spans="1:7" x14ac:dyDescent="0.25">
      <c r="A34" s="164" t="s">
        <v>121</v>
      </c>
      <c r="B34" s="165">
        <v>2.24012887769549</v>
      </c>
      <c r="C34" s="165">
        <v>1.7397752484806634</v>
      </c>
      <c r="D34" s="165">
        <v>1.3351177454082359</v>
      </c>
      <c r="E34" s="165">
        <v>0.9257877135267365</v>
      </c>
      <c r="F34" s="159"/>
    </row>
    <row r="35" spans="1:7" x14ac:dyDescent="0.25">
      <c r="A35" s="164" t="s">
        <v>128</v>
      </c>
      <c r="B35" s="165">
        <v>-3.186189714285713</v>
      </c>
      <c r="C35" s="165">
        <v>-3.4689307353839616</v>
      </c>
      <c r="D35" s="165">
        <v>-3.3246593694921747</v>
      </c>
      <c r="E35" s="165">
        <v>-3.2661589981524557</v>
      </c>
      <c r="F35" s="159"/>
    </row>
    <row r="36" spans="1:7" x14ac:dyDescent="0.25">
      <c r="A36" s="164" t="s">
        <v>118</v>
      </c>
      <c r="B36" s="165">
        <v>-0.6773420743877967</v>
      </c>
      <c r="C36" s="165">
        <v>-1.3627523620364066</v>
      </c>
      <c r="D36" s="165">
        <v>-2.0254916089586921</v>
      </c>
      <c r="E36" s="165">
        <v>-2.7401041111940803</v>
      </c>
      <c r="F36" s="159"/>
    </row>
    <row r="37" spans="1:7" x14ac:dyDescent="0.25">
      <c r="A37" s="172" t="s">
        <v>123</v>
      </c>
      <c r="B37" s="173">
        <v>8.6207173103901482</v>
      </c>
      <c r="C37" s="173">
        <v>26.107121207657343</v>
      </c>
      <c r="D37" s="173">
        <v>33.683351223075618</v>
      </c>
      <c r="E37" s="173">
        <v>41.90752514093677</v>
      </c>
      <c r="F37" s="157"/>
    </row>
    <row r="38" spans="1:7" ht="15.75" thickBot="1" x14ac:dyDescent="0.3">
      <c r="A38" s="168" t="s">
        <v>129</v>
      </c>
      <c r="B38" s="169">
        <f>B24+B27+B18+B16+B30+B32</f>
        <v>5.5263143994121284</v>
      </c>
      <c r="C38" s="169">
        <f>C24+C27+C18+C16+C30+C32</f>
        <v>132.06781621586049</v>
      </c>
      <c r="D38" s="169">
        <f>D24+D27+D18+D16+D30+D32</f>
        <v>42.30615227574728</v>
      </c>
      <c r="E38" s="169">
        <f>E24+E27+E18+E16+E30+E32</f>
        <v>56.97961831654554</v>
      </c>
      <c r="F38" s="169">
        <f>F24+F27+F18+F16+F30+F32</f>
        <v>28.045000000000002</v>
      </c>
    </row>
    <row r="39" spans="1:7" x14ac:dyDescent="0.25">
      <c r="A39" s="170"/>
      <c r="B39" s="171"/>
      <c r="C39" s="171"/>
      <c r="D39" s="171"/>
      <c r="E39" s="171"/>
      <c r="F39" s="159"/>
    </row>
    <row r="40" spans="1:7" x14ac:dyDescent="0.25">
      <c r="B40" s="174"/>
      <c r="C40" s="174"/>
      <c r="D40" s="174"/>
      <c r="E40" s="174"/>
      <c r="F40" s="174"/>
      <c r="G40" s="174"/>
    </row>
  </sheetData>
  <mergeCells count="2">
    <mergeCell ref="A1:F1"/>
    <mergeCell ref="A14:E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5">
    <tabColor rgb="FF92D050"/>
    <pageSetUpPr fitToPage="1"/>
  </sheetPr>
  <dimension ref="A1:Z93"/>
  <sheetViews>
    <sheetView showGridLines="0" zoomScale="90" zoomScaleNormal="90" workbookViewId="0">
      <pane xSplit="1" ySplit="4" topLeftCell="B5" activePane="bottomRight" state="frozen"/>
      <selection activeCell="F47" sqref="F47"/>
      <selection pane="topRight" activeCell="F47" sqref="F47"/>
      <selection pane="bottomLeft" activeCell="F47" sqref="F47"/>
      <selection pane="bottomRight" activeCell="A2" sqref="A2:A3"/>
    </sheetView>
  </sheetViews>
  <sheetFormatPr defaultColWidth="9.140625" defaultRowHeight="16.5" x14ac:dyDescent="0.3"/>
  <cols>
    <col min="1" max="1" width="41.5703125" style="60" customWidth="1"/>
    <col min="2" max="17" width="6.85546875" style="60" customWidth="1"/>
    <col min="18" max="18" width="6.85546875" style="130" customWidth="1"/>
    <col min="19" max="21" width="6.85546875" style="60" customWidth="1"/>
    <col min="22" max="22" width="6.85546875" style="130" customWidth="1"/>
    <col min="23" max="25" width="6.85546875" style="60" customWidth="1"/>
    <col min="26" max="26" width="5.5703125" style="86" customWidth="1"/>
    <col min="27" max="16384" width="9.140625" style="60"/>
  </cols>
  <sheetData>
    <row r="1" spans="1:26" s="58" customFormat="1" ht="14.25" thickBot="1" x14ac:dyDescent="0.25">
      <c r="A1" s="131" t="s">
        <v>179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6"/>
    </row>
    <row r="2" spans="1:26" ht="14.1" customHeight="1" thickBot="1" x14ac:dyDescent="0.35">
      <c r="A2" s="202" t="s">
        <v>0</v>
      </c>
      <c r="B2" s="198" t="s">
        <v>95</v>
      </c>
      <c r="C2" s="199"/>
      <c r="D2" s="199"/>
      <c r="E2" s="200"/>
      <c r="F2" s="198" t="s">
        <v>96</v>
      </c>
      <c r="G2" s="199"/>
      <c r="H2" s="199"/>
      <c r="I2" s="199"/>
      <c r="J2" s="200"/>
      <c r="K2" s="198" t="s">
        <v>107</v>
      </c>
      <c r="L2" s="199"/>
      <c r="M2" s="199"/>
      <c r="N2" s="199"/>
      <c r="O2" s="199"/>
      <c r="P2" s="199"/>
      <c r="Q2" s="198" t="s">
        <v>97</v>
      </c>
      <c r="R2" s="199"/>
      <c r="S2" s="199"/>
      <c r="T2" s="200"/>
      <c r="U2" s="198" t="s">
        <v>98</v>
      </c>
      <c r="V2" s="199"/>
      <c r="W2" s="199"/>
      <c r="X2" s="199"/>
      <c r="Y2" s="200"/>
      <c r="Z2" s="59"/>
    </row>
    <row r="3" spans="1:26" ht="14.1" customHeight="1" thickBot="1" x14ac:dyDescent="0.35">
      <c r="A3" s="203"/>
      <c r="B3" s="61">
        <v>2015</v>
      </c>
      <c r="C3" s="62">
        <v>2016</v>
      </c>
      <c r="D3" s="61">
        <v>2017</v>
      </c>
      <c r="E3" s="63">
        <v>2018</v>
      </c>
      <c r="F3" s="61">
        <v>2015</v>
      </c>
      <c r="G3" s="61">
        <v>2016</v>
      </c>
      <c r="H3" s="61">
        <v>2017</v>
      </c>
      <c r="I3" s="61">
        <v>2018</v>
      </c>
      <c r="J3" s="63">
        <v>2019</v>
      </c>
      <c r="K3" s="61">
        <v>2015</v>
      </c>
      <c r="L3" s="61">
        <v>2016</v>
      </c>
      <c r="M3" s="61">
        <v>2017</v>
      </c>
      <c r="N3" s="64">
        <v>2018</v>
      </c>
      <c r="O3" s="61">
        <v>2019</v>
      </c>
      <c r="P3" s="64">
        <v>2020</v>
      </c>
      <c r="Q3" s="65">
        <v>2015</v>
      </c>
      <c r="R3" s="66">
        <v>2016</v>
      </c>
      <c r="S3" s="61">
        <v>2017</v>
      </c>
      <c r="T3" s="67">
        <v>2018</v>
      </c>
      <c r="U3" s="61">
        <v>2015</v>
      </c>
      <c r="V3" s="66">
        <v>2016</v>
      </c>
      <c r="W3" s="61">
        <v>2017</v>
      </c>
      <c r="X3" s="61">
        <v>2018</v>
      </c>
      <c r="Y3" s="67">
        <v>2019</v>
      </c>
      <c r="Z3" s="68"/>
    </row>
    <row r="4" spans="1:26" ht="14.1" customHeight="1" thickBot="1" x14ac:dyDescent="0.35">
      <c r="A4" s="69" t="s">
        <v>1</v>
      </c>
      <c r="B4" s="70">
        <f t="shared" ref="B4:P4" si="0">B5+B11+B22+B23+B24</f>
        <v>13413.697000000002</v>
      </c>
      <c r="C4" s="70">
        <f t="shared" si="0"/>
        <v>13816.629000000001</v>
      </c>
      <c r="D4" s="70">
        <f t="shared" si="0"/>
        <v>14330.454999999998</v>
      </c>
      <c r="E4" s="71">
        <f t="shared" si="0"/>
        <v>15018.231999999998</v>
      </c>
      <c r="F4" s="70">
        <f t="shared" si="0"/>
        <v>13968.784827650426</v>
      </c>
      <c r="G4" s="70">
        <f t="shared" si="0"/>
        <v>14571.05</v>
      </c>
      <c r="H4" s="70">
        <f t="shared" si="0"/>
        <v>15142.324000000001</v>
      </c>
      <c r="I4" s="70">
        <f t="shared" si="0"/>
        <v>15899.247000000001</v>
      </c>
      <c r="J4" s="71">
        <f t="shared" si="0"/>
        <v>16760.402000000002</v>
      </c>
      <c r="K4" s="70">
        <f t="shared" si="0"/>
        <v>13934.501869069161</v>
      </c>
      <c r="L4" s="70">
        <f t="shared" si="0"/>
        <v>14478.953406839999</v>
      </c>
      <c r="M4" s="70">
        <f t="shared" si="0"/>
        <v>15152.093000000001</v>
      </c>
      <c r="N4" s="70">
        <f t="shared" si="0"/>
        <v>15843.311</v>
      </c>
      <c r="O4" s="70">
        <f t="shared" si="0"/>
        <v>16650.900000000001</v>
      </c>
      <c r="P4" s="70">
        <f t="shared" si="0"/>
        <v>17501.55</v>
      </c>
      <c r="Q4" s="72">
        <f>Q5+Q11+Q22+Q23+Q24</f>
        <v>520.80486906916133</v>
      </c>
      <c r="R4" s="70">
        <f t="shared" ref="R4:T4" si="1">R5+R11+R22+R23+R24</f>
        <v>662.32440683999971</v>
      </c>
      <c r="S4" s="70">
        <f t="shared" si="1"/>
        <v>821.63800000000106</v>
      </c>
      <c r="T4" s="71">
        <f t="shared" si="1"/>
        <v>825.07899999999984</v>
      </c>
      <c r="U4" s="70">
        <f>U5+U11+U22+U23+U24</f>
        <v>-34.282958581265234</v>
      </c>
      <c r="V4" s="70">
        <f t="shared" ref="V4:Y4" si="2">V5+V11+V22+V23+V24</f>
        <v>-92.096593159999898</v>
      </c>
      <c r="W4" s="70">
        <f t="shared" si="2"/>
        <v>9.7690000000006521</v>
      </c>
      <c r="X4" s="70">
        <f t="shared" si="2"/>
        <v>-55.93600000000022</v>
      </c>
      <c r="Y4" s="71">
        <f t="shared" si="2"/>
        <v>-109.50199999999958</v>
      </c>
      <c r="Z4" s="73"/>
    </row>
    <row r="5" spans="1:26" ht="14.1" customHeight="1" x14ac:dyDescent="0.3">
      <c r="A5" s="74" t="s">
        <v>2</v>
      </c>
      <c r="B5" s="66">
        <f t="shared" ref="B5:P5" si="3">B7+B8+B9+B10</f>
        <v>5156.6930000000002</v>
      </c>
      <c r="C5" s="66">
        <f t="shared" si="3"/>
        <v>5398.5820000000003</v>
      </c>
      <c r="D5" s="66">
        <f t="shared" si="3"/>
        <v>5734.677999999999</v>
      </c>
      <c r="E5" s="75">
        <f t="shared" si="3"/>
        <v>6089.8950000000004</v>
      </c>
      <c r="F5" s="66">
        <f t="shared" si="3"/>
        <v>5486.4111300004242</v>
      </c>
      <c r="G5" s="66">
        <f t="shared" si="3"/>
        <v>5898.5829999999996</v>
      </c>
      <c r="H5" s="66">
        <f t="shared" si="3"/>
        <v>5994.313000000001</v>
      </c>
      <c r="I5" s="66">
        <f t="shared" si="3"/>
        <v>6435.335</v>
      </c>
      <c r="J5" s="75">
        <f t="shared" si="3"/>
        <v>6922.9030000000002</v>
      </c>
      <c r="K5" s="66">
        <f t="shared" si="3"/>
        <v>5439.6963262791596</v>
      </c>
      <c r="L5" s="66">
        <f t="shared" si="3"/>
        <v>5816.3810000000003</v>
      </c>
      <c r="M5" s="66">
        <f t="shared" si="3"/>
        <v>5894.9349999999995</v>
      </c>
      <c r="N5" s="66">
        <f t="shared" si="3"/>
        <v>6273.1699999999992</v>
      </c>
      <c r="O5" s="66">
        <f t="shared" si="3"/>
        <v>6719.0420000000004</v>
      </c>
      <c r="P5" s="66">
        <f t="shared" si="3"/>
        <v>7163.4459999999999</v>
      </c>
      <c r="Q5" s="76">
        <f>Q7+Q8+Q9+Q10</f>
        <v>283.00332627915918</v>
      </c>
      <c r="R5" s="66">
        <f t="shared" ref="R5:T5" si="4">R7+R8+R9+R10</f>
        <v>417.79899999999992</v>
      </c>
      <c r="S5" s="66">
        <f t="shared" si="4"/>
        <v>160.2570000000004</v>
      </c>
      <c r="T5" s="75">
        <f t="shared" si="4"/>
        <v>183.27499999999981</v>
      </c>
      <c r="U5" s="66">
        <f>U7+U8+U9+U10</f>
        <v>-46.714803721265241</v>
      </c>
      <c r="V5" s="66">
        <f t="shared" ref="V5:Y5" si="5">V7+V8+V9+V10</f>
        <v>-82.201999999999998</v>
      </c>
      <c r="W5" s="66">
        <f t="shared" si="5"/>
        <v>-99.378000000000156</v>
      </c>
      <c r="X5" s="66">
        <f t="shared" si="5"/>
        <v>-162.16500000000033</v>
      </c>
      <c r="Y5" s="75">
        <f t="shared" si="5"/>
        <v>-203.86100000000016</v>
      </c>
      <c r="Z5" s="73"/>
    </row>
    <row r="6" spans="1:26" ht="14.1" customHeight="1" x14ac:dyDescent="0.3">
      <c r="A6" s="77" t="s">
        <v>3</v>
      </c>
      <c r="B6" s="78">
        <v>2422.61</v>
      </c>
      <c r="C6" s="78">
        <v>2554.893</v>
      </c>
      <c r="D6" s="78">
        <v>2708.6990000000001</v>
      </c>
      <c r="E6" s="79">
        <v>2885.627</v>
      </c>
      <c r="F6" s="78">
        <v>2464.4065920304247</v>
      </c>
      <c r="G6" s="78">
        <v>2653.03</v>
      </c>
      <c r="H6" s="78">
        <v>2809.23</v>
      </c>
      <c r="I6" s="78">
        <v>2993.0529999999999</v>
      </c>
      <c r="J6" s="79">
        <v>3197.6480000000001</v>
      </c>
      <c r="K6" s="78">
        <v>2463.6331969471248</v>
      </c>
      <c r="L6" s="78">
        <v>2694.55</v>
      </c>
      <c r="M6" s="78">
        <v>2845.0129999999999</v>
      </c>
      <c r="N6" s="78">
        <v>3036.7550000000001</v>
      </c>
      <c r="O6" s="78">
        <v>3242.692</v>
      </c>
      <c r="P6" s="78">
        <v>3441.9789999999998</v>
      </c>
      <c r="Q6" s="80">
        <f t="shared" ref="Q6:T10" si="6">K6-B6</f>
        <v>41.023196947124688</v>
      </c>
      <c r="R6" s="78">
        <f t="shared" si="6"/>
        <v>139.65700000000015</v>
      </c>
      <c r="S6" s="78">
        <f t="shared" si="6"/>
        <v>136.31399999999985</v>
      </c>
      <c r="T6" s="79">
        <f t="shared" si="6"/>
        <v>151.12800000000016</v>
      </c>
      <c r="U6" s="78">
        <f t="shared" ref="U6:Y10" si="7">K6-F6</f>
        <v>-0.77339508329987439</v>
      </c>
      <c r="V6" s="78">
        <f t="shared" si="7"/>
        <v>41.519999999999982</v>
      </c>
      <c r="W6" s="78">
        <f t="shared" si="7"/>
        <v>35.782999999999902</v>
      </c>
      <c r="X6" s="78">
        <f t="shared" si="7"/>
        <v>43.702000000000226</v>
      </c>
      <c r="Y6" s="79">
        <f t="shared" si="7"/>
        <v>45.043999999999869</v>
      </c>
      <c r="Z6" s="81"/>
    </row>
    <row r="7" spans="1:26" ht="14.1" customHeight="1" x14ac:dyDescent="0.3">
      <c r="A7" s="82" t="s">
        <v>4</v>
      </c>
      <c r="B7" s="78">
        <v>2274.9639999999999</v>
      </c>
      <c r="C7" s="78">
        <v>2406.35</v>
      </c>
      <c r="D7" s="78">
        <v>2555.1129999999998</v>
      </c>
      <c r="E7" s="79">
        <v>2725.98</v>
      </c>
      <c r="F7" s="78">
        <v>2319.1245920304245</v>
      </c>
      <c r="G7" s="78">
        <v>2509.1529999999998</v>
      </c>
      <c r="H7" s="78">
        <v>2674.6640000000002</v>
      </c>
      <c r="I7" s="78">
        <v>2852.866</v>
      </c>
      <c r="J7" s="79">
        <v>3050.5650000000001</v>
      </c>
      <c r="K7" s="78">
        <v>2319.1245920304245</v>
      </c>
      <c r="L7" s="78">
        <v>2542.3119999999999</v>
      </c>
      <c r="M7" s="78">
        <v>2701.9760000000001</v>
      </c>
      <c r="N7" s="78">
        <v>2887.8009999999999</v>
      </c>
      <c r="O7" s="78">
        <v>3086.5659999999998</v>
      </c>
      <c r="P7" s="78">
        <v>3277.7089999999998</v>
      </c>
      <c r="Q7" s="80">
        <f t="shared" si="6"/>
        <v>44.160592030424596</v>
      </c>
      <c r="R7" s="78">
        <f t="shared" si="6"/>
        <v>135.96199999999999</v>
      </c>
      <c r="S7" s="78">
        <f t="shared" si="6"/>
        <v>146.86300000000028</v>
      </c>
      <c r="T7" s="79">
        <f t="shared" si="6"/>
        <v>161.82099999999991</v>
      </c>
      <c r="U7" s="78">
        <f t="shared" si="7"/>
        <v>0</v>
      </c>
      <c r="V7" s="78">
        <f t="shared" si="7"/>
        <v>33.159000000000106</v>
      </c>
      <c r="W7" s="78">
        <f t="shared" si="7"/>
        <v>27.311999999999898</v>
      </c>
      <c r="X7" s="78">
        <f t="shared" si="7"/>
        <v>34.934999999999945</v>
      </c>
      <c r="Y7" s="79">
        <f t="shared" si="7"/>
        <v>36.000999999999749</v>
      </c>
      <c r="Z7" s="81"/>
    </row>
    <row r="8" spans="1:26" ht="14.1" customHeight="1" x14ac:dyDescent="0.3">
      <c r="A8" s="82" t="s">
        <v>5</v>
      </c>
      <c r="B8" s="78">
        <v>147.64599999999999</v>
      </c>
      <c r="C8" s="78">
        <v>148.54300000000001</v>
      </c>
      <c r="D8" s="78">
        <v>153.58600000000001</v>
      </c>
      <c r="E8" s="79">
        <v>159.64699999999999</v>
      </c>
      <c r="F8" s="78">
        <v>145.28200000000001</v>
      </c>
      <c r="G8" s="78">
        <v>143.87700000000001</v>
      </c>
      <c r="H8" s="78">
        <v>134.566</v>
      </c>
      <c r="I8" s="78">
        <v>140.18700000000001</v>
      </c>
      <c r="J8" s="79">
        <v>147.083</v>
      </c>
      <c r="K8" s="78">
        <v>144.50860491669997</v>
      </c>
      <c r="L8" s="78">
        <v>152.238</v>
      </c>
      <c r="M8" s="78">
        <v>143.03700000000001</v>
      </c>
      <c r="N8" s="78">
        <v>148.95400000000001</v>
      </c>
      <c r="O8" s="78">
        <v>156.126</v>
      </c>
      <c r="P8" s="78">
        <v>164.27</v>
      </c>
      <c r="Q8" s="80">
        <f t="shared" si="6"/>
        <v>-3.1373950833000208</v>
      </c>
      <c r="R8" s="78">
        <f t="shared" si="6"/>
        <v>3.6949999999999932</v>
      </c>
      <c r="S8" s="78">
        <f t="shared" si="6"/>
        <v>-10.549000000000007</v>
      </c>
      <c r="T8" s="79">
        <f t="shared" si="6"/>
        <v>-10.692999999999984</v>
      </c>
      <c r="U8" s="78">
        <f t="shared" si="7"/>
        <v>-0.77339508330004492</v>
      </c>
      <c r="V8" s="78">
        <f t="shared" si="7"/>
        <v>8.36099999999999</v>
      </c>
      <c r="W8" s="78">
        <f t="shared" si="7"/>
        <v>8.4710000000000036</v>
      </c>
      <c r="X8" s="78">
        <f t="shared" si="7"/>
        <v>8.7669999999999959</v>
      </c>
      <c r="Y8" s="79">
        <f t="shared" si="7"/>
        <v>9.0430000000000064</v>
      </c>
      <c r="Z8" s="81"/>
    </row>
    <row r="9" spans="1:26" ht="14.1" customHeight="1" x14ac:dyDescent="0.3">
      <c r="A9" s="77" t="s">
        <v>6</v>
      </c>
      <c r="B9" s="78">
        <v>2575.1280000000002</v>
      </c>
      <c r="C9" s="78">
        <v>2676.886</v>
      </c>
      <c r="D9" s="78">
        <v>2846.172</v>
      </c>
      <c r="E9" s="79">
        <v>3007.1990000000001</v>
      </c>
      <c r="F9" s="78">
        <v>2860</v>
      </c>
      <c r="G9" s="78">
        <v>3070.942</v>
      </c>
      <c r="H9" s="78">
        <v>2995.0590000000002</v>
      </c>
      <c r="I9" s="78">
        <v>3180.8380000000002</v>
      </c>
      <c r="J9" s="79">
        <v>3456.4560000000001</v>
      </c>
      <c r="K9" s="78">
        <v>2814.0585913620348</v>
      </c>
      <c r="L9" s="78">
        <v>2942.62</v>
      </c>
      <c r="M9" s="78">
        <v>2870.3690000000001</v>
      </c>
      <c r="N9" s="78">
        <v>2982.9839999999999</v>
      </c>
      <c r="O9" s="78">
        <v>3218.4830000000002</v>
      </c>
      <c r="P9" s="78">
        <v>3452.4650000000001</v>
      </c>
      <c r="Q9" s="80">
        <f t="shared" si="6"/>
        <v>238.93059136203465</v>
      </c>
      <c r="R9" s="78">
        <f t="shared" si="6"/>
        <v>265.73399999999992</v>
      </c>
      <c r="S9" s="78">
        <f t="shared" si="6"/>
        <v>24.197000000000116</v>
      </c>
      <c r="T9" s="79">
        <f t="shared" si="6"/>
        <v>-24.215000000000146</v>
      </c>
      <c r="U9" s="78">
        <f t="shared" si="7"/>
        <v>-45.941408637965196</v>
      </c>
      <c r="V9" s="78">
        <f t="shared" si="7"/>
        <v>-128.32200000000012</v>
      </c>
      <c r="W9" s="78">
        <f t="shared" si="7"/>
        <v>-124.69000000000005</v>
      </c>
      <c r="X9" s="78">
        <f t="shared" si="7"/>
        <v>-197.85400000000027</v>
      </c>
      <c r="Y9" s="79">
        <f t="shared" si="7"/>
        <v>-237.97299999999996</v>
      </c>
      <c r="Z9" s="81"/>
    </row>
    <row r="10" spans="1:26" ht="14.1" customHeight="1" x14ac:dyDescent="0.3">
      <c r="A10" s="77" t="s">
        <v>7</v>
      </c>
      <c r="B10" s="78">
        <v>158.95500000000001</v>
      </c>
      <c r="C10" s="78">
        <v>166.803</v>
      </c>
      <c r="D10" s="78">
        <v>179.80699999999999</v>
      </c>
      <c r="E10" s="79">
        <v>197.06899999999999</v>
      </c>
      <c r="F10" s="78">
        <v>162.00453797</v>
      </c>
      <c r="G10" s="78">
        <v>174.61099999999999</v>
      </c>
      <c r="H10" s="78">
        <v>190.024</v>
      </c>
      <c r="I10" s="78">
        <v>261.44400000000002</v>
      </c>
      <c r="J10" s="79">
        <v>268.79899999999998</v>
      </c>
      <c r="K10" s="78">
        <v>162.00453797</v>
      </c>
      <c r="L10" s="78">
        <v>179.21100000000001</v>
      </c>
      <c r="M10" s="78">
        <v>179.553</v>
      </c>
      <c r="N10" s="78">
        <v>253.43100000000001</v>
      </c>
      <c r="O10" s="78">
        <v>257.86700000000002</v>
      </c>
      <c r="P10" s="78">
        <v>269.00200000000001</v>
      </c>
      <c r="Q10" s="80">
        <f t="shared" si="6"/>
        <v>3.0495379699999887</v>
      </c>
      <c r="R10" s="78">
        <f t="shared" si="6"/>
        <v>12.408000000000015</v>
      </c>
      <c r="S10" s="78">
        <f t="shared" si="6"/>
        <v>-0.25399999999999068</v>
      </c>
      <c r="T10" s="79">
        <f t="shared" si="6"/>
        <v>56.362000000000023</v>
      </c>
      <c r="U10" s="78">
        <f t="shared" si="7"/>
        <v>0</v>
      </c>
      <c r="V10" s="78">
        <f t="shared" si="7"/>
        <v>4.6000000000000227</v>
      </c>
      <c r="W10" s="78">
        <f t="shared" si="7"/>
        <v>-10.471000000000004</v>
      </c>
      <c r="X10" s="78">
        <f t="shared" si="7"/>
        <v>-8.0130000000000052</v>
      </c>
      <c r="Y10" s="79">
        <f t="shared" si="7"/>
        <v>-10.93199999999996</v>
      </c>
      <c r="Z10" s="81"/>
    </row>
    <row r="11" spans="1:26" ht="14.1" customHeight="1" x14ac:dyDescent="0.3">
      <c r="A11" s="83" t="s">
        <v>8</v>
      </c>
      <c r="B11" s="66">
        <f t="shared" ref="B11:P11" si="8">B12+B13</f>
        <v>7318.3320000000003</v>
      </c>
      <c r="C11" s="66">
        <f t="shared" si="8"/>
        <v>7470.476999999999</v>
      </c>
      <c r="D11" s="66">
        <f t="shared" si="8"/>
        <v>7747.95</v>
      </c>
      <c r="E11" s="75">
        <f t="shared" si="8"/>
        <v>8043.3329999999996</v>
      </c>
      <c r="F11" s="66">
        <f t="shared" si="8"/>
        <v>7528.3964803200015</v>
      </c>
      <c r="G11" s="66">
        <f t="shared" si="8"/>
        <v>7682.7539999999999</v>
      </c>
      <c r="H11" s="66">
        <f t="shared" si="8"/>
        <v>8019.4570000000003</v>
      </c>
      <c r="I11" s="66">
        <f t="shared" si="8"/>
        <v>8298.7729999999992</v>
      </c>
      <c r="J11" s="75">
        <f t="shared" si="8"/>
        <v>8683.0580000000009</v>
      </c>
      <c r="K11" s="66">
        <f t="shared" si="8"/>
        <v>7528.3964803200015</v>
      </c>
      <c r="L11" s="66">
        <f t="shared" si="8"/>
        <v>7665.3081306299991</v>
      </c>
      <c r="M11" s="66">
        <f t="shared" si="8"/>
        <v>8110.1200000000008</v>
      </c>
      <c r="N11" s="66">
        <f t="shared" si="8"/>
        <v>8382.1440000000002</v>
      </c>
      <c r="O11" s="66">
        <f t="shared" si="8"/>
        <v>8753.5220000000008</v>
      </c>
      <c r="P11" s="66">
        <f t="shared" si="8"/>
        <v>9114.0460000000003</v>
      </c>
      <c r="Q11" s="76">
        <f>Q12+Q13</f>
        <v>210.06448032000191</v>
      </c>
      <c r="R11" s="66">
        <f t="shared" ref="R11:T11" si="9">R12+R13</f>
        <v>194.83113062999973</v>
      </c>
      <c r="S11" s="66">
        <f t="shared" si="9"/>
        <v>362.1700000000007</v>
      </c>
      <c r="T11" s="75">
        <f t="shared" si="9"/>
        <v>338.81100000000004</v>
      </c>
      <c r="U11" s="66">
        <f>U12+U13</f>
        <v>0</v>
      </c>
      <c r="V11" s="66">
        <f t="shared" ref="V11:Y11" si="10">V12+V13</f>
        <v>-17.445869370000022</v>
      </c>
      <c r="W11" s="66">
        <f t="shared" si="10"/>
        <v>90.66300000000065</v>
      </c>
      <c r="X11" s="66">
        <f t="shared" si="10"/>
        <v>83.371000000000166</v>
      </c>
      <c r="Y11" s="75">
        <f t="shared" si="10"/>
        <v>70.464000000000539</v>
      </c>
      <c r="Z11" s="73"/>
    </row>
    <row r="12" spans="1:26" ht="14.1" customHeight="1" x14ac:dyDescent="0.3">
      <c r="A12" s="77" t="s">
        <v>9</v>
      </c>
      <c r="B12" s="78">
        <v>5236.1109999999999</v>
      </c>
      <c r="C12" s="78">
        <v>5357.9290000000001</v>
      </c>
      <c r="D12" s="78">
        <v>5576.1589999999997</v>
      </c>
      <c r="E12" s="79">
        <v>5834.9459999999999</v>
      </c>
      <c r="F12" s="78">
        <v>5420.1728426800018</v>
      </c>
      <c r="G12" s="78">
        <v>5513.8959999999997</v>
      </c>
      <c r="H12" s="78">
        <v>5759.7039999999997</v>
      </c>
      <c r="I12" s="78">
        <v>5978.598</v>
      </c>
      <c r="J12" s="79">
        <v>6265.3419999999996</v>
      </c>
      <c r="K12" s="78">
        <v>5420.1728426800018</v>
      </c>
      <c r="L12" s="78">
        <v>5491.1679999999997</v>
      </c>
      <c r="M12" s="78">
        <v>5834.9570000000003</v>
      </c>
      <c r="N12" s="78">
        <v>6044.018</v>
      </c>
      <c r="O12" s="78">
        <v>6318.0140000000001</v>
      </c>
      <c r="P12" s="78">
        <v>6613.77</v>
      </c>
      <c r="Q12" s="80">
        <f>K12-B12</f>
        <v>184.06184268000197</v>
      </c>
      <c r="R12" s="78">
        <f>L12-C12</f>
        <v>133.23899999999958</v>
      </c>
      <c r="S12" s="78">
        <f>M12-D12</f>
        <v>258.79800000000068</v>
      </c>
      <c r="T12" s="79">
        <f>N12-E12</f>
        <v>209.07200000000012</v>
      </c>
      <c r="U12" s="78">
        <f>K12-F12</f>
        <v>0</v>
      </c>
      <c r="V12" s="78">
        <f>L12-G12</f>
        <v>-22.728000000000065</v>
      </c>
      <c r="W12" s="78">
        <f>M12-H12</f>
        <v>75.253000000000611</v>
      </c>
      <c r="X12" s="78">
        <f>N12-I12</f>
        <v>65.420000000000073</v>
      </c>
      <c r="Y12" s="79">
        <f>O12-J12</f>
        <v>52.67200000000048</v>
      </c>
      <c r="Z12" s="81"/>
    </row>
    <row r="13" spans="1:26" ht="14.1" customHeight="1" x14ac:dyDescent="0.3">
      <c r="A13" s="77" t="s">
        <v>10</v>
      </c>
      <c r="B13" s="78">
        <f t="shared" ref="B13:N13" si="11">SUM(B14:B21)</f>
        <v>2082.221</v>
      </c>
      <c r="C13" s="78">
        <f t="shared" si="11"/>
        <v>2112.5479999999993</v>
      </c>
      <c r="D13" s="78">
        <f t="shared" si="11"/>
        <v>2171.7910000000002</v>
      </c>
      <c r="E13" s="79">
        <f t="shared" si="11"/>
        <v>2208.3869999999997</v>
      </c>
      <c r="F13" s="78">
        <f t="shared" si="11"/>
        <v>2108.2236376399997</v>
      </c>
      <c r="G13" s="78">
        <f t="shared" si="11"/>
        <v>2168.8580000000002</v>
      </c>
      <c r="H13" s="78">
        <f t="shared" si="11"/>
        <v>2259.7530000000002</v>
      </c>
      <c r="I13" s="78">
        <f t="shared" si="11"/>
        <v>2320.1749999999997</v>
      </c>
      <c r="J13" s="79">
        <f t="shared" si="11"/>
        <v>2417.7160000000003</v>
      </c>
      <c r="K13" s="78">
        <f t="shared" si="11"/>
        <v>2108.2236376399997</v>
      </c>
      <c r="L13" s="78">
        <f t="shared" si="11"/>
        <v>2174.1401306299999</v>
      </c>
      <c r="M13" s="78">
        <f t="shared" si="11"/>
        <v>2275.163</v>
      </c>
      <c r="N13" s="78">
        <f t="shared" si="11"/>
        <v>2338.1260000000007</v>
      </c>
      <c r="O13" s="78">
        <f t="shared" ref="O13:P13" si="12">SUM(O14:O21)</f>
        <v>2435.5079999999998</v>
      </c>
      <c r="P13" s="78">
        <f t="shared" si="12"/>
        <v>2500.2759999999998</v>
      </c>
      <c r="Q13" s="84">
        <f>SUM(Q14:Q21)</f>
        <v>26.002637639999946</v>
      </c>
      <c r="R13" s="81">
        <f t="shared" ref="R13:T13" si="13">SUM(R14:R21)</f>
        <v>61.592130630000149</v>
      </c>
      <c r="S13" s="81">
        <f t="shared" si="13"/>
        <v>103.372</v>
      </c>
      <c r="T13" s="85">
        <f t="shared" si="13"/>
        <v>129.73899999999992</v>
      </c>
      <c r="U13" s="81">
        <f>SUM(U14:U21)</f>
        <v>0</v>
      </c>
      <c r="V13" s="81">
        <f t="shared" ref="V13:Y13" si="14">SUM(V14:V21)</f>
        <v>5.2821306300000428</v>
      </c>
      <c r="W13" s="81">
        <f t="shared" si="14"/>
        <v>15.410000000000034</v>
      </c>
      <c r="X13" s="81">
        <f t="shared" si="14"/>
        <v>17.951000000000093</v>
      </c>
      <c r="Y13" s="85">
        <f t="shared" si="14"/>
        <v>17.792000000000058</v>
      </c>
      <c r="Z13" s="81"/>
    </row>
    <row r="14" spans="1:26" ht="14.1" customHeight="1" x14ac:dyDescent="0.3">
      <c r="A14" s="82" t="s">
        <v>11</v>
      </c>
      <c r="B14" s="78">
        <v>1126.33</v>
      </c>
      <c r="C14" s="78">
        <v>1139.3699999999999</v>
      </c>
      <c r="D14" s="78">
        <v>1164.943</v>
      </c>
      <c r="E14" s="79">
        <v>1190.18</v>
      </c>
      <c r="F14" s="78">
        <v>1139.4910876599999</v>
      </c>
      <c r="G14" s="78">
        <v>1186.992</v>
      </c>
      <c r="H14" s="78">
        <v>1215.702</v>
      </c>
      <c r="I14" s="78">
        <v>1262.7909999999999</v>
      </c>
      <c r="J14" s="79">
        <v>1318.2339999999999</v>
      </c>
      <c r="K14" s="78">
        <v>1139.4910876599999</v>
      </c>
      <c r="L14" s="78">
        <v>1194.3113721899999</v>
      </c>
      <c r="M14" s="78">
        <v>1234.009</v>
      </c>
      <c r="N14" s="78">
        <v>1283.587</v>
      </c>
      <c r="O14" s="78">
        <v>1339.5119999999999</v>
      </c>
      <c r="P14" s="78">
        <v>1390.549</v>
      </c>
      <c r="Q14" s="80">
        <f t="shared" ref="Q14:T24" si="15">K14-B14</f>
        <v>13.161087660000021</v>
      </c>
      <c r="R14" s="78">
        <f t="shared" si="15"/>
        <v>54.941372190000038</v>
      </c>
      <c r="S14" s="78">
        <f t="shared" si="15"/>
        <v>69.066000000000031</v>
      </c>
      <c r="T14" s="79">
        <f t="shared" si="15"/>
        <v>93.406999999999925</v>
      </c>
      <c r="U14" s="78">
        <f t="shared" ref="U14:Y24" si="16">K14-F14</f>
        <v>0</v>
      </c>
      <c r="V14" s="78">
        <f t="shared" si="16"/>
        <v>7.3193721899999673</v>
      </c>
      <c r="W14" s="78">
        <f t="shared" si="16"/>
        <v>18.307000000000016</v>
      </c>
      <c r="X14" s="78">
        <f t="shared" si="16"/>
        <v>20.796000000000049</v>
      </c>
      <c r="Y14" s="79">
        <f t="shared" si="16"/>
        <v>21.27800000000002</v>
      </c>
      <c r="Z14" s="81"/>
    </row>
    <row r="15" spans="1:26" ht="14.1" customHeight="1" x14ac:dyDescent="0.3">
      <c r="A15" s="82" t="s">
        <v>12</v>
      </c>
      <c r="B15" s="78">
        <v>205.084</v>
      </c>
      <c r="C15" s="78">
        <v>209.32</v>
      </c>
      <c r="D15" s="78">
        <v>213.20599999999999</v>
      </c>
      <c r="E15" s="79">
        <v>217.154</v>
      </c>
      <c r="F15" s="78">
        <v>205.24202816999997</v>
      </c>
      <c r="G15" s="78">
        <v>207.78200000000001</v>
      </c>
      <c r="H15" s="78">
        <v>211.19499999999999</v>
      </c>
      <c r="I15" s="78">
        <v>215.01</v>
      </c>
      <c r="J15" s="79">
        <v>219.322</v>
      </c>
      <c r="K15" s="78">
        <v>205.24202816999997</v>
      </c>
      <c r="L15" s="78">
        <v>209.60033160999998</v>
      </c>
      <c r="M15" s="78">
        <v>212.96100000000001</v>
      </c>
      <c r="N15" s="78">
        <v>216.82400000000001</v>
      </c>
      <c r="O15" s="78">
        <v>221.035</v>
      </c>
      <c r="P15" s="78">
        <v>225.44900000000001</v>
      </c>
      <c r="Q15" s="80">
        <f t="shared" si="15"/>
        <v>0.15802816999996594</v>
      </c>
      <c r="R15" s="78">
        <f t="shared" si="15"/>
        <v>0.28033160999999041</v>
      </c>
      <c r="S15" s="78">
        <f t="shared" si="15"/>
        <v>-0.24499999999997613</v>
      </c>
      <c r="T15" s="79">
        <f t="shared" si="15"/>
        <v>-0.32999999999998408</v>
      </c>
      <c r="U15" s="78">
        <f t="shared" si="16"/>
        <v>0</v>
      </c>
      <c r="V15" s="78">
        <f t="shared" si="16"/>
        <v>1.8183316099999729</v>
      </c>
      <c r="W15" s="78">
        <f t="shared" si="16"/>
        <v>1.7660000000000196</v>
      </c>
      <c r="X15" s="78">
        <f t="shared" si="16"/>
        <v>1.8140000000000214</v>
      </c>
      <c r="Y15" s="79">
        <f t="shared" si="16"/>
        <v>1.7129999999999939</v>
      </c>
      <c r="Z15" s="81"/>
    </row>
    <row r="16" spans="1:26" ht="14.1" customHeight="1" x14ac:dyDescent="0.3">
      <c r="A16" s="82" t="s">
        <v>13</v>
      </c>
      <c r="B16" s="78">
        <v>56.387999999999998</v>
      </c>
      <c r="C16" s="78">
        <v>57.453000000000003</v>
      </c>
      <c r="D16" s="78">
        <v>58.423999999999999</v>
      </c>
      <c r="E16" s="79">
        <v>59.457000000000001</v>
      </c>
      <c r="F16" s="78">
        <v>57.247321389999996</v>
      </c>
      <c r="G16" s="78">
        <v>57.457000000000001</v>
      </c>
      <c r="H16" s="78">
        <v>58.305</v>
      </c>
      <c r="I16" s="78">
        <v>59.311</v>
      </c>
      <c r="J16" s="79">
        <v>60.451000000000001</v>
      </c>
      <c r="K16" s="78">
        <v>57.247321389999996</v>
      </c>
      <c r="L16" s="78">
        <v>56.744237650000002</v>
      </c>
      <c r="M16" s="78">
        <v>57.558999999999997</v>
      </c>
      <c r="N16" s="78">
        <v>58.555999999999997</v>
      </c>
      <c r="O16" s="78">
        <v>59.645000000000003</v>
      </c>
      <c r="P16" s="78">
        <v>60.786999999999999</v>
      </c>
      <c r="Q16" s="80">
        <f t="shared" si="15"/>
        <v>0.85932138999999808</v>
      </c>
      <c r="R16" s="78">
        <f t="shared" si="15"/>
        <v>-0.70876235000000065</v>
      </c>
      <c r="S16" s="78">
        <f t="shared" si="15"/>
        <v>-0.86500000000000199</v>
      </c>
      <c r="T16" s="79">
        <f t="shared" si="15"/>
        <v>-0.90100000000000335</v>
      </c>
      <c r="U16" s="78">
        <f t="shared" si="16"/>
        <v>0</v>
      </c>
      <c r="V16" s="78">
        <f t="shared" si="16"/>
        <v>-0.71276234999999843</v>
      </c>
      <c r="W16" s="78">
        <f t="shared" si="16"/>
        <v>-0.74600000000000222</v>
      </c>
      <c r="X16" s="78">
        <f t="shared" si="16"/>
        <v>-0.75500000000000256</v>
      </c>
      <c r="Y16" s="79">
        <f t="shared" si="16"/>
        <v>-0.80599999999999739</v>
      </c>
      <c r="Z16" s="81"/>
    </row>
    <row r="17" spans="1:26" ht="14.1" customHeight="1" x14ac:dyDescent="0.3">
      <c r="A17" s="82" t="s">
        <v>14</v>
      </c>
      <c r="B17" s="78">
        <v>4.54</v>
      </c>
      <c r="C17" s="78">
        <v>4.476</v>
      </c>
      <c r="D17" s="78">
        <v>4.5650000000000004</v>
      </c>
      <c r="E17" s="79">
        <v>4.633</v>
      </c>
      <c r="F17" s="78">
        <v>4.4281483199999991</v>
      </c>
      <c r="G17" s="78">
        <v>4.3840000000000003</v>
      </c>
      <c r="H17" s="78">
        <v>4.4619999999999997</v>
      </c>
      <c r="I17" s="78">
        <v>4.5270000000000001</v>
      </c>
      <c r="J17" s="79">
        <v>4.6020000000000003</v>
      </c>
      <c r="K17" s="78">
        <v>4.4281483199999991</v>
      </c>
      <c r="L17" s="78">
        <v>4.6081280800000002</v>
      </c>
      <c r="M17" s="78">
        <v>4.6879999999999997</v>
      </c>
      <c r="N17" s="78">
        <v>4.7569999999999997</v>
      </c>
      <c r="O17" s="78">
        <v>4.8330000000000002</v>
      </c>
      <c r="P17" s="78">
        <v>4.9130000000000003</v>
      </c>
      <c r="Q17" s="80">
        <f t="shared" si="15"/>
        <v>-0.1118516800000009</v>
      </c>
      <c r="R17" s="78">
        <f t="shared" si="15"/>
        <v>0.1321280800000002</v>
      </c>
      <c r="S17" s="78">
        <f t="shared" si="15"/>
        <v>0.12299999999999933</v>
      </c>
      <c r="T17" s="79">
        <f t="shared" si="15"/>
        <v>0.12399999999999967</v>
      </c>
      <c r="U17" s="78">
        <f t="shared" si="16"/>
        <v>0</v>
      </c>
      <c r="V17" s="78">
        <f t="shared" si="16"/>
        <v>0.22412807999999984</v>
      </c>
      <c r="W17" s="78">
        <f t="shared" si="16"/>
        <v>0.22599999999999998</v>
      </c>
      <c r="X17" s="78">
        <f t="shared" si="16"/>
        <v>0.22999999999999954</v>
      </c>
      <c r="Y17" s="79">
        <f t="shared" si="16"/>
        <v>0.23099999999999987</v>
      </c>
      <c r="Z17" s="81"/>
    </row>
    <row r="18" spans="1:26" ht="14.1" customHeight="1" x14ac:dyDescent="0.3">
      <c r="A18" s="82" t="s">
        <v>15</v>
      </c>
      <c r="B18" s="78">
        <v>652.78</v>
      </c>
      <c r="C18" s="78">
        <v>664.63699999999994</v>
      </c>
      <c r="D18" s="78">
        <v>692.41600000000005</v>
      </c>
      <c r="E18" s="79">
        <v>697.72</v>
      </c>
      <c r="F18" s="78">
        <v>664.90084132999993</v>
      </c>
      <c r="G18" s="78">
        <v>675.52599999999995</v>
      </c>
      <c r="H18" s="78">
        <v>732.51900000000001</v>
      </c>
      <c r="I18" s="78">
        <v>739.995</v>
      </c>
      <c r="J18" s="79">
        <v>775.49099999999999</v>
      </c>
      <c r="K18" s="78">
        <v>664.90084132999993</v>
      </c>
      <c r="L18" s="78">
        <v>672.13611849000006</v>
      </c>
      <c r="M18" s="78">
        <v>728.36500000000001</v>
      </c>
      <c r="N18" s="78">
        <v>735.84500000000003</v>
      </c>
      <c r="O18" s="78">
        <v>770.87400000000002</v>
      </c>
      <c r="P18" s="78">
        <v>777.86500000000001</v>
      </c>
      <c r="Q18" s="80">
        <f t="shared" si="15"/>
        <v>12.120841329999962</v>
      </c>
      <c r="R18" s="78">
        <f t="shared" si="15"/>
        <v>7.4991184900001144</v>
      </c>
      <c r="S18" s="78">
        <f t="shared" si="15"/>
        <v>35.948999999999955</v>
      </c>
      <c r="T18" s="79">
        <f t="shared" si="15"/>
        <v>38.125</v>
      </c>
      <c r="U18" s="78">
        <f t="shared" si="16"/>
        <v>0</v>
      </c>
      <c r="V18" s="78">
        <f t="shared" si="16"/>
        <v>-3.3898815099998956</v>
      </c>
      <c r="W18" s="78">
        <f t="shared" si="16"/>
        <v>-4.1539999999999964</v>
      </c>
      <c r="X18" s="78">
        <f t="shared" si="16"/>
        <v>-4.1499999999999773</v>
      </c>
      <c r="Y18" s="79">
        <f t="shared" si="16"/>
        <v>-4.6169999999999618</v>
      </c>
      <c r="Z18" s="81"/>
    </row>
    <row r="19" spans="1:26" ht="14.1" customHeight="1" x14ac:dyDescent="0.3">
      <c r="A19" s="82" t="s">
        <v>16</v>
      </c>
      <c r="B19" s="78">
        <v>13.134</v>
      </c>
      <c r="C19" s="78">
        <v>13.14</v>
      </c>
      <c r="D19" s="78">
        <v>13.448</v>
      </c>
      <c r="E19" s="79">
        <v>13.778</v>
      </c>
      <c r="F19" s="78">
        <v>13.34218634</v>
      </c>
      <c r="G19" s="78">
        <v>12.541</v>
      </c>
      <c r="H19" s="78">
        <v>12.808</v>
      </c>
      <c r="I19" s="78">
        <v>13.116</v>
      </c>
      <c r="J19" s="79">
        <v>13.458</v>
      </c>
      <c r="K19" s="78">
        <v>13.34218634</v>
      </c>
      <c r="L19" s="78">
        <v>11.85663177</v>
      </c>
      <c r="M19" s="78">
        <v>12.103999999999999</v>
      </c>
      <c r="N19" s="78">
        <v>12.396000000000001</v>
      </c>
      <c r="O19" s="78">
        <v>12.711</v>
      </c>
      <c r="P19" s="78">
        <v>13.041</v>
      </c>
      <c r="Q19" s="80">
        <f t="shared" si="15"/>
        <v>0.20818633999999925</v>
      </c>
      <c r="R19" s="78">
        <f t="shared" si="15"/>
        <v>-1.2833682300000007</v>
      </c>
      <c r="S19" s="78">
        <f t="shared" si="15"/>
        <v>-1.3440000000000012</v>
      </c>
      <c r="T19" s="79">
        <f t="shared" si="15"/>
        <v>-1.3819999999999997</v>
      </c>
      <c r="U19" s="78">
        <f t="shared" si="16"/>
        <v>0</v>
      </c>
      <c r="V19" s="78">
        <f t="shared" si="16"/>
        <v>-0.68436823000000047</v>
      </c>
      <c r="W19" s="78">
        <f t="shared" si="16"/>
        <v>-0.70400000000000063</v>
      </c>
      <c r="X19" s="78">
        <f t="shared" si="16"/>
        <v>-0.71999999999999886</v>
      </c>
      <c r="Y19" s="79">
        <f t="shared" si="16"/>
        <v>-0.74699999999999989</v>
      </c>
      <c r="Z19" s="81"/>
    </row>
    <row r="20" spans="1:26" ht="14.1" customHeight="1" x14ac:dyDescent="0.3">
      <c r="A20" s="82" t="s">
        <v>17</v>
      </c>
      <c r="B20" s="78">
        <v>23.596</v>
      </c>
      <c r="C20" s="78">
        <v>23.777999999999999</v>
      </c>
      <c r="D20" s="78">
        <v>24.405000000000001</v>
      </c>
      <c r="E20" s="79">
        <v>25.071000000000002</v>
      </c>
      <c r="F20" s="78">
        <v>23.171093500000001</v>
      </c>
      <c r="G20" s="78">
        <v>23.768000000000001</v>
      </c>
      <c r="H20" s="78">
        <v>24.344000000000001</v>
      </c>
      <c r="I20" s="78">
        <v>24.997</v>
      </c>
      <c r="J20" s="79">
        <v>25.718</v>
      </c>
      <c r="K20" s="78">
        <v>23.171093500000001</v>
      </c>
      <c r="L20" s="78">
        <v>24.519218509999998</v>
      </c>
      <c r="M20" s="78">
        <v>25.103999999999999</v>
      </c>
      <c r="N20" s="78">
        <v>25.779</v>
      </c>
      <c r="O20" s="78">
        <v>26.506</v>
      </c>
      <c r="P20" s="78">
        <v>27.268999999999998</v>
      </c>
      <c r="Q20" s="80">
        <f t="shared" si="15"/>
        <v>-0.42490649999999874</v>
      </c>
      <c r="R20" s="78">
        <f t="shared" si="15"/>
        <v>0.7412185099999995</v>
      </c>
      <c r="S20" s="78">
        <f t="shared" si="15"/>
        <v>0.69899999999999807</v>
      </c>
      <c r="T20" s="79">
        <f t="shared" si="15"/>
        <v>0.70799999999999841</v>
      </c>
      <c r="U20" s="78">
        <f t="shared" si="16"/>
        <v>0</v>
      </c>
      <c r="V20" s="78">
        <f t="shared" si="16"/>
        <v>0.75121850999999751</v>
      </c>
      <c r="W20" s="78">
        <f t="shared" si="16"/>
        <v>0.75999999999999801</v>
      </c>
      <c r="X20" s="78">
        <f t="shared" si="16"/>
        <v>0.78200000000000003</v>
      </c>
      <c r="Y20" s="79">
        <f t="shared" si="16"/>
        <v>0.78800000000000026</v>
      </c>
      <c r="Z20" s="81"/>
    </row>
    <row r="21" spans="1:26" ht="14.1" customHeight="1" x14ac:dyDescent="0.3">
      <c r="A21" s="82" t="s">
        <v>18</v>
      </c>
      <c r="B21" s="78">
        <v>0.36899999999999999</v>
      </c>
      <c r="C21" s="78">
        <v>0.374</v>
      </c>
      <c r="D21" s="78">
        <v>0.38400000000000001</v>
      </c>
      <c r="E21" s="79">
        <v>0.39400000000000002</v>
      </c>
      <c r="F21" s="78">
        <v>0.40093092999999996</v>
      </c>
      <c r="G21" s="78">
        <v>0.40799999999999997</v>
      </c>
      <c r="H21" s="78">
        <v>0.41799999999999998</v>
      </c>
      <c r="I21" s="78">
        <v>0.42799999999999999</v>
      </c>
      <c r="J21" s="79">
        <v>0.44</v>
      </c>
      <c r="K21" s="78">
        <v>0.40093092999999996</v>
      </c>
      <c r="L21" s="78">
        <v>0.36409233000000002</v>
      </c>
      <c r="M21" s="78">
        <v>0.373</v>
      </c>
      <c r="N21" s="78">
        <v>0.38200000000000001</v>
      </c>
      <c r="O21" s="78">
        <v>0.39200000000000002</v>
      </c>
      <c r="P21" s="78">
        <v>0.40300000000000002</v>
      </c>
      <c r="Q21" s="80">
        <f t="shared" si="15"/>
        <v>3.1930929999999969E-2</v>
      </c>
      <c r="R21" s="78">
        <f t="shared" si="15"/>
        <v>-9.9076699999999795E-3</v>
      </c>
      <c r="S21" s="78">
        <f t="shared" si="15"/>
        <v>-1.100000000000001E-2</v>
      </c>
      <c r="T21" s="79">
        <f t="shared" si="15"/>
        <v>-1.2000000000000011E-2</v>
      </c>
      <c r="U21" s="78">
        <f t="shared" si="16"/>
        <v>0</v>
      </c>
      <c r="V21" s="78">
        <f t="shared" si="16"/>
        <v>-4.3907669999999954E-2</v>
      </c>
      <c r="W21" s="78">
        <f t="shared" si="16"/>
        <v>-4.4999999999999984E-2</v>
      </c>
      <c r="X21" s="78">
        <f t="shared" si="16"/>
        <v>-4.5999999999999985E-2</v>
      </c>
      <c r="Y21" s="79">
        <f t="shared" si="16"/>
        <v>-4.7999999999999987E-2</v>
      </c>
      <c r="Z21" s="81"/>
    </row>
    <row r="22" spans="1:26" ht="14.1" customHeight="1" x14ac:dyDescent="0.3">
      <c r="A22" s="83" t="s">
        <v>19</v>
      </c>
      <c r="B22" s="66">
        <v>28.143999999999998</v>
      </c>
      <c r="C22" s="66">
        <v>23.43</v>
      </c>
      <c r="D22" s="66">
        <v>24.969000000000001</v>
      </c>
      <c r="E22" s="75">
        <v>26.631</v>
      </c>
      <c r="F22" s="66">
        <v>28.893637419999997</v>
      </c>
      <c r="G22" s="66">
        <v>28.766999999999999</v>
      </c>
      <c r="H22" s="66">
        <v>24.486999999999998</v>
      </c>
      <c r="I22" s="66">
        <v>25.530999999999999</v>
      </c>
      <c r="J22" s="75">
        <v>26.297999999999998</v>
      </c>
      <c r="K22" s="66">
        <v>28.893637419999997</v>
      </c>
      <c r="L22" s="66">
        <v>28.887303469999999</v>
      </c>
      <c r="M22" s="66">
        <v>24.568999999999999</v>
      </c>
      <c r="N22" s="66">
        <v>25.733000000000001</v>
      </c>
      <c r="O22" s="66">
        <v>26.8</v>
      </c>
      <c r="P22" s="66">
        <v>27.716000000000001</v>
      </c>
      <c r="Q22" s="76">
        <f t="shared" si="15"/>
        <v>0.74963741999999911</v>
      </c>
      <c r="R22" s="66">
        <f t="shared" si="15"/>
        <v>5.4573034699999994</v>
      </c>
      <c r="S22" s="66">
        <f t="shared" si="15"/>
        <v>-0.40000000000000213</v>
      </c>
      <c r="T22" s="75">
        <f t="shared" si="15"/>
        <v>-0.89799999999999969</v>
      </c>
      <c r="U22" s="66">
        <f t="shared" si="16"/>
        <v>0</v>
      </c>
      <c r="V22" s="66">
        <f t="shared" si="16"/>
        <v>0.12030346999999963</v>
      </c>
      <c r="W22" s="66">
        <f t="shared" si="16"/>
        <v>8.2000000000000739E-2</v>
      </c>
      <c r="X22" s="66">
        <f t="shared" si="16"/>
        <v>0.20200000000000173</v>
      </c>
      <c r="Y22" s="75">
        <f t="shared" si="16"/>
        <v>0.50200000000000244</v>
      </c>
      <c r="Z22" s="73"/>
    </row>
    <row r="23" spans="1:26" ht="14.1" customHeight="1" x14ac:dyDescent="0.3">
      <c r="A23" s="83" t="s">
        <v>31</v>
      </c>
      <c r="B23" s="73">
        <v>514.49099999999999</v>
      </c>
      <c r="C23" s="73">
        <v>515.798</v>
      </c>
      <c r="D23" s="73">
        <v>536.82299999999998</v>
      </c>
      <c r="E23" s="87">
        <v>560.59799999999996</v>
      </c>
      <c r="F23" s="73">
        <v>519.29851488000008</v>
      </c>
      <c r="G23" s="73">
        <v>519.15499999999997</v>
      </c>
      <c r="H23" s="73">
        <v>533.16099999999994</v>
      </c>
      <c r="I23" s="73">
        <v>549.49400000000003</v>
      </c>
      <c r="J23" s="87">
        <v>569.28</v>
      </c>
      <c r="K23" s="66">
        <v>519.29851488000008</v>
      </c>
      <c r="L23" s="66">
        <v>517.85900000000004</v>
      </c>
      <c r="M23" s="66">
        <v>548.404</v>
      </c>
      <c r="N23" s="66">
        <v>565.43899999999996</v>
      </c>
      <c r="O23" s="66">
        <v>585.44000000000005</v>
      </c>
      <c r="P23" s="66">
        <v>605.78800000000001</v>
      </c>
      <c r="Q23" s="76">
        <f t="shared" si="15"/>
        <v>4.8075148800000989</v>
      </c>
      <c r="R23" s="66">
        <f t="shared" si="15"/>
        <v>2.0610000000000355</v>
      </c>
      <c r="S23" s="66">
        <f t="shared" si="15"/>
        <v>11.581000000000017</v>
      </c>
      <c r="T23" s="75">
        <f t="shared" si="15"/>
        <v>4.8410000000000082</v>
      </c>
      <c r="U23" s="66">
        <f t="shared" si="16"/>
        <v>0</v>
      </c>
      <c r="V23" s="66">
        <f t="shared" si="16"/>
        <v>-1.2959999999999354</v>
      </c>
      <c r="W23" s="66">
        <f t="shared" si="16"/>
        <v>15.243000000000052</v>
      </c>
      <c r="X23" s="66">
        <f t="shared" si="16"/>
        <v>15.944999999999936</v>
      </c>
      <c r="Y23" s="75">
        <f t="shared" si="16"/>
        <v>16.160000000000082</v>
      </c>
      <c r="Z23" s="73"/>
    </row>
    <row r="24" spans="1:26" ht="14.1" customHeight="1" thickBot="1" x14ac:dyDescent="0.35">
      <c r="A24" s="88" t="s">
        <v>20</v>
      </c>
      <c r="B24" s="89">
        <v>396.03699999999998</v>
      </c>
      <c r="C24" s="89">
        <v>408.34199999999998</v>
      </c>
      <c r="D24" s="89">
        <v>286.03500000000003</v>
      </c>
      <c r="E24" s="90">
        <v>297.77499999999998</v>
      </c>
      <c r="F24" s="89">
        <v>405.78506503000011</v>
      </c>
      <c r="G24" s="89">
        <v>441.791</v>
      </c>
      <c r="H24" s="89">
        <v>570.90599999999995</v>
      </c>
      <c r="I24" s="89">
        <v>590.11400000000003</v>
      </c>
      <c r="J24" s="90">
        <v>558.86300000000006</v>
      </c>
      <c r="K24" s="89">
        <v>418.21691017000012</v>
      </c>
      <c r="L24" s="89">
        <v>450.51797274000006</v>
      </c>
      <c r="M24" s="89">
        <v>574.06500000000005</v>
      </c>
      <c r="N24" s="89">
        <v>596.82500000000005</v>
      </c>
      <c r="O24" s="89">
        <v>566.096</v>
      </c>
      <c r="P24" s="89">
        <v>590.55399999999997</v>
      </c>
      <c r="Q24" s="91">
        <f t="shared" si="15"/>
        <v>22.179910170000142</v>
      </c>
      <c r="R24" s="92">
        <f t="shared" si="15"/>
        <v>42.175972740000077</v>
      </c>
      <c r="S24" s="92">
        <f t="shared" si="15"/>
        <v>288.03000000000003</v>
      </c>
      <c r="T24" s="93">
        <f t="shared" si="15"/>
        <v>299.05000000000007</v>
      </c>
      <c r="U24" s="92">
        <f t="shared" si="16"/>
        <v>12.431845140000007</v>
      </c>
      <c r="V24" s="92">
        <f t="shared" si="16"/>
        <v>8.7269727400000647</v>
      </c>
      <c r="W24" s="92">
        <f t="shared" si="16"/>
        <v>3.1590000000001055</v>
      </c>
      <c r="X24" s="92">
        <f t="shared" si="16"/>
        <v>6.7110000000000127</v>
      </c>
      <c r="Y24" s="93">
        <f t="shared" si="16"/>
        <v>7.2329999999999472</v>
      </c>
      <c r="Z24" s="73"/>
    </row>
    <row r="25" spans="1:26" ht="14.1" customHeight="1" thickBot="1" x14ac:dyDescent="0.35">
      <c r="A25" s="94" t="s">
        <v>99</v>
      </c>
      <c r="B25" s="89">
        <f t="shared" ref="B25:P25" si="17">B26+B27</f>
        <v>8946.2089999999989</v>
      </c>
      <c r="C25" s="89">
        <f t="shared" si="17"/>
        <v>9178.607</v>
      </c>
      <c r="D25" s="89">
        <f t="shared" si="17"/>
        <v>9652.9170000000013</v>
      </c>
      <c r="E25" s="90">
        <f t="shared" si="17"/>
        <v>10171.478999999999</v>
      </c>
      <c r="F25" s="89">
        <f t="shared" si="17"/>
        <v>9055.8820658722652</v>
      </c>
      <c r="G25" s="89">
        <f t="shared" si="17"/>
        <v>9508.2010000000009</v>
      </c>
      <c r="H25" s="89">
        <f t="shared" si="17"/>
        <v>10048.370000000001</v>
      </c>
      <c r="I25" s="89">
        <f t="shared" si="17"/>
        <v>10570.58</v>
      </c>
      <c r="J25" s="90">
        <f t="shared" si="17"/>
        <v>11166.255000000001</v>
      </c>
      <c r="K25" s="89">
        <f t="shared" si="17"/>
        <v>9055.8820658722652</v>
      </c>
      <c r="L25" s="89">
        <f t="shared" si="17"/>
        <v>9527.8743012044888</v>
      </c>
      <c r="M25" s="89">
        <f t="shared" si="17"/>
        <v>10214.513000000001</v>
      </c>
      <c r="N25" s="89">
        <f t="shared" si="17"/>
        <v>10755.834999999999</v>
      </c>
      <c r="O25" s="89">
        <f t="shared" si="17"/>
        <v>11368.49</v>
      </c>
      <c r="P25" s="89">
        <f t="shared" si="17"/>
        <v>12052.482</v>
      </c>
      <c r="Q25" s="95">
        <f>Q26+Q27</f>
        <v>109.67306587226449</v>
      </c>
      <c r="R25" s="89">
        <f t="shared" ref="R25:T25" si="18">R26+R27</f>
        <v>349.26730120448838</v>
      </c>
      <c r="S25" s="89">
        <f t="shared" si="18"/>
        <v>561.596</v>
      </c>
      <c r="T25" s="90">
        <f t="shared" si="18"/>
        <v>584.35599999999977</v>
      </c>
      <c r="U25" s="89">
        <f>U26+U27</f>
        <v>0</v>
      </c>
      <c r="V25" s="89">
        <f t="shared" ref="V25:Y25" si="19">V26+V27</f>
        <v>19.673301204488325</v>
      </c>
      <c r="W25" s="89">
        <f t="shared" si="19"/>
        <v>166.14300000000003</v>
      </c>
      <c r="X25" s="89">
        <f t="shared" si="19"/>
        <v>185.25500000000056</v>
      </c>
      <c r="Y25" s="90">
        <f t="shared" si="19"/>
        <v>202.23500000000013</v>
      </c>
      <c r="Z25" s="73"/>
    </row>
    <row r="26" spans="1:26" ht="14.1" customHeight="1" x14ac:dyDescent="0.3">
      <c r="A26" s="83" t="s">
        <v>100</v>
      </c>
      <c r="B26" s="66">
        <v>6072.049</v>
      </c>
      <c r="C26" s="66">
        <v>6323.5360000000001</v>
      </c>
      <c r="D26" s="96">
        <v>6625.2960000000003</v>
      </c>
      <c r="E26" s="97">
        <v>6956.3040000000001</v>
      </c>
      <c r="F26" s="66">
        <v>6167.6357927822646</v>
      </c>
      <c r="G26" s="66">
        <v>6561.5169999999998</v>
      </c>
      <c r="H26" s="66">
        <v>6934.6750000000002</v>
      </c>
      <c r="I26" s="66">
        <v>7270.1679999999997</v>
      </c>
      <c r="J26" s="75">
        <v>7650.076</v>
      </c>
      <c r="K26" s="66">
        <v>6167.6357927822646</v>
      </c>
      <c r="L26" s="96">
        <v>6560.4483012044884</v>
      </c>
      <c r="M26" s="96">
        <v>6951.8940000000002</v>
      </c>
      <c r="N26" s="66">
        <v>7300.7139999999999</v>
      </c>
      <c r="O26" s="66">
        <v>7683.3280000000004</v>
      </c>
      <c r="P26" s="66">
        <v>8113.5889999999999</v>
      </c>
      <c r="Q26" s="76">
        <f t="shared" ref="Q26:T27" si="20">K26-B26</f>
        <v>95.586792782264638</v>
      </c>
      <c r="R26" s="66">
        <f t="shared" si="20"/>
        <v>236.91230120448836</v>
      </c>
      <c r="S26" s="66">
        <f t="shared" si="20"/>
        <v>326.59799999999996</v>
      </c>
      <c r="T26" s="75">
        <f t="shared" si="20"/>
        <v>344.40999999999985</v>
      </c>
      <c r="U26" s="66">
        <f t="shared" ref="U26:Y27" si="21">K26-F26</f>
        <v>0</v>
      </c>
      <c r="V26" s="66">
        <f t="shared" si="21"/>
        <v>-1.0686987955114091</v>
      </c>
      <c r="W26" s="66">
        <f t="shared" si="21"/>
        <v>17.219000000000051</v>
      </c>
      <c r="X26" s="66">
        <f t="shared" si="21"/>
        <v>30.546000000000276</v>
      </c>
      <c r="Y26" s="75">
        <f t="shared" si="21"/>
        <v>33.252000000000407</v>
      </c>
      <c r="Z26" s="73"/>
    </row>
    <row r="27" spans="1:26" ht="14.1" customHeight="1" thickBot="1" x14ac:dyDescent="0.35">
      <c r="A27" s="88" t="s">
        <v>101</v>
      </c>
      <c r="B27" s="89">
        <v>2874.16</v>
      </c>
      <c r="C27" s="89">
        <v>2855.0709999999999</v>
      </c>
      <c r="D27" s="89">
        <v>3027.6210000000001</v>
      </c>
      <c r="E27" s="90">
        <v>3215.1750000000002</v>
      </c>
      <c r="F27" s="89">
        <v>2888.2462730899997</v>
      </c>
      <c r="G27" s="89">
        <v>2946.6840000000002</v>
      </c>
      <c r="H27" s="89">
        <v>3113.6950000000002</v>
      </c>
      <c r="I27" s="89">
        <v>3300.4119999999998</v>
      </c>
      <c r="J27" s="90">
        <v>3516.1790000000001</v>
      </c>
      <c r="K27" s="89">
        <v>2888.2462730899997</v>
      </c>
      <c r="L27" s="89">
        <v>2967.4259999999999</v>
      </c>
      <c r="M27" s="89">
        <v>3262.6190000000001</v>
      </c>
      <c r="N27" s="89">
        <v>3455.1210000000001</v>
      </c>
      <c r="O27" s="89">
        <v>3685.1619999999998</v>
      </c>
      <c r="P27" s="89">
        <v>3938.893</v>
      </c>
      <c r="Q27" s="95">
        <f t="shared" si="20"/>
        <v>14.08627308999985</v>
      </c>
      <c r="R27" s="89">
        <f t="shared" si="20"/>
        <v>112.35500000000002</v>
      </c>
      <c r="S27" s="89">
        <f t="shared" si="20"/>
        <v>234.99800000000005</v>
      </c>
      <c r="T27" s="90">
        <f t="shared" si="20"/>
        <v>239.94599999999991</v>
      </c>
      <c r="U27" s="89">
        <f t="shared" si="21"/>
        <v>0</v>
      </c>
      <c r="V27" s="89">
        <f t="shared" si="21"/>
        <v>20.741999999999734</v>
      </c>
      <c r="W27" s="89">
        <f t="shared" si="21"/>
        <v>148.92399999999998</v>
      </c>
      <c r="X27" s="89">
        <f t="shared" si="21"/>
        <v>154.70900000000029</v>
      </c>
      <c r="Y27" s="90">
        <f t="shared" si="21"/>
        <v>168.98299999999972</v>
      </c>
      <c r="Z27" s="73"/>
    </row>
    <row r="28" spans="1:26" ht="14.1" customHeight="1" thickBot="1" x14ac:dyDescent="0.35">
      <c r="A28" s="98" t="s">
        <v>21</v>
      </c>
      <c r="B28" s="99">
        <f t="shared" ref="B28:P28" si="22">B25+B4</f>
        <v>22359.906000000003</v>
      </c>
      <c r="C28" s="99">
        <f t="shared" si="22"/>
        <v>22995.236000000001</v>
      </c>
      <c r="D28" s="99">
        <f t="shared" si="22"/>
        <v>23983.371999999999</v>
      </c>
      <c r="E28" s="100">
        <f t="shared" si="22"/>
        <v>25189.710999999996</v>
      </c>
      <c r="F28" s="99">
        <f t="shared" si="22"/>
        <v>23024.666893522692</v>
      </c>
      <c r="G28" s="99">
        <f t="shared" si="22"/>
        <v>24079.251</v>
      </c>
      <c r="H28" s="99">
        <f t="shared" si="22"/>
        <v>25190.694000000003</v>
      </c>
      <c r="I28" s="99">
        <f t="shared" si="22"/>
        <v>26469.827000000001</v>
      </c>
      <c r="J28" s="100">
        <f t="shared" si="22"/>
        <v>27926.657000000003</v>
      </c>
      <c r="K28" s="99">
        <f t="shared" si="22"/>
        <v>22990.383934941427</v>
      </c>
      <c r="L28" s="99">
        <f t="shared" si="22"/>
        <v>24006.82770804449</v>
      </c>
      <c r="M28" s="99">
        <f t="shared" si="22"/>
        <v>25366.606</v>
      </c>
      <c r="N28" s="99">
        <f t="shared" si="22"/>
        <v>26599.146000000001</v>
      </c>
      <c r="O28" s="99">
        <f t="shared" si="22"/>
        <v>28019.39</v>
      </c>
      <c r="P28" s="99">
        <f t="shared" si="22"/>
        <v>29554.031999999999</v>
      </c>
      <c r="Q28" s="101">
        <f>Q25+Q4</f>
        <v>630.47793494142581</v>
      </c>
      <c r="R28" s="99">
        <f t="shared" ref="R28:T28" si="23">R25+R4</f>
        <v>1011.5917080444881</v>
      </c>
      <c r="S28" s="99">
        <f t="shared" si="23"/>
        <v>1383.2340000000011</v>
      </c>
      <c r="T28" s="100">
        <f t="shared" si="23"/>
        <v>1409.4349999999995</v>
      </c>
      <c r="U28" s="99">
        <f>U25+U4</f>
        <v>-34.282958581265234</v>
      </c>
      <c r="V28" s="99">
        <f t="shared" ref="V28:Y28" si="24">V25+V4</f>
        <v>-72.423291955511573</v>
      </c>
      <c r="W28" s="99">
        <f t="shared" si="24"/>
        <v>175.91200000000069</v>
      </c>
      <c r="X28" s="99">
        <f t="shared" si="24"/>
        <v>129.31900000000036</v>
      </c>
      <c r="Y28" s="100">
        <f t="shared" si="24"/>
        <v>92.733000000000544</v>
      </c>
      <c r="Z28" s="73"/>
    </row>
    <row r="29" spans="1:26" ht="14.1" customHeight="1" x14ac:dyDescent="0.3">
      <c r="A29" s="102" t="s">
        <v>22</v>
      </c>
      <c r="B29" s="78">
        <v>35.119</v>
      </c>
      <c r="C29" s="78">
        <v>35.031999999999996</v>
      </c>
      <c r="D29" s="78">
        <v>35.031999999999996</v>
      </c>
      <c r="E29" s="79">
        <v>35.031999999999996</v>
      </c>
      <c r="F29" s="78">
        <v>38.578598879999774</v>
      </c>
      <c r="G29" s="78">
        <v>33.042999999999999</v>
      </c>
      <c r="H29" s="78">
        <v>32.96</v>
      </c>
      <c r="I29" s="78">
        <v>32.96</v>
      </c>
      <c r="J29" s="79">
        <v>32.96</v>
      </c>
      <c r="K29" s="78">
        <v>38.578598879999774</v>
      </c>
      <c r="L29" s="78">
        <v>31.931382030000002</v>
      </c>
      <c r="M29" s="78">
        <v>31.817</v>
      </c>
      <c r="N29" s="78">
        <v>31.817</v>
      </c>
      <c r="O29" s="78">
        <v>31.817</v>
      </c>
      <c r="P29" s="78">
        <v>31.817</v>
      </c>
      <c r="Q29" s="80">
        <f>K29-B29</f>
        <v>3.4595988799997741</v>
      </c>
      <c r="R29" s="78">
        <f>L29-C29</f>
        <v>-3.1006179699999947</v>
      </c>
      <c r="S29" s="78">
        <f>M29-D29</f>
        <v>-3.2149999999999963</v>
      </c>
      <c r="T29" s="79">
        <f>N29-E29</f>
        <v>-3.2149999999999963</v>
      </c>
      <c r="U29" s="78">
        <f>K29-F29</f>
        <v>0</v>
      </c>
      <c r="V29" s="78">
        <f>L29-G29</f>
        <v>-1.1116179699999975</v>
      </c>
      <c r="W29" s="78">
        <f>M29-H29</f>
        <v>-1.1430000000000007</v>
      </c>
      <c r="X29" s="78">
        <f>N29-I29</f>
        <v>-1.1430000000000007</v>
      </c>
      <c r="Y29" s="79">
        <f>O29-J29</f>
        <v>-1.1430000000000007</v>
      </c>
      <c r="Z29" s="81"/>
    </row>
    <row r="30" spans="1:26" ht="14.1" customHeight="1" x14ac:dyDescent="0.3">
      <c r="A30" s="83" t="s">
        <v>23</v>
      </c>
      <c r="B30" s="66">
        <f t="shared" ref="B30:P30" si="25">B29+B28</f>
        <v>22395.025000000001</v>
      </c>
      <c r="C30" s="66">
        <f t="shared" si="25"/>
        <v>23030.268</v>
      </c>
      <c r="D30" s="66">
        <f t="shared" si="25"/>
        <v>24018.403999999999</v>
      </c>
      <c r="E30" s="75">
        <f t="shared" si="25"/>
        <v>25224.742999999995</v>
      </c>
      <c r="F30" s="66">
        <f t="shared" si="25"/>
        <v>23063.24549240269</v>
      </c>
      <c r="G30" s="66">
        <f t="shared" si="25"/>
        <v>24112.294000000002</v>
      </c>
      <c r="H30" s="66">
        <f t="shared" si="25"/>
        <v>25223.654000000002</v>
      </c>
      <c r="I30" s="66">
        <f t="shared" si="25"/>
        <v>26502.787</v>
      </c>
      <c r="J30" s="75">
        <f t="shared" si="25"/>
        <v>27959.617000000002</v>
      </c>
      <c r="K30" s="66">
        <f t="shared" si="25"/>
        <v>23028.962533821425</v>
      </c>
      <c r="L30" s="66">
        <f t="shared" si="25"/>
        <v>24038.759090074491</v>
      </c>
      <c r="M30" s="66">
        <f t="shared" si="25"/>
        <v>25398.422999999999</v>
      </c>
      <c r="N30" s="66">
        <f t="shared" si="25"/>
        <v>26630.963</v>
      </c>
      <c r="O30" s="66">
        <f t="shared" si="25"/>
        <v>28051.206999999999</v>
      </c>
      <c r="P30" s="66">
        <f t="shared" si="25"/>
        <v>29585.848999999998</v>
      </c>
      <c r="Q30" s="76">
        <f t="shared" ref="Q30:Y30" si="26">Q28+Q29</f>
        <v>633.93753382142563</v>
      </c>
      <c r="R30" s="66">
        <f t="shared" si="26"/>
        <v>1008.4910900744881</v>
      </c>
      <c r="S30" s="66">
        <f t="shared" si="26"/>
        <v>1380.0190000000011</v>
      </c>
      <c r="T30" s="75">
        <f t="shared" si="26"/>
        <v>1406.2199999999996</v>
      </c>
      <c r="U30" s="66">
        <f t="shared" si="26"/>
        <v>-34.282958581265234</v>
      </c>
      <c r="V30" s="66">
        <f t="shared" si="26"/>
        <v>-73.53490992551157</v>
      </c>
      <c r="W30" s="66">
        <f t="shared" si="26"/>
        <v>174.76900000000069</v>
      </c>
      <c r="X30" s="66">
        <f t="shared" si="26"/>
        <v>128.17600000000036</v>
      </c>
      <c r="Y30" s="75">
        <f t="shared" si="26"/>
        <v>91.590000000000543</v>
      </c>
      <c r="Z30" s="73"/>
    </row>
    <row r="31" spans="1:26" s="109" customFormat="1" ht="14.1" customHeight="1" thickBot="1" x14ac:dyDescent="0.35">
      <c r="A31" s="88" t="s">
        <v>24</v>
      </c>
      <c r="B31" s="103">
        <v>28.888142696593654</v>
      </c>
      <c r="C31" s="103">
        <v>28.418750189357034</v>
      </c>
      <c r="D31" s="103">
        <v>28.010520970353898</v>
      </c>
      <c r="E31" s="104">
        <v>27.778558232908157</v>
      </c>
      <c r="F31" s="103">
        <v>29.541443986759418</v>
      </c>
      <c r="G31" s="103">
        <v>29.935383510766457</v>
      </c>
      <c r="H31" s="103">
        <v>30.031239327676889</v>
      </c>
      <c r="I31" s="103">
        <v>29.93945068756868</v>
      </c>
      <c r="J31" s="104">
        <v>29.676517164680771</v>
      </c>
      <c r="K31" s="103">
        <v>29.267058003569634</v>
      </c>
      <c r="L31" s="103">
        <v>29.673403050401802</v>
      </c>
      <c r="M31" s="103">
        <v>30.028750514085612</v>
      </c>
      <c r="N31" s="103">
        <v>29.804885244132546</v>
      </c>
      <c r="O31" s="103">
        <v>29.504892632029804</v>
      </c>
      <c r="P31" s="103">
        <v>29.37148508896632</v>
      </c>
      <c r="Q31" s="105">
        <v>0.80565881097522407</v>
      </c>
      <c r="R31" s="103">
        <v>1.2448796743786752</v>
      </c>
      <c r="S31" s="106">
        <v>1.6316070590563023</v>
      </c>
      <c r="T31" s="107">
        <v>1.5738156268702734</v>
      </c>
      <c r="U31" s="106">
        <v>-4.3569541435411217E-2</v>
      </c>
      <c r="V31" s="103">
        <v>-9.0771366871247899E-2</v>
      </c>
      <c r="W31" s="106">
        <v>0.20663073052197964</v>
      </c>
      <c r="X31" s="106">
        <v>0.14345222780910868</v>
      </c>
      <c r="Y31" s="107">
        <v>9.6336429165690657E-2</v>
      </c>
      <c r="Z31" s="108"/>
    </row>
    <row r="32" spans="1:26" ht="14.1" customHeight="1" thickBot="1" x14ac:dyDescent="0.35">
      <c r="A32" s="110"/>
      <c r="B32" s="111"/>
      <c r="C32" s="111"/>
      <c r="D32" s="111"/>
      <c r="E32" s="111"/>
      <c r="F32" s="112"/>
      <c r="G32" s="112"/>
      <c r="H32" s="112"/>
      <c r="I32" s="112"/>
      <c r="J32" s="113"/>
      <c r="K32" s="114"/>
      <c r="L32" s="114"/>
      <c r="M32" s="114"/>
      <c r="N32" s="114"/>
      <c r="O32" s="114"/>
      <c r="P32" s="115"/>
      <c r="Q32" s="116"/>
      <c r="R32" s="117"/>
      <c r="S32" s="114"/>
      <c r="T32" s="118"/>
      <c r="U32" s="116"/>
      <c r="V32" s="119"/>
      <c r="W32" s="114"/>
      <c r="X32" s="114"/>
      <c r="Y32" s="118"/>
      <c r="Z32" s="120"/>
    </row>
    <row r="33" spans="1:26" ht="14.1" customHeight="1" x14ac:dyDescent="0.3">
      <c r="A33" s="121" t="s">
        <v>102</v>
      </c>
      <c r="B33" s="122">
        <v>10562.665999999999</v>
      </c>
      <c r="C33" s="122">
        <v>10789.19</v>
      </c>
      <c r="D33" s="122">
        <v>11240.456</v>
      </c>
      <c r="E33" s="123">
        <v>11739.361999999999</v>
      </c>
      <c r="F33" s="122">
        <v>11086.835744189188</v>
      </c>
      <c r="G33" s="122">
        <v>11382.073</v>
      </c>
      <c r="H33" s="122">
        <v>11668.928</v>
      </c>
      <c r="I33" s="122">
        <v>12240.77</v>
      </c>
      <c r="J33" s="123">
        <v>12923.164000000001</v>
      </c>
      <c r="K33" s="122">
        <v>11040.120940467923</v>
      </c>
      <c r="L33" s="122">
        <v>11270.493442749999</v>
      </c>
      <c r="M33" s="122">
        <v>11635.710999999999</v>
      </c>
      <c r="N33" s="122">
        <v>12123.848</v>
      </c>
      <c r="O33" s="122">
        <v>12749.97</v>
      </c>
      <c r="P33" s="122">
        <v>13373.341</v>
      </c>
      <c r="Q33" s="124">
        <f t="shared" ref="Q33:T41" si="27">K33-B33</f>
        <v>477.45494046792373</v>
      </c>
      <c r="R33" s="122">
        <f t="shared" si="27"/>
        <v>481.30344274999879</v>
      </c>
      <c r="S33" s="122">
        <f t="shared" si="27"/>
        <v>395.2549999999992</v>
      </c>
      <c r="T33" s="123">
        <f t="shared" si="27"/>
        <v>384.48600000000079</v>
      </c>
      <c r="U33" s="122">
        <f t="shared" ref="U33:Y41" si="28">K33-F33</f>
        <v>-46.714803721264616</v>
      </c>
      <c r="V33" s="122">
        <f t="shared" si="28"/>
        <v>-111.57955725000102</v>
      </c>
      <c r="W33" s="122">
        <f t="shared" si="28"/>
        <v>-33.217000000000553</v>
      </c>
      <c r="X33" s="122">
        <f t="shared" si="28"/>
        <v>-116.92200000000048</v>
      </c>
      <c r="Y33" s="123">
        <f t="shared" si="28"/>
        <v>-173.19400000000132</v>
      </c>
      <c r="Z33" s="81"/>
    </row>
    <row r="34" spans="1:26" ht="14.1" customHeight="1" x14ac:dyDescent="0.3">
      <c r="A34" s="77" t="s">
        <v>25</v>
      </c>
      <c r="B34" s="78">
        <v>182.22399999999999</v>
      </c>
      <c r="C34" s="78">
        <v>190.25299999999999</v>
      </c>
      <c r="D34" s="78">
        <v>59.893999999999998</v>
      </c>
      <c r="E34" s="79">
        <v>62.918999999999997</v>
      </c>
      <c r="F34" s="78">
        <v>191.25011450000002</v>
      </c>
      <c r="G34" s="78">
        <v>215.1</v>
      </c>
      <c r="H34" s="78">
        <v>338.29199999999997</v>
      </c>
      <c r="I34" s="78">
        <v>349.17500000000001</v>
      </c>
      <c r="J34" s="79">
        <v>307.46199999999999</v>
      </c>
      <c r="K34" s="78">
        <v>203.68195964</v>
      </c>
      <c r="L34" s="78">
        <v>225.79009130000009</v>
      </c>
      <c r="M34" s="78">
        <v>343.56900000000002</v>
      </c>
      <c r="N34" s="78">
        <v>357.71</v>
      </c>
      <c r="O34" s="78">
        <v>316.642</v>
      </c>
      <c r="P34" s="78">
        <v>330.87900000000002</v>
      </c>
      <c r="Q34" s="80">
        <f t="shared" si="27"/>
        <v>21.457959640000013</v>
      </c>
      <c r="R34" s="78">
        <f t="shared" si="27"/>
        <v>35.5370913000001</v>
      </c>
      <c r="S34" s="78">
        <f t="shared" si="27"/>
        <v>283.67500000000001</v>
      </c>
      <c r="T34" s="79">
        <f t="shared" si="27"/>
        <v>294.791</v>
      </c>
      <c r="U34" s="78">
        <f t="shared" si="28"/>
        <v>12.431845139999979</v>
      </c>
      <c r="V34" s="78">
        <f t="shared" si="28"/>
        <v>10.690091300000091</v>
      </c>
      <c r="W34" s="78">
        <f t="shared" si="28"/>
        <v>5.2770000000000437</v>
      </c>
      <c r="X34" s="78">
        <f t="shared" si="28"/>
        <v>8.5349999999999682</v>
      </c>
      <c r="Y34" s="79">
        <f t="shared" si="28"/>
        <v>9.1800000000000068</v>
      </c>
      <c r="Z34" s="81"/>
    </row>
    <row r="35" spans="1:26" ht="14.1" customHeight="1" x14ac:dyDescent="0.3">
      <c r="A35" s="77" t="s">
        <v>26</v>
      </c>
      <c r="B35" s="78">
        <v>1958.85</v>
      </c>
      <c r="C35" s="78">
        <v>2088.0259999999998</v>
      </c>
      <c r="D35" s="78">
        <v>2229.3420000000001</v>
      </c>
      <c r="E35" s="79">
        <v>2366.5369999999998</v>
      </c>
      <c r="F35" s="78">
        <v>1975.3563082698881</v>
      </c>
      <c r="G35" s="78">
        <v>2181.9110000000001</v>
      </c>
      <c r="H35" s="78">
        <v>2299.1390000000001</v>
      </c>
      <c r="I35" s="78">
        <v>2425.9430000000002</v>
      </c>
      <c r="J35" s="79">
        <v>2586.1680000000001</v>
      </c>
      <c r="K35" s="78">
        <v>1975.3563082698881</v>
      </c>
      <c r="L35" s="78">
        <v>2188.1329999999998</v>
      </c>
      <c r="M35" s="78">
        <v>2330.7620000000002</v>
      </c>
      <c r="N35" s="78">
        <v>2468.11</v>
      </c>
      <c r="O35" s="78">
        <v>2629.8589999999999</v>
      </c>
      <c r="P35" s="78">
        <v>2785.0680000000002</v>
      </c>
      <c r="Q35" s="80">
        <f t="shared" si="27"/>
        <v>16.506308269888223</v>
      </c>
      <c r="R35" s="78">
        <f t="shared" si="27"/>
        <v>100.10699999999997</v>
      </c>
      <c r="S35" s="78">
        <f t="shared" si="27"/>
        <v>101.42000000000007</v>
      </c>
      <c r="T35" s="79">
        <f t="shared" si="27"/>
        <v>101.57300000000032</v>
      </c>
      <c r="U35" s="78">
        <f t="shared" si="28"/>
        <v>0</v>
      </c>
      <c r="V35" s="78">
        <f t="shared" si="28"/>
        <v>6.2219999999997526</v>
      </c>
      <c r="W35" s="78">
        <f t="shared" si="28"/>
        <v>31.623000000000047</v>
      </c>
      <c r="X35" s="78">
        <f t="shared" si="28"/>
        <v>42.166999999999916</v>
      </c>
      <c r="Y35" s="79">
        <f t="shared" si="28"/>
        <v>43.690999999999804</v>
      </c>
      <c r="Z35" s="81"/>
    </row>
    <row r="36" spans="1:26" ht="14.1" customHeight="1" x14ac:dyDescent="0.3">
      <c r="A36" s="77" t="s">
        <v>27</v>
      </c>
      <c r="B36" s="78">
        <v>634.20299999999997</v>
      </c>
      <c r="C36" s="78">
        <v>673.59299999999996</v>
      </c>
      <c r="D36" s="78">
        <v>725.14700000000005</v>
      </c>
      <c r="E36" s="79">
        <v>773.74300000000005</v>
      </c>
      <c r="F36" s="78">
        <v>639.14173203135022</v>
      </c>
      <c r="G36" s="78">
        <v>712.33600000000001</v>
      </c>
      <c r="H36" s="78">
        <v>756.63099999999997</v>
      </c>
      <c r="I36" s="78">
        <v>803.96600000000001</v>
      </c>
      <c r="J36" s="79">
        <v>864.14099999999996</v>
      </c>
      <c r="K36" s="78">
        <v>639.14173203135022</v>
      </c>
      <c r="L36" s="78">
        <v>715.55799999999999</v>
      </c>
      <c r="M36" s="78">
        <v>763.66</v>
      </c>
      <c r="N36" s="78">
        <v>815.21100000000001</v>
      </c>
      <c r="O36" s="78">
        <v>875.947</v>
      </c>
      <c r="P36" s="78">
        <v>933.73099999999999</v>
      </c>
      <c r="Q36" s="80">
        <f t="shared" si="27"/>
        <v>4.9387320313502414</v>
      </c>
      <c r="R36" s="78">
        <f t="shared" si="27"/>
        <v>41.965000000000032</v>
      </c>
      <c r="S36" s="78">
        <f t="shared" si="27"/>
        <v>38.51299999999992</v>
      </c>
      <c r="T36" s="79">
        <f t="shared" si="27"/>
        <v>41.467999999999961</v>
      </c>
      <c r="U36" s="78">
        <f t="shared" si="28"/>
        <v>0</v>
      </c>
      <c r="V36" s="78">
        <f t="shared" si="28"/>
        <v>3.22199999999998</v>
      </c>
      <c r="W36" s="78">
        <f t="shared" si="28"/>
        <v>7.0289999999999964</v>
      </c>
      <c r="X36" s="78">
        <f t="shared" si="28"/>
        <v>11.245000000000005</v>
      </c>
      <c r="Y36" s="79">
        <f t="shared" si="28"/>
        <v>11.80600000000004</v>
      </c>
      <c r="Z36" s="81"/>
    </row>
    <row r="37" spans="1:26" ht="14.1" customHeight="1" x14ac:dyDescent="0.3">
      <c r="A37" s="77" t="s">
        <v>28</v>
      </c>
      <c r="B37" s="78">
        <v>74.887</v>
      </c>
      <c r="C37" s="78">
        <v>74.664000000000001</v>
      </c>
      <c r="D37" s="78">
        <v>74.664000000000001</v>
      </c>
      <c r="E37" s="79">
        <v>74.664000000000001</v>
      </c>
      <c r="F37" s="78">
        <v>75.183153500000003</v>
      </c>
      <c r="G37" s="78">
        <v>78.58</v>
      </c>
      <c r="H37" s="78">
        <v>78.239000000000004</v>
      </c>
      <c r="I37" s="78">
        <v>78.239000000000004</v>
      </c>
      <c r="J37" s="79">
        <v>78.239000000000004</v>
      </c>
      <c r="K37" s="78">
        <v>75.183153500000003</v>
      </c>
      <c r="L37" s="78">
        <v>78.275542000000016</v>
      </c>
      <c r="M37" s="78">
        <v>77.656999999999996</v>
      </c>
      <c r="N37" s="78">
        <v>77.656999999999996</v>
      </c>
      <c r="O37" s="78">
        <v>77.656999999999996</v>
      </c>
      <c r="P37" s="78">
        <v>77.656999999999996</v>
      </c>
      <c r="Q37" s="80">
        <f t="shared" si="27"/>
        <v>0.29615350000000262</v>
      </c>
      <c r="R37" s="78">
        <f t="shared" si="27"/>
        <v>3.6115420000000142</v>
      </c>
      <c r="S37" s="78">
        <f t="shared" si="27"/>
        <v>2.992999999999995</v>
      </c>
      <c r="T37" s="79">
        <f t="shared" si="27"/>
        <v>2.992999999999995</v>
      </c>
      <c r="U37" s="78">
        <f t="shared" si="28"/>
        <v>0</v>
      </c>
      <c r="V37" s="78">
        <f t="shared" si="28"/>
        <v>-0.30445799999998258</v>
      </c>
      <c r="W37" s="78">
        <f t="shared" si="28"/>
        <v>-0.58200000000000784</v>
      </c>
      <c r="X37" s="78">
        <f t="shared" si="28"/>
        <v>-0.58200000000000784</v>
      </c>
      <c r="Y37" s="79">
        <f t="shared" si="28"/>
        <v>-0.58200000000000784</v>
      </c>
      <c r="Z37" s="81"/>
    </row>
    <row r="38" spans="1:26" ht="14.1" customHeight="1" thickBot="1" x14ac:dyDescent="0.35">
      <c r="A38" s="125" t="s">
        <v>29</v>
      </c>
      <c r="B38" s="126">
        <v>0.86699999999999999</v>
      </c>
      <c r="C38" s="126">
        <v>0.90300000000000002</v>
      </c>
      <c r="D38" s="126">
        <v>0.95199999999999996</v>
      </c>
      <c r="E38" s="127">
        <v>1.0069999999999999</v>
      </c>
      <c r="F38" s="126">
        <v>1.01777516</v>
      </c>
      <c r="G38" s="126">
        <v>1.05</v>
      </c>
      <c r="H38" s="126">
        <v>1.095</v>
      </c>
      <c r="I38" s="126">
        <v>1.1539999999999999</v>
      </c>
      <c r="J38" s="127">
        <v>1.228</v>
      </c>
      <c r="K38" s="126">
        <v>1.01777516</v>
      </c>
      <c r="L38" s="126">
        <v>0.70333078999999998</v>
      </c>
      <c r="M38" s="126">
        <v>0.73399999999999999</v>
      </c>
      <c r="N38" s="126">
        <v>0.77500000000000002</v>
      </c>
      <c r="O38" s="126">
        <v>0.82499999999999996</v>
      </c>
      <c r="P38" s="126">
        <v>0.874</v>
      </c>
      <c r="Q38" s="128">
        <f t="shared" si="27"/>
        <v>0.15077516000000002</v>
      </c>
      <c r="R38" s="126">
        <f t="shared" si="27"/>
        <v>-0.19966921000000004</v>
      </c>
      <c r="S38" s="126">
        <f t="shared" si="27"/>
        <v>-0.21799999999999997</v>
      </c>
      <c r="T38" s="127">
        <f t="shared" si="27"/>
        <v>-0.23199999999999987</v>
      </c>
      <c r="U38" s="126">
        <f t="shared" si="28"/>
        <v>0</v>
      </c>
      <c r="V38" s="126">
        <f t="shared" si="28"/>
        <v>-0.34666921000000006</v>
      </c>
      <c r="W38" s="126">
        <f t="shared" si="28"/>
        <v>-0.36099999999999999</v>
      </c>
      <c r="X38" s="126">
        <f t="shared" si="28"/>
        <v>-0.37899999999999989</v>
      </c>
      <c r="Y38" s="127">
        <f t="shared" si="28"/>
        <v>-0.40300000000000002</v>
      </c>
      <c r="Z38" s="81"/>
    </row>
    <row r="39" spans="1:26" ht="14.1" customHeight="1" x14ac:dyDescent="0.3">
      <c r="A39" s="83" t="s">
        <v>30</v>
      </c>
      <c r="B39" s="66">
        <f t="shared" ref="B39:P39" si="29">B40+B41</f>
        <v>60.048999999999999</v>
      </c>
      <c r="C39" s="66">
        <f t="shared" si="29"/>
        <v>56.04</v>
      </c>
      <c r="D39" s="66">
        <f t="shared" si="29"/>
        <v>59.420999999999999</v>
      </c>
      <c r="E39" s="75">
        <f t="shared" si="29"/>
        <v>63.754999999999995</v>
      </c>
      <c r="F39" s="66">
        <f t="shared" si="29"/>
        <v>56.949039739999996</v>
      </c>
      <c r="G39" s="66">
        <f t="shared" si="29"/>
        <v>59.431000000000004</v>
      </c>
      <c r="H39" s="66">
        <f t="shared" si="29"/>
        <v>64.906999999999996</v>
      </c>
      <c r="I39" s="66">
        <f t="shared" si="29"/>
        <v>67.26400000000001</v>
      </c>
      <c r="J39" s="75">
        <f t="shared" si="29"/>
        <v>71.463999999999999</v>
      </c>
      <c r="K39" s="66">
        <f t="shared" si="29"/>
        <v>56.949039739999996</v>
      </c>
      <c r="L39" s="66">
        <f t="shared" si="29"/>
        <v>61.631</v>
      </c>
      <c r="M39" s="66">
        <f t="shared" si="29"/>
        <v>66.457999999999998</v>
      </c>
      <c r="N39" s="66">
        <f t="shared" si="29"/>
        <v>68.537000000000006</v>
      </c>
      <c r="O39" s="66">
        <f t="shared" si="29"/>
        <v>72.888999999999996</v>
      </c>
      <c r="P39" s="66">
        <f t="shared" si="29"/>
        <v>79.009</v>
      </c>
      <c r="Q39" s="124">
        <f t="shared" si="27"/>
        <v>-3.0999602600000031</v>
      </c>
      <c r="R39" s="122">
        <f t="shared" si="27"/>
        <v>5.5910000000000011</v>
      </c>
      <c r="S39" s="122">
        <f t="shared" si="27"/>
        <v>7.036999999999999</v>
      </c>
      <c r="T39" s="123">
        <f t="shared" si="27"/>
        <v>4.7820000000000107</v>
      </c>
      <c r="U39" s="122">
        <f t="shared" si="28"/>
        <v>0</v>
      </c>
      <c r="V39" s="122">
        <f t="shared" si="28"/>
        <v>2.1999999999999957</v>
      </c>
      <c r="W39" s="122">
        <f t="shared" si="28"/>
        <v>1.5510000000000019</v>
      </c>
      <c r="X39" s="122">
        <f t="shared" si="28"/>
        <v>1.2729999999999961</v>
      </c>
      <c r="Y39" s="123">
        <f t="shared" si="28"/>
        <v>1.4249999999999972</v>
      </c>
      <c r="Z39" s="81"/>
    </row>
    <row r="40" spans="1:26" ht="14.1" customHeight="1" x14ac:dyDescent="0.3">
      <c r="A40" s="82" t="s">
        <v>103</v>
      </c>
      <c r="B40" s="78">
        <v>24.213000000000001</v>
      </c>
      <c r="C40" s="78">
        <v>26.427</v>
      </c>
      <c r="D40" s="78">
        <v>28.582999999999998</v>
      </c>
      <c r="E40" s="79">
        <v>30.966999999999999</v>
      </c>
      <c r="F40" s="78">
        <v>24.230516539999996</v>
      </c>
      <c r="G40" s="78">
        <v>26.905000000000001</v>
      </c>
      <c r="H40" s="78">
        <v>29.920999999999999</v>
      </c>
      <c r="I40" s="78">
        <v>32.703000000000003</v>
      </c>
      <c r="J40" s="79">
        <v>35.539000000000001</v>
      </c>
      <c r="K40" s="78">
        <v>24.230516539999996</v>
      </c>
      <c r="L40" s="78">
        <v>27.175000000000001</v>
      </c>
      <c r="M40" s="78">
        <v>30.364999999999998</v>
      </c>
      <c r="N40" s="78">
        <v>33.243000000000002</v>
      </c>
      <c r="O40" s="78">
        <v>36.210999999999999</v>
      </c>
      <c r="P40" s="78">
        <v>39.436</v>
      </c>
      <c r="Q40" s="80">
        <f t="shared" si="27"/>
        <v>1.7516539999995473E-2</v>
      </c>
      <c r="R40" s="78">
        <f t="shared" si="27"/>
        <v>0.74800000000000111</v>
      </c>
      <c r="S40" s="78">
        <f t="shared" si="27"/>
        <v>1.782</v>
      </c>
      <c r="T40" s="79">
        <f t="shared" si="27"/>
        <v>2.2760000000000034</v>
      </c>
      <c r="U40" s="78">
        <f t="shared" si="28"/>
        <v>0</v>
      </c>
      <c r="V40" s="78">
        <f t="shared" si="28"/>
        <v>0.26999999999999957</v>
      </c>
      <c r="W40" s="78">
        <f t="shared" si="28"/>
        <v>0.44399999999999906</v>
      </c>
      <c r="X40" s="78">
        <f t="shared" si="28"/>
        <v>0.53999999999999915</v>
      </c>
      <c r="Y40" s="79">
        <f t="shared" si="28"/>
        <v>0.67199999999999704</v>
      </c>
      <c r="Z40" s="81"/>
    </row>
    <row r="41" spans="1:26" ht="14.1" customHeight="1" thickBot="1" x14ac:dyDescent="0.35">
      <c r="A41" s="129" t="s">
        <v>104</v>
      </c>
      <c r="B41" s="126">
        <v>35.835999999999999</v>
      </c>
      <c r="C41" s="126">
        <v>29.613</v>
      </c>
      <c r="D41" s="126">
        <v>30.838000000000001</v>
      </c>
      <c r="E41" s="127">
        <v>32.787999999999997</v>
      </c>
      <c r="F41" s="126">
        <v>32.7185232</v>
      </c>
      <c r="G41" s="126">
        <v>32.526000000000003</v>
      </c>
      <c r="H41" s="126">
        <v>34.985999999999997</v>
      </c>
      <c r="I41" s="126">
        <v>34.561</v>
      </c>
      <c r="J41" s="127">
        <v>35.924999999999997</v>
      </c>
      <c r="K41" s="126">
        <v>32.7185232</v>
      </c>
      <c r="L41" s="126">
        <v>34.456000000000003</v>
      </c>
      <c r="M41" s="126">
        <v>36.093000000000004</v>
      </c>
      <c r="N41" s="126">
        <v>35.293999999999997</v>
      </c>
      <c r="O41" s="126">
        <v>36.677999999999997</v>
      </c>
      <c r="P41" s="126">
        <v>39.573</v>
      </c>
      <c r="Q41" s="128">
        <f t="shared" si="27"/>
        <v>-3.1174767999999986</v>
      </c>
      <c r="R41" s="126">
        <f t="shared" si="27"/>
        <v>4.8430000000000035</v>
      </c>
      <c r="S41" s="126">
        <f t="shared" si="27"/>
        <v>5.2550000000000026</v>
      </c>
      <c r="T41" s="127">
        <f t="shared" si="27"/>
        <v>2.5060000000000002</v>
      </c>
      <c r="U41" s="126">
        <f t="shared" si="28"/>
        <v>0</v>
      </c>
      <c r="V41" s="126">
        <f t="shared" si="28"/>
        <v>1.9299999999999997</v>
      </c>
      <c r="W41" s="126">
        <f t="shared" si="28"/>
        <v>1.1070000000000064</v>
      </c>
      <c r="X41" s="126">
        <f t="shared" si="28"/>
        <v>0.73299999999999699</v>
      </c>
      <c r="Y41" s="127">
        <f t="shared" si="28"/>
        <v>0.75300000000000011</v>
      </c>
      <c r="Z41" s="81"/>
    </row>
    <row r="42" spans="1:26" ht="14.1" customHeight="1" thickBot="1" x14ac:dyDescent="0.35">
      <c r="A42" s="132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R42" s="60"/>
      <c r="V42" s="78"/>
      <c r="W42" s="78"/>
      <c r="X42" s="78"/>
      <c r="Y42" s="78"/>
      <c r="Z42" s="81"/>
    </row>
    <row r="43" spans="1:26" ht="14.1" customHeight="1" thickBot="1" x14ac:dyDescent="0.35">
      <c r="A43" s="136" t="s">
        <v>106</v>
      </c>
      <c r="B43" s="133">
        <v>77523.242789300915</v>
      </c>
      <c r="C43" s="134">
        <v>81038.989563393785</v>
      </c>
      <c r="D43" s="134">
        <v>85747.794642666151</v>
      </c>
      <c r="E43" s="135">
        <v>90806.523464984013</v>
      </c>
      <c r="F43" s="134">
        <v>78685.607999999993</v>
      </c>
      <c r="G43" s="134">
        <v>81182.104778459063</v>
      </c>
      <c r="H43" s="134">
        <v>84652.80406861064</v>
      </c>
      <c r="I43" s="134">
        <v>89218.377555604267</v>
      </c>
      <c r="J43" s="135">
        <v>94956.541888948268</v>
      </c>
      <c r="K43" s="134">
        <v>78685.607999999978</v>
      </c>
      <c r="L43" s="134">
        <v>81011.129897179038</v>
      </c>
      <c r="M43" s="134">
        <v>84580.352379584816</v>
      </c>
      <c r="N43" s="134">
        <v>89350.999951401012</v>
      </c>
      <c r="O43" s="134">
        <v>95073.069235806266</v>
      </c>
      <c r="P43" s="135">
        <v>100729.83681412216</v>
      </c>
      <c r="R43" s="60"/>
      <c r="V43" s="78"/>
      <c r="W43" s="78"/>
      <c r="X43" s="78"/>
      <c r="Y43" s="78"/>
      <c r="Z43" s="81"/>
    </row>
    <row r="44" spans="1:26" ht="14.1" customHeight="1" x14ac:dyDescent="0.3">
      <c r="A44" s="1"/>
      <c r="B44" s="7"/>
      <c r="C44" s="7"/>
      <c r="D44" s="8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R44" s="60"/>
      <c r="V44" s="78"/>
      <c r="W44" s="78"/>
      <c r="X44" s="78"/>
      <c r="Y44" s="78"/>
      <c r="Z44" s="81"/>
    </row>
    <row r="45" spans="1:26" ht="81.75" customHeight="1" x14ac:dyDescent="0.3">
      <c r="A45" s="201" t="s">
        <v>88</v>
      </c>
      <c r="B45" s="201"/>
      <c r="C45" s="201"/>
      <c r="D45" s="201"/>
      <c r="E45" s="201"/>
      <c r="F45" s="201"/>
      <c r="G45" s="201"/>
      <c r="H45" s="201"/>
      <c r="R45" s="60"/>
    </row>
    <row r="46" spans="1:26" ht="81.75" customHeight="1" x14ac:dyDescent="0.3">
      <c r="A46" s="201" t="s">
        <v>105</v>
      </c>
      <c r="B46" s="201"/>
      <c r="C46" s="201"/>
      <c r="D46" s="201"/>
      <c r="E46" s="201"/>
      <c r="F46" s="201"/>
      <c r="G46" s="201"/>
      <c r="H46" s="201"/>
    </row>
    <row r="48" spans="1:26" x14ac:dyDescent="0.3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S48" s="130"/>
      <c r="T48" s="130"/>
      <c r="U48" s="130"/>
      <c r="W48" s="130"/>
      <c r="X48" s="130"/>
      <c r="Y48" s="130"/>
    </row>
    <row r="49" spans="2:25" x14ac:dyDescent="0.3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S49" s="130"/>
      <c r="T49" s="130"/>
      <c r="U49" s="130"/>
      <c r="W49" s="130"/>
      <c r="X49" s="130"/>
      <c r="Y49" s="130"/>
    </row>
    <row r="50" spans="2:25" x14ac:dyDescent="0.3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S50" s="130"/>
      <c r="T50" s="130"/>
      <c r="U50" s="130"/>
      <c r="W50" s="130"/>
      <c r="X50" s="130"/>
      <c r="Y50" s="130"/>
    </row>
    <row r="51" spans="2:25" x14ac:dyDescent="0.3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S51" s="130"/>
      <c r="T51" s="130"/>
      <c r="U51" s="130"/>
      <c r="W51" s="130"/>
      <c r="X51" s="130"/>
      <c r="Y51" s="130"/>
    </row>
    <row r="52" spans="2:25" x14ac:dyDescent="0.3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S52" s="130"/>
      <c r="T52" s="130"/>
      <c r="U52" s="130"/>
      <c r="W52" s="130"/>
      <c r="X52" s="130"/>
      <c r="Y52" s="130"/>
    </row>
    <row r="53" spans="2:25" x14ac:dyDescent="0.3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S53" s="130"/>
      <c r="T53" s="130"/>
      <c r="U53" s="130"/>
      <c r="W53" s="130"/>
      <c r="X53" s="130"/>
      <c r="Y53" s="130"/>
    </row>
    <row r="54" spans="2:25" x14ac:dyDescent="0.3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S54" s="130"/>
      <c r="T54" s="130"/>
      <c r="U54" s="130"/>
      <c r="W54" s="130"/>
      <c r="X54" s="130"/>
      <c r="Y54" s="130"/>
    </row>
    <row r="55" spans="2:25" x14ac:dyDescent="0.3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S55" s="130"/>
      <c r="T55" s="130"/>
      <c r="U55" s="130"/>
      <c r="W55" s="130"/>
      <c r="X55" s="130"/>
      <c r="Y55" s="130"/>
    </row>
    <row r="56" spans="2:25" x14ac:dyDescent="0.3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S56" s="130"/>
      <c r="T56" s="130"/>
      <c r="U56" s="130"/>
      <c r="W56" s="130"/>
      <c r="X56" s="130"/>
      <c r="Y56" s="130"/>
    </row>
    <row r="57" spans="2:25" x14ac:dyDescent="0.3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S57" s="130"/>
      <c r="T57" s="130"/>
      <c r="U57" s="130"/>
      <c r="W57" s="130"/>
      <c r="X57" s="130"/>
      <c r="Y57" s="130"/>
    </row>
    <row r="58" spans="2:25" x14ac:dyDescent="0.3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S58" s="130"/>
      <c r="T58" s="130"/>
      <c r="U58" s="130"/>
      <c r="W58" s="130"/>
      <c r="X58" s="130"/>
      <c r="Y58" s="130"/>
    </row>
    <row r="59" spans="2:25" x14ac:dyDescent="0.3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S59" s="130"/>
      <c r="T59" s="130"/>
      <c r="U59" s="130"/>
      <c r="W59" s="130"/>
      <c r="X59" s="130"/>
      <c r="Y59" s="130"/>
    </row>
    <row r="60" spans="2:25" x14ac:dyDescent="0.3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S60" s="130"/>
      <c r="T60" s="130"/>
      <c r="U60" s="130"/>
      <c r="W60" s="130"/>
      <c r="X60" s="130"/>
      <c r="Y60" s="130"/>
    </row>
    <row r="61" spans="2:25" x14ac:dyDescent="0.3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S61" s="130"/>
      <c r="T61" s="130"/>
      <c r="U61" s="130"/>
      <c r="W61" s="130"/>
      <c r="X61" s="130"/>
      <c r="Y61" s="130"/>
    </row>
    <row r="62" spans="2:25" x14ac:dyDescent="0.3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S62" s="130"/>
      <c r="T62" s="130"/>
      <c r="U62" s="130"/>
      <c r="W62" s="130"/>
      <c r="X62" s="130"/>
      <c r="Y62" s="130"/>
    </row>
    <row r="63" spans="2:25" x14ac:dyDescent="0.3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S63" s="130"/>
      <c r="T63" s="130"/>
      <c r="U63" s="130"/>
      <c r="W63" s="130"/>
      <c r="X63" s="130"/>
      <c r="Y63" s="130"/>
    </row>
    <row r="64" spans="2:25" x14ac:dyDescent="0.3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S64" s="130"/>
      <c r="T64" s="130"/>
      <c r="U64" s="130"/>
      <c r="W64" s="130"/>
      <c r="X64" s="130"/>
      <c r="Y64" s="130"/>
    </row>
    <row r="65" spans="2:25" x14ac:dyDescent="0.3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S65" s="130"/>
      <c r="T65" s="130"/>
      <c r="U65" s="130"/>
      <c r="W65" s="130"/>
      <c r="X65" s="130"/>
      <c r="Y65" s="130"/>
    </row>
    <row r="66" spans="2:25" x14ac:dyDescent="0.3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S66" s="130"/>
      <c r="T66" s="130"/>
      <c r="U66" s="130"/>
      <c r="W66" s="130"/>
      <c r="X66" s="130"/>
      <c r="Y66" s="130"/>
    </row>
    <row r="67" spans="2:25" x14ac:dyDescent="0.3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S67" s="130"/>
      <c r="T67" s="130"/>
      <c r="U67" s="130"/>
      <c r="W67" s="130"/>
      <c r="X67" s="130"/>
      <c r="Y67" s="130"/>
    </row>
    <row r="68" spans="2:25" x14ac:dyDescent="0.3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S68" s="130"/>
      <c r="T68" s="130"/>
      <c r="U68" s="130"/>
      <c r="W68" s="130"/>
      <c r="X68" s="130"/>
      <c r="Y68" s="130"/>
    </row>
    <row r="69" spans="2:25" x14ac:dyDescent="0.3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S69" s="130"/>
      <c r="T69" s="130"/>
      <c r="U69" s="130"/>
      <c r="W69" s="130"/>
      <c r="X69" s="130"/>
      <c r="Y69" s="130"/>
    </row>
    <row r="70" spans="2:25" x14ac:dyDescent="0.3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S70" s="130"/>
      <c r="T70" s="130"/>
      <c r="U70" s="130"/>
      <c r="W70" s="130"/>
      <c r="X70" s="130"/>
      <c r="Y70" s="130"/>
    </row>
    <row r="71" spans="2:25" x14ac:dyDescent="0.3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S71" s="130"/>
      <c r="T71" s="130"/>
      <c r="U71" s="130"/>
      <c r="W71" s="130"/>
      <c r="X71" s="130"/>
      <c r="Y71" s="130"/>
    </row>
    <row r="72" spans="2:25" x14ac:dyDescent="0.3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S72" s="130"/>
      <c r="T72" s="130"/>
      <c r="U72" s="130"/>
      <c r="W72" s="130"/>
      <c r="X72" s="130"/>
      <c r="Y72" s="130"/>
    </row>
    <row r="73" spans="2:25" x14ac:dyDescent="0.3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S73" s="130"/>
      <c r="T73" s="130"/>
      <c r="U73" s="130"/>
      <c r="W73" s="130"/>
      <c r="X73" s="130"/>
      <c r="Y73" s="130"/>
    </row>
    <row r="74" spans="2:25" x14ac:dyDescent="0.3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S74" s="130"/>
      <c r="T74" s="130"/>
      <c r="U74" s="130"/>
      <c r="W74" s="130"/>
      <c r="X74" s="130"/>
      <c r="Y74" s="130"/>
    </row>
    <row r="75" spans="2:25" x14ac:dyDescent="0.3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S75" s="130"/>
      <c r="T75" s="130"/>
      <c r="U75" s="130"/>
      <c r="W75" s="130"/>
      <c r="X75" s="130"/>
      <c r="Y75" s="130"/>
    </row>
    <row r="76" spans="2:25" x14ac:dyDescent="0.3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S76" s="130"/>
      <c r="T76" s="130"/>
      <c r="U76" s="130"/>
      <c r="W76" s="130"/>
      <c r="X76" s="130"/>
      <c r="Y76" s="130"/>
    </row>
    <row r="77" spans="2:25" x14ac:dyDescent="0.3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S77" s="130"/>
      <c r="T77" s="130"/>
      <c r="U77" s="130"/>
      <c r="W77" s="130"/>
      <c r="X77" s="130"/>
      <c r="Y77" s="130"/>
    </row>
    <row r="78" spans="2:25" x14ac:dyDescent="0.3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S78" s="130"/>
      <c r="T78" s="130"/>
      <c r="U78" s="130"/>
      <c r="W78" s="130"/>
      <c r="X78" s="130"/>
      <c r="Y78" s="130"/>
    </row>
    <row r="79" spans="2:25" x14ac:dyDescent="0.3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S79" s="130"/>
      <c r="T79" s="130"/>
      <c r="U79" s="130"/>
      <c r="W79" s="130"/>
      <c r="X79" s="130"/>
      <c r="Y79" s="130"/>
    </row>
    <row r="80" spans="2:25" x14ac:dyDescent="0.3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S80" s="130"/>
      <c r="T80" s="130"/>
      <c r="U80" s="130"/>
      <c r="W80" s="130"/>
      <c r="X80" s="130"/>
      <c r="Y80" s="130"/>
    </row>
    <row r="81" spans="2:25" x14ac:dyDescent="0.3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S81" s="130"/>
      <c r="T81" s="130"/>
      <c r="U81" s="130"/>
      <c r="W81" s="130"/>
      <c r="X81" s="130"/>
      <c r="Y81" s="130"/>
    </row>
    <row r="82" spans="2:25" x14ac:dyDescent="0.3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S82" s="130"/>
      <c r="T82" s="130"/>
      <c r="U82" s="130"/>
      <c r="W82" s="130"/>
      <c r="X82" s="130"/>
      <c r="Y82" s="130"/>
    </row>
    <row r="83" spans="2:25" x14ac:dyDescent="0.3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S83" s="130"/>
      <c r="T83" s="130"/>
      <c r="U83" s="130"/>
      <c r="W83" s="130"/>
      <c r="X83" s="130"/>
      <c r="Y83" s="130"/>
    </row>
    <row r="84" spans="2:25" x14ac:dyDescent="0.3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S84" s="130"/>
      <c r="T84" s="130"/>
      <c r="U84" s="130"/>
      <c r="W84" s="130"/>
      <c r="X84" s="130"/>
      <c r="Y84" s="130"/>
    </row>
    <row r="85" spans="2:25" x14ac:dyDescent="0.3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S85" s="130"/>
      <c r="T85" s="130"/>
      <c r="U85" s="130"/>
      <c r="W85" s="130"/>
      <c r="X85" s="130"/>
      <c r="Y85" s="130"/>
    </row>
    <row r="86" spans="2:25" x14ac:dyDescent="0.3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S86" s="130"/>
      <c r="T86" s="130"/>
      <c r="U86" s="130"/>
      <c r="W86" s="130"/>
      <c r="X86" s="130"/>
      <c r="Y86" s="130"/>
    </row>
    <row r="87" spans="2:25" x14ac:dyDescent="0.3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S87" s="130"/>
      <c r="T87" s="130"/>
      <c r="U87" s="130"/>
      <c r="W87" s="130"/>
      <c r="X87" s="130"/>
      <c r="Y87" s="130"/>
    </row>
    <row r="88" spans="2:25" x14ac:dyDescent="0.3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S88" s="130"/>
      <c r="T88" s="130"/>
      <c r="U88" s="130"/>
      <c r="W88" s="130"/>
      <c r="X88" s="130"/>
      <c r="Y88" s="130"/>
    </row>
    <row r="89" spans="2:25" x14ac:dyDescent="0.3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S89" s="130"/>
      <c r="T89" s="130"/>
      <c r="U89" s="130"/>
      <c r="W89" s="130"/>
      <c r="X89" s="130"/>
      <c r="Y89" s="130"/>
    </row>
    <row r="90" spans="2:25" x14ac:dyDescent="0.3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S90" s="130"/>
      <c r="T90" s="130"/>
      <c r="U90" s="130"/>
      <c r="W90" s="130"/>
      <c r="X90" s="130"/>
      <c r="Y90" s="130"/>
    </row>
    <row r="91" spans="2:25" x14ac:dyDescent="0.3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S91" s="130"/>
      <c r="T91" s="130"/>
      <c r="U91" s="130"/>
      <c r="W91" s="130"/>
      <c r="X91" s="130"/>
      <c r="Y91" s="130"/>
    </row>
    <row r="92" spans="2:25" x14ac:dyDescent="0.3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S92" s="130"/>
      <c r="T92" s="130"/>
      <c r="U92" s="130"/>
      <c r="W92" s="130"/>
      <c r="X92" s="130"/>
      <c r="Y92" s="130"/>
    </row>
    <row r="93" spans="2:25" x14ac:dyDescent="0.3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S93" s="130"/>
      <c r="T93" s="130"/>
      <c r="U93" s="130"/>
      <c r="W93" s="130"/>
      <c r="X93" s="130"/>
      <c r="Y93" s="130"/>
    </row>
  </sheetData>
  <mergeCells count="8">
    <mergeCell ref="K2:P2"/>
    <mergeCell ref="Q2:T2"/>
    <mergeCell ref="U2:Y2"/>
    <mergeCell ref="A45:H45"/>
    <mergeCell ref="A46:H46"/>
    <mergeCell ref="A2:A3"/>
    <mergeCell ref="B2:E2"/>
    <mergeCell ref="F2:J2"/>
  </mergeCells>
  <pageMargins left="0" right="0" top="0" bottom="0" header="0" footer="0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rgb="FF92D050"/>
  </sheetPr>
  <dimension ref="A1:AE17"/>
  <sheetViews>
    <sheetView showGridLines="0" zoomScale="90" zoomScaleNormal="90" workbookViewId="0">
      <selection activeCell="Q30" sqref="Q30"/>
    </sheetView>
  </sheetViews>
  <sheetFormatPr defaultRowHeight="16.5" x14ac:dyDescent="0.3"/>
  <cols>
    <col min="1" max="1" width="31.5703125" style="2" customWidth="1"/>
    <col min="2" max="31" width="6.7109375" style="2" customWidth="1"/>
    <col min="32" max="16384" width="9.140625" style="2"/>
  </cols>
  <sheetData>
    <row r="1" spans="1:31" x14ac:dyDescent="0.3">
      <c r="A1" s="47" t="s">
        <v>180</v>
      </c>
    </row>
    <row r="2" spans="1:31" x14ac:dyDescent="0.3">
      <c r="A2" s="3"/>
      <c r="B2" s="43">
        <v>2016</v>
      </c>
      <c r="C2" s="44">
        <v>2017</v>
      </c>
      <c r="D2" s="44">
        <v>2018</v>
      </c>
      <c r="E2" s="44">
        <v>2019</v>
      </c>
      <c r="F2" s="44">
        <v>2020</v>
      </c>
      <c r="G2" s="45">
        <v>2016</v>
      </c>
      <c r="H2" s="44">
        <v>2017</v>
      </c>
      <c r="I2" s="44">
        <v>2018</v>
      </c>
      <c r="J2" s="44">
        <v>2019</v>
      </c>
      <c r="K2" s="44">
        <v>2020</v>
      </c>
      <c r="L2" s="45">
        <v>2016</v>
      </c>
      <c r="M2" s="44">
        <v>2017</v>
      </c>
      <c r="N2" s="44">
        <v>2018</v>
      </c>
      <c r="O2" s="44">
        <v>2019</v>
      </c>
      <c r="P2" s="46">
        <v>2020</v>
      </c>
      <c r="Q2" s="45">
        <v>2016</v>
      </c>
      <c r="R2" s="44">
        <v>2017</v>
      </c>
      <c r="S2" s="44">
        <v>2018</v>
      </c>
      <c r="T2" s="44">
        <v>2019</v>
      </c>
      <c r="U2" s="46">
        <v>2020</v>
      </c>
      <c r="V2" s="45">
        <v>2016</v>
      </c>
      <c r="W2" s="44">
        <v>2017</v>
      </c>
      <c r="X2" s="44">
        <v>2018</v>
      </c>
      <c r="Y2" s="44">
        <v>2019</v>
      </c>
      <c r="Z2" s="46">
        <v>2020</v>
      </c>
      <c r="AA2" s="45">
        <v>2016</v>
      </c>
      <c r="AB2" s="44">
        <v>2017</v>
      </c>
      <c r="AC2" s="44">
        <v>2018</v>
      </c>
      <c r="AD2" s="44">
        <v>2019</v>
      </c>
      <c r="AE2" s="46">
        <v>2020</v>
      </c>
    </row>
    <row r="3" spans="1:31" x14ac:dyDescent="0.3">
      <c r="A3" s="4"/>
      <c r="B3" s="204" t="s">
        <v>34</v>
      </c>
      <c r="C3" s="205"/>
      <c r="D3" s="205"/>
      <c r="E3" s="205"/>
      <c r="F3" s="205"/>
      <c r="G3" s="204" t="s">
        <v>35</v>
      </c>
      <c r="H3" s="205"/>
      <c r="I3" s="205"/>
      <c r="J3" s="205"/>
      <c r="K3" s="206"/>
      <c r="L3" s="204" t="s">
        <v>84</v>
      </c>
      <c r="M3" s="205"/>
      <c r="N3" s="205"/>
      <c r="O3" s="205"/>
      <c r="P3" s="206"/>
      <c r="Q3" s="204" t="s">
        <v>36</v>
      </c>
      <c r="R3" s="205"/>
      <c r="S3" s="205"/>
      <c r="T3" s="205"/>
      <c r="U3" s="206"/>
      <c r="V3" s="204" t="s">
        <v>85</v>
      </c>
      <c r="W3" s="205"/>
      <c r="X3" s="205"/>
      <c r="Y3" s="205"/>
      <c r="Z3" s="206"/>
      <c r="AA3" s="204" t="s">
        <v>86</v>
      </c>
      <c r="AB3" s="205"/>
      <c r="AC3" s="205"/>
      <c r="AD3" s="205"/>
      <c r="AE3" s="206"/>
    </row>
    <row r="4" spans="1:31" x14ac:dyDescent="0.3">
      <c r="A4" s="26" t="s">
        <v>3</v>
      </c>
      <c r="B4" s="31">
        <v>23.937773214806256</v>
      </c>
      <c r="C4" s="32">
        <v>6.019549164227227</v>
      </c>
      <c r="D4" s="32">
        <v>17.250083809873104</v>
      </c>
      <c r="E4" s="32">
        <v>19.900889492495736</v>
      </c>
      <c r="F4" s="33"/>
      <c r="G4" s="31">
        <v>10.361958021947947</v>
      </c>
      <c r="H4" s="32">
        <v>31.002393530576569</v>
      </c>
      <c r="I4" s="32">
        <v>27.112984337661487</v>
      </c>
      <c r="J4" s="32">
        <v>27.020592373935465</v>
      </c>
      <c r="K4" s="32"/>
      <c r="L4" s="31">
        <v>0</v>
      </c>
      <c r="M4" s="32">
        <v>0</v>
      </c>
      <c r="N4" s="32">
        <v>0</v>
      </c>
      <c r="O4" s="32">
        <v>0</v>
      </c>
      <c r="P4" s="34"/>
      <c r="Q4" s="35">
        <v>2.2400000000000002</v>
      </c>
      <c r="R4" s="36">
        <v>-6.2430000000000003</v>
      </c>
      <c r="S4" s="36">
        <v>-5.42</v>
      </c>
      <c r="T4" s="36">
        <v>-6.2169999999999996</v>
      </c>
      <c r="U4" s="37"/>
      <c r="V4" s="35">
        <v>4.980268763245622</v>
      </c>
      <c r="W4" s="36">
        <v>5.0040573051963655</v>
      </c>
      <c r="X4" s="36">
        <v>4.7589318524655466</v>
      </c>
      <c r="Y4" s="36">
        <v>4.3395181335685917</v>
      </c>
      <c r="Z4" s="37"/>
      <c r="AA4" s="35">
        <v>41.519999999999825</v>
      </c>
      <c r="AB4" s="36">
        <v>35.783000000000158</v>
      </c>
      <c r="AC4" s="36">
        <v>43.70200000000014</v>
      </c>
      <c r="AD4" s="36">
        <v>45.043999999999798</v>
      </c>
      <c r="AE4" s="37"/>
    </row>
    <row r="5" spans="1:31" x14ac:dyDescent="0.3">
      <c r="A5" s="26" t="s">
        <v>6</v>
      </c>
      <c r="B5" s="31">
        <v>-129.87110337345359</v>
      </c>
      <c r="C5" s="32">
        <v>-120.23853096990109</v>
      </c>
      <c r="D5" s="32">
        <v>-123.4156936860124</v>
      </c>
      <c r="E5" s="32">
        <v>-163.76473892513974</v>
      </c>
      <c r="F5" s="32"/>
      <c r="G5" s="31">
        <v>2.2261033734535527</v>
      </c>
      <c r="H5" s="38">
        <v>10.323530969901242</v>
      </c>
      <c r="I5" s="32">
        <v>21.700693686012404</v>
      </c>
      <c r="J5" s="32">
        <v>20.468738925140066</v>
      </c>
      <c r="K5" s="32"/>
      <c r="L5" s="31">
        <v>0</v>
      </c>
      <c r="M5" s="32">
        <v>0</v>
      </c>
      <c r="N5" s="32">
        <v>0</v>
      </c>
      <c r="O5" s="32">
        <v>0</v>
      </c>
      <c r="P5" s="39"/>
      <c r="Q5" s="35">
        <v>-0.67700000000000005</v>
      </c>
      <c r="R5" s="36">
        <v>-14.775</v>
      </c>
      <c r="S5" s="36">
        <v>-96.138999999999996</v>
      </c>
      <c r="T5" s="36">
        <v>-94.677000000000007</v>
      </c>
      <c r="U5" s="37"/>
      <c r="V5" s="35">
        <v>0</v>
      </c>
      <c r="W5" s="36">
        <v>0</v>
      </c>
      <c r="X5" s="36">
        <v>0</v>
      </c>
      <c r="Y5" s="36">
        <v>0</v>
      </c>
      <c r="Z5" s="37"/>
      <c r="AA5" s="35">
        <v>-128.32200000000003</v>
      </c>
      <c r="AB5" s="36">
        <v>-124.68999999999986</v>
      </c>
      <c r="AC5" s="36">
        <v>-197.85400000000001</v>
      </c>
      <c r="AD5" s="36">
        <v>-237.97299999999967</v>
      </c>
      <c r="AE5" s="37"/>
    </row>
    <row r="6" spans="1:31" x14ac:dyDescent="0.3">
      <c r="A6" s="26" t="s">
        <v>7</v>
      </c>
      <c r="B6" s="31">
        <v>5.4035176867794439</v>
      </c>
      <c r="C6" s="32">
        <v>10.773451813957964</v>
      </c>
      <c r="D6" s="32">
        <v>12.483161319800807</v>
      </c>
      <c r="E6" s="32">
        <v>16.139918232476049</v>
      </c>
      <c r="F6" s="32"/>
      <c r="G6" s="31">
        <v>-3.0705176867794473</v>
      </c>
      <c r="H6" s="32">
        <v>-12.27345181395798</v>
      </c>
      <c r="I6" s="32">
        <v>-17.162161319800791</v>
      </c>
      <c r="J6" s="32">
        <v>-23.824918232476083</v>
      </c>
      <c r="K6" s="32"/>
      <c r="L6" s="31">
        <v>5.4530000000000003</v>
      </c>
      <c r="M6" s="32">
        <v>-5.4530000000000003</v>
      </c>
      <c r="N6" s="32">
        <v>0</v>
      </c>
      <c r="O6" s="32">
        <v>0</v>
      </c>
      <c r="P6" s="39"/>
      <c r="Q6" s="35">
        <v>-3.1859999999999999</v>
      </c>
      <c r="R6" s="36">
        <v>-3.5179999999999998</v>
      </c>
      <c r="S6" s="36">
        <v>-3.3340000000000001</v>
      </c>
      <c r="T6" s="36">
        <v>-3.2469999999999999</v>
      </c>
      <c r="U6" s="37"/>
      <c r="V6" s="35">
        <v>0</v>
      </c>
      <c r="W6" s="36">
        <v>0</v>
      </c>
      <c r="X6" s="36">
        <v>0</v>
      </c>
      <c r="Y6" s="36">
        <v>0</v>
      </c>
      <c r="Z6" s="37"/>
      <c r="AA6" s="35">
        <v>4.5999999999999961</v>
      </c>
      <c r="AB6" s="36">
        <v>-10.471000000000018</v>
      </c>
      <c r="AC6" s="36">
        <v>-8.0129999999999839</v>
      </c>
      <c r="AD6" s="36">
        <v>-10.932000000000036</v>
      </c>
      <c r="AE6" s="37"/>
    </row>
    <row r="7" spans="1:31" x14ac:dyDescent="0.3">
      <c r="A7" s="26" t="s">
        <v>9</v>
      </c>
      <c r="B7" s="31">
        <v>85.0028002046935</v>
      </c>
      <c r="C7" s="32">
        <v>96.945242738509506</v>
      </c>
      <c r="D7" s="32">
        <v>102.34628605143286</v>
      </c>
      <c r="E7" s="32">
        <v>115.19170927123191</v>
      </c>
      <c r="F7" s="32"/>
      <c r="G7" s="31">
        <v>-43.169586954691127</v>
      </c>
      <c r="H7" s="32">
        <v>-25.967242738509533</v>
      </c>
      <c r="I7" s="32">
        <v>-41.201286051432561</v>
      </c>
      <c r="J7" s="32">
        <v>-66.794709271232236</v>
      </c>
      <c r="K7" s="32"/>
      <c r="L7" s="31">
        <v>-64.561213250001799</v>
      </c>
      <c r="M7" s="32">
        <v>0</v>
      </c>
      <c r="N7" s="32">
        <v>0</v>
      </c>
      <c r="O7" s="32">
        <v>0</v>
      </c>
      <c r="P7" s="39"/>
      <c r="Q7" s="35">
        <v>0</v>
      </c>
      <c r="R7" s="36">
        <v>4.2750000000000004</v>
      </c>
      <c r="S7" s="36">
        <v>4.2750000000000004</v>
      </c>
      <c r="T7" s="36">
        <v>4.2750000000000004</v>
      </c>
      <c r="U7" s="37"/>
      <c r="V7" s="35">
        <v>0</v>
      </c>
      <c r="W7" s="36">
        <v>0</v>
      </c>
      <c r="X7" s="36">
        <v>0</v>
      </c>
      <c r="Y7" s="36">
        <v>0</v>
      </c>
      <c r="Z7" s="37"/>
      <c r="AA7" s="35">
        <v>-22.727999999999433</v>
      </c>
      <c r="AB7" s="36">
        <v>75.252999999999972</v>
      </c>
      <c r="AC7" s="36">
        <v>65.420000000000286</v>
      </c>
      <c r="AD7" s="36">
        <v>52.671999999999677</v>
      </c>
      <c r="AE7" s="37"/>
    </row>
    <row r="8" spans="1:31" x14ac:dyDescent="0.3">
      <c r="A8" s="29" t="s">
        <v>10</v>
      </c>
      <c r="B8" s="31">
        <v>11.414372726441966</v>
      </c>
      <c r="C8" s="32">
        <v>25.040509118315665</v>
      </c>
      <c r="D8" s="32">
        <v>26.019510096318012</v>
      </c>
      <c r="E8" s="32">
        <v>27.235278145229692</v>
      </c>
      <c r="F8" s="32"/>
      <c r="G8" s="31">
        <v>-4.6612420964420069</v>
      </c>
      <c r="H8" s="32">
        <v>-7.6855091183156885</v>
      </c>
      <c r="I8" s="32">
        <v>-6.0955100963179554</v>
      </c>
      <c r="J8" s="32">
        <v>-7.4512781452295309</v>
      </c>
      <c r="K8" s="32"/>
      <c r="L8" s="31">
        <v>0</v>
      </c>
      <c r="M8" s="32">
        <v>0</v>
      </c>
      <c r="N8" s="32">
        <v>0</v>
      </c>
      <c r="O8" s="32">
        <v>0</v>
      </c>
      <c r="P8" s="39"/>
      <c r="Q8" s="35">
        <v>-1.4710000000000001</v>
      </c>
      <c r="R8" s="36">
        <v>-1.9450000000000001</v>
      </c>
      <c r="S8" s="36">
        <v>-1.9730000000000001</v>
      </c>
      <c r="T8" s="36">
        <v>-1.992</v>
      </c>
      <c r="U8" s="37"/>
      <c r="V8" s="35">
        <v>0</v>
      </c>
      <c r="W8" s="36">
        <v>0</v>
      </c>
      <c r="X8" s="36">
        <v>0</v>
      </c>
      <c r="Y8" s="36">
        <v>0</v>
      </c>
      <c r="Z8" s="37"/>
      <c r="AA8" s="35">
        <v>5.2821306299999593</v>
      </c>
      <c r="AB8" s="36">
        <v>15.409999999999979</v>
      </c>
      <c r="AC8" s="36">
        <v>17.951000000000057</v>
      </c>
      <c r="AD8" s="36">
        <v>17.792000000000161</v>
      </c>
      <c r="AE8" s="37"/>
    </row>
    <row r="9" spans="1:31" x14ac:dyDescent="0.3">
      <c r="A9" s="29" t="s">
        <v>11</v>
      </c>
      <c r="B9" s="31">
        <v>9.916770887779899</v>
      </c>
      <c r="C9" s="32">
        <v>23.403481337536299</v>
      </c>
      <c r="D9" s="32">
        <v>24.343964312900457</v>
      </c>
      <c r="E9" s="32">
        <v>25.404383896809673</v>
      </c>
      <c r="F9" s="32"/>
      <c r="G9" s="31">
        <v>-2.5973986977799157</v>
      </c>
      <c r="H9" s="32">
        <v>-5.0964813375363027</v>
      </c>
      <c r="I9" s="32">
        <v>-3.5479643129003904</v>
      </c>
      <c r="J9" s="32">
        <v>-4.1263838968095863</v>
      </c>
      <c r="K9" s="32"/>
      <c r="L9" s="31">
        <v>0</v>
      </c>
      <c r="M9" s="32">
        <v>0</v>
      </c>
      <c r="N9" s="32">
        <v>0</v>
      </c>
      <c r="O9" s="32">
        <v>0</v>
      </c>
      <c r="P9" s="39"/>
      <c r="Q9" s="35">
        <v>0</v>
      </c>
      <c r="R9" s="36">
        <v>0</v>
      </c>
      <c r="S9" s="36">
        <v>0</v>
      </c>
      <c r="T9" s="36">
        <v>0</v>
      </c>
      <c r="U9" s="37"/>
      <c r="V9" s="35">
        <v>0</v>
      </c>
      <c r="W9" s="36">
        <v>0</v>
      </c>
      <c r="X9" s="36">
        <v>0</v>
      </c>
      <c r="Y9" s="36">
        <v>0</v>
      </c>
      <c r="Z9" s="37"/>
      <c r="AA9" s="35">
        <v>7.3193721899999833</v>
      </c>
      <c r="AB9" s="36">
        <v>18.306999999999992</v>
      </c>
      <c r="AC9" s="36">
        <v>20.79600000000007</v>
      </c>
      <c r="AD9" s="36">
        <v>21.278000000000088</v>
      </c>
      <c r="AE9" s="37"/>
    </row>
    <row r="10" spans="1:31" x14ac:dyDescent="0.3">
      <c r="A10" s="27" t="s">
        <v>15</v>
      </c>
      <c r="B10" s="31">
        <v>-0.50260643047123132</v>
      </c>
      <c r="C10" s="32">
        <v>-0.39805848635889085</v>
      </c>
      <c r="D10" s="32">
        <v>-0.3996139788498802</v>
      </c>
      <c r="E10" s="32">
        <v>-0.28668119978264545</v>
      </c>
      <c r="F10" s="32"/>
      <c r="G10" s="31">
        <v>-1.4162750795287842</v>
      </c>
      <c r="H10" s="32">
        <v>-1.8109415136411493</v>
      </c>
      <c r="I10" s="32">
        <v>-1.7773860211501498</v>
      </c>
      <c r="J10" s="32">
        <v>-2.3383188002172575</v>
      </c>
      <c r="K10" s="32"/>
      <c r="L10" s="31">
        <v>0</v>
      </c>
      <c r="M10" s="32">
        <v>0</v>
      </c>
      <c r="N10" s="32">
        <v>0</v>
      </c>
      <c r="O10" s="32">
        <v>0</v>
      </c>
      <c r="P10" s="39"/>
      <c r="Q10" s="35">
        <v>-1.4710000000000001</v>
      </c>
      <c r="R10" s="36">
        <v>-1.9450000000000001</v>
      </c>
      <c r="S10" s="36">
        <v>-1.9730000000000001</v>
      </c>
      <c r="T10" s="36">
        <v>-1.992</v>
      </c>
      <c r="U10" s="37"/>
      <c r="V10" s="35">
        <v>0</v>
      </c>
      <c r="W10" s="36">
        <v>0</v>
      </c>
      <c r="X10" s="36">
        <v>0</v>
      </c>
      <c r="Y10" s="36">
        <v>0</v>
      </c>
      <c r="Z10" s="37"/>
      <c r="AA10" s="35">
        <v>-3.389881510000015</v>
      </c>
      <c r="AB10" s="36">
        <v>-4.1540000000000399</v>
      </c>
      <c r="AC10" s="36">
        <v>-4.1500000000000297</v>
      </c>
      <c r="AD10" s="36">
        <v>-4.6169999999999023</v>
      </c>
      <c r="AE10" s="37"/>
    </row>
    <row r="11" spans="1:31" x14ac:dyDescent="0.3">
      <c r="A11" s="26" t="s">
        <v>20</v>
      </c>
      <c r="B11" s="31">
        <v>11.966990253360091</v>
      </c>
      <c r="C11" s="32">
        <v>1.2752438401865693</v>
      </c>
      <c r="D11" s="32">
        <v>1.3390758363133637</v>
      </c>
      <c r="E11" s="32">
        <v>1.6822804206773614</v>
      </c>
      <c r="F11" s="32"/>
      <c r="G11" s="31">
        <v>-5.1349040433598843</v>
      </c>
      <c r="H11" s="32">
        <v>0.85775615981348019</v>
      </c>
      <c r="I11" s="32">
        <v>4.8879241636865673</v>
      </c>
      <c r="J11" s="32">
        <v>5.2657195793226199</v>
      </c>
      <c r="K11" s="32"/>
      <c r="L11" s="31">
        <v>0.71919000000000011</v>
      </c>
      <c r="M11" s="32">
        <v>0</v>
      </c>
      <c r="N11" s="32">
        <v>0</v>
      </c>
      <c r="O11" s="32">
        <v>0</v>
      </c>
      <c r="P11" s="39"/>
      <c r="Q11" s="35">
        <v>0</v>
      </c>
      <c r="R11" s="36">
        <v>16.350999999999999</v>
      </c>
      <c r="S11" s="36">
        <v>16.631</v>
      </c>
      <c r="T11" s="36">
        <v>16.946999999999999</v>
      </c>
      <c r="U11" s="37"/>
      <c r="V11" s="35">
        <v>0</v>
      </c>
      <c r="W11" s="36">
        <v>0</v>
      </c>
      <c r="X11" s="36">
        <v>0</v>
      </c>
      <c r="Y11" s="36">
        <v>0</v>
      </c>
      <c r="Z11" s="37"/>
      <c r="AA11" s="35">
        <v>7.5512762100002071</v>
      </c>
      <c r="AB11" s="36">
        <v>18.484000000000052</v>
      </c>
      <c r="AC11" s="36">
        <v>22.857999999999929</v>
      </c>
      <c r="AD11" s="36">
        <v>23.894999999999982</v>
      </c>
      <c r="AE11" s="37"/>
    </row>
    <row r="12" spans="1:31" x14ac:dyDescent="0.3">
      <c r="A12" s="28" t="s">
        <v>37</v>
      </c>
      <c r="B12" s="40">
        <f>SUM(B4:B8,B11)</f>
        <v>7.8543507126276584</v>
      </c>
      <c r="C12" s="41">
        <f t="shared" ref="C12:AE12" si="0">SUM(C4:C8,C11)</f>
        <v>19.815465705295839</v>
      </c>
      <c r="D12" s="41">
        <f t="shared" si="0"/>
        <v>36.022423427725734</v>
      </c>
      <c r="E12" s="41">
        <f t="shared" si="0"/>
        <v>16.385336636971015</v>
      </c>
      <c r="F12" s="41">
        <f t="shared" si="0"/>
        <v>0</v>
      </c>
      <c r="G12" s="40">
        <f t="shared" si="0"/>
        <v>-43.448189385870961</v>
      </c>
      <c r="H12" s="41">
        <f t="shared" si="0"/>
        <v>-3.7425230104919107</v>
      </c>
      <c r="I12" s="41">
        <f t="shared" si="0"/>
        <v>-10.757355280190854</v>
      </c>
      <c r="J12" s="41">
        <f t="shared" si="0"/>
        <v>-45.315854770539694</v>
      </c>
      <c r="K12" s="41">
        <f t="shared" si="0"/>
        <v>0</v>
      </c>
      <c r="L12" s="40">
        <f t="shared" si="0"/>
        <v>-58.389023250001799</v>
      </c>
      <c r="M12" s="41">
        <f t="shared" si="0"/>
        <v>-5.4530000000000003</v>
      </c>
      <c r="N12" s="41">
        <f t="shared" si="0"/>
        <v>0</v>
      </c>
      <c r="O12" s="41">
        <f t="shared" si="0"/>
        <v>0</v>
      </c>
      <c r="P12" s="42">
        <f t="shared" si="0"/>
        <v>0</v>
      </c>
      <c r="Q12" s="40">
        <f t="shared" si="0"/>
        <v>-3.0939999999999999</v>
      </c>
      <c r="R12" s="41">
        <f t="shared" si="0"/>
        <v>-5.855000000000004</v>
      </c>
      <c r="S12" s="41">
        <f t="shared" si="0"/>
        <v>-85.96</v>
      </c>
      <c r="T12" s="41">
        <f t="shared" si="0"/>
        <v>-84.911000000000001</v>
      </c>
      <c r="U12" s="42">
        <f t="shared" si="0"/>
        <v>0</v>
      </c>
      <c r="V12" s="40">
        <f t="shared" si="0"/>
        <v>4.980268763245622</v>
      </c>
      <c r="W12" s="41">
        <f t="shared" si="0"/>
        <v>5.0040573051963655</v>
      </c>
      <c r="X12" s="41">
        <f t="shared" si="0"/>
        <v>4.7589318524655466</v>
      </c>
      <c r="Y12" s="41">
        <f t="shared" si="0"/>
        <v>4.3395181335685917</v>
      </c>
      <c r="Z12" s="42">
        <f t="shared" si="0"/>
        <v>0</v>
      </c>
      <c r="AA12" s="40">
        <f t="shared" si="0"/>
        <v>-92.096593159999472</v>
      </c>
      <c r="AB12" s="41">
        <f t="shared" si="0"/>
        <v>9.7690000000002861</v>
      </c>
      <c r="AC12" s="41">
        <f t="shared" si="0"/>
        <v>-55.935999999999567</v>
      </c>
      <c r="AD12" s="41">
        <f t="shared" si="0"/>
        <v>-109.50200000000007</v>
      </c>
      <c r="AE12" s="42">
        <f t="shared" si="0"/>
        <v>0</v>
      </c>
    </row>
    <row r="13" spans="1:31" x14ac:dyDescent="0.3">
      <c r="A13" s="26" t="s">
        <v>32</v>
      </c>
      <c r="B13" s="31">
        <v>-10.680299068392317</v>
      </c>
      <c r="C13" s="32">
        <v>-18.511319429849767</v>
      </c>
      <c r="D13" s="32">
        <v>-18.408582864150894</v>
      </c>
      <c r="E13" s="32">
        <v>-17.479766343040733</v>
      </c>
      <c r="F13" s="32"/>
      <c r="G13" s="31">
        <v>27.844116013026753</v>
      </c>
      <c r="H13" s="32">
        <v>54.560983589855383</v>
      </c>
      <c r="I13" s="32">
        <v>68.646220039059713</v>
      </c>
      <c r="J13" s="32">
        <v>71.562422624497486</v>
      </c>
      <c r="K13" s="32"/>
      <c r="L13" s="31">
        <v>0</v>
      </c>
      <c r="M13" s="32">
        <v>0</v>
      </c>
      <c r="N13" s="32">
        <v>0</v>
      </c>
      <c r="O13" s="32">
        <v>0</v>
      </c>
      <c r="P13" s="39"/>
      <c r="Q13" s="31">
        <v>0</v>
      </c>
      <c r="R13" s="36">
        <v>0</v>
      </c>
      <c r="S13" s="36">
        <v>0</v>
      </c>
      <c r="T13" s="36">
        <v>0</v>
      </c>
      <c r="U13" s="37"/>
      <c r="V13" s="31">
        <v>-18.23251574014488</v>
      </c>
      <c r="W13" s="36">
        <v>-18.830664160006229</v>
      </c>
      <c r="X13" s="36">
        <v>-19.691637174908742</v>
      </c>
      <c r="Y13" s="36">
        <v>-20.830656281455624</v>
      </c>
      <c r="Z13" s="37"/>
      <c r="AA13" s="31">
        <v>-1.0686987955104488</v>
      </c>
      <c r="AB13" s="36">
        <v>17.21899999999939</v>
      </c>
      <c r="AC13" s="36">
        <v>30.546000000000081</v>
      </c>
      <c r="AD13" s="36">
        <v>33.252000000001125</v>
      </c>
      <c r="AE13" s="37"/>
    </row>
    <row r="14" spans="1:31" x14ac:dyDescent="0.3">
      <c r="A14" s="26" t="s">
        <v>33</v>
      </c>
      <c r="B14" s="31">
        <v>12.221857325675474</v>
      </c>
      <c r="C14" s="32">
        <v>-0.83186415550117421</v>
      </c>
      <c r="D14" s="32">
        <v>8.5231850952267418</v>
      </c>
      <c r="E14" s="32">
        <v>8.4622363259008857</v>
      </c>
      <c r="F14" s="32"/>
      <c r="G14" s="31">
        <v>13.409818998978306</v>
      </c>
      <c r="H14" s="32">
        <v>26.074051367747749</v>
      </c>
      <c r="I14" s="32">
        <v>32.881002053976147</v>
      </c>
      <c r="J14" s="32">
        <v>34.421289605008099</v>
      </c>
      <c r="K14" s="32"/>
      <c r="L14" s="31">
        <v>0</v>
      </c>
      <c r="M14" s="32">
        <v>0</v>
      </c>
      <c r="N14" s="32">
        <v>0</v>
      </c>
      <c r="O14" s="32">
        <v>0</v>
      </c>
      <c r="P14" s="39"/>
      <c r="Q14" s="31">
        <v>8.620717310389999</v>
      </c>
      <c r="R14" s="36">
        <v>137.874</v>
      </c>
      <c r="S14" s="36">
        <v>128.25700000000001</v>
      </c>
      <c r="T14" s="36">
        <v>141.91</v>
      </c>
      <c r="U14" s="37"/>
      <c r="V14" s="31">
        <v>-13.510393635043679</v>
      </c>
      <c r="W14" s="36">
        <v>-14.19218721224658</v>
      </c>
      <c r="X14" s="36">
        <v>-14.952187149202976</v>
      </c>
      <c r="Y14" s="36">
        <v>-15.810525930909185</v>
      </c>
      <c r="Z14" s="37"/>
      <c r="AA14" s="31">
        <v>20.7420000000001</v>
      </c>
      <c r="AB14" s="36">
        <v>148.92399999999998</v>
      </c>
      <c r="AC14" s="36">
        <v>154.70899999999992</v>
      </c>
      <c r="AD14" s="36">
        <v>168.98299999999981</v>
      </c>
      <c r="AE14" s="37"/>
    </row>
    <row r="15" spans="1:31" x14ac:dyDescent="0.3">
      <c r="A15" s="28" t="s">
        <v>83</v>
      </c>
      <c r="B15" s="40">
        <f>B13+B14</f>
        <v>1.5415582572831568</v>
      </c>
      <c r="C15" s="41">
        <f t="shared" ref="C15:AE15" si="1">C13+C14</f>
        <v>-19.343183585350943</v>
      </c>
      <c r="D15" s="41">
        <f t="shared" si="1"/>
        <v>-9.8853977689241521</v>
      </c>
      <c r="E15" s="41">
        <f t="shared" si="1"/>
        <v>-9.0175300171398476</v>
      </c>
      <c r="F15" s="41">
        <f t="shared" si="1"/>
        <v>0</v>
      </c>
      <c r="G15" s="40">
        <f t="shared" si="1"/>
        <v>41.253935012005059</v>
      </c>
      <c r="H15" s="41">
        <f t="shared" si="1"/>
        <v>80.635034957603125</v>
      </c>
      <c r="I15" s="41">
        <f t="shared" si="1"/>
        <v>101.52722209303586</v>
      </c>
      <c r="J15" s="41">
        <f t="shared" si="1"/>
        <v>105.98371222950558</v>
      </c>
      <c r="K15" s="41">
        <f t="shared" si="1"/>
        <v>0</v>
      </c>
      <c r="L15" s="40">
        <f t="shared" si="1"/>
        <v>0</v>
      </c>
      <c r="M15" s="41">
        <f t="shared" si="1"/>
        <v>0</v>
      </c>
      <c r="N15" s="41">
        <f t="shared" si="1"/>
        <v>0</v>
      </c>
      <c r="O15" s="41">
        <f t="shared" si="1"/>
        <v>0</v>
      </c>
      <c r="P15" s="42">
        <f t="shared" si="1"/>
        <v>0</v>
      </c>
      <c r="Q15" s="40">
        <f t="shared" si="1"/>
        <v>8.620717310389999</v>
      </c>
      <c r="R15" s="41">
        <f t="shared" si="1"/>
        <v>137.874</v>
      </c>
      <c r="S15" s="41">
        <f t="shared" si="1"/>
        <v>128.25700000000001</v>
      </c>
      <c r="T15" s="41">
        <f t="shared" si="1"/>
        <v>141.91</v>
      </c>
      <c r="U15" s="42">
        <f t="shared" si="1"/>
        <v>0</v>
      </c>
      <c r="V15" s="40">
        <f t="shared" si="1"/>
        <v>-31.74290937518856</v>
      </c>
      <c r="W15" s="41">
        <f t="shared" si="1"/>
        <v>-33.022851372252809</v>
      </c>
      <c r="X15" s="41">
        <f t="shared" si="1"/>
        <v>-34.643824324111719</v>
      </c>
      <c r="Y15" s="41">
        <f t="shared" si="1"/>
        <v>-36.641182212364811</v>
      </c>
      <c r="Z15" s="42">
        <f t="shared" si="1"/>
        <v>0</v>
      </c>
      <c r="AA15" s="40">
        <f t="shared" si="1"/>
        <v>19.67330120448965</v>
      </c>
      <c r="AB15" s="41">
        <f t="shared" si="1"/>
        <v>166.14299999999938</v>
      </c>
      <c r="AC15" s="41">
        <f t="shared" si="1"/>
        <v>185.255</v>
      </c>
      <c r="AD15" s="41">
        <f t="shared" si="1"/>
        <v>202.23500000000092</v>
      </c>
      <c r="AE15" s="42">
        <f t="shared" si="1"/>
        <v>0</v>
      </c>
    </row>
    <row r="16" spans="1:31" x14ac:dyDescent="0.3">
      <c r="A16" s="5" t="s">
        <v>21</v>
      </c>
      <c r="B16" s="40">
        <f>B15+B12</f>
        <v>9.3959089699108151</v>
      </c>
      <c r="C16" s="41">
        <f t="shared" ref="C16:AE16" si="2">C15+C12</f>
        <v>0.47228211994489655</v>
      </c>
      <c r="D16" s="41">
        <f t="shared" si="2"/>
        <v>26.137025658801583</v>
      </c>
      <c r="E16" s="41">
        <f t="shared" si="2"/>
        <v>7.3678066198311676</v>
      </c>
      <c r="F16" s="42">
        <f t="shared" si="2"/>
        <v>0</v>
      </c>
      <c r="G16" s="40">
        <f t="shared" si="2"/>
        <v>-2.1942543738659026</v>
      </c>
      <c r="H16" s="41">
        <f t="shared" si="2"/>
        <v>76.892511947111217</v>
      </c>
      <c r="I16" s="41">
        <f t="shared" si="2"/>
        <v>90.769866812845009</v>
      </c>
      <c r="J16" s="41">
        <f t="shared" si="2"/>
        <v>60.667857458965891</v>
      </c>
      <c r="K16" s="42">
        <f t="shared" si="2"/>
        <v>0</v>
      </c>
      <c r="L16" s="40">
        <f t="shared" si="2"/>
        <v>-58.389023250001799</v>
      </c>
      <c r="M16" s="41">
        <f t="shared" si="2"/>
        <v>-5.4530000000000003</v>
      </c>
      <c r="N16" s="41">
        <f t="shared" si="2"/>
        <v>0</v>
      </c>
      <c r="O16" s="41">
        <f t="shared" si="2"/>
        <v>0</v>
      </c>
      <c r="P16" s="42">
        <f t="shared" si="2"/>
        <v>0</v>
      </c>
      <c r="Q16" s="40">
        <f t="shared" si="2"/>
        <v>5.5267173103899996</v>
      </c>
      <c r="R16" s="41">
        <f t="shared" si="2"/>
        <v>132.01900000000001</v>
      </c>
      <c r="S16" s="41">
        <f t="shared" si="2"/>
        <v>42.297000000000011</v>
      </c>
      <c r="T16" s="41">
        <f t="shared" si="2"/>
        <v>56.998999999999995</v>
      </c>
      <c r="U16" s="42">
        <f t="shared" si="2"/>
        <v>0</v>
      </c>
      <c r="V16" s="40">
        <f t="shared" si="2"/>
        <v>-26.762640611942938</v>
      </c>
      <c r="W16" s="41">
        <f t="shared" si="2"/>
        <v>-28.018794067056444</v>
      </c>
      <c r="X16" s="41">
        <f t="shared" si="2"/>
        <v>-29.884892471646172</v>
      </c>
      <c r="Y16" s="41">
        <f t="shared" si="2"/>
        <v>-32.301664078796222</v>
      </c>
      <c r="Z16" s="42">
        <f t="shared" si="2"/>
        <v>0</v>
      </c>
      <c r="AA16" s="40">
        <f t="shared" si="2"/>
        <v>-72.423291955509825</v>
      </c>
      <c r="AB16" s="41">
        <f t="shared" si="2"/>
        <v>175.91199999999967</v>
      </c>
      <c r="AC16" s="41">
        <f t="shared" si="2"/>
        <v>129.31900000000041</v>
      </c>
      <c r="AD16" s="41">
        <f t="shared" si="2"/>
        <v>92.733000000000857</v>
      </c>
      <c r="AE16" s="42">
        <f t="shared" si="2"/>
        <v>0</v>
      </c>
    </row>
    <row r="17" spans="1:1" x14ac:dyDescent="0.3">
      <c r="A17" s="30" t="s">
        <v>87</v>
      </c>
    </row>
  </sheetData>
  <mergeCells count="6">
    <mergeCell ref="AA3:AE3"/>
    <mergeCell ref="B3:F3"/>
    <mergeCell ref="G3:K3"/>
    <mergeCell ref="L3:P3"/>
    <mergeCell ref="Q3:U3"/>
    <mergeCell ref="V3:Z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rgb="FF92D050"/>
  </sheetPr>
  <dimension ref="A1:F9"/>
  <sheetViews>
    <sheetView showGridLines="0" workbookViewId="0">
      <selection activeCell="J18" sqref="J18"/>
    </sheetView>
  </sheetViews>
  <sheetFormatPr defaultRowHeight="15" x14ac:dyDescent="0.25"/>
  <cols>
    <col min="1" max="1" width="57" customWidth="1"/>
    <col min="2" max="2" width="6.7109375" customWidth="1"/>
  </cols>
  <sheetData>
    <row r="1" spans="1:6" ht="16.5" x14ac:dyDescent="0.3">
      <c r="A1" s="9" t="s">
        <v>91</v>
      </c>
      <c r="B1" s="15"/>
      <c r="C1" s="15"/>
      <c r="D1" s="15"/>
      <c r="E1" s="15"/>
      <c r="F1" s="15"/>
    </row>
    <row r="2" spans="1:6" x14ac:dyDescent="0.25">
      <c r="A2" s="16"/>
      <c r="B2" s="48">
        <v>2016</v>
      </c>
      <c r="C2" s="48">
        <v>2017</v>
      </c>
      <c r="D2" s="48">
        <v>2018</v>
      </c>
      <c r="E2" s="48">
        <v>2019</v>
      </c>
      <c r="F2" s="48">
        <v>2020</v>
      </c>
    </row>
    <row r="3" spans="1:6" x14ac:dyDescent="0.25">
      <c r="A3" s="17" t="s">
        <v>38</v>
      </c>
      <c r="B3" s="22">
        <v>51.918907510617004</v>
      </c>
      <c r="C3" s="22">
        <v>111.752599321476</v>
      </c>
      <c r="D3" s="22">
        <v>128.43181959035195</v>
      </c>
      <c r="E3" s="22">
        <v>132.82380949044548</v>
      </c>
      <c r="F3" s="22"/>
    </row>
    <row r="4" spans="1:6" x14ac:dyDescent="0.25">
      <c r="A4" s="52" t="s">
        <v>39</v>
      </c>
      <c r="B4" s="22">
        <v>-5.3128946754796127</v>
      </c>
      <c r="C4" s="22">
        <v>5.4595133330813486</v>
      </c>
      <c r="D4" s="22">
        <v>19.877839116258841</v>
      </c>
      <c r="E4" s="22">
        <v>16.740573569908367</v>
      </c>
      <c r="F4" s="22"/>
    </row>
    <row r="5" spans="1:6" x14ac:dyDescent="0.25">
      <c r="A5" s="52" t="s">
        <v>40</v>
      </c>
      <c r="B5" s="22">
        <v>-43.169586954691127</v>
      </c>
      <c r="C5" s="22">
        <v>-25.967242738509533</v>
      </c>
      <c r="D5" s="22">
        <v>-41.201286051432561</v>
      </c>
      <c r="E5" s="22">
        <v>-66.794709271232236</v>
      </c>
      <c r="F5" s="22"/>
    </row>
    <row r="6" spans="1:6" x14ac:dyDescent="0.25">
      <c r="A6" s="52" t="s">
        <v>41</v>
      </c>
      <c r="B6" s="22">
        <v>-2.0638433986620912</v>
      </c>
      <c r="C6" s="22">
        <v>-2.5890277807793867</v>
      </c>
      <c r="D6" s="22">
        <v>-2.5475457834175645</v>
      </c>
      <c r="E6" s="22">
        <v>-3.3248942484199464</v>
      </c>
      <c r="F6" s="22"/>
    </row>
    <row r="7" spans="1:6" x14ac:dyDescent="0.25">
      <c r="A7" s="52" t="s">
        <v>42</v>
      </c>
      <c r="B7" s="22">
        <v>-0.58693708806850264</v>
      </c>
      <c r="C7" s="22">
        <v>-0.41439607005779439</v>
      </c>
      <c r="D7" s="22">
        <v>-0.31829007441430901</v>
      </c>
      <c r="E7" s="22">
        <v>-0.31214196867479388</v>
      </c>
      <c r="F7" s="22"/>
    </row>
    <row r="8" spans="1:6" x14ac:dyDescent="0.25">
      <c r="A8" s="52" t="s">
        <v>43</v>
      </c>
      <c r="B8" s="22">
        <v>-2.9798997675815824</v>
      </c>
      <c r="C8" s="22">
        <v>-11.348934118099402</v>
      </c>
      <c r="D8" s="22">
        <v>-13.472669984501341</v>
      </c>
      <c r="E8" s="22">
        <v>-18.464780113060989</v>
      </c>
      <c r="F8" s="22"/>
    </row>
    <row r="9" spans="1:6" x14ac:dyDescent="0.25">
      <c r="A9" s="53" t="s">
        <v>44</v>
      </c>
      <c r="B9" s="51">
        <v>-2.194254373865911</v>
      </c>
      <c r="C9" s="51">
        <v>76.892511947111217</v>
      </c>
      <c r="D9" s="51">
        <v>90.769866812845009</v>
      </c>
      <c r="E9" s="51">
        <v>60.667857458965891</v>
      </c>
      <c r="F9" s="5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rgb="FF92D050"/>
  </sheetPr>
  <dimension ref="A1:F9"/>
  <sheetViews>
    <sheetView showGridLines="0" workbookViewId="0">
      <selection activeCell="A37" sqref="A37"/>
    </sheetView>
  </sheetViews>
  <sheetFormatPr defaultRowHeight="15" x14ac:dyDescent="0.25"/>
  <cols>
    <col min="1" max="1" width="70.28515625" bestFit="1" customWidth="1"/>
    <col min="2" max="2" width="4.28515625" bestFit="1" customWidth="1"/>
  </cols>
  <sheetData>
    <row r="1" spans="1:6" ht="16.5" x14ac:dyDescent="0.3">
      <c r="A1" s="9" t="s">
        <v>90</v>
      </c>
      <c r="B1" s="15"/>
      <c r="C1" s="15"/>
      <c r="D1" s="15"/>
      <c r="E1" s="15"/>
      <c r="F1" s="15"/>
    </row>
    <row r="2" spans="1:6" x14ac:dyDescent="0.25">
      <c r="A2" s="19"/>
      <c r="B2" s="48">
        <v>2016</v>
      </c>
      <c r="C2" s="48">
        <v>2017</v>
      </c>
      <c r="D2" s="48">
        <v>2018</v>
      </c>
      <c r="E2" s="48">
        <v>2019</v>
      </c>
      <c r="F2" s="48">
        <v>2020</v>
      </c>
    </row>
    <row r="3" spans="1:6" x14ac:dyDescent="0.25">
      <c r="A3" s="20" t="s">
        <v>38</v>
      </c>
      <c r="B3" s="21">
        <v>16.81531699542542</v>
      </c>
      <c r="C3" s="21">
        <v>-21.909805254420018</v>
      </c>
      <c r="D3" s="21">
        <v>-1.1939271187056324</v>
      </c>
      <c r="E3" s="21">
        <v>2.0208545883514706</v>
      </c>
      <c r="F3" s="21"/>
    </row>
    <row r="4" spans="1:6" x14ac:dyDescent="0.25">
      <c r="A4" s="20" t="s">
        <v>39</v>
      </c>
      <c r="B4" s="22">
        <v>-93.023743974520301</v>
      </c>
      <c r="C4" s="22">
        <v>-82.466513333081153</v>
      </c>
      <c r="D4" s="22">
        <v>-84.431839116258828</v>
      </c>
      <c r="E4" s="22">
        <v>-122.97857356990798</v>
      </c>
      <c r="F4" s="22"/>
    </row>
    <row r="5" spans="1:6" x14ac:dyDescent="0.25">
      <c r="A5" s="23" t="s">
        <v>45</v>
      </c>
      <c r="B5" s="21">
        <v>85.0028002046935</v>
      </c>
      <c r="C5" s="21">
        <v>96.945242738509506</v>
      </c>
      <c r="D5" s="21">
        <v>102.34628605143286</v>
      </c>
      <c r="E5" s="21">
        <v>115.19170927123191</v>
      </c>
      <c r="F5" s="21"/>
    </row>
    <row r="6" spans="1:6" x14ac:dyDescent="0.25">
      <c r="A6" s="20" t="s">
        <v>41</v>
      </c>
      <c r="B6" s="22">
        <v>1.4976018386620675</v>
      </c>
      <c r="C6" s="22">
        <v>1.6370277807793687</v>
      </c>
      <c r="D6" s="22">
        <v>1.6755457834175524</v>
      </c>
      <c r="E6" s="22">
        <v>1.8308942484200199</v>
      </c>
      <c r="F6" s="22"/>
    </row>
    <row r="7" spans="1:6" x14ac:dyDescent="0.25">
      <c r="A7" s="20" t="s">
        <v>42</v>
      </c>
      <c r="B7" s="22">
        <v>0.70724055806850583</v>
      </c>
      <c r="C7" s="22">
        <v>0.49639607005779113</v>
      </c>
      <c r="D7" s="22">
        <v>0.52029007441430886</v>
      </c>
      <c r="E7" s="22">
        <v>0.81414196867479049</v>
      </c>
      <c r="F7" s="22"/>
    </row>
    <row r="8" spans="1:6" x14ac:dyDescent="0.25">
      <c r="A8" s="18" t="s">
        <v>43</v>
      </c>
      <c r="B8" s="21">
        <v>-1.6033066524183424</v>
      </c>
      <c r="C8" s="21">
        <v>5.7699341180994033</v>
      </c>
      <c r="D8" s="21">
        <v>7.2206699845013382</v>
      </c>
      <c r="E8" s="21">
        <v>10.488780113060955</v>
      </c>
      <c r="F8" s="21"/>
    </row>
    <row r="9" spans="1:6" x14ac:dyDescent="0.25">
      <c r="A9" s="24" t="s">
        <v>46</v>
      </c>
      <c r="B9" s="25">
        <v>9.3959089699108489</v>
      </c>
      <c r="C9" s="25">
        <v>0.47228211994489566</v>
      </c>
      <c r="D9" s="25">
        <v>26.137025658801594</v>
      </c>
      <c r="E9" s="25">
        <v>7.3678066198311694</v>
      </c>
      <c r="F9" s="2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"/>
  <sheetViews>
    <sheetView showGridLines="0" workbookViewId="0">
      <selection activeCell="E30" sqref="E30"/>
    </sheetView>
  </sheetViews>
  <sheetFormatPr defaultRowHeight="15" x14ac:dyDescent="0.25"/>
  <cols>
    <col min="1" max="1" width="43" customWidth="1"/>
  </cols>
  <sheetData>
    <row r="1" spans="1:5" ht="16.5" x14ac:dyDescent="0.3">
      <c r="A1" s="49" t="s">
        <v>182</v>
      </c>
      <c r="B1" s="15"/>
      <c r="C1" s="15"/>
      <c r="D1" s="15"/>
      <c r="E1" s="15"/>
    </row>
    <row r="2" spans="1:5" x14ac:dyDescent="0.25">
      <c r="A2" s="19" t="s">
        <v>183</v>
      </c>
      <c r="B2" s="48">
        <v>2012</v>
      </c>
      <c r="C2" s="48">
        <v>2013</v>
      </c>
      <c r="D2" s="48">
        <v>2014</v>
      </c>
      <c r="E2" s="48">
        <v>2015</v>
      </c>
    </row>
    <row r="3" spans="1:5" x14ac:dyDescent="0.25">
      <c r="A3" s="20">
        <v>480</v>
      </c>
      <c r="B3" s="21">
        <v>4713258</v>
      </c>
      <c r="C3" s="21">
        <v>5235839</v>
      </c>
      <c r="D3" s="21">
        <v>8181098</v>
      </c>
      <c r="E3" s="21">
        <v>7728338</v>
      </c>
    </row>
    <row r="4" spans="1:5" x14ac:dyDescent="0.25">
      <c r="A4" s="20">
        <v>960</v>
      </c>
      <c r="B4" s="22">
        <v>5762903</v>
      </c>
      <c r="C4" s="22">
        <v>6385511</v>
      </c>
      <c r="D4" s="22">
        <v>15640431</v>
      </c>
      <c r="E4" s="22">
        <v>16806358</v>
      </c>
    </row>
    <row r="5" spans="1:5" x14ac:dyDescent="0.25">
      <c r="A5" s="23">
        <v>2880</v>
      </c>
      <c r="B5" s="21">
        <v>23932575</v>
      </c>
      <c r="C5" s="21">
        <v>26366887</v>
      </c>
      <c r="D5" s="21">
        <v>42892448</v>
      </c>
      <c r="E5" s="21">
        <v>52408659</v>
      </c>
    </row>
    <row r="6" spans="1:5" x14ac:dyDescent="0.25">
      <c r="A6" s="187">
        <v>3000</v>
      </c>
      <c r="B6" s="188">
        <v>1326324</v>
      </c>
      <c r="C6" s="188">
        <v>1453556</v>
      </c>
      <c r="D6" s="188">
        <v>2897129</v>
      </c>
      <c r="E6" s="188">
        <v>2989856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9"/>
  <sheetViews>
    <sheetView showGridLines="0" workbookViewId="0">
      <selection activeCell="Q34" sqref="Q34"/>
    </sheetView>
  </sheetViews>
  <sheetFormatPr defaultRowHeight="15" x14ac:dyDescent="0.25"/>
  <cols>
    <col min="1" max="1" width="9.7109375" customWidth="1"/>
    <col min="2" max="3" width="12.28515625" customWidth="1"/>
  </cols>
  <sheetData>
    <row r="1" spans="1:3" ht="16.5" x14ac:dyDescent="0.3">
      <c r="A1" s="49" t="s">
        <v>172</v>
      </c>
    </row>
    <row r="2" spans="1:3" x14ac:dyDescent="0.25">
      <c r="A2" s="21" t="s">
        <v>184</v>
      </c>
      <c r="B2" s="21" t="s">
        <v>185</v>
      </c>
      <c r="C2" s="21" t="s">
        <v>186</v>
      </c>
    </row>
    <row r="3" spans="1:3" x14ac:dyDescent="0.25">
      <c r="A3" s="21">
        <v>2000</v>
      </c>
      <c r="B3" s="21">
        <v>6685</v>
      </c>
      <c r="C3" s="21">
        <v>850</v>
      </c>
    </row>
    <row r="4" spans="1:3" x14ac:dyDescent="0.25">
      <c r="A4" s="21">
        <v>2001</v>
      </c>
      <c r="B4" s="21">
        <v>7337</v>
      </c>
      <c r="C4" s="21">
        <v>719</v>
      </c>
    </row>
    <row r="5" spans="1:3" x14ac:dyDescent="0.25">
      <c r="A5" s="21">
        <v>2002</v>
      </c>
      <c r="B5" s="21">
        <v>6286</v>
      </c>
      <c r="C5" s="21">
        <v>757</v>
      </c>
    </row>
    <row r="6" spans="1:3" x14ac:dyDescent="0.25">
      <c r="A6" s="21">
        <v>2003</v>
      </c>
      <c r="B6" s="21">
        <v>6660</v>
      </c>
      <c r="C6" s="21">
        <v>1277</v>
      </c>
    </row>
    <row r="7" spans="1:3" x14ac:dyDescent="0.25">
      <c r="A7" s="21">
        <v>2004</v>
      </c>
      <c r="B7" s="21">
        <v>11257</v>
      </c>
      <c r="C7" s="21">
        <v>1792</v>
      </c>
    </row>
    <row r="8" spans="1:3" x14ac:dyDescent="0.25">
      <c r="A8" s="21">
        <v>2005</v>
      </c>
      <c r="B8" s="21">
        <v>12531</v>
      </c>
      <c r="C8" s="21">
        <v>2371</v>
      </c>
    </row>
    <row r="9" spans="1:3" x14ac:dyDescent="0.25">
      <c r="A9" s="21">
        <v>2006</v>
      </c>
      <c r="B9" s="21">
        <v>14161</v>
      </c>
      <c r="C9" s="21">
        <v>2833</v>
      </c>
    </row>
    <row r="10" spans="1:3" x14ac:dyDescent="0.25">
      <c r="A10" s="21">
        <v>2007</v>
      </c>
      <c r="B10" s="21">
        <v>16691</v>
      </c>
      <c r="C10" s="21">
        <v>2739</v>
      </c>
    </row>
    <row r="11" spans="1:3" x14ac:dyDescent="0.25">
      <c r="A11" s="21">
        <v>2008</v>
      </c>
      <c r="B11" s="21">
        <v>18380</v>
      </c>
      <c r="C11" s="21">
        <v>3405</v>
      </c>
    </row>
    <row r="12" spans="1:3" x14ac:dyDescent="0.25">
      <c r="A12" s="21">
        <v>2009</v>
      </c>
      <c r="B12" s="21">
        <v>16427</v>
      </c>
      <c r="C12" s="21">
        <v>3975</v>
      </c>
    </row>
    <row r="13" spans="1:3" x14ac:dyDescent="0.25">
      <c r="A13" s="21">
        <v>2010</v>
      </c>
      <c r="B13" s="21">
        <v>18132</v>
      </c>
      <c r="C13" s="21">
        <v>3435</v>
      </c>
    </row>
    <row r="14" spans="1:3" x14ac:dyDescent="0.25">
      <c r="A14" s="21">
        <v>2011</v>
      </c>
      <c r="B14" s="21">
        <v>19655</v>
      </c>
      <c r="C14" s="21">
        <v>4282</v>
      </c>
    </row>
    <row r="15" spans="1:3" x14ac:dyDescent="0.25">
      <c r="A15" s="21">
        <v>2012</v>
      </c>
      <c r="B15" s="21">
        <v>20584</v>
      </c>
      <c r="C15" s="21">
        <v>4894</v>
      </c>
    </row>
    <row r="16" spans="1:3" x14ac:dyDescent="0.25">
      <c r="A16" s="21">
        <v>2013</v>
      </c>
      <c r="B16" s="21">
        <v>27416</v>
      </c>
      <c r="C16" s="21">
        <v>4938</v>
      </c>
    </row>
    <row r="17" spans="1:3" x14ac:dyDescent="0.25">
      <c r="A17" s="21">
        <v>2014</v>
      </c>
      <c r="B17" s="21">
        <v>13457</v>
      </c>
      <c r="C17" s="21">
        <v>7221</v>
      </c>
    </row>
    <row r="18" spans="1:3" x14ac:dyDescent="0.25">
      <c r="A18" s="21">
        <v>2015</v>
      </c>
      <c r="B18" s="21">
        <v>12927</v>
      </c>
      <c r="C18" s="21">
        <v>6964</v>
      </c>
    </row>
    <row r="19" spans="1:3" x14ac:dyDescent="0.25">
      <c r="A19" s="21">
        <v>2016</v>
      </c>
      <c r="B19" s="21">
        <v>10505</v>
      </c>
      <c r="C19" s="21">
        <v>1295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rgb="FF92D050"/>
  </sheetPr>
  <dimension ref="A1:D37"/>
  <sheetViews>
    <sheetView showGridLines="0" workbookViewId="0"/>
  </sheetViews>
  <sheetFormatPr defaultRowHeight="15" x14ac:dyDescent="0.25"/>
  <cols>
    <col min="3" max="3" width="13.7109375" customWidth="1"/>
    <col min="4" max="4" width="12.7109375" customWidth="1"/>
  </cols>
  <sheetData>
    <row r="1" spans="1:4" ht="16.5" x14ac:dyDescent="0.3">
      <c r="A1" s="9" t="s">
        <v>181</v>
      </c>
      <c r="B1" s="15"/>
      <c r="C1" s="15"/>
      <c r="D1" s="15"/>
    </row>
    <row r="2" spans="1:4" x14ac:dyDescent="0.25">
      <c r="B2" s="12" t="s">
        <v>80</v>
      </c>
      <c r="C2" s="12" t="s">
        <v>82</v>
      </c>
      <c r="D2" s="12" t="s">
        <v>81</v>
      </c>
    </row>
    <row r="3" spans="1:4" x14ac:dyDescent="0.25">
      <c r="A3" s="10" t="s">
        <v>47</v>
      </c>
      <c r="B3" s="13">
        <v>0.14748120635050618</v>
      </c>
      <c r="C3" s="13">
        <v>0.13898603339916227</v>
      </c>
      <c r="D3" s="13">
        <v>0.15054410906360571</v>
      </c>
    </row>
    <row r="4" spans="1:4" x14ac:dyDescent="0.25">
      <c r="A4" s="10" t="s">
        <v>48</v>
      </c>
      <c r="B4" s="13">
        <v>0.14388466051223903</v>
      </c>
      <c r="C4" s="13">
        <v>0.13764509931104502</v>
      </c>
      <c r="D4" s="13">
        <v>0.14920317497548846</v>
      </c>
    </row>
    <row r="5" spans="1:4" x14ac:dyDescent="0.25">
      <c r="A5" s="10" t="s">
        <v>49</v>
      </c>
      <c r="B5" s="13">
        <v>0.14463431119246245</v>
      </c>
      <c r="C5" s="13">
        <v>0.13630416522292776</v>
      </c>
      <c r="D5" s="13">
        <v>0.14786224088737121</v>
      </c>
    </row>
    <row r="6" spans="1:4" x14ac:dyDescent="0.25">
      <c r="A6" s="10" t="s">
        <v>50</v>
      </c>
      <c r="B6" s="13">
        <v>0.14386462994146829</v>
      </c>
      <c r="C6" s="13">
        <v>0.13496323113481051</v>
      </c>
      <c r="D6" s="13">
        <v>0.14652130679925396</v>
      </c>
    </row>
    <row r="7" spans="1:4" x14ac:dyDescent="0.25">
      <c r="A7" s="10" t="s">
        <v>51</v>
      </c>
      <c r="B7" s="13">
        <v>0.13539245876368664</v>
      </c>
      <c r="C7" s="13">
        <v>0.13362229704669326</v>
      </c>
      <c r="D7" s="13">
        <v>0.14518037271113671</v>
      </c>
    </row>
    <row r="8" spans="1:4" x14ac:dyDescent="0.25">
      <c r="A8" s="10" t="s">
        <v>52</v>
      </c>
      <c r="B8" s="13">
        <v>0.13225466377527884</v>
      </c>
      <c r="C8" s="13">
        <v>0.13228136295857601</v>
      </c>
      <c r="D8" s="13">
        <v>0.14383943862301946</v>
      </c>
    </row>
    <row r="9" spans="1:4" x14ac:dyDescent="0.25">
      <c r="A9" s="10" t="s">
        <v>53</v>
      </c>
      <c r="B9" s="13">
        <v>0.13217629087776855</v>
      </c>
      <c r="C9" s="13">
        <v>0.13094042887045876</v>
      </c>
      <c r="D9" s="13">
        <v>0.1424985045349022</v>
      </c>
    </row>
    <row r="10" spans="1:4" x14ac:dyDescent="0.25">
      <c r="A10" s="10" t="s">
        <v>54</v>
      </c>
      <c r="B10" s="13">
        <v>0.13567033603763734</v>
      </c>
      <c r="C10" s="13">
        <v>0.12959949478234151</v>
      </c>
      <c r="D10" s="13">
        <v>0.14115757044678495</v>
      </c>
    </row>
    <row r="11" spans="1:4" x14ac:dyDescent="0.25">
      <c r="A11" s="10" t="s">
        <v>55</v>
      </c>
      <c r="B11" s="13">
        <v>0.13293883274885956</v>
      </c>
      <c r="C11" s="13">
        <v>0.12825856069422426</v>
      </c>
      <c r="D11" s="13">
        <v>0.1398166363586677</v>
      </c>
    </row>
    <row r="12" spans="1:4" x14ac:dyDescent="0.25">
      <c r="A12" s="10" t="s">
        <v>56</v>
      </c>
      <c r="B12" s="13">
        <v>0.13542064219901814</v>
      </c>
      <c r="C12" s="13">
        <v>0.126917626606107</v>
      </c>
      <c r="D12" s="13">
        <v>0.13847570227055045</v>
      </c>
    </row>
    <row r="13" spans="1:4" x14ac:dyDescent="0.25">
      <c r="A13" s="10" t="s">
        <v>57</v>
      </c>
      <c r="B13" s="13">
        <v>0.13356797927005359</v>
      </c>
      <c r="C13" s="13">
        <v>0.12557669251798975</v>
      </c>
      <c r="D13" s="13">
        <v>0.1371347681824332</v>
      </c>
    </row>
    <row r="14" spans="1:4" x14ac:dyDescent="0.25">
      <c r="A14" s="10" t="s">
        <v>58</v>
      </c>
      <c r="B14" s="13">
        <v>0.12770804421832119</v>
      </c>
      <c r="C14" s="13">
        <v>0.1242357584298725</v>
      </c>
      <c r="D14" s="13">
        <v>0.13579383409431595</v>
      </c>
    </row>
    <row r="15" spans="1:4" x14ac:dyDescent="0.25">
      <c r="A15" s="10" t="s">
        <v>59</v>
      </c>
      <c r="B15" s="13">
        <v>0.13179626473960548</v>
      </c>
      <c r="C15" s="13">
        <v>0.12289482434175525</v>
      </c>
      <c r="D15" s="13">
        <v>0.13445290000619869</v>
      </c>
    </row>
    <row r="16" spans="1:4" x14ac:dyDescent="0.25">
      <c r="A16" s="10" t="s">
        <v>60</v>
      </c>
      <c r="B16" s="13">
        <v>0.12692389844016258</v>
      </c>
      <c r="C16" s="13">
        <v>0.121553890253638</v>
      </c>
      <c r="D16" s="13">
        <v>0.13311196591808144</v>
      </c>
    </row>
    <row r="17" spans="1:4" x14ac:dyDescent="0.25">
      <c r="A17" s="10" t="s">
        <v>61</v>
      </c>
      <c r="B17" s="13">
        <v>0.12779966813286589</v>
      </c>
      <c r="C17" s="13">
        <v>0.12021295616552075</v>
      </c>
      <c r="D17" s="13">
        <v>0.13177103182996419</v>
      </c>
    </row>
    <row r="18" spans="1:4" x14ac:dyDescent="0.25">
      <c r="A18" s="10" t="s">
        <v>62</v>
      </c>
      <c r="B18" s="13">
        <v>0.12443357219619353</v>
      </c>
      <c r="C18" s="13">
        <v>0.11887202207740349</v>
      </c>
      <c r="D18" s="13">
        <v>0.13043009774184694</v>
      </c>
    </row>
    <row r="19" spans="1:4" x14ac:dyDescent="0.25">
      <c r="A19" s="10" t="s">
        <v>63</v>
      </c>
      <c r="B19" s="13">
        <v>0.1241168112312106</v>
      </c>
      <c r="C19" s="13">
        <v>0.11753108798928624</v>
      </c>
      <c r="D19" s="13">
        <v>0.12908916365372969</v>
      </c>
    </row>
    <row r="20" spans="1:4" x14ac:dyDescent="0.25">
      <c r="A20" s="10" t="s">
        <v>64</v>
      </c>
      <c r="B20" s="13">
        <v>0.1205440960556351</v>
      </c>
      <c r="C20" s="13">
        <v>0.11619015390116899</v>
      </c>
      <c r="D20" s="13">
        <v>0.12774822956561244</v>
      </c>
    </row>
    <row r="21" spans="1:4" x14ac:dyDescent="0.25">
      <c r="A21" s="10" t="s">
        <v>65</v>
      </c>
      <c r="B21" s="13">
        <v>0.11829763669423163</v>
      </c>
      <c r="C21" s="13">
        <v>0.11534842451127807</v>
      </c>
      <c r="D21" s="13">
        <v>0.1269065001757215</v>
      </c>
    </row>
    <row r="22" spans="1:4" x14ac:dyDescent="0.25">
      <c r="A22" s="11" t="s">
        <v>66</v>
      </c>
      <c r="B22" s="13">
        <v>0.12102345034717543</v>
      </c>
      <c r="C22" s="13">
        <v>0.1172103280075468</v>
      </c>
      <c r="D22" s="13">
        <v>0.12876840367199024</v>
      </c>
    </row>
    <row r="23" spans="1:4" x14ac:dyDescent="0.25">
      <c r="A23" s="11" t="s">
        <v>67</v>
      </c>
      <c r="B23" s="13">
        <v>0.12191164093203087</v>
      </c>
      <c r="C23" s="13">
        <v>0.11907223150381553</v>
      </c>
      <c r="D23" s="13">
        <v>0.13063030716825896</v>
      </c>
    </row>
    <row r="24" spans="1:4" x14ac:dyDescent="0.25">
      <c r="A24" s="11" t="s">
        <v>68</v>
      </c>
      <c r="B24" s="13">
        <v>0.12853997641210166</v>
      </c>
      <c r="C24" s="13">
        <v>0.12093413500008426</v>
      </c>
      <c r="D24" s="13">
        <v>0.13249221066452771</v>
      </c>
    </row>
    <row r="25" spans="1:4" x14ac:dyDescent="0.25">
      <c r="A25" s="11" t="s">
        <v>69</v>
      </c>
      <c r="B25" s="13">
        <v>0.12861758019978897</v>
      </c>
      <c r="C25" s="13">
        <v>0.12279603849635301</v>
      </c>
      <c r="D25" s="13">
        <v>0.13435411416079646</v>
      </c>
    </row>
    <row r="26" spans="1:4" x14ac:dyDescent="0.25">
      <c r="A26" s="11" t="s">
        <v>70</v>
      </c>
      <c r="B26" s="13">
        <v>0.12911068245814178</v>
      </c>
      <c r="C26" s="13">
        <v>0.12465794199262173</v>
      </c>
      <c r="D26" s="13">
        <v>0.13621601765706517</v>
      </c>
    </row>
    <row r="27" spans="1:4" x14ac:dyDescent="0.25">
      <c r="A27" s="11" t="s">
        <v>71</v>
      </c>
      <c r="B27" s="13">
        <v>0.13611814917518628</v>
      </c>
      <c r="C27" s="13">
        <v>0.12651984548889048</v>
      </c>
      <c r="D27" s="13">
        <v>0.13807792115333392</v>
      </c>
    </row>
    <row r="28" spans="1:4" x14ac:dyDescent="0.25">
      <c r="A28" s="11" t="s">
        <v>72</v>
      </c>
      <c r="B28" s="13">
        <v>0.13618521352829016</v>
      </c>
      <c r="C28" s="13">
        <v>0.12838174898515919</v>
      </c>
      <c r="D28" s="13">
        <v>0.13993982464960264</v>
      </c>
    </row>
    <row r="29" spans="1:4" x14ac:dyDescent="0.25">
      <c r="A29" s="11" t="s">
        <v>73</v>
      </c>
      <c r="B29" s="13">
        <v>0.1364665917607287</v>
      </c>
      <c r="C29" s="13">
        <v>0.13024365248142794</v>
      </c>
      <c r="D29" s="13">
        <v>0.14180172814587139</v>
      </c>
    </row>
    <row r="30" spans="1:4" x14ac:dyDescent="0.25">
      <c r="A30" s="11" t="s">
        <v>74</v>
      </c>
      <c r="B30" s="13">
        <v>0.14581007860433001</v>
      </c>
      <c r="C30" s="13">
        <v>0.13210555597769666</v>
      </c>
      <c r="D30" s="13">
        <v>0.1436636316421401</v>
      </c>
    </row>
    <row r="31" spans="1:4" x14ac:dyDescent="0.25">
      <c r="A31" s="11" t="s">
        <v>75</v>
      </c>
      <c r="B31" s="13">
        <v>0.141784914797183</v>
      </c>
      <c r="C31" s="13">
        <v>0.13396745947396541</v>
      </c>
      <c r="D31" s="13">
        <v>0.14552553513840885</v>
      </c>
    </row>
    <row r="32" spans="1:4" x14ac:dyDescent="0.25">
      <c r="A32" s="11" t="s">
        <v>76</v>
      </c>
      <c r="B32" s="13">
        <v>0.14110725408323416</v>
      </c>
      <c r="C32" s="13">
        <v>0.13582936297023412</v>
      </c>
      <c r="D32" s="13">
        <v>0.14738743863467757</v>
      </c>
    </row>
    <row r="33" spans="1:4" x14ac:dyDescent="0.25">
      <c r="A33" s="11" t="s">
        <v>77</v>
      </c>
      <c r="B33" s="13">
        <v>0.14339545058190772</v>
      </c>
      <c r="C33" s="13">
        <v>0.13769126646650287</v>
      </c>
      <c r="D33" s="13">
        <v>0.14924934213094632</v>
      </c>
    </row>
    <row r="34" spans="1:4" x14ac:dyDescent="0.25">
      <c r="A34" s="11" t="s">
        <v>78</v>
      </c>
      <c r="B34" s="13">
        <v>0.14087756066941021</v>
      </c>
      <c r="C34" s="13">
        <v>0.13955316996277162</v>
      </c>
      <c r="D34" s="13">
        <v>0.15111124562721506</v>
      </c>
    </row>
    <row r="35" spans="1:4" x14ac:dyDescent="0.25">
      <c r="A35" s="11" t="s">
        <v>79</v>
      </c>
      <c r="B35" s="13">
        <v>0.14499771090746139</v>
      </c>
      <c r="C35" s="13">
        <v>0.14141507345904034</v>
      </c>
      <c r="D35" s="13">
        <v>0.15297314912348378</v>
      </c>
    </row>
    <row r="36" spans="1:4" x14ac:dyDescent="0.25">
      <c r="A36" s="50" t="s">
        <v>89</v>
      </c>
      <c r="B36" s="13">
        <v>0.14819681484792713</v>
      </c>
      <c r="C36" s="13">
        <v>0.14327697695530905</v>
      </c>
      <c r="D36" s="13">
        <v>0.1548350526197525</v>
      </c>
    </row>
    <row r="37" spans="1:4" x14ac:dyDescent="0.25">
      <c r="A37" s="50" t="s">
        <v>168</v>
      </c>
      <c r="B37" s="13">
        <v>0.14994502933291542</v>
      </c>
      <c r="C37" s="13">
        <v>0.1451388804515778</v>
      </c>
      <c r="D37" s="13">
        <v>0.15669695611602125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0"/>
  <sheetViews>
    <sheetView showGridLines="0" workbookViewId="0">
      <selection activeCell="B8" sqref="B8"/>
    </sheetView>
  </sheetViews>
  <sheetFormatPr defaultRowHeight="15" x14ac:dyDescent="0.25"/>
  <cols>
    <col min="2" max="2" width="19.5703125" bestFit="1" customWidth="1"/>
    <col min="3" max="3" width="19.7109375" bestFit="1" customWidth="1"/>
  </cols>
  <sheetData>
    <row r="1" spans="1:4" ht="16.5" x14ac:dyDescent="0.3">
      <c r="A1" s="181" t="s">
        <v>171</v>
      </c>
      <c r="B1" s="15"/>
      <c r="C1" s="15"/>
    </row>
    <row r="2" spans="1:4" x14ac:dyDescent="0.25">
      <c r="A2" s="184"/>
      <c r="B2" s="185" t="s">
        <v>169</v>
      </c>
      <c r="C2" s="185" t="s">
        <v>170</v>
      </c>
      <c r="D2" s="183"/>
    </row>
    <row r="3" spans="1:4" x14ac:dyDescent="0.25">
      <c r="A3" s="182">
        <v>41275</v>
      </c>
      <c r="B3" s="186">
        <v>217480327</v>
      </c>
      <c r="C3" s="13"/>
    </row>
    <row r="4" spans="1:4" x14ac:dyDescent="0.25">
      <c r="A4" s="182">
        <v>41306</v>
      </c>
      <c r="B4" s="186">
        <v>225876549</v>
      </c>
      <c r="C4" s="186">
        <f>B4-B3</f>
        <v>8396222</v>
      </c>
    </row>
    <row r="5" spans="1:4" x14ac:dyDescent="0.25">
      <c r="A5" s="182">
        <v>41334</v>
      </c>
      <c r="B5" s="186">
        <v>230770316</v>
      </c>
      <c r="C5" s="186">
        <f t="shared" ref="C5:C50" si="0">B5-B4</f>
        <v>4893767</v>
      </c>
    </row>
    <row r="6" spans="1:4" x14ac:dyDescent="0.25">
      <c r="A6" s="182">
        <v>41365</v>
      </c>
      <c r="B6" s="186">
        <v>238625732</v>
      </c>
      <c r="C6" s="186">
        <f t="shared" si="0"/>
        <v>7855416</v>
      </c>
    </row>
    <row r="7" spans="1:4" x14ac:dyDescent="0.25">
      <c r="A7" s="182">
        <v>41395</v>
      </c>
      <c r="B7" s="186">
        <v>236163105</v>
      </c>
      <c r="C7" s="186">
        <f t="shared" si="0"/>
        <v>-2462627</v>
      </c>
    </row>
    <row r="8" spans="1:4" x14ac:dyDescent="0.25">
      <c r="A8" s="182">
        <v>41426</v>
      </c>
      <c r="B8" s="186">
        <v>251732191</v>
      </c>
      <c r="C8" s="186">
        <f t="shared" si="0"/>
        <v>15569086</v>
      </c>
    </row>
    <row r="9" spans="1:4" x14ac:dyDescent="0.25">
      <c r="A9" s="182">
        <v>41456</v>
      </c>
      <c r="B9" s="186">
        <v>323498485</v>
      </c>
      <c r="C9" s="186">
        <f t="shared" si="0"/>
        <v>71766294</v>
      </c>
    </row>
    <row r="10" spans="1:4" x14ac:dyDescent="0.25">
      <c r="A10" s="182">
        <v>41487</v>
      </c>
      <c r="B10" s="186">
        <v>288853887</v>
      </c>
      <c r="C10" s="186">
        <f t="shared" si="0"/>
        <v>-34644598</v>
      </c>
    </row>
    <row r="11" spans="1:4" x14ac:dyDescent="0.25">
      <c r="A11" s="182">
        <v>41518</v>
      </c>
      <c r="B11" s="186">
        <v>288853887</v>
      </c>
      <c r="C11" s="186">
        <f t="shared" si="0"/>
        <v>0</v>
      </c>
    </row>
    <row r="12" spans="1:4" x14ac:dyDescent="0.25">
      <c r="A12" s="182">
        <v>41548</v>
      </c>
      <c r="B12" s="186">
        <v>312254614</v>
      </c>
      <c r="C12" s="186">
        <f t="shared" si="0"/>
        <v>23400727</v>
      </c>
    </row>
    <row r="13" spans="1:4" x14ac:dyDescent="0.25">
      <c r="A13" s="182">
        <v>41579</v>
      </c>
      <c r="B13" s="186">
        <v>294887061</v>
      </c>
      <c r="C13" s="186">
        <f t="shared" si="0"/>
        <v>-17367553</v>
      </c>
    </row>
    <row r="14" spans="1:4" x14ac:dyDescent="0.25">
      <c r="A14" s="182">
        <v>41609</v>
      </c>
      <c r="B14" s="186">
        <v>300801620</v>
      </c>
      <c r="C14" s="186">
        <f t="shared" si="0"/>
        <v>5914559</v>
      </c>
    </row>
    <row r="15" spans="1:4" x14ac:dyDescent="0.25">
      <c r="A15" s="182">
        <v>41640</v>
      </c>
      <c r="B15" s="186">
        <v>315098864</v>
      </c>
      <c r="C15" s="186">
        <f t="shared" si="0"/>
        <v>14297244</v>
      </c>
    </row>
    <row r="16" spans="1:4" x14ac:dyDescent="0.25">
      <c r="A16" s="182">
        <v>41671</v>
      </c>
      <c r="B16" s="186">
        <v>308137502</v>
      </c>
      <c r="C16" s="186">
        <f t="shared" si="0"/>
        <v>-6961362</v>
      </c>
    </row>
    <row r="17" spans="1:3" x14ac:dyDescent="0.25">
      <c r="A17" s="182">
        <v>41699</v>
      </c>
      <c r="B17" s="186">
        <v>329894292</v>
      </c>
      <c r="C17" s="186">
        <f t="shared" si="0"/>
        <v>21756790</v>
      </c>
    </row>
    <row r="18" spans="1:3" x14ac:dyDescent="0.25">
      <c r="A18" s="182">
        <v>41730</v>
      </c>
      <c r="B18" s="186">
        <v>325978790</v>
      </c>
      <c r="C18" s="186">
        <f t="shared" si="0"/>
        <v>-3915502</v>
      </c>
    </row>
    <row r="19" spans="1:3" x14ac:dyDescent="0.25">
      <c r="A19" s="182">
        <v>41760</v>
      </c>
      <c r="B19" s="186">
        <v>314667605</v>
      </c>
      <c r="C19" s="186">
        <f t="shared" si="0"/>
        <v>-11311185</v>
      </c>
    </row>
    <row r="20" spans="1:3" x14ac:dyDescent="0.25">
      <c r="A20" s="182">
        <v>41791</v>
      </c>
      <c r="B20" s="186">
        <v>296138935</v>
      </c>
      <c r="C20" s="186">
        <f t="shared" si="0"/>
        <v>-18528670</v>
      </c>
    </row>
    <row r="21" spans="1:3" x14ac:dyDescent="0.25">
      <c r="A21" s="182">
        <v>41821</v>
      </c>
      <c r="B21" s="186">
        <v>283818885</v>
      </c>
      <c r="C21" s="186">
        <f t="shared" si="0"/>
        <v>-12320050</v>
      </c>
    </row>
    <row r="22" spans="1:3" x14ac:dyDescent="0.25">
      <c r="A22" s="182">
        <v>41852</v>
      </c>
      <c r="B22" s="186">
        <v>262815722</v>
      </c>
      <c r="C22" s="186">
        <f t="shared" si="0"/>
        <v>-21003163</v>
      </c>
    </row>
    <row r="23" spans="1:3" x14ac:dyDescent="0.25">
      <c r="A23" s="182">
        <v>41883</v>
      </c>
      <c r="B23" s="186">
        <v>240591899</v>
      </c>
      <c r="C23" s="186">
        <f t="shared" si="0"/>
        <v>-22223823</v>
      </c>
    </row>
    <row r="24" spans="1:3" x14ac:dyDescent="0.25">
      <c r="A24" s="182">
        <v>41913</v>
      </c>
      <c r="B24" s="186">
        <v>221245414</v>
      </c>
      <c r="C24" s="186">
        <f t="shared" si="0"/>
        <v>-19346485</v>
      </c>
    </row>
    <row r="25" spans="1:3" x14ac:dyDescent="0.25">
      <c r="A25" s="182">
        <v>41944</v>
      </c>
      <c r="B25" s="186">
        <v>213890915</v>
      </c>
      <c r="C25" s="186">
        <f t="shared" si="0"/>
        <v>-7354499</v>
      </c>
    </row>
    <row r="26" spans="1:3" x14ac:dyDescent="0.25">
      <c r="A26" s="182">
        <v>41974</v>
      </c>
      <c r="B26" s="186">
        <v>231061173</v>
      </c>
      <c r="C26" s="186">
        <f t="shared" si="0"/>
        <v>17170258</v>
      </c>
    </row>
    <row r="27" spans="1:3" x14ac:dyDescent="0.25">
      <c r="A27" s="182">
        <v>42005</v>
      </c>
      <c r="B27" s="186">
        <v>228893612.125</v>
      </c>
      <c r="C27" s="186">
        <f t="shared" si="0"/>
        <v>-2167560.875</v>
      </c>
    </row>
    <row r="28" spans="1:3" x14ac:dyDescent="0.25">
      <c r="A28" s="182">
        <v>42036</v>
      </c>
      <c r="B28" s="186">
        <v>250459687.12</v>
      </c>
      <c r="C28" s="186">
        <f t="shared" si="0"/>
        <v>21566074.995000005</v>
      </c>
    </row>
    <row r="29" spans="1:3" x14ac:dyDescent="0.25">
      <c r="A29" s="182">
        <v>42064</v>
      </c>
      <c r="B29" s="186">
        <v>243948836.78</v>
      </c>
      <c r="C29" s="186">
        <f t="shared" si="0"/>
        <v>-6510850.3400000036</v>
      </c>
    </row>
    <row r="30" spans="1:3" x14ac:dyDescent="0.25">
      <c r="A30" s="182">
        <v>42095</v>
      </c>
      <c r="B30" s="186">
        <v>230844387</v>
      </c>
      <c r="C30" s="186">
        <f t="shared" si="0"/>
        <v>-13104449.780000001</v>
      </c>
    </row>
    <row r="31" spans="1:3" x14ac:dyDescent="0.25">
      <c r="A31" s="182">
        <v>42125</v>
      </c>
      <c r="B31" s="186">
        <v>237830468.37</v>
      </c>
      <c r="C31" s="186">
        <f t="shared" si="0"/>
        <v>6986081.3700000048</v>
      </c>
    </row>
    <row r="32" spans="1:3" x14ac:dyDescent="0.25">
      <c r="A32" s="182">
        <v>42156</v>
      </c>
      <c r="B32" s="186">
        <v>232978969.75</v>
      </c>
      <c r="C32" s="186">
        <f t="shared" si="0"/>
        <v>-4851498.6200000048</v>
      </c>
    </row>
    <row r="33" spans="1:3" x14ac:dyDescent="0.25">
      <c r="A33" s="182">
        <v>42186</v>
      </c>
      <c r="B33" s="186">
        <v>252727458.37</v>
      </c>
      <c r="C33" s="186">
        <f t="shared" si="0"/>
        <v>19748488.620000005</v>
      </c>
    </row>
    <row r="34" spans="1:3" x14ac:dyDescent="0.25">
      <c r="A34" s="182">
        <v>42217</v>
      </c>
      <c r="B34" s="186">
        <v>259536648</v>
      </c>
      <c r="C34" s="186">
        <f t="shared" si="0"/>
        <v>6809189.6299999952</v>
      </c>
    </row>
    <row r="35" spans="1:3" x14ac:dyDescent="0.25">
      <c r="A35" s="182">
        <v>42248</v>
      </c>
      <c r="B35" s="186">
        <v>256560191.09</v>
      </c>
      <c r="C35" s="186">
        <f t="shared" si="0"/>
        <v>-2976456.9099999964</v>
      </c>
    </row>
    <row r="36" spans="1:3" x14ac:dyDescent="0.25">
      <c r="A36" s="182">
        <v>42278</v>
      </c>
      <c r="B36" s="186">
        <v>233169345.09</v>
      </c>
      <c r="C36" s="186">
        <f t="shared" si="0"/>
        <v>-23390846</v>
      </c>
    </row>
    <row r="37" spans="1:3" x14ac:dyDescent="0.25">
      <c r="A37" s="182">
        <v>42309</v>
      </c>
      <c r="B37" s="186">
        <v>224297998.09</v>
      </c>
      <c r="C37" s="186">
        <f t="shared" si="0"/>
        <v>-8871347</v>
      </c>
    </row>
    <row r="38" spans="1:3" x14ac:dyDescent="0.25">
      <c r="A38" s="182">
        <v>42339</v>
      </c>
      <c r="B38" s="186">
        <v>211598790.09</v>
      </c>
      <c r="C38" s="186">
        <f t="shared" si="0"/>
        <v>-12699208</v>
      </c>
    </row>
    <row r="39" spans="1:3" x14ac:dyDescent="0.25">
      <c r="A39" s="182">
        <v>42370</v>
      </c>
      <c r="B39" s="186">
        <v>202270725.09</v>
      </c>
      <c r="C39" s="186">
        <f t="shared" si="0"/>
        <v>-9328065</v>
      </c>
    </row>
    <row r="40" spans="1:3" x14ac:dyDescent="0.25">
      <c r="A40" s="182">
        <v>42401</v>
      </c>
      <c r="B40" s="186">
        <v>204159397</v>
      </c>
      <c r="C40" s="186">
        <f t="shared" si="0"/>
        <v>1888671.9099999964</v>
      </c>
    </row>
    <row r="41" spans="1:3" x14ac:dyDescent="0.25">
      <c r="A41" s="182">
        <v>42430</v>
      </c>
      <c r="B41" s="186">
        <v>206346661.09</v>
      </c>
      <c r="C41" s="186">
        <f t="shared" si="0"/>
        <v>2187264.0900000036</v>
      </c>
    </row>
    <row r="42" spans="1:3" x14ac:dyDescent="0.25">
      <c r="A42" s="182">
        <v>42461</v>
      </c>
      <c r="B42" s="186">
        <v>192356644.09</v>
      </c>
      <c r="C42" s="186">
        <f t="shared" si="0"/>
        <v>-13990017</v>
      </c>
    </row>
    <row r="43" spans="1:3" x14ac:dyDescent="0.25">
      <c r="A43" s="182">
        <v>42491</v>
      </c>
      <c r="B43" s="186">
        <v>214831631.53</v>
      </c>
      <c r="C43" s="186">
        <f t="shared" si="0"/>
        <v>22474987.439999998</v>
      </c>
    </row>
    <row r="44" spans="1:3" x14ac:dyDescent="0.25">
      <c r="A44" s="182">
        <v>42522</v>
      </c>
      <c r="B44" s="186">
        <v>204724522.09</v>
      </c>
      <c r="C44" s="186">
        <f t="shared" si="0"/>
        <v>-10107109.439999998</v>
      </c>
    </row>
    <row r="45" spans="1:3" x14ac:dyDescent="0.25">
      <c r="A45" s="182">
        <v>42552</v>
      </c>
      <c r="B45" s="186">
        <v>198601650</v>
      </c>
      <c r="C45" s="186">
        <f t="shared" si="0"/>
        <v>-6122872.0900000036</v>
      </c>
    </row>
    <row r="46" spans="1:3" x14ac:dyDescent="0.25">
      <c r="A46" s="182">
        <v>42583</v>
      </c>
      <c r="B46" s="186">
        <v>248225171.09</v>
      </c>
      <c r="C46" s="186">
        <f t="shared" si="0"/>
        <v>49623521.090000004</v>
      </c>
    </row>
    <row r="47" spans="1:3" x14ac:dyDescent="0.25">
      <c r="A47" s="182">
        <v>42614</v>
      </c>
      <c r="B47" s="186">
        <v>197482701.09</v>
      </c>
      <c r="C47" s="186">
        <f t="shared" si="0"/>
        <v>-50742470</v>
      </c>
    </row>
    <row r="48" spans="1:3" x14ac:dyDescent="0.25">
      <c r="A48" s="182">
        <v>42644</v>
      </c>
      <c r="B48" s="186">
        <v>193294560</v>
      </c>
      <c r="C48" s="186">
        <f t="shared" si="0"/>
        <v>-4188141.0900000036</v>
      </c>
    </row>
    <row r="49" spans="1:3" x14ac:dyDescent="0.25">
      <c r="A49" s="182">
        <v>42675</v>
      </c>
      <c r="B49" s="186">
        <v>191760901</v>
      </c>
      <c r="C49" s="186">
        <f t="shared" si="0"/>
        <v>-1533659</v>
      </c>
    </row>
    <row r="50" spans="1:3" x14ac:dyDescent="0.25">
      <c r="A50" s="182">
        <v>42705</v>
      </c>
      <c r="B50" s="186">
        <v>132805457</v>
      </c>
      <c r="C50" s="186">
        <f t="shared" si="0"/>
        <v>-58955444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3"/>
  <sheetViews>
    <sheetView showGridLines="0" workbookViewId="0">
      <selection activeCell="Q9" sqref="Q9"/>
    </sheetView>
  </sheetViews>
  <sheetFormatPr defaultRowHeight="15" x14ac:dyDescent="0.25"/>
  <cols>
    <col min="2" max="2" width="25.28515625" bestFit="1" customWidth="1"/>
    <col min="3" max="3" width="27" bestFit="1" customWidth="1"/>
    <col min="4" max="4" width="29.140625" bestFit="1" customWidth="1"/>
  </cols>
  <sheetData>
    <row r="1" spans="1:5" ht="16.5" x14ac:dyDescent="0.3">
      <c r="A1" s="49" t="s">
        <v>173</v>
      </c>
    </row>
    <row r="2" spans="1:5" ht="16.5" x14ac:dyDescent="0.3">
      <c r="A2" s="208"/>
      <c r="B2" s="208" t="s">
        <v>188</v>
      </c>
      <c r="C2" s="208" t="s">
        <v>187</v>
      </c>
      <c r="D2" s="208" t="s">
        <v>189</v>
      </c>
      <c r="E2" s="15"/>
    </row>
    <row r="3" spans="1:5" ht="16.5" x14ac:dyDescent="0.3">
      <c r="A3" s="207">
        <v>42005</v>
      </c>
      <c r="B3" s="209">
        <v>7426</v>
      </c>
      <c r="C3" s="209">
        <v>7748</v>
      </c>
      <c r="D3" s="209">
        <v>47.7</v>
      </c>
      <c r="E3" s="15"/>
    </row>
    <row r="4" spans="1:5" ht="16.5" x14ac:dyDescent="0.3">
      <c r="A4" s="207">
        <v>42036</v>
      </c>
      <c r="B4" s="209">
        <v>7426</v>
      </c>
      <c r="C4" s="209">
        <v>7757</v>
      </c>
      <c r="D4" s="209">
        <v>57.7</v>
      </c>
      <c r="E4" s="15"/>
    </row>
    <row r="5" spans="1:5" ht="16.5" x14ac:dyDescent="0.3">
      <c r="A5" s="207">
        <v>42064</v>
      </c>
      <c r="B5" s="209">
        <v>7426</v>
      </c>
      <c r="C5" s="209">
        <v>13128</v>
      </c>
      <c r="D5" s="209">
        <v>91.4</v>
      </c>
      <c r="E5" s="15"/>
    </row>
    <row r="6" spans="1:5" ht="16.5" x14ac:dyDescent="0.3">
      <c r="A6" s="207">
        <v>42095</v>
      </c>
      <c r="B6" s="209">
        <v>7426</v>
      </c>
      <c r="C6" s="209">
        <v>11507</v>
      </c>
      <c r="D6" s="209">
        <v>75.5</v>
      </c>
      <c r="E6" s="15"/>
    </row>
    <row r="7" spans="1:5" ht="16.5" x14ac:dyDescent="0.3">
      <c r="A7" s="207">
        <v>42125</v>
      </c>
      <c r="B7" s="209">
        <v>7426</v>
      </c>
      <c r="C7" s="209">
        <v>9699</v>
      </c>
      <c r="D7" s="209">
        <v>69.599999999999994</v>
      </c>
      <c r="E7" s="15"/>
    </row>
    <row r="8" spans="1:5" ht="16.5" x14ac:dyDescent="0.3">
      <c r="A8" s="207">
        <v>42156</v>
      </c>
      <c r="B8" s="209">
        <v>7426</v>
      </c>
      <c r="C8" s="209">
        <v>10567</v>
      </c>
      <c r="D8" s="209">
        <v>62.8</v>
      </c>
      <c r="E8" s="15"/>
    </row>
    <row r="9" spans="1:5" ht="16.5" x14ac:dyDescent="0.3">
      <c r="A9" s="207">
        <v>42186</v>
      </c>
      <c r="B9" s="209">
        <v>7426</v>
      </c>
      <c r="C9" s="209">
        <v>9198</v>
      </c>
      <c r="D9" s="209">
        <v>51.8</v>
      </c>
      <c r="E9" s="15"/>
    </row>
    <row r="10" spans="1:5" ht="16.5" x14ac:dyDescent="0.3">
      <c r="A10" s="207">
        <v>42217</v>
      </c>
      <c r="B10" s="209">
        <v>7426</v>
      </c>
      <c r="C10" s="209">
        <v>6990</v>
      </c>
      <c r="D10" s="209">
        <v>48.9</v>
      </c>
      <c r="E10" s="15"/>
    </row>
    <row r="11" spans="1:5" ht="16.5" x14ac:dyDescent="0.3">
      <c r="A11" s="207">
        <v>42248</v>
      </c>
      <c r="B11" s="209">
        <v>7426</v>
      </c>
      <c r="C11" s="209">
        <v>7740</v>
      </c>
      <c r="D11" s="209">
        <v>54.6</v>
      </c>
      <c r="E11" s="15"/>
    </row>
    <row r="12" spans="1:5" ht="16.5" x14ac:dyDescent="0.3">
      <c r="A12" s="207">
        <v>42278</v>
      </c>
      <c r="B12" s="209">
        <v>7426</v>
      </c>
      <c r="C12" s="209">
        <v>9112</v>
      </c>
      <c r="D12" s="209">
        <v>56.9</v>
      </c>
      <c r="E12" s="15"/>
    </row>
    <row r="13" spans="1:5" ht="16.5" x14ac:dyDescent="0.3">
      <c r="A13" s="207">
        <v>42309</v>
      </c>
      <c r="B13" s="209">
        <v>7426</v>
      </c>
      <c r="C13" s="209">
        <v>17707</v>
      </c>
      <c r="D13" s="209">
        <v>95.9</v>
      </c>
      <c r="E13" s="15"/>
    </row>
    <row r="14" spans="1:5" ht="16.5" x14ac:dyDescent="0.3">
      <c r="A14" s="207">
        <v>42339</v>
      </c>
      <c r="B14" s="209">
        <v>7426</v>
      </c>
      <c r="C14" s="209">
        <v>16991</v>
      </c>
      <c r="D14" s="209">
        <v>146.9</v>
      </c>
      <c r="E14" s="15"/>
    </row>
    <row r="15" spans="1:5" ht="16.5" x14ac:dyDescent="0.3">
      <c r="A15" s="15"/>
      <c r="B15" s="15"/>
      <c r="C15" s="15"/>
      <c r="D15" s="15"/>
      <c r="E15" s="15"/>
    </row>
    <row r="16" spans="1:5" ht="16.5" x14ac:dyDescent="0.3">
      <c r="A16" s="15"/>
      <c r="B16" s="15"/>
      <c r="C16" s="15"/>
      <c r="D16" s="15"/>
      <c r="E16" s="15"/>
    </row>
    <row r="17" spans="1:5" ht="16.5" x14ac:dyDescent="0.3">
      <c r="A17" s="15"/>
      <c r="B17" s="15"/>
      <c r="C17" s="15"/>
      <c r="D17" s="15"/>
      <c r="E17" s="15"/>
    </row>
    <row r="18" spans="1:5" ht="16.5" x14ac:dyDescent="0.3">
      <c r="A18" s="15"/>
      <c r="B18" s="15"/>
      <c r="C18" s="15"/>
      <c r="D18" s="15"/>
      <c r="E18" s="15"/>
    </row>
    <row r="19" spans="1:5" ht="16.5" x14ac:dyDescent="0.3">
      <c r="A19" s="15"/>
      <c r="B19" s="15"/>
      <c r="C19" s="15"/>
      <c r="D19" s="15"/>
      <c r="E19" s="15"/>
    </row>
    <row r="20" spans="1:5" ht="16.5" x14ac:dyDescent="0.3">
      <c r="A20" s="15"/>
      <c r="B20" s="15"/>
      <c r="C20" s="15"/>
      <c r="D20" s="15"/>
      <c r="E20" s="15"/>
    </row>
    <row r="21" spans="1:5" ht="16.5" x14ac:dyDescent="0.3">
      <c r="A21" s="15"/>
      <c r="B21" s="15"/>
      <c r="C21" s="15"/>
      <c r="D21" s="15"/>
      <c r="E21" s="15"/>
    </row>
    <row r="22" spans="1:5" ht="16.5" x14ac:dyDescent="0.3">
      <c r="A22" s="15"/>
      <c r="B22" s="15"/>
      <c r="C22" s="15"/>
      <c r="D22" s="15"/>
      <c r="E22" s="15"/>
    </row>
    <row r="23" spans="1:5" ht="16.5" x14ac:dyDescent="0.3">
      <c r="A23" s="15"/>
      <c r="B23" s="15"/>
      <c r="C23" s="15"/>
      <c r="D23" s="15"/>
      <c r="E23" s="1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1"/>
  <sheetViews>
    <sheetView showGridLines="0" tabSelected="1" workbookViewId="0">
      <selection activeCell="D10" sqref="D10"/>
    </sheetView>
  </sheetViews>
  <sheetFormatPr defaultRowHeight="16.5" x14ac:dyDescent="0.3"/>
  <cols>
    <col min="1" max="1" width="11.85546875" style="15" customWidth="1"/>
    <col min="2" max="3" width="15.42578125" style="15" customWidth="1"/>
    <col min="4" max="16384" width="9.140625" style="15"/>
  </cols>
  <sheetData>
    <row r="1" spans="1:3" x14ac:dyDescent="0.3">
      <c r="A1" s="49" t="s">
        <v>174</v>
      </c>
    </row>
    <row r="2" spans="1:3" x14ac:dyDescent="0.3">
      <c r="A2" s="15" t="s">
        <v>190</v>
      </c>
      <c r="B2" s="15" t="s">
        <v>191</v>
      </c>
      <c r="C2" s="15" t="s">
        <v>192</v>
      </c>
    </row>
    <row r="3" spans="1:3" x14ac:dyDescent="0.3">
      <c r="A3" s="209">
        <v>37.950000000000003</v>
      </c>
      <c r="B3" s="210">
        <v>0.27635782747603832</v>
      </c>
      <c r="C3" s="210">
        <v>0.27635782747603832</v>
      </c>
    </row>
    <row r="4" spans="1:3" x14ac:dyDescent="0.3">
      <c r="A4" s="209">
        <v>75.91</v>
      </c>
      <c r="B4" s="210">
        <v>0.27635782747603832</v>
      </c>
      <c r="C4" s="210">
        <v>0.27635782747603832</v>
      </c>
    </row>
    <row r="5" spans="1:3" x14ac:dyDescent="0.3">
      <c r="A5" s="209">
        <v>113.86</v>
      </c>
      <c r="B5" s="210">
        <v>0.27635782747603843</v>
      </c>
      <c r="C5" s="210">
        <v>0.27635782747603843</v>
      </c>
    </row>
    <row r="6" spans="1:3" x14ac:dyDescent="0.3">
      <c r="A6" s="209">
        <v>151.82</v>
      </c>
      <c r="B6" s="210">
        <v>0.27635782747603821</v>
      </c>
      <c r="C6" s="210">
        <v>0.27635782747603821</v>
      </c>
    </row>
    <row r="7" spans="1:3" x14ac:dyDescent="0.3">
      <c r="A7" s="209">
        <v>189.77</v>
      </c>
      <c r="B7" s="210">
        <v>0.27635782747603843</v>
      </c>
      <c r="C7" s="210">
        <v>0.27635782747603843</v>
      </c>
    </row>
    <row r="8" spans="1:3" x14ac:dyDescent="0.3">
      <c r="A8" s="209">
        <v>227.73</v>
      </c>
      <c r="B8" s="210">
        <v>0.27635782747603821</v>
      </c>
      <c r="C8" s="210">
        <v>0.27635782747603821</v>
      </c>
    </row>
    <row r="9" spans="1:3" x14ac:dyDescent="0.3">
      <c r="A9" s="209">
        <v>265.68</v>
      </c>
      <c r="B9" s="210">
        <v>0.27635782747603849</v>
      </c>
      <c r="C9" s="210">
        <v>0.27635782747603849</v>
      </c>
    </row>
    <row r="10" spans="1:3" x14ac:dyDescent="0.3">
      <c r="A10" s="209">
        <v>303.63</v>
      </c>
      <c r="B10" s="210">
        <v>0.27635782747603799</v>
      </c>
      <c r="C10" s="210">
        <v>0.27635782747603799</v>
      </c>
    </row>
    <row r="11" spans="1:3" x14ac:dyDescent="0.3">
      <c r="A11" s="209">
        <v>341.48</v>
      </c>
      <c r="B11" s="210">
        <v>0.27635782747603882</v>
      </c>
      <c r="C11" s="210">
        <v>0.27635782747603882</v>
      </c>
    </row>
    <row r="12" spans="1:3" x14ac:dyDescent="0.3">
      <c r="A12" s="209">
        <v>379.43</v>
      </c>
      <c r="B12" s="210">
        <v>0.38362188772009548</v>
      </c>
      <c r="C12" s="210">
        <v>0.38362188772009548</v>
      </c>
    </row>
    <row r="13" spans="1:3" x14ac:dyDescent="0.3">
      <c r="A13" s="209">
        <v>417.38</v>
      </c>
      <c r="B13" s="210">
        <v>0.58764305928748772</v>
      </c>
      <c r="C13" s="210">
        <v>0.58764305928748772</v>
      </c>
    </row>
    <row r="14" spans="1:3" x14ac:dyDescent="0.3">
      <c r="A14" s="209">
        <v>455.34</v>
      </c>
      <c r="B14" s="210">
        <v>0.58978092783505143</v>
      </c>
      <c r="C14" s="210">
        <v>0.58978092783505143</v>
      </c>
    </row>
    <row r="15" spans="1:3" x14ac:dyDescent="0.3">
      <c r="A15" s="209">
        <v>493.29</v>
      </c>
      <c r="B15" s="210">
        <v>0.58978092783505232</v>
      </c>
      <c r="C15" s="210">
        <v>0.58978092783505232</v>
      </c>
    </row>
    <row r="16" spans="1:3" x14ac:dyDescent="0.3">
      <c r="A16" s="209">
        <v>531.25</v>
      </c>
      <c r="B16" s="210">
        <v>0.58978092783505121</v>
      </c>
      <c r="C16" s="210">
        <v>0.58978092783505121</v>
      </c>
    </row>
    <row r="17" spans="1:3" x14ac:dyDescent="0.3">
      <c r="A17" s="209">
        <v>569.20000000000005</v>
      </c>
      <c r="B17" s="210">
        <v>0.58978092783505209</v>
      </c>
      <c r="C17" s="210">
        <v>0.58978092783505209</v>
      </c>
    </row>
    <row r="18" spans="1:3" x14ac:dyDescent="0.3">
      <c r="A18" s="209">
        <v>607.16</v>
      </c>
      <c r="B18" s="210">
        <v>0.48378806384843404</v>
      </c>
      <c r="C18" s="210">
        <v>0.48378806384843404</v>
      </c>
    </row>
    <row r="19" spans="1:3" x14ac:dyDescent="0.3">
      <c r="A19" s="209">
        <v>645.11</v>
      </c>
      <c r="B19" s="210">
        <v>0.48116863905325358</v>
      </c>
      <c r="C19" s="210">
        <v>0.48116863905325358</v>
      </c>
    </row>
    <row r="20" spans="1:3" x14ac:dyDescent="0.3">
      <c r="A20" s="209">
        <v>683.06</v>
      </c>
      <c r="B20" s="210">
        <v>0.48116863905325474</v>
      </c>
      <c r="C20" s="210">
        <v>0.48116863905325474</v>
      </c>
    </row>
    <row r="21" spans="1:3" x14ac:dyDescent="0.3">
      <c r="A21" s="209">
        <v>721.02</v>
      </c>
      <c r="B21" s="210">
        <v>0.4811686390532548</v>
      </c>
      <c r="C21" s="210">
        <v>0.4811686390532548</v>
      </c>
    </row>
    <row r="22" spans="1:3" x14ac:dyDescent="0.3">
      <c r="A22" s="209">
        <v>758.97</v>
      </c>
      <c r="B22" s="210">
        <v>0.48116863905325469</v>
      </c>
      <c r="C22" s="210">
        <v>0.48116863905325469</v>
      </c>
    </row>
    <row r="23" spans="1:3" x14ac:dyDescent="0.3">
      <c r="A23" s="209">
        <v>796.93</v>
      </c>
      <c r="B23" s="210">
        <v>0.48116863905325408</v>
      </c>
      <c r="C23" s="210">
        <v>0.48116863905325408</v>
      </c>
    </row>
    <row r="24" spans="1:3" x14ac:dyDescent="0.3">
      <c r="A24" s="209">
        <v>834.88</v>
      </c>
      <c r="B24" s="210">
        <v>0.48116863905325508</v>
      </c>
      <c r="C24" s="210">
        <v>0.48116863905325508</v>
      </c>
    </row>
    <row r="25" spans="1:3" x14ac:dyDescent="0.3">
      <c r="A25" s="209">
        <v>872.84</v>
      </c>
      <c r="B25" s="210">
        <v>0.48116863905325524</v>
      </c>
      <c r="C25" s="210">
        <v>0.48116863905325524</v>
      </c>
    </row>
    <row r="26" spans="1:3" x14ac:dyDescent="0.3">
      <c r="A26" s="209">
        <v>910.79</v>
      </c>
      <c r="B26" s="210">
        <v>0.48116863905325336</v>
      </c>
      <c r="C26" s="210">
        <v>0.48116863905325336</v>
      </c>
    </row>
    <row r="27" spans="1:3" x14ac:dyDescent="0.3">
      <c r="A27" s="209">
        <v>948.63</v>
      </c>
      <c r="B27" s="210">
        <v>0.48116863905325591</v>
      </c>
      <c r="C27" s="210">
        <v>0.48116863905325591</v>
      </c>
    </row>
    <row r="28" spans="1:3" x14ac:dyDescent="0.3">
      <c r="A28" s="209">
        <v>986.58</v>
      </c>
      <c r="B28" s="210">
        <v>0.48116863905325341</v>
      </c>
      <c r="C28" s="210">
        <v>0.48116863905325341</v>
      </c>
    </row>
    <row r="29" spans="1:3" x14ac:dyDescent="0.3">
      <c r="A29" s="209">
        <v>1024.54</v>
      </c>
      <c r="B29" s="210">
        <v>0.48116863905325435</v>
      </c>
      <c r="C29" s="210">
        <v>0.48116863905325435</v>
      </c>
    </row>
    <row r="30" spans="1:3" x14ac:dyDescent="0.3">
      <c r="A30" s="209">
        <v>1062.49</v>
      </c>
      <c r="B30" s="210">
        <v>0.48116863905325369</v>
      </c>
      <c r="C30" s="210">
        <v>0.48116863905325369</v>
      </c>
    </row>
    <row r="31" spans="1:3" x14ac:dyDescent="0.3">
      <c r="A31" s="209">
        <v>1100.45</v>
      </c>
      <c r="B31" s="210">
        <v>0.48116863905325524</v>
      </c>
      <c r="C31" s="210">
        <v>0.48116863905325524</v>
      </c>
    </row>
    <row r="32" spans="1:3" x14ac:dyDescent="0.3">
      <c r="A32" s="209">
        <v>1138.4000000000001</v>
      </c>
      <c r="B32" s="210">
        <v>0.48116863905325369</v>
      </c>
      <c r="C32" s="210">
        <v>0.48116863905325369</v>
      </c>
    </row>
    <row r="33" spans="1:3" x14ac:dyDescent="0.3">
      <c r="A33" s="209">
        <v>1176.3599999999999</v>
      </c>
      <c r="B33" s="210">
        <v>0.48116863905325402</v>
      </c>
      <c r="C33" s="210">
        <v>0.48116863905325402</v>
      </c>
    </row>
    <row r="34" spans="1:3" x14ac:dyDescent="0.3">
      <c r="A34" s="209">
        <v>1214.31</v>
      </c>
      <c r="B34" s="210">
        <v>0.48116863905325397</v>
      </c>
      <c r="C34" s="210">
        <v>0.48116863905325397</v>
      </c>
    </row>
    <row r="35" spans="1:3" x14ac:dyDescent="0.3">
      <c r="A35" s="209">
        <v>1252.27</v>
      </c>
      <c r="B35" s="210">
        <v>0.48116863905325602</v>
      </c>
      <c r="C35" s="210">
        <v>0.48116863905325602</v>
      </c>
    </row>
    <row r="36" spans="1:3" x14ac:dyDescent="0.3">
      <c r="A36" s="209">
        <v>1290.22</v>
      </c>
      <c r="B36" s="210">
        <v>0.48116863905325236</v>
      </c>
      <c r="C36" s="210">
        <v>0.48116863905325236</v>
      </c>
    </row>
    <row r="37" spans="1:3" x14ac:dyDescent="0.3">
      <c r="A37" s="209">
        <v>1328.17</v>
      </c>
      <c r="B37" s="210">
        <v>0.48116863905325558</v>
      </c>
      <c r="C37" s="210">
        <v>0.48116863905325558</v>
      </c>
    </row>
    <row r="38" spans="1:3" x14ac:dyDescent="0.3">
      <c r="A38" s="209">
        <v>1366.13</v>
      </c>
      <c r="B38" s="210">
        <v>0.48116863905325336</v>
      </c>
      <c r="C38" s="210">
        <v>0.48116863905325336</v>
      </c>
    </row>
    <row r="39" spans="1:3" x14ac:dyDescent="0.3">
      <c r="A39" s="209">
        <v>1404.08</v>
      </c>
      <c r="B39" s="210">
        <v>0.48116863905325713</v>
      </c>
      <c r="C39" s="210">
        <v>0.48116863905325713</v>
      </c>
    </row>
    <row r="40" spans="1:3" x14ac:dyDescent="0.3">
      <c r="A40" s="209">
        <v>1442.04</v>
      </c>
      <c r="B40" s="210">
        <v>0.48116863905325336</v>
      </c>
      <c r="C40" s="210">
        <v>0.48116863905325336</v>
      </c>
    </row>
    <row r="41" spans="1:3" x14ac:dyDescent="0.3">
      <c r="A41" s="209">
        <v>1479.99</v>
      </c>
      <c r="B41" s="210">
        <v>0.48116863905325452</v>
      </c>
      <c r="C41" s="210">
        <v>0.48116863905325452</v>
      </c>
    </row>
    <row r="42" spans="1:3" x14ac:dyDescent="0.3">
      <c r="A42" s="209">
        <v>1517.95</v>
      </c>
      <c r="B42" s="210">
        <v>0.48116863905325657</v>
      </c>
      <c r="C42" s="210">
        <v>0.48116863905325657</v>
      </c>
    </row>
    <row r="43" spans="1:3" x14ac:dyDescent="0.3">
      <c r="A43" s="209">
        <v>1555.9</v>
      </c>
      <c r="B43" s="210">
        <v>0.48116863905325347</v>
      </c>
      <c r="C43" s="210">
        <v>0.48116863905325347</v>
      </c>
    </row>
    <row r="44" spans="1:3" x14ac:dyDescent="0.3">
      <c r="A44" s="209">
        <v>1593.74</v>
      </c>
      <c r="B44" s="210">
        <v>0.48116863905325225</v>
      </c>
      <c r="C44" s="210">
        <v>0.48116863905325225</v>
      </c>
    </row>
    <row r="45" spans="1:3" x14ac:dyDescent="0.3">
      <c r="A45" s="209">
        <v>1631.69</v>
      </c>
      <c r="B45" s="210">
        <v>0.48116863905325558</v>
      </c>
      <c r="C45" s="210">
        <v>0.48116863905325558</v>
      </c>
    </row>
    <row r="46" spans="1:3" x14ac:dyDescent="0.3">
      <c r="A46" s="209">
        <v>1669.65</v>
      </c>
      <c r="B46" s="210">
        <v>0.48116863905325563</v>
      </c>
      <c r="C46" s="210">
        <v>0.48116863905325563</v>
      </c>
    </row>
    <row r="47" spans="1:3" x14ac:dyDescent="0.3">
      <c r="A47" s="209">
        <v>1707.6</v>
      </c>
      <c r="B47" s="210">
        <v>0.4811686390532528</v>
      </c>
      <c r="C47" s="210">
        <v>0.4811686390532528</v>
      </c>
    </row>
    <row r="48" spans="1:3" x14ac:dyDescent="0.3">
      <c r="A48" s="209">
        <v>1745.56</v>
      </c>
      <c r="B48" s="210">
        <v>0.48116863905325324</v>
      </c>
      <c r="C48" s="210">
        <v>0.48116863905325324</v>
      </c>
    </row>
    <row r="49" spans="1:3" x14ac:dyDescent="0.3">
      <c r="A49" s="209">
        <v>1783.51</v>
      </c>
      <c r="B49" s="210">
        <v>0.48116863905325669</v>
      </c>
      <c r="C49" s="210">
        <v>0.48116863905325669</v>
      </c>
    </row>
    <row r="50" spans="1:3" x14ac:dyDescent="0.3">
      <c r="A50" s="209">
        <v>1821.47</v>
      </c>
      <c r="B50" s="210">
        <v>0.4811686390532523</v>
      </c>
      <c r="C50" s="210">
        <v>0.4811686390532523</v>
      </c>
    </row>
    <row r="51" spans="1:3" x14ac:dyDescent="0.3">
      <c r="A51" s="209">
        <v>1859.42</v>
      </c>
      <c r="B51" s="210">
        <v>0.48116863905325558</v>
      </c>
      <c r="C51" s="210">
        <v>0.48116863905325558</v>
      </c>
    </row>
    <row r="52" spans="1:3" x14ac:dyDescent="0.3">
      <c r="A52" s="209">
        <v>1897.38</v>
      </c>
      <c r="B52" s="210">
        <v>0.4811686390532523</v>
      </c>
      <c r="C52" s="210">
        <v>0.4811686390532523</v>
      </c>
    </row>
    <row r="53" spans="1:3" x14ac:dyDescent="0.3">
      <c r="A53" s="209">
        <v>1935.33</v>
      </c>
      <c r="B53" s="210">
        <v>0.50454053429848211</v>
      </c>
      <c r="C53" s="210">
        <v>0.50454053429848211</v>
      </c>
    </row>
    <row r="54" spans="1:3" x14ac:dyDescent="0.3">
      <c r="A54" s="209">
        <v>1973.28</v>
      </c>
      <c r="B54" s="210">
        <v>0.51159393491124017</v>
      </c>
      <c r="C54" s="210">
        <v>0.51159393491124017</v>
      </c>
    </row>
    <row r="55" spans="1:3" x14ac:dyDescent="0.3">
      <c r="A55" s="209">
        <v>2011.24</v>
      </c>
      <c r="B55" s="210">
        <v>0.51159393491124316</v>
      </c>
      <c r="C55" s="210">
        <v>0.51159393491124316</v>
      </c>
    </row>
    <row r="56" spans="1:3" x14ac:dyDescent="0.3">
      <c r="A56" s="209">
        <v>2049.19</v>
      </c>
      <c r="B56" s="210">
        <v>0.51159393491124017</v>
      </c>
      <c r="C56" s="210">
        <v>0.51159393491124017</v>
      </c>
    </row>
    <row r="57" spans="1:3" x14ac:dyDescent="0.3">
      <c r="A57" s="209">
        <v>2087.15</v>
      </c>
      <c r="B57" s="210">
        <v>0.51159393491124427</v>
      </c>
      <c r="C57" s="210">
        <v>0.51159393491124427</v>
      </c>
    </row>
    <row r="58" spans="1:3" x14ac:dyDescent="0.3">
      <c r="A58" s="209">
        <v>2125.1</v>
      </c>
      <c r="B58" s="210">
        <v>0.51159393491124483</v>
      </c>
      <c r="C58" s="210">
        <v>0.51159393491124483</v>
      </c>
    </row>
    <row r="59" spans="1:3" x14ac:dyDescent="0.3">
      <c r="A59" s="209">
        <v>2163.06</v>
      </c>
      <c r="B59" s="210">
        <v>0.51159393491124083</v>
      </c>
      <c r="C59" s="210">
        <v>0.51159393491124083</v>
      </c>
    </row>
    <row r="60" spans="1:3" x14ac:dyDescent="0.3">
      <c r="A60" s="209">
        <v>2200.9</v>
      </c>
      <c r="B60" s="210">
        <v>0.51159393491124372</v>
      </c>
      <c r="C60" s="210">
        <v>0.51159393491124372</v>
      </c>
    </row>
    <row r="61" spans="1:3" x14ac:dyDescent="0.3">
      <c r="A61" s="209">
        <v>2238.85</v>
      </c>
      <c r="B61" s="210">
        <v>0.51159393491124372</v>
      </c>
      <c r="C61" s="210">
        <v>0.51159393491124372</v>
      </c>
    </row>
    <row r="62" spans="1:3" x14ac:dyDescent="0.3">
      <c r="A62" s="209">
        <v>2276.8000000000002</v>
      </c>
      <c r="B62" s="210">
        <v>0.51159393491124017</v>
      </c>
      <c r="C62" s="210">
        <v>0.51159393491124017</v>
      </c>
    </row>
    <row r="63" spans="1:3" x14ac:dyDescent="0.3">
      <c r="A63" s="209">
        <v>2314.7600000000002</v>
      </c>
      <c r="B63" s="210">
        <v>0.51159393491124205</v>
      </c>
      <c r="C63" s="210">
        <v>0.51159393491124205</v>
      </c>
    </row>
    <row r="64" spans="1:3" x14ac:dyDescent="0.3">
      <c r="A64" s="209">
        <v>2352.71</v>
      </c>
      <c r="B64" s="210">
        <v>0.51159393491124261</v>
      </c>
      <c r="C64" s="210">
        <v>0.51159393491124261</v>
      </c>
    </row>
    <row r="65" spans="1:3" x14ac:dyDescent="0.3">
      <c r="A65" s="209">
        <v>2390.67</v>
      </c>
      <c r="B65" s="210">
        <v>0.51159393491124316</v>
      </c>
      <c r="C65" s="210">
        <v>0.51159393491124316</v>
      </c>
    </row>
    <row r="66" spans="1:3" x14ac:dyDescent="0.3">
      <c r="A66" s="209">
        <v>2428.62</v>
      </c>
      <c r="B66" s="210">
        <v>0.5115939349112415</v>
      </c>
      <c r="C66" s="210">
        <v>0.5115939349112415</v>
      </c>
    </row>
    <row r="67" spans="1:3" x14ac:dyDescent="0.3">
      <c r="A67" s="209">
        <v>2466.58</v>
      </c>
      <c r="B67" s="210">
        <v>0.51159393491124538</v>
      </c>
      <c r="C67" s="210">
        <v>0.51159393491124538</v>
      </c>
    </row>
    <row r="68" spans="1:3" x14ac:dyDescent="0.3">
      <c r="A68" s="209">
        <v>2504.5300000000002</v>
      </c>
      <c r="B68" s="210">
        <v>0.51159393491124461</v>
      </c>
      <c r="C68" s="210">
        <v>0.51159393491124461</v>
      </c>
    </row>
    <row r="69" spans="1:3" x14ac:dyDescent="0.3">
      <c r="A69" s="209">
        <v>2542.4899999999998</v>
      </c>
      <c r="B69" s="210">
        <v>0.51159393491123994</v>
      </c>
      <c r="C69" s="210">
        <v>0.51159393491123994</v>
      </c>
    </row>
    <row r="70" spans="1:3" x14ac:dyDescent="0.3">
      <c r="A70" s="209">
        <v>2580.44</v>
      </c>
      <c r="B70" s="210">
        <v>0.51159393491124017</v>
      </c>
      <c r="C70" s="210">
        <v>0.51159393491124017</v>
      </c>
    </row>
    <row r="71" spans="1:3" x14ac:dyDescent="0.3">
      <c r="A71" s="209">
        <v>2618.39</v>
      </c>
      <c r="B71" s="210">
        <v>0.51159393491124483</v>
      </c>
      <c r="C71" s="210">
        <v>0.51159393491124483</v>
      </c>
    </row>
    <row r="72" spans="1:3" x14ac:dyDescent="0.3">
      <c r="A72" s="209">
        <v>2656.35</v>
      </c>
      <c r="B72" s="210">
        <v>0.5115939349112465</v>
      </c>
      <c r="C72" s="210">
        <v>0.5115939349112465</v>
      </c>
    </row>
    <row r="73" spans="1:3" x14ac:dyDescent="0.3">
      <c r="A73" s="209">
        <v>2694.3</v>
      </c>
      <c r="B73" s="210">
        <v>0.51159393491124017</v>
      </c>
      <c r="C73" s="210">
        <v>0.51159393491124017</v>
      </c>
    </row>
    <row r="74" spans="1:3" x14ac:dyDescent="0.3">
      <c r="A74" s="209">
        <v>2732.26</v>
      </c>
      <c r="B74" s="210">
        <v>0.51159393491123872</v>
      </c>
      <c r="C74" s="210">
        <v>0.51159393491123872</v>
      </c>
    </row>
    <row r="75" spans="1:3" x14ac:dyDescent="0.3">
      <c r="A75" s="209">
        <v>2770.21</v>
      </c>
      <c r="B75" s="210">
        <v>0.51159393491124594</v>
      </c>
      <c r="C75" s="210">
        <v>0.51159393491124594</v>
      </c>
    </row>
    <row r="76" spans="1:3" x14ac:dyDescent="0.3">
      <c r="A76" s="209">
        <v>2808.05</v>
      </c>
      <c r="B76" s="210">
        <v>0.51159393491123906</v>
      </c>
      <c r="C76" s="210">
        <v>0.51159393491123906</v>
      </c>
    </row>
    <row r="77" spans="1:3" x14ac:dyDescent="0.3">
      <c r="A77" s="209">
        <v>2846.01</v>
      </c>
      <c r="B77" s="210">
        <v>0.51159393491124205</v>
      </c>
      <c r="C77" s="210">
        <v>0.51159393491124205</v>
      </c>
    </row>
    <row r="78" spans="1:3" x14ac:dyDescent="0.3">
      <c r="A78" s="209">
        <v>2883.96</v>
      </c>
      <c r="B78" s="210">
        <v>0.51159393491124483</v>
      </c>
      <c r="C78" s="210">
        <v>0.51159393491124483</v>
      </c>
    </row>
    <row r="79" spans="1:3" x14ac:dyDescent="0.3">
      <c r="A79" s="209">
        <v>2921.91</v>
      </c>
      <c r="B79" s="210">
        <v>0.51159393491124261</v>
      </c>
      <c r="C79" s="210">
        <v>0.51159393491124261</v>
      </c>
    </row>
    <row r="80" spans="1:3" x14ac:dyDescent="0.3">
      <c r="A80" s="209">
        <v>2959.87</v>
      </c>
      <c r="B80" s="210">
        <v>0.51159393491123861</v>
      </c>
      <c r="C80" s="210">
        <v>0.51159393491123861</v>
      </c>
    </row>
    <row r="81" spans="1:3" x14ac:dyDescent="0.3">
      <c r="A81" s="209">
        <v>2997.82</v>
      </c>
      <c r="B81" s="210">
        <v>0.51159393491124794</v>
      </c>
      <c r="C81" s="210">
        <v>0.51159393491124794</v>
      </c>
    </row>
    <row r="82" spans="1:3" x14ac:dyDescent="0.3">
      <c r="A82" s="209">
        <v>3035.78</v>
      </c>
      <c r="B82" s="210">
        <v>0.51159393491124094</v>
      </c>
      <c r="C82" s="210">
        <v>0.51159393491124094</v>
      </c>
    </row>
    <row r="83" spans="1:3" x14ac:dyDescent="0.3">
      <c r="A83" s="209">
        <v>3225.55</v>
      </c>
      <c r="B83" s="210">
        <v>0.51159393491124328</v>
      </c>
      <c r="C83" s="210">
        <v>0.51159393491124328</v>
      </c>
    </row>
    <row r="84" spans="1:3" x14ac:dyDescent="0.3">
      <c r="A84" s="209">
        <v>3415.32</v>
      </c>
      <c r="B84" s="210">
        <v>0.51349792145615059</v>
      </c>
      <c r="C84" s="210">
        <v>0.51349792145615059</v>
      </c>
    </row>
    <row r="85" spans="1:3" x14ac:dyDescent="0.3">
      <c r="A85" s="209">
        <v>3604.98</v>
      </c>
      <c r="B85" s="210">
        <v>0.51960059171597717</v>
      </c>
      <c r="C85" s="210">
        <v>0.51960059171597717</v>
      </c>
    </row>
    <row r="86" spans="1:3" x14ac:dyDescent="0.3">
      <c r="A86" s="209">
        <v>3794.75</v>
      </c>
      <c r="B86" s="210">
        <v>0.51960059171597361</v>
      </c>
      <c r="C86" s="210">
        <v>0.51960059171597361</v>
      </c>
    </row>
    <row r="87" spans="1:3" x14ac:dyDescent="0.3">
      <c r="A87" s="209">
        <v>3984.52</v>
      </c>
      <c r="B87" s="210">
        <v>0.51960059171597728</v>
      </c>
      <c r="C87" s="210">
        <v>0.51960059171597728</v>
      </c>
    </row>
    <row r="88" spans="1:3" x14ac:dyDescent="0.3">
      <c r="A88" s="209">
        <v>4174.18</v>
      </c>
      <c r="B88" s="210">
        <v>0.5196005917159775</v>
      </c>
      <c r="C88" s="210">
        <v>0.5196005917159775</v>
      </c>
    </row>
    <row r="89" spans="1:3" x14ac:dyDescent="0.3">
      <c r="A89" s="209">
        <v>4363.95</v>
      </c>
      <c r="B89" s="210">
        <v>0.51960059171597561</v>
      </c>
      <c r="C89" s="210">
        <v>0.51960059171597561</v>
      </c>
    </row>
    <row r="90" spans="1:3" x14ac:dyDescent="0.3">
      <c r="A90" s="209">
        <v>4553.72</v>
      </c>
      <c r="B90" s="210">
        <v>0.51960059171597628</v>
      </c>
      <c r="C90" s="210">
        <v>0.47499477125885003</v>
      </c>
    </row>
    <row r="91" spans="1:3" x14ac:dyDescent="0.3">
      <c r="A91" s="209">
        <v>4743.38</v>
      </c>
      <c r="B91" s="210">
        <v>0.51960059171597628</v>
      </c>
      <c r="C91" s="210">
        <v>0.45726837060702941</v>
      </c>
    </row>
    <row r="92" spans="1:3" x14ac:dyDescent="0.3">
      <c r="A92" s="209">
        <v>4933.1499999999996</v>
      </c>
      <c r="B92" s="210">
        <v>0.51960059171597672</v>
      </c>
      <c r="C92" s="210">
        <v>0.45726837060702868</v>
      </c>
    </row>
    <row r="93" spans="1:3" x14ac:dyDescent="0.3">
      <c r="A93" s="209">
        <v>5692.13</v>
      </c>
      <c r="B93" s="210">
        <v>0.51960059171597606</v>
      </c>
      <c r="C93" s="210">
        <v>0.45726837060702874</v>
      </c>
    </row>
    <row r="94" spans="1:3" x14ac:dyDescent="0.3">
      <c r="A94" s="209">
        <v>6451.1</v>
      </c>
      <c r="B94" s="210">
        <v>0.46679777127614042</v>
      </c>
      <c r="C94" s="210">
        <v>0.39528845605405905</v>
      </c>
    </row>
    <row r="95" spans="1:3" x14ac:dyDescent="0.3">
      <c r="A95" s="209">
        <v>7589.5</v>
      </c>
      <c r="B95" s="210">
        <v>0.35018050541516244</v>
      </c>
      <c r="C95" s="210">
        <v>0.2559523809523806</v>
      </c>
    </row>
    <row r="96" spans="1:3" x14ac:dyDescent="0.3">
      <c r="A96" s="209">
        <v>9486.8799999999992</v>
      </c>
      <c r="B96" s="210">
        <v>0.35018050541516238</v>
      </c>
      <c r="C96" s="210">
        <v>0.25595238095238104</v>
      </c>
    </row>
    <row r="97" spans="1:3" x14ac:dyDescent="0.3">
      <c r="A97" s="209">
        <v>11384.25</v>
      </c>
      <c r="B97" s="210">
        <v>0.35018050541516232</v>
      </c>
      <c r="C97" s="210">
        <v>0.25595238095238104</v>
      </c>
    </row>
    <row r="98" spans="1:3" x14ac:dyDescent="0.3">
      <c r="A98" s="209">
        <v>15179</v>
      </c>
      <c r="B98" s="210">
        <v>0.35018050541516266</v>
      </c>
      <c r="C98" s="210">
        <v>0.25595238095238088</v>
      </c>
    </row>
    <row r="99" spans="1:3" x14ac:dyDescent="0.3">
      <c r="A99" s="209">
        <v>18973.75</v>
      </c>
      <c r="B99" s="210">
        <v>0.35018050541516244</v>
      </c>
      <c r="C99" s="210">
        <v>0.25595238095238088</v>
      </c>
    </row>
    <row r="100" spans="1:3" x14ac:dyDescent="0.3">
      <c r="A100" s="209">
        <v>37947.4</v>
      </c>
      <c r="B100" s="210">
        <v>0.35018050541516249</v>
      </c>
      <c r="C100" s="210">
        <v>0.25595238095238104</v>
      </c>
    </row>
    <row r="101" spans="1:3" x14ac:dyDescent="0.3">
      <c r="A101" s="209">
        <v>189737.09</v>
      </c>
      <c r="B101" s="210">
        <v>0.35018050541516244</v>
      </c>
      <c r="C101" s="210">
        <v>0.25595238095238093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</vt:i4>
      </vt:variant>
    </vt:vector>
  </HeadingPairs>
  <TitlesOfParts>
    <vt:vector size="16" baseType="lpstr">
      <vt:lpstr>Graf_1</vt:lpstr>
      <vt:lpstr>Graf_2</vt:lpstr>
      <vt:lpstr>Graf_3</vt:lpstr>
      <vt:lpstr>Graf_5</vt:lpstr>
      <vt:lpstr>Graf_6</vt:lpstr>
      <vt:lpstr>Graf_7</vt:lpstr>
      <vt:lpstr>Graf_8</vt:lpstr>
      <vt:lpstr>Graf_9</vt:lpstr>
      <vt:lpstr>Graf_10</vt:lpstr>
      <vt:lpstr>Graf_11</vt:lpstr>
      <vt:lpstr>Tab_1</vt:lpstr>
      <vt:lpstr>Tab_2</vt:lpstr>
      <vt:lpstr>Tab 3</vt:lpstr>
      <vt:lpstr>Tab_4</vt:lpstr>
      <vt:lpstr>Graf_2!_ftn1</vt:lpstr>
      <vt:lpstr>Graf_2!_ftnref1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Paur Dusan</dc:creator>
  <cp:lastModifiedBy>Gabik Rastislav</cp:lastModifiedBy>
  <dcterms:created xsi:type="dcterms:W3CDTF">2015-11-02T12:32:05Z</dcterms:created>
  <dcterms:modified xsi:type="dcterms:W3CDTF">2017-02-13T14:03:44Z</dcterms:modified>
</cp:coreProperties>
</file>